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iva.ulianskiene\Desktop\2026 m. biudžeto projektas\Tarybai\"/>
    </mc:Choice>
  </mc:AlternateContent>
  <xr:revisionPtr revIDLastSave="0" documentId="13_ncr:1_{9E3A7096-E771-4E8E-A289-A2558CB853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priedas" sheetId="1" r:id="rId1"/>
  </sheets>
  <definedNames>
    <definedName name="_xlnm._FilterDatabase" localSheetId="0" hidden="1">'3priedas'!$A$10:$D$10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3" i="1" l="1"/>
  <c r="D435" i="1"/>
  <c r="D407" i="1"/>
  <c r="D360" i="1"/>
  <c r="D381" i="1"/>
  <c r="D436" i="1" l="1"/>
  <c r="D443" i="1"/>
  <c r="D91" i="1"/>
  <c r="D161" i="1"/>
  <c r="D151" i="1"/>
  <c r="D125" i="1"/>
  <c r="D437" i="1"/>
  <c r="D406" i="1"/>
  <c r="D449" i="1"/>
  <c r="D426" i="1"/>
  <c r="D415" i="1"/>
  <c r="D468" i="1" l="1"/>
  <c r="D467" i="1"/>
  <c r="D466" i="1"/>
  <c r="D465" i="1"/>
  <c r="D464" i="1"/>
  <c r="D462" i="1"/>
  <c r="D461" i="1"/>
  <c r="D460" i="1" s="1"/>
  <c r="D459" i="1"/>
  <c r="D458" i="1"/>
  <c r="D457" i="1"/>
  <c r="D456" i="1"/>
  <c r="D455" i="1"/>
  <c r="D453" i="1"/>
  <c r="D452" i="1"/>
  <c r="D451" i="1"/>
  <c r="D450" i="1"/>
  <c r="D448" i="1"/>
  <c r="D447" i="1"/>
  <c r="D446" i="1"/>
  <c r="D444" i="1"/>
  <c r="D442" i="1"/>
  <c r="D441" i="1"/>
  <c r="D440" i="1"/>
  <c r="D439" i="1"/>
  <c r="D434" i="1"/>
  <c r="D433" i="1"/>
  <c r="D431" i="1"/>
  <c r="D430" i="1"/>
  <c r="D429" i="1"/>
  <c r="D428" i="1"/>
  <c r="D427" i="1"/>
  <c r="D425" i="1"/>
  <c r="D424" i="1"/>
  <c r="D422" i="1"/>
  <c r="D421" i="1"/>
  <c r="D419" i="1"/>
  <c r="D418" i="1"/>
  <c r="D417" i="1"/>
  <c r="D416" i="1"/>
  <c r="D414" i="1"/>
  <c r="D413" i="1"/>
  <c r="D402" i="1"/>
  <c r="D401" i="1" s="1"/>
  <c r="D394" i="1"/>
  <c r="D393" i="1" s="1"/>
  <c r="D390" i="1"/>
  <c r="D389" i="1" s="1"/>
  <c r="D386" i="1"/>
  <c r="D385" i="1" s="1"/>
  <c r="D380" i="1"/>
  <c r="D377" i="1"/>
  <c r="D376" i="1" s="1"/>
  <c r="D373" i="1"/>
  <c r="D372" i="1" s="1"/>
  <c r="D369" i="1"/>
  <c r="D368" i="1" s="1"/>
  <c r="D365" i="1"/>
  <c r="D364" i="1" s="1"/>
  <c r="D359" i="1"/>
  <c r="D356" i="1"/>
  <c r="D355" i="1" s="1"/>
  <c r="D352" i="1"/>
  <c r="D351" i="1" s="1"/>
  <c r="D348" i="1"/>
  <c r="D347" i="1" s="1"/>
  <c r="D344" i="1"/>
  <c r="D343" i="1" s="1"/>
  <c r="D339" i="1"/>
  <c r="D338" i="1" s="1"/>
  <c r="D333" i="1"/>
  <c r="D332" i="1" s="1"/>
  <c r="D330" i="1"/>
  <c r="D324" i="1"/>
  <c r="D317" i="1"/>
  <c r="D316" i="1" s="1"/>
  <c r="D307" i="1"/>
  <c r="D306" i="1" s="1"/>
  <c r="D299" i="1"/>
  <c r="D298" i="1" s="1"/>
  <c r="D290" i="1"/>
  <c r="D289" i="1" s="1"/>
  <c r="D283" i="1"/>
  <c r="D282" i="1" s="1"/>
  <c r="D275" i="1"/>
  <c r="D274" i="1" s="1"/>
  <c r="D265" i="1"/>
  <c r="D264" i="1" s="1"/>
  <c r="D257" i="1"/>
  <c r="D256" i="1" s="1"/>
  <c r="D247" i="1"/>
  <c r="D246" i="1" s="1"/>
  <c r="D237" i="1"/>
  <c r="D236" i="1" s="1"/>
  <c r="D228" i="1"/>
  <c r="D227" i="1" s="1"/>
  <c r="D220" i="1"/>
  <c r="D219" i="1" s="1"/>
  <c r="D212" i="1"/>
  <c r="D211" i="1" s="1"/>
  <c r="D202" i="1"/>
  <c r="D201" i="1" s="1"/>
  <c r="D192" i="1"/>
  <c r="D191" i="1" s="1"/>
  <c r="D183" i="1"/>
  <c r="D182" i="1" s="1"/>
  <c r="D173" i="1"/>
  <c r="D172" i="1" s="1"/>
  <c r="D169" i="1"/>
  <c r="D168" i="1"/>
  <c r="D166" i="1"/>
  <c r="D163" i="1"/>
  <c r="D159" i="1"/>
  <c r="D156" i="1"/>
  <c r="D153" i="1"/>
  <c r="D149" i="1"/>
  <c r="D146" i="1"/>
  <c r="D143" i="1"/>
  <c r="D141" i="1"/>
  <c r="D138" i="1"/>
  <c r="D135" i="1"/>
  <c r="D133" i="1"/>
  <c r="D130" i="1"/>
  <c r="D127" i="1"/>
  <c r="D123" i="1"/>
  <c r="D120" i="1"/>
  <c r="D117" i="1"/>
  <c r="D115" i="1"/>
  <c r="D112" i="1"/>
  <c r="D109" i="1"/>
  <c r="D107" i="1"/>
  <c r="D104" i="1"/>
  <c r="D101" i="1"/>
  <c r="D99" i="1"/>
  <c r="D96" i="1"/>
  <c r="D93" i="1"/>
  <c r="D89" i="1"/>
  <c r="D88" i="1" s="1"/>
  <c r="D86" i="1"/>
  <c r="D83" i="1"/>
  <c r="D81" i="1"/>
  <c r="D78" i="1"/>
  <c r="D75" i="1"/>
  <c r="D73" i="1"/>
  <c r="D70" i="1"/>
  <c r="D67" i="1"/>
  <c r="D65" i="1"/>
  <c r="D58" i="1"/>
  <c r="D55" i="1"/>
  <c r="D50" i="1"/>
  <c r="D42" i="1"/>
  <c r="D36" i="1"/>
  <c r="D31" i="1"/>
  <c r="D24" i="1"/>
  <c r="D16" i="1"/>
  <c r="D13" i="1"/>
  <c r="D12" i="1" s="1"/>
  <c r="D158" i="1" l="1"/>
  <c r="D148" i="1"/>
  <c r="D122" i="1"/>
  <c r="D463" i="1"/>
  <c r="D80" i="1"/>
  <c r="D114" i="1"/>
  <c r="D438" i="1"/>
  <c r="D106" i="1"/>
  <c r="D140" i="1"/>
  <c r="D432" i="1"/>
  <c r="D64" i="1"/>
  <c r="D98" i="1"/>
  <c r="D132" i="1"/>
  <c r="D420" i="1"/>
  <c r="D454" i="1"/>
  <c r="D72" i="1"/>
  <c r="D323" i="1"/>
  <c r="D15" i="1"/>
  <c r="D412" i="1"/>
  <c r="D445" i="1"/>
  <c r="D411" i="1" l="1"/>
</calcChain>
</file>

<file path=xl/sharedStrings.xml><?xml version="1.0" encoding="utf-8"?>
<sst xmlns="http://schemas.openxmlformats.org/spreadsheetml/2006/main" count="613" uniqueCount="155">
  <si>
    <t>Eil.
Nr.</t>
  </si>
  <si>
    <t>Asignavimų valdytojas</t>
  </si>
  <si>
    <t>Programos kodas</t>
  </si>
  <si>
    <t>1.</t>
  </si>
  <si>
    <t>Savivaldybės kontrolės ir audito tarnyba, iš viso</t>
  </si>
  <si>
    <t>savivaldybės biudžeto lėšos</t>
  </si>
  <si>
    <t>01</t>
  </si>
  <si>
    <t>2.</t>
  </si>
  <si>
    <t>Savivaldybės administracija, iš viso</t>
  </si>
  <si>
    <t xml:space="preserve">ES finansinės paramos lėšos </t>
  </si>
  <si>
    <t xml:space="preserve">valstybinėms (valstybės perduotoms savivaldybėms) funkcijoms atlikti </t>
  </si>
  <si>
    <t>skolintos lėšos</t>
  </si>
  <si>
    <t>įstaigos pajamų lėšos</t>
  </si>
  <si>
    <t>02</t>
  </si>
  <si>
    <t>tikslinės valstybės biudžeto lėšos</t>
  </si>
  <si>
    <t>mokymo lėšos</t>
  </si>
  <si>
    <t>valstybės biudžeto lėšos projektams</t>
  </si>
  <si>
    <t>03</t>
  </si>
  <si>
    <t>04</t>
  </si>
  <si>
    <t>valstybės lėšos keliams</t>
  </si>
  <si>
    <t>05</t>
  </si>
  <si>
    <t>savivaldybės biudžeto lėšos socialinei paramai</t>
  </si>
  <si>
    <t>06</t>
  </si>
  <si>
    <t>aplinkos apsaugos rėmimo specialiosios programos lėšos</t>
  </si>
  <si>
    <t>07</t>
  </si>
  <si>
    <t>08</t>
  </si>
  <si>
    <t>3.</t>
  </si>
  <si>
    <t>Karsakiškio seniūnija, iš viso</t>
  </si>
  <si>
    <t>4.</t>
  </si>
  <si>
    <t>Krekenavos seniūnija, iš viso</t>
  </si>
  <si>
    <t>5.</t>
  </si>
  <si>
    <t>Miežiškių seniūnija, iš viso</t>
  </si>
  <si>
    <t>6.</t>
  </si>
  <si>
    <t>Naujamiesčio seniūnija, iš viso</t>
  </si>
  <si>
    <t>7.</t>
  </si>
  <si>
    <t>Paįstrio seniūnija, iš viso</t>
  </si>
  <si>
    <t>8.</t>
  </si>
  <si>
    <t>Panevėžio seniūnija, iš viso</t>
  </si>
  <si>
    <t>9.</t>
  </si>
  <si>
    <t>Raguvos seniūnija, iš viso</t>
  </si>
  <si>
    <t>10.</t>
  </si>
  <si>
    <t>Ramygalos seniūnija, iš viso</t>
  </si>
  <si>
    <t>11.</t>
  </si>
  <si>
    <t>Smilgių seniūnija, iš viso</t>
  </si>
  <si>
    <t>12.</t>
  </si>
  <si>
    <t>Upytės seniūnija, iš viso</t>
  </si>
  <si>
    <t>13.</t>
  </si>
  <si>
    <t>Vadoklių seniūnija, iš viso</t>
  </si>
  <si>
    <t>14.</t>
  </si>
  <si>
    <t>Velžio seniūnija, iš viso</t>
  </si>
  <si>
    <t>15.</t>
  </si>
  <si>
    <t>Priešgaisrinė tarnyba, iš viso</t>
  </si>
  <si>
    <t>16.</t>
  </si>
  <si>
    <t>Krekenavos Mykolo Antanaičio gimnazija, iš viso</t>
  </si>
  <si>
    <t>17.</t>
  </si>
  <si>
    <t>18.</t>
  </si>
  <si>
    <t>Paįstrio Juozo Zikaro gimnazija, iš viso</t>
  </si>
  <si>
    <t>19.</t>
  </si>
  <si>
    <t>Raguvos gimnazija, iš viso</t>
  </si>
  <si>
    <t>20.</t>
  </si>
  <si>
    <t>Ramygalos gimnazija, iš viso</t>
  </si>
  <si>
    <t>21.</t>
  </si>
  <si>
    <t>Smilgių gimnazija, iš viso</t>
  </si>
  <si>
    <t>22.</t>
  </si>
  <si>
    <t>Velžio gimnazija, iš viso</t>
  </si>
  <si>
    <t>23.</t>
  </si>
  <si>
    <t>Dembavos progimnazija, iš viso</t>
  </si>
  <si>
    <t>24.</t>
  </si>
  <si>
    <t>25.</t>
  </si>
  <si>
    <t>Paliūniškio pagrindinė mokykla, iš viso</t>
  </si>
  <si>
    <t>26.</t>
  </si>
  <si>
    <t>Upytės Antano Belazaro pagrindinė mokykla, iš viso</t>
  </si>
  <si>
    <t>27.</t>
  </si>
  <si>
    <t>28.</t>
  </si>
  <si>
    <t>29.</t>
  </si>
  <si>
    <t>Pažagienių mokykla-darželis, iš viso</t>
  </si>
  <si>
    <t>30.</t>
  </si>
  <si>
    <t>Piniavos mokykla-darželis, iš viso</t>
  </si>
  <si>
    <t>31.</t>
  </si>
  <si>
    <t>Dembavos lopšelis-darželis „Smalsutis“, iš viso</t>
  </si>
  <si>
    <t>32.</t>
  </si>
  <si>
    <t>Krekenavos lopšelis-darželis „Sigutė“, iš viso</t>
  </si>
  <si>
    <t>33.</t>
  </si>
  <si>
    <t>Naujamiesčio lopšelis-darželis „Bitutė“, iš viso</t>
  </si>
  <si>
    <t>34.</t>
  </si>
  <si>
    <t>Ramygalos lopšelis-darželis „Gandriukas“, iš viso</t>
  </si>
  <si>
    <t>Velžio lopšelis-darželis „Šypsenėlė“, iš viso</t>
  </si>
  <si>
    <t>36.</t>
  </si>
  <si>
    <t>Švietimo centras, iš viso</t>
  </si>
  <si>
    <t>37.</t>
  </si>
  <si>
    <t>38.</t>
  </si>
  <si>
    <t>Muzikos mokykla, iš viso</t>
  </si>
  <si>
    <t>39.</t>
  </si>
  <si>
    <t>Viešoji biblioteka, iš viso</t>
  </si>
  <si>
    <t>40.</t>
  </si>
  <si>
    <t>Ėriškių kultūros centras, iš viso</t>
  </si>
  <si>
    <t>41.</t>
  </si>
  <si>
    <t>Krekenavos kultūros centras, iš viso</t>
  </si>
  <si>
    <t>42.</t>
  </si>
  <si>
    <t>Liūdynės kultūros centras, iš viso</t>
  </si>
  <si>
    <t>43.</t>
  </si>
  <si>
    <t>Miežiškių kultūros centras, iš viso</t>
  </si>
  <si>
    <t>44.</t>
  </si>
  <si>
    <t>Naujamiesčio kultūros centras-dailės galerija, iš viso</t>
  </si>
  <si>
    <t>45.</t>
  </si>
  <si>
    <t>Paįstrio kultūros centras, iš viso</t>
  </si>
  <si>
    <t>46.</t>
  </si>
  <si>
    <t>Raguvos kultūros centras, iš viso</t>
  </si>
  <si>
    <t>47.</t>
  </si>
  <si>
    <t>Ramygalos kultūros centras, iš viso</t>
  </si>
  <si>
    <t>48.</t>
  </si>
  <si>
    <t>Smilgių kultūros centras, iš viso</t>
  </si>
  <si>
    <t>49.</t>
  </si>
  <si>
    <t>Šilagalio kultūros centras, iš viso</t>
  </si>
  <si>
    <t>Tiltagalių kultūros centras, iš viso</t>
  </si>
  <si>
    <t>Vadoklių kultūros centras, iš viso</t>
  </si>
  <si>
    <t>Rajono socialinių paslaugų centras, iš viso</t>
  </si>
  <si>
    <t>Visuomenės sveikatos biuras, iš viso</t>
  </si>
  <si>
    <t xml:space="preserve">Iš viso </t>
  </si>
  <si>
    <t>Savivaldybės valdymo programa</t>
  </si>
  <si>
    <t>Ugdymo proceso ir kokybiškos ugdymosi aplinkos užtikrinimo programa</t>
  </si>
  <si>
    <t>Aktyvaus bendruomenės gyvenimo skatinimo programa</t>
  </si>
  <si>
    <t>Rajono infrastruktūros priežiūros, modernizavimo ir plėtros programa</t>
  </si>
  <si>
    <t>Socialinės atskirties mažinimo programa</t>
  </si>
  <si>
    <t>Sveikatos apsaugos programa</t>
  </si>
  <si>
    <t>Aplinkos apsaugos programa</t>
  </si>
  <si>
    <t>Ekonominio konkurencingumo didinimo programa</t>
  </si>
  <si>
    <t>iš jų:  Savivaldybės valdymo programa</t>
  </si>
  <si>
    <t>iš jų:  Aktyvaus bendruomenės gyvenimo skatinimo programa</t>
  </si>
  <si>
    <t xml:space="preserve"> Aplinkos apsaugos programa</t>
  </si>
  <si>
    <t xml:space="preserve"> Socialinės atskirties mažinimo programa</t>
  </si>
  <si>
    <t>Naujamiesčio mokykla, iš viso</t>
  </si>
  <si>
    <t>pažangos priemonės lėšos</t>
  </si>
  <si>
    <t>35.</t>
  </si>
  <si>
    <t xml:space="preserve">ES paramos lėšos </t>
  </si>
  <si>
    <t>valstybės biudžeto tikslinės paskirties lėšos</t>
  </si>
  <si>
    <t>iš jų: Aktyvaus bendruomenės gyvenimo skatinimo programa</t>
  </si>
  <si>
    <t>iš jų: Socialinės atskirties mažinimo programa</t>
  </si>
  <si>
    <t>iš jų: Sveikatos apsaugos programa</t>
  </si>
  <si>
    <t>PANEVĖŽIO RAJONO SAVIVALDYBĖS 2026 METŲ PROJEKTAS PAGAL PROGRAMAS</t>
  </si>
  <si>
    <t>iš jų:  Ugdymo proceso ir kokybiškos ugdymosi aplinkos užtikrinimo programa</t>
  </si>
  <si>
    <t>(tūkst. eurų)</t>
  </si>
  <si>
    <t>PATVIRTINTA</t>
  </si>
  <si>
    <t>Panevėžio rajono savivaldybės tarybos</t>
  </si>
  <si>
    <t>3 priedas</t>
  </si>
  <si>
    <t>Iš viso išlaidoms</t>
  </si>
  <si>
    <t xml:space="preserve"> Rajono infrastruktūros priežiūros, modernizavimo ir plėtros programa</t>
  </si>
  <si>
    <t>valstybės biudžeto lėšos</t>
  </si>
  <si>
    <t>valstybės rezervo lėšos</t>
  </si>
  <si>
    <t>valstybės vardu pasiskolintos lėšos</t>
  </si>
  <si>
    <t>50.</t>
  </si>
  <si>
    <t>Rajono kultūros centras, iš viso</t>
  </si>
  <si>
    <t>(Panevėžio rajono savivaldybės tarybos</t>
  </si>
  <si>
    <t>2026 m. vasario 19 d. sprendimu Nr. T-31</t>
  </si>
  <si>
    <t>2026 m. rugpjūčio 27 d. sprendimu Nr. T-   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</si>
</sst>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indexed="56"/>
      <name val="Calibri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indexed="17"/>
      <name val="Calibri"/>
      <family val="2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</font>
    <font>
      <b/>
      <i/>
      <sz val="10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0" fillId="3" borderId="0"/>
  </cellStyleXfs>
  <cellXfs count="127">
    <xf numFmtId="0" fontId="0" fillId="0" borderId="0" xfId="0"/>
    <xf numFmtId="0" fontId="2" fillId="0" borderId="0" xfId="1" applyFont="1"/>
    <xf numFmtId="0" fontId="1" fillId="0" borderId="0" xfId="1"/>
    <xf numFmtId="49" fontId="13" fillId="2" borderId="3" xfId="2" applyNumberFormat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2" borderId="0" xfId="1" applyFill="1" applyAlignment="1">
      <alignment vertical="center"/>
    </xf>
    <xf numFmtId="0" fontId="4" fillId="0" borderId="3" xfId="1" applyFont="1" applyBorder="1" applyAlignment="1">
      <alignment horizontal="center" vertical="center" wrapText="1"/>
    </xf>
    <xf numFmtId="164" fontId="6" fillId="5" borderId="3" xfId="1" applyNumberFormat="1" applyFont="1" applyFill="1" applyBorder="1" applyAlignment="1">
      <alignment vertical="center"/>
    </xf>
    <xf numFmtId="164" fontId="13" fillId="2" borderId="3" xfId="1" applyNumberFormat="1" applyFont="1" applyFill="1" applyBorder="1" applyAlignment="1">
      <alignment vertical="center"/>
    </xf>
    <xf numFmtId="164" fontId="8" fillId="2" borderId="3" xfId="1" applyNumberFormat="1" applyFont="1" applyFill="1" applyBorder="1" applyAlignment="1">
      <alignment vertical="center"/>
    </xf>
    <xf numFmtId="164" fontId="13" fillId="2" borderId="3" xfId="2" applyNumberFormat="1" applyFont="1" applyFill="1" applyBorder="1" applyAlignment="1">
      <alignment horizontal="right" vertical="center"/>
    </xf>
    <xf numFmtId="164" fontId="8" fillId="6" borderId="3" xfId="1" applyNumberFormat="1" applyFont="1" applyFill="1" applyBorder="1" applyAlignment="1">
      <alignment vertical="center"/>
    </xf>
    <xf numFmtId="164" fontId="4" fillId="2" borderId="3" xfId="1" applyNumberFormat="1" applyFont="1" applyFill="1" applyBorder="1" applyAlignment="1">
      <alignment vertical="center"/>
    </xf>
    <xf numFmtId="49" fontId="6" fillId="5" borderId="3" xfId="1" applyNumberFormat="1" applyFont="1" applyFill="1" applyBorder="1" applyAlignment="1">
      <alignment horizontal="center" vertical="center"/>
    </xf>
    <xf numFmtId="49" fontId="6" fillId="5" borderId="3" xfId="1" applyNumberFormat="1" applyFont="1" applyFill="1" applyBorder="1" applyAlignment="1">
      <alignment horizontal="right" vertical="center"/>
    </xf>
    <xf numFmtId="164" fontId="6" fillId="5" borderId="3" xfId="1" applyNumberFormat="1" applyFont="1" applyFill="1" applyBorder="1" applyAlignment="1">
      <alignment horizontal="right" vertical="center"/>
    </xf>
    <xf numFmtId="164" fontId="13" fillId="6" borderId="3" xfId="1" applyNumberFormat="1" applyFont="1" applyFill="1" applyBorder="1" applyAlignment="1">
      <alignment vertical="center"/>
    </xf>
    <xf numFmtId="164" fontId="14" fillId="0" borderId="3" xfId="1" applyNumberFormat="1" applyFont="1" applyBorder="1" applyAlignment="1">
      <alignment vertical="center"/>
    </xf>
    <xf numFmtId="164" fontId="8" fillId="0" borderId="3" xfId="1" applyNumberFormat="1" applyFont="1" applyBorder="1" applyAlignment="1">
      <alignment vertical="center"/>
    </xf>
    <xf numFmtId="164" fontId="12" fillId="2" borderId="3" xfId="1" applyNumberFormat="1" applyFont="1" applyFill="1" applyBorder="1" applyAlignment="1">
      <alignment vertical="center"/>
    </xf>
    <xf numFmtId="0" fontId="8" fillId="0" borderId="3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49" fontId="9" fillId="2" borderId="3" xfId="1" applyNumberFormat="1" applyFont="1" applyFill="1" applyBorder="1" applyAlignment="1">
      <alignment horizontal="center" vertical="center"/>
    </xf>
    <xf numFmtId="164" fontId="12" fillId="6" borderId="3" xfId="1" applyNumberFormat="1" applyFont="1" applyFill="1" applyBorder="1" applyAlignment="1">
      <alignment vertical="center"/>
    </xf>
    <xf numFmtId="0" fontId="4" fillId="2" borderId="20" xfId="1" applyFont="1" applyFill="1" applyBorder="1" applyAlignment="1">
      <alignment horizontal="center" vertical="center"/>
    </xf>
    <xf numFmtId="164" fontId="8" fillId="7" borderId="3" xfId="1" applyNumberFormat="1" applyFont="1" applyFill="1" applyBorder="1" applyAlignment="1">
      <alignment vertical="center"/>
    </xf>
    <xf numFmtId="0" fontId="8" fillId="2" borderId="29" xfId="1" applyFont="1" applyFill="1" applyBorder="1" applyAlignment="1">
      <alignment horizontal="right" vertical="center"/>
    </xf>
    <xf numFmtId="0" fontId="8" fillId="2" borderId="16" xfId="1" applyFont="1" applyFill="1" applyBorder="1" applyAlignment="1">
      <alignment horizontal="right"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horizontal="left" vertical="center"/>
    </xf>
    <xf numFmtId="0" fontId="6" fillId="5" borderId="0" xfId="2" applyFont="1" applyFill="1" applyAlignment="1">
      <alignment horizontal="left" vertical="center"/>
    </xf>
    <xf numFmtId="0" fontId="13" fillId="2" borderId="23" xfId="2" applyFont="1" applyFill="1" applyBorder="1" applyAlignment="1">
      <alignment horizontal="center" vertical="center"/>
    </xf>
    <xf numFmtId="0" fontId="6" fillId="5" borderId="29" xfId="1" applyFont="1" applyFill="1" applyBorder="1" applyAlignment="1">
      <alignment horizontal="left" vertical="center"/>
    </xf>
    <xf numFmtId="0" fontId="13" fillId="2" borderId="31" xfId="2" applyFont="1" applyFill="1" applyBorder="1" applyAlignment="1">
      <alignment horizontal="center" vertical="center"/>
    </xf>
    <xf numFmtId="0" fontId="13" fillId="2" borderId="31" xfId="2" applyFont="1" applyFill="1" applyBorder="1" applyAlignment="1">
      <alignment horizontal="center" vertical="center" wrapText="1"/>
    </xf>
    <xf numFmtId="0" fontId="6" fillId="5" borderId="15" xfId="1" applyFont="1" applyFill="1" applyBorder="1" applyAlignment="1">
      <alignment vertical="center"/>
    </xf>
    <xf numFmtId="0" fontId="8" fillId="2" borderId="2" xfId="1" applyFont="1" applyFill="1" applyBorder="1" applyAlignment="1">
      <alignment horizontal="right" vertical="center"/>
    </xf>
    <xf numFmtId="0" fontId="13" fillId="2" borderId="19" xfId="2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right" vertical="center"/>
    </xf>
    <xf numFmtId="0" fontId="8" fillId="2" borderId="22" xfId="1" applyFont="1" applyFill="1" applyBorder="1" applyAlignment="1">
      <alignment horizontal="right" vertical="center"/>
    </xf>
    <xf numFmtId="0" fontId="13" fillId="2" borderId="23" xfId="2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vertical="center"/>
    </xf>
    <xf numFmtId="0" fontId="13" fillId="2" borderId="22" xfId="2" applyFont="1" applyFill="1" applyBorder="1" applyAlignment="1">
      <alignment horizontal="center" vertical="center" wrapText="1"/>
    </xf>
    <xf numFmtId="0" fontId="6" fillId="5" borderId="17" xfId="1" applyFont="1" applyFill="1" applyBorder="1" applyAlignment="1">
      <alignment vertical="center"/>
    </xf>
    <xf numFmtId="0" fontId="8" fillId="2" borderId="17" xfId="1" applyFont="1" applyFill="1" applyBorder="1" applyAlignment="1">
      <alignment horizontal="right" vertical="center"/>
    </xf>
    <xf numFmtId="0" fontId="13" fillId="2" borderId="16" xfId="2" applyFont="1" applyFill="1" applyBorder="1" applyAlignment="1">
      <alignment horizontal="center" vertical="center" wrapText="1"/>
    </xf>
    <xf numFmtId="0" fontId="6" fillId="5" borderId="7" xfId="1" applyFont="1" applyFill="1" applyBorder="1" applyAlignment="1">
      <alignment vertical="center"/>
    </xf>
    <xf numFmtId="0" fontId="6" fillId="5" borderId="1" xfId="1" applyFont="1" applyFill="1" applyBorder="1" applyAlignment="1">
      <alignment vertical="center"/>
    </xf>
    <xf numFmtId="0" fontId="8" fillId="2" borderId="20" xfId="1" applyFont="1" applyFill="1" applyBorder="1" applyAlignment="1">
      <alignment horizontal="right" vertical="center"/>
    </xf>
    <xf numFmtId="0" fontId="6" fillId="5" borderId="32" xfId="1" applyFont="1" applyFill="1" applyBorder="1" applyAlignment="1">
      <alignment vertical="center"/>
    </xf>
    <xf numFmtId="0" fontId="13" fillId="2" borderId="20" xfId="2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vertical="center"/>
    </xf>
    <xf numFmtId="164" fontId="6" fillId="4" borderId="3" xfId="1" applyNumberFormat="1" applyFont="1" applyFill="1" applyBorder="1" applyAlignment="1">
      <alignment vertical="center"/>
    </xf>
    <xf numFmtId="49" fontId="4" fillId="2" borderId="3" xfId="1" applyNumberFormat="1" applyFont="1" applyFill="1" applyBorder="1" applyAlignment="1">
      <alignment horizontal="right" vertical="center"/>
    </xf>
    <xf numFmtId="49" fontId="7" fillId="5" borderId="10" xfId="2" applyNumberFormat="1" applyFont="1" applyFill="1" applyBorder="1" applyAlignment="1">
      <alignment horizontal="left" vertical="center"/>
    </xf>
    <xf numFmtId="164" fontId="6" fillId="5" borderId="10" xfId="1" applyNumberFormat="1" applyFont="1" applyFill="1" applyBorder="1" applyAlignment="1">
      <alignment vertical="center"/>
    </xf>
    <xf numFmtId="0" fontId="4" fillId="0" borderId="23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15" fillId="0" borderId="0" xfId="1" applyFont="1"/>
    <xf numFmtId="164" fontId="16" fillId="2" borderId="3" xfId="1" applyNumberFormat="1" applyFont="1" applyFill="1" applyBorder="1" applyAlignment="1">
      <alignment vertical="center"/>
    </xf>
    <xf numFmtId="164" fontId="16" fillId="6" borderId="3" xfId="1" applyNumberFormat="1" applyFont="1" applyFill="1" applyBorder="1" applyAlignment="1">
      <alignment vertical="center"/>
    </xf>
    <xf numFmtId="164" fontId="14" fillId="7" borderId="3" xfId="1" applyNumberFormat="1" applyFont="1" applyFill="1" applyBorder="1" applyAlignment="1">
      <alignment vertical="center"/>
    </xf>
    <xf numFmtId="0" fontId="8" fillId="2" borderId="8" xfId="1" applyFont="1" applyFill="1" applyBorder="1" applyAlignment="1">
      <alignment horizontal="right" vertical="center"/>
    </xf>
    <xf numFmtId="0" fontId="8" fillId="2" borderId="9" xfId="1" applyFont="1" applyFill="1" applyBorder="1" applyAlignment="1">
      <alignment horizontal="right" vertical="center"/>
    </xf>
    <xf numFmtId="0" fontId="8" fillId="2" borderId="10" xfId="1" applyFont="1" applyFill="1" applyBorder="1" applyAlignment="1">
      <alignment horizontal="right" vertical="center"/>
    </xf>
    <xf numFmtId="49" fontId="13" fillId="2" borderId="8" xfId="2" applyNumberFormat="1" applyFont="1" applyFill="1" applyBorder="1" applyAlignment="1">
      <alignment horizontal="center" vertical="center"/>
    </xf>
    <xf numFmtId="164" fontId="8" fillId="2" borderId="35" xfId="1" applyNumberFormat="1" applyFont="1" applyFill="1" applyBorder="1" applyAlignment="1">
      <alignment vertical="center"/>
    </xf>
    <xf numFmtId="49" fontId="6" fillId="5" borderId="10" xfId="1" applyNumberFormat="1" applyFont="1" applyFill="1" applyBorder="1" applyAlignment="1">
      <alignment horizontal="center" vertical="center"/>
    </xf>
    <xf numFmtId="49" fontId="13" fillId="2" borderId="8" xfId="2" applyNumberFormat="1" applyFont="1" applyFill="1" applyBorder="1" applyAlignment="1">
      <alignment horizontal="center" vertical="center"/>
    </xf>
    <xf numFmtId="49" fontId="13" fillId="2" borderId="9" xfId="2" applyNumberFormat="1" applyFont="1" applyFill="1" applyBorder="1" applyAlignment="1">
      <alignment horizontal="center" vertical="center"/>
    </xf>
    <xf numFmtId="49" fontId="13" fillId="2" borderId="10" xfId="2" applyNumberFormat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top" wrapText="1"/>
    </xf>
    <xf numFmtId="0" fontId="6" fillId="2" borderId="28" xfId="1" applyFont="1" applyFill="1" applyBorder="1" applyAlignment="1">
      <alignment horizontal="center" vertical="top" wrapText="1"/>
    </xf>
    <xf numFmtId="0" fontId="6" fillId="2" borderId="30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/>
    </xf>
    <xf numFmtId="0" fontId="6" fillId="2" borderId="3" xfId="1" applyFont="1" applyFill="1" applyBorder="1" applyAlignment="1">
      <alignment horizontal="center" vertical="top" wrapText="1"/>
    </xf>
    <xf numFmtId="49" fontId="13" fillId="2" borderId="3" xfId="2" applyNumberFormat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top" wrapText="1"/>
    </xf>
    <xf numFmtId="0" fontId="6" fillId="2" borderId="11" xfId="1" applyFont="1" applyFill="1" applyBorder="1" applyAlignment="1">
      <alignment horizontal="center" vertical="top" wrapText="1"/>
    </xf>
    <xf numFmtId="0" fontId="6" fillId="2" borderId="20" xfId="1" applyFont="1" applyFill="1" applyBorder="1" applyAlignment="1">
      <alignment horizontal="center" vertical="top" wrapText="1"/>
    </xf>
    <xf numFmtId="0" fontId="6" fillId="2" borderId="25" xfId="1" applyFont="1" applyFill="1" applyBorder="1" applyAlignment="1">
      <alignment horizontal="center" vertical="top" wrapText="1"/>
    </xf>
    <xf numFmtId="49" fontId="9" fillId="2" borderId="3" xfId="1" applyNumberFormat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top" wrapText="1"/>
    </xf>
    <xf numFmtId="0" fontId="3" fillId="2" borderId="30" xfId="1" applyFont="1" applyFill="1" applyBorder="1" applyAlignment="1">
      <alignment horizontal="center" vertical="top" wrapText="1"/>
    </xf>
    <xf numFmtId="0" fontId="6" fillId="2" borderId="5" xfId="1" applyFont="1" applyFill="1" applyBorder="1" applyAlignment="1">
      <alignment horizontal="center" vertical="top" wrapText="1"/>
    </xf>
    <xf numFmtId="0" fontId="6" fillId="2" borderId="24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6" xfId="2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top" wrapText="1"/>
    </xf>
    <xf numFmtId="0" fontId="6" fillId="2" borderId="18" xfId="1" applyFont="1" applyFill="1" applyBorder="1" applyAlignment="1">
      <alignment horizontal="center" vertical="top" wrapText="1"/>
    </xf>
    <xf numFmtId="0" fontId="6" fillId="2" borderId="9" xfId="1" applyFont="1" applyFill="1" applyBorder="1" applyAlignment="1">
      <alignment horizontal="center" vertical="top" wrapText="1"/>
    </xf>
    <xf numFmtId="0" fontId="6" fillId="2" borderId="24" xfId="1" applyFont="1" applyFill="1" applyBorder="1" applyAlignment="1">
      <alignment horizontal="center" vertical="top" wrapText="1"/>
    </xf>
    <xf numFmtId="0" fontId="6" fillId="4" borderId="28" xfId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center" vertical="center"/>
    </xf>
    <xf numFmtId="49" fontId="9" fillId="2" borderId="9" xfId="1" applyNumberFormat="1" applyFont="1" applyFill="1" applyBorder="1" applyAlignment="1">
      <alignment horizontal="center" vertical="center"/>
    </xf>
    <xf numFmtId="49" fontId="9" fillId="2" borderId="10" xfId="1" applyNumberFormat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/>
    </xf>
    <xf numFmtId="49" fontId="4" fillId="2" borderId="9" xfId="1" applyNumberFormat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top" wrapText="1"/>
    </xf>
    <xf numFmtId="0" fontId="3" fillId="2" borderId="20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12" xfId="1" applyFont="1" applyFill="1" applyBorder="1" applyAlignment="1">
      <alignment horizontal="center" vertical="top" wrapText="1"/>
    </xf>
    <xf numFmtId="0" fontId="6" fillId="2" borderId="8" xfId="1" applyFont="1" applyFill="1" applyBorder="1" applyAlignment="1">
      <alignment horizontal="center" vertical="top" wrapText="1"/>
    </xf>
    <xf numFmtId="0" fontId="6" fillId="2" borderId="4" xfId="1" applyFont="1" applyFill="1" applyBorder="1" applyAlignment="1">
      <alignment horizontal="center" vertical="top" wrapText="1"/>
    </xf>
    <xf numFmtId="0" fontId="6" fillId="2" borderId="6" xfId="1" applyFont="1" applyFill="1" applyBorder="1" applyAlignment="1">
      <alignment horizontal="center" vertical="top" wrapText="1"/>
    </xf>
    <xf numFmtId="0" fontId="4" fillId="2" borderId="7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</cellXfs>
  <cellStyles count="4">
    <cellStyle name="Excel Built-in Good" xfId="3" xr:uid="{00000000-0005-0000-0000-000000000000}"/>
    <cellStyle name="Excel Built-in Normal" xfId="1" xr:uid="{00000000-0005-0000-0000-000001000000}"/>
    <cellStyle name="Excel_BuiltIn_4 antraštė" xfId="2" xr:uid="{00000000-0005-0000-0000-000002000000}"/>
    <cellStyle name="Įprastas" xfId="0" builtinId="0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9"/>
  <sheetViews>
    <sheetView tabSelected="1" zoomScaleNormal="100" workbookViewId="0">
      <pane xSplit="1" ySplit="11" topLeftCell="B396" activePane="bottomRight" state="frozen"/>
      <selection pane="topRight" activeCell="B1" sqref="B1"/>
      <selection pane="bottomLeft" activeCell="A7" sqref="A7"/>
      <selection pane="bottomRight" activeCell="G329" sqref="G329"/>
    </sheetView>
  </sheetViews>
  <sheetFormatPr defaultColWidth="8.7109375" defaultRowHeight="15" x14ac:dyDescent="0.25"/>
  <cols>
    <col min="1" max="1" width="4.85546875" style="2" customWidth="1"/>
    <col min="2" max="2" width="61.140625" style="2" customWidth="1"/>
    <col min="3" max="3" width="6.28515625" style="2" customWidth="1"/>
    <col min="4" max="4" width="19.42578125" style="2" customWidth="1"/>
    <col min="5" max="16384" width="8.7109375" style="2"/>
  </cols>
  <sheetData>
    <row r="1" spans="1:12" x14ac:dyDescent="0.25">
      <c r="C1" s="59" t="s">
        <v>142</v>
      </c>
      <c r="D1" s="59"/>
    </row>
    <row r="2" spans="1:12" x14ac:dyDescent="0.25">
      <c r="C2" s="59" t="s">
        <v>143</v>
      </c>
      <c r="D2" s="59"/>
    </row>
    <row r="3" spans="1:12" x14ac:dyDescent="0.25">
      <c r="C3" s="59" t="s">
        <v>153</v>
      </c>
      <c r="D3" s="59"/>
    </row>
    <row r="4" spans="1:12" x14ac:dyDescent="0.25">
      <c r="C4" s="59" t="s">
        <v>152</v>
      </c>
      <c r="D4" s="59"/>
    </row>
    <row r="5" spans="1:12" x14ac:dyDescent="0.25">
      <c r="C5" s="59" t="s">
        <v>154</v>
      </c>
      <c r="D5" s="59"/>
    </row>
    <row r="6" spans="1:12" x14ac:dyDescent="0.25">
      <c r="C6" s="59" t="s">
        <v>144</v>
      </c>
      <c r="D6" s="59"/>
    </row>
    <row r="8" spans="1:12" ht="15.75" x14ac:dyDescent="0.25">
      <c r="A8" s="75" t="s">
        <v>139</v>
      </c>
      <c r="B8" s="75"/>
      <c r="C8" s="75"/>
      <c r="D8" s="75"/>
    </row>
    <row r="9" spans="1:12" ht="15.75" x14ac:dyDescent="0.25">
      <c r="A9" s="1"/>
      <c r="B9" s="1"/>
      <c r="C9" s="1"/>
    </row>
    <row r="10" spans="1:12" ht="15.75" x14ac:dyDescent="0.25">
      <c r="A10" s="1"/>
      <c r="B10" s="1"/>
      <c r="C10" s="1"/>
      <c r="D10" s="58" t="s">
        <v>141</v>
      </c>
    </row>
    <row r="11" spans="1:12" ht="45" customHeight="1" x14ac:dyDescent="0.25">
      <c r="A11" s="56" t="s">
        <v>0</v>
      </c>
      <c r="B11" s="57" t="s">
        <v>1</v>
      </c>
      <c r="C11" s="6" t="s">
        <v>2</v>
      </c>
      <c r="D11" s="6" t="s">
        <v>145</v>
      </c>
    </row>
    <row r="12" spans="1:12" s="5" customFormat="1" ht="18" customHeight="1" x14ac:dyDescent="0.25">
      <c r="A12" s="86" t="s">
        <v>3</v>
      </c>
      <c r="B12" s="30" t="s">
        <v>4</v>
      </c>
      <c r="C12" s="54"/>
      <c r="D12" s="55">
        <f t="shared" ref="D12:D13" si="0">SUM(D13)</f>
        <v>163.80000000000001</v>
      </c>
      <c r="E12" s="2"/>
      <c r="F12" s="2"/>
      <c r="G12" s="2"/>
      <c r="H12" s="2"/>
      <c r="I12" s="2"/>
      <c r="J12" s="2"/>
      <c r="K12" s="2"/>
      <c r="L12" s="2"/>
    </row>
    <row r="13" spans="1:12" s="5" customFormat="1" ht="15" customHeight="1" x14ac:dyDescent="0.25">
      <c r="A13" s="87"/>
      <c r="B13" s="31" t="s">
        <v>127</v>
      </c>
      <c r="C13" s="3" t="s">
        <v>6</v>
      </c>
      <c r="D13" s="10">
        <f t="shared" si="0"/>
        <v>163.80000000000001</v>
      </c>
      <c r="E13" s="2"/>
      <c r="F13" s="2"/>
      <c r="G13" s="2"/>
      <c r="H13" s="2"/>
      <c r="I13" s="2"/>
      <c r="J13" s="2"/>
      <c r="K13" s="2"/>
      <c r="L13" s="2"/>
    </row>
    <row r="14" spans="1:12" s="5" customFormat="1" ht="12.75" customHeight="1" x14ac:dyDescent="0.25">
      <c r="A14" s="88"/>
      <c r="B14" s="28" t="s">
        <v>5</v>
      </c>
      <c r="C14" s="22"/>
      <c r="D14" s="9">
        <v>163.80000000000001</v>
      </c>
      <c r="E14" s="2"/>
      <c r="F14" s="2"/>
      <c r="G14" s="2"/>
      <c r="H14" s="2"/>
      <c r="I14" s="2"/>
      <c r="J14" s="2"/>
      <c r="K14" s="2"/>
      <c r="L14" s="2"/>
    </row>
    <row r="15" spans="1:12" s="4" customFormat="1" ht="18" customHeight="1" x14ac:dyDescent="0.25">
      <c r="A15" s="76" t="s">
        <v>7</v>
      </c>
      <c r="B15" s="32" t="s">
        <v>8</v>
      </c>
      <c r="C15" s="13"/>
      <c r="D15" s="15">
        <f>SUM(D58+D55+D50+D42+D36+D31+D24+D16)</f>
        <v>42661.4</v>
      </c>
      <c r="E15" s="2"/>
      <c r="F15" s="2"/>
      <c r="G15" s="2"/>
      <c r="H15" s="2"/>
      <c r="I15" s="2"/>
      <c r="J15" s="2"/>
      <c r="K15" s="2"/>
      <c r="L15" s="2"/>
    </row>
    <row r="16" spans="1:12" s="4" customFormat="1" ht="15" customHeight="1" x14ac:dyDescent="0.25">
      <c r="A16" s="76"/>
      <c r="B16" s="33" t="s">
        <v>127</v>
      </c>
      <c r="C16" s="3" t="s">
        <v>6</v>
      </c>
      <c r="D16" s="10">
        <f t="shared" ref="D16" si="1">SUM(D17:D23)</f>
        <v>12208.1</v>
      </c>
      <c r="E16" s="2"/>
      <c r="F16" s="2"/>
      <c r="G16" s="2"/>
      <c r="H16" s="2"/>
      <c r="I16" s="2"/>
      <c r="J16" s="2"/>
      <c r="K16" s="2"/>
      <c r="L16" s="2"/>
    </row>
    <row r="17" spans="1:4" s="4" customFormat="1" ht="12.6" customHeight="1" x14ac:dyDescent="0.25">
      <c r="A17" s="76"/>
      <c r="B17" s="26" t="s">
        <v>134</v>
      </c>
      <c r="C17" s="69"/>
      <c r="D17" s="11">
        <v>81.900000000000006</v>
      </c>
    </row>
    <row r="18" spans="1:4" s="4" customFormat="1" ht="12.6" customHeight="1" x14ac:dyDescent="0.25">
      <c r="A18" s="76"/>
      <c r="B18" s="28" t="s">
        <v>16</v>
      </c>
      <c r="C18" s="70"/>
      <c r="D18" s="11">
        <v>509.7</v>
      </c>
    </row>
    <row r="19" spans="1:4" s="4" customFormat="1" ht="12.6" customHeight="1" x14ac:dyDescent="0.25">
      <c r="A19" s="76"/>
      <c r="B19" s="28" t="s">
        <v>148</v>
      </c>
      <c r="C19" s="70"/>
      <c r="D19" s="11">
        <v>88.3</v>
      </c>
    </row>
    <row r="20" spans="1:4" s="4" customFormat="1" ht="12.6" customHeight="1" x14ac:dyDescent="0.25">
      <c r="A20" s="76"/>
      <c r="B20" s="28" t="s">
        <v>10</v>
      </c>
      <c r="C20" s="70"/>
      <c r="D20" s="11">
        <v>662.2</v>
      </c>
    </row>
    <row r="21" spans="1:4" s="4" customFormat="1" ht="12.6" customHeight="1" x14ac:dyDescent="0.25">
      <c r="A21" s="76"/>
      <c r="B21" s="28" t="s">
        <v>14</v>
      </c>
      <c r="C21" s="70"/>
      <c r="D21" s="11">
        <v>26.5</v>
      </c>
    </row>
    <row r="22" spans="1:4" s="4" customFormat="1" ht="12.6" customHeight="1" x14ac:dyDescent="0.25">
      <c r="A22" s="76"/>
      <c r="B22" s="28" t="s">
        <v>5</v>
      </c>
      <c r="C22" s="70"/>
      <c r="D22" s="11">
        <v>10807</v>
      </c>
    </row>
    <row r="23" spans="1:4" s="4" customFormat="1" ht="12.6" customHeight="1" x14ac:dyDescent="0.25">
      <c r="A23" s="76"/>
      <c r="B23" s="27" t="s">
        <v>12</v>
      </c>
      <c r="C23" s="71"/>
      <c r="D23" s="11">
        <v>32.5</v>
      </c>
    </row>
    <row r="24" spans="1:4" s="4" customFormat="1" ht="15" customHeight="1" x14ac:dyDescent="0.25">
      <c r="A24" s="76"/>
      <c r="B24" s="34" t="s">
        <v>120</v>
      </c>
      <c r="C24" s="3" t="s">
        <v>13</v>
      </c>
      <c r="D24" s="16">
        <f t="shared" ref="D24" si="2">SUM(D25:D30)</f>
        <v>6496.0999999999995</v>
      </c>
    </row>
    <row r="25" spans="1:4" s="4" customFormat="1" ht="12.6" customHeight="1" x14ac:dyDescent="0.25">
      <c r="A25" s="76"/>
      <c r="B25" s="26" t="s">
        <v>9</v>
      </c>
      <c r="C25" s="77"/>
      <c r="D25" s="11">
        <v>3323.5</v>
      </c>
    </row>
    <row r="26" spans="1:4" s="4" customFormat="1" ht="12.6" customHeight="1" x14ac:dyDescent="0.25">
      <c r="A26" s="76"/>
      <c r="B26" s="28" t="s">
        <v>16</v>
      </c>
      <c r="C26" s="77"/>
      <c r="D26" s="11">
        <v>302.3</v>
      </c>
    </row>
    <row r="27" spans="1:4" s="4" customFormat="1" ht="12.6" customHeight="1" x14ac:dyDescent="0.25">
      <c r="A27" s="76"/>
      <c r="B27" s="28" t="s">
        <v>14</v>
      </c>
      <c r="C27" s="77"/>
      <c r="D27" s="11">
        <v>195</v>
      </c>
    </row>
    <row r="28" spans="1:4" s="4" customFormat="1" ht="12.6" customHeight="1" x14ac:dyDescent="0.25">
      <c r="A28" s="76"/>
      <c r="B28" s="28" t="s">
        <v>15</v>
      </c>
      <c r="C28" s="77"/>
      <c r="D28" s="11">
        <v>100</v>
      </c>
    </row>
    <row r="29" spans="1:4" s="4" customFormat="1" ht="12.6" customHeight="1" x14ac:dyDescent="0.25">
      <c r="A29" s="76"/>
      <c r="B29" s="28" t="s">
        <v>11</v>
      </c>
      <c r="C29" s="77"/>
      <c r="D29" s="11">
        <v>1456.1</v>
      </c>
    </row>
    <row r="30" spans="1:4" s="4" customFormat="1" ht="12.6" customHeight="1" x14ac:dyDescent="0.25">
      <c r="A30" s="76"/>
      <c r="B30" s="27" t="s">
        <v>5</v>
      </c>
      <c r="C30" s="77"/>
      <c r="D30" s="11">
        <v>1119.2</v>
      </c>
    </row>
    <row r="31" spans="1:4" s="4" customFormat="1" ht="15" customHeight="1" x14ac:dyDescent="0.25">
      <c r="A31" s="76"/>
      <c r="B31" s="33" t="s">
        <v>121</v>
      </c>
      <c r="C31" s="3" t="s">
        <v>17</v>
      </c>
      <c r="D31" s="16">
        <f>SUM(D32:D35)</f>
        <v>1166.2</v>
      </c>
    </row>
    <row r="32" spans="1:4" s="4" customFormat="1" ht="12.6" customHeight="1" x14ac:dyDescent="0.25">
      <c r="A32" s="76"/>
      <c r="B32" s="26" t="s">
        <v>9</v>
      </c>
      <c r="C32" s="82"/>
      <c r="D32" s="11">
        <v>30</v>
      </c>
    </row>
    <row r="33" spans="1:4" s="4" customFormat="1" ht="11.25" customHeight="1" x14ac:dyDescent="0.25">
      <c r="A33" s="76"/>
      <c r="B33" s="28" t="s">
        <v>16</v>
      </c>
      <c r="C33" s="82"/>
      <c r="D33" s="11">
        <v>17</v>
      </c>
    </row>
    <row r="34" spans="1:4" s="4" customFormat="1" ht="11.25" customHeight="1" x14ac:dyDescent="0.25">
      <c r="A34" s="76"/>
      <c r="B34" s="28" t="s">
        <v>14</v>
      </c>
      <c r="C34" s="82"/>
      <c r="D34" s="11">
        <v>42.3</v>
      </c>
    </row>
    <row r="35" spans="1:4" s="4" customFormat="1" ht="12.6" customHeight="1" x14ac:dyDescent="0.25">
      <c r="A35" s="76"/>
      <c r="B35" s="27" t="s">
        <v>5</v>
      </c>
      <c r="C35" s="82"/>
      <c r="D35" s="11">
        <v>1076.9000000000001</v>
      </c>
    </row>
    <row r="36" spans="1:4" s="4" customFormat="1" x14ac:dyDescent="0.25">
      <c r="A36" s="76"/>
      <c r="B36" s="34" t="s">
        <v>146</v>
      </c>
      <c r="C36" s="3" t="s">
        <v>18</v>
      </c>
      <c r="D36" s="8">
        <f>SUM(D37:D41)</f>
        <v>6108.7000000000007</v>
      </c>
    </row>
    <row r="37" spans="1:4" s="4" customFormat="1" ht="12.6" customHeight="1" x14ac:dyDescent="0.25">
      <c r="A37" s="76"/>
      <c r="B37" s="26" t="s">
        <v>9</v>
      </c>
      <c r="C37" s="69"/>
      <c r="D37" s="9">
        <v>47.5</v>
      </c>
    </row>
    <row r="38" spans="1:4" s="4" customFormat="1" ht="12.6" customHeight="1" x14ac:dyDescent="0.25">
      <c r="A38" s="76"/>
      <c r="B38" s="28" t="s">
        <v>16</v>
      </c>
      <c r="C38" s="70"/>
      <c r="D38" s="9">
        <v>4.8</v>
      </c>
    </row>
    <row r="39" spans="1:4" s="4" customFormat="1" ht="12.6" customHeight="1" x14ac:dyDescent="0.25">
      <c r="A39" s="76"/>
      <c r="B39" s="28" t="s">
        <v>14</v>
      </c>
      <c r="C39" s="70"/>
      <c r="D39" s="9">
        <v>40</v>
      </c>
    </row>
    <row r="40" spans="1:4" s="4" customFormat="1" ht="12.6" customHeight="1" x14ac:dyDescent="0.25">
      <c r="A40" s="76"/>
      <c r="B40" s="28" t="s">
        <v>19</v>
      </c>
      <c r="C40" s="70"/>
      <c r="D40" s="9">
        <v>3225.6</v>
      </c>
    </row>
    <row r="41" spans="1:4" s="4" customFormat="1" ht="12.6" customHeight="1" x14ac:dyDescent="0.25">
      <c r="A41" s="76"/>
      <c r="B41" s="27" t="s">
        <v>5</v>
      </c>
      <c r="C41" s="71"/>
      <c r="D41" s="9">
        <v>2790.8</v>
      </c>
    </row>
    <row r="42" spans="1:4" s="4" customFormat="1" ht="15" customHeight="1" x14ac:dyDescent="0.25">
      <c r="A42" s="76"/>
      <c r="B42" s="34" t="s">
        <v>123</v>
      </c>
      <c r="C42" s="3" t="s">
        <v>20</v>
      </c>
      <c r="D42" s="8">
        <f>SUM(D43:D49)</f>
        <v>11282.9</v>
      </c>
    </row>
    <row r="43" spans="1:4" s="4" customFormat="1" ht="12.6" customHeight="1" x14ac:dyDescent="0.25">
      <c r="A43" s="76"/>
      <c r="B43" s="26" t="s">
        <v>9</v>
      </c>
      <c r="C43" s="82"/>
      <c r="D43" s="9">
        <v>972.9</v>
      </c>
    </row>
    <row r="44" spans="1:4" s="4" customFormat="1" ht="12.6" customHeight="1" x14ac:dyDescent="0.25">
      <c r="A44" s="76"/>
      <c r="B44" s="28" t="s">
        <v>16</v>
      </c>
      <c r="C44" s="82"/>
      <c r="D44" s="11">
        <v>8.4</v>
      </c>
    </row>
    <row r="45" spans="1:4" s="4" customFormat="1" ht="12.6" customHeight="1" x14ac:dyDescent="0.25">
      <c r="A45" s="76"/>
      <c r="B45" s="28" t="s">
        <v>10</v>
      </c>
      <c r="C45" s="82"/>
      <c r="D45" s="9">
        <v>1492.4</v>
      </c>
    </row>
    <row r="46" spans="1:4" s="4" customFormat="1" ht="12.6" customHeight="1" x14ac:dyDescent="0.25">
      <c r="A46" s="76"/>
      <c r="B46" s="28" t="s">
        <v>149</v>
      </c>
      <c r="C46" s="82"/>
      <c r="D46" s="9">
        <v>2</v>
      </c>
    </row>
    <row r="47" spans="1:4" s="4" customFormat="1" ht="12.6" customHeight="1" x14ac:dyDescent="0.25">
      <c r="A47" s="76"/>
      <c r="B47" s="28" t="s">
        <v>14</v>
      </c>
      <c r="C47" s="82"/>
      <c r="D47" s="9">
        <v>248.5</v>
      </c>
    </row>
    <row r="48" spans="1:4" s="4" customFormat="1" ht="12.6" customHeight="1" x14ac:dyDescent="0.25">
      <c r="A48" s="76"/>
      <c r="B48" s="28" t="s">
        <v>5</v>
      </c>
      <c r="C48" s="82"/>
      <c r="D48" s="9">
        <v>5037.8999999999996</v>
      </c>
    </row>
    <row r="49" spans="1:4" s="4" customFormat="1" ht="12.6" customHeight="1" x14ac:dyDescent="0.25">
      <c r="A49" s="76"/>
      <c r="B49" s="27" t="s">
        <v>21</v>
      </c>
      <c r="C49" s="82"/>
      <c r="D49" s="9">
        <v>3520.8</v>
      </c>
    </row>
    <row r="50" spans="1:4" s="4" customFormat="1" ht="15" customHeight="1" x14ac:dyDescent="0.25">
      <c r="A50" s="76"/>
      <c r="B50" s="34" t="s">
        <v>124</v>
      </c>
      <c r="C50" s="3" t="s">
        <v>22</v>
      </c>
      <c r="D50" s="8">
        <f t="shared" ref="D50" si="3">SUM(D51:D54)</f>
        <v>1195.8</v>
      </c>
    </row>
    <row r="51" spans="1:4" s="4" customFormat="1" ht="12.6" customHeight="1" x14ac:dyDescent="0.25">
      <c r="A51" s="76"/>
      <c r="B51" s="26" t="s">
        <v>9</v>
      </c>
      <c r="C51" s="82"/>
      <c r="D51" s="9">
        <v>776.4</v>
      </c>
    </row>
    <row r="52" spans="1:4" s="4" customFormat="1" ht="12.6" customHeight="1" x14ac:dyDescent="0.25">
      <c r="A52" s="76"/>
      <c r="B52" s="28" t="s">
        <v>16</v>
      </c>
      <c r="C52" s="82"/>
      <c r="D52" s="9">
        <v>138</v>
      </c>
    </row>
    <row r="53" spans="1:4" s="4" customFormat="1" ht="12.6" customHeight="1" x14ac:dyDescent="0.25">
      <c r="A53" s="76"/>
      <c r="B53" s="28" t="s">
        <v>5</v>
      </c>
      <c r="C53" s="82"/>
      <c r="D53" s="9">
        <v>230.2</v>
      </c>
    </row>
    <row r="54" spans="1:4" s="4" customFormat="1" ht="12.6" customHeight="1" x14ac:dyDescent="0.25">
      <c r="A54" s="76"/>
      <c r="B54" s="27" t="s">
        <v>23</v>
      </c>
      <c r="C54" s="82"/>
      <c r="D54" s="9">
        <v>51.2</v>
      </c>
    </row>
    <row r="55" spans="1:4" s="4" customFormat="1" ht="15" customHeight="1" x14ac:dyDescent="0.25">
      <c r="A55" s="76"/>
      <c r="B55" s="34" t="s">
        <v>129</v>
      </c>
      <c r="C55" s="3" t="s">
        <v>24</v>
      </c>
      <c r="D55" s="8">
        <f>SUM(D56:D57)</f>
        <v>2014.8999999999999</v>
      </c>
    </row>
    <row r="56" spans="1:4" s="4" customFormat="1" ht="12.6" customHeight="1" x14ac:dyDescent="0.25">
      <c r="A56" s="76"/>
      <c r="B56" s="28" t="s">
        <v>5</v>
      </c>
      <c r="C56" s="82"/>
      <c r="D56" s="9">
        <v>1735.1</v>
      </c>
    </row>
    <row r="57" spans="1:4" s="4" customFormat="1" ht="12.6" customHeight="1" x14ac:dyDescent="0.25">
      <c r="A57" s="76"/>
      <c r="B57" s="27" t="s">
        <v>23</v>
      </c>
      <c r="C57" s="82"/>
      <c r="D57" s="9">
        <v>279.8</v>
      </c>
    </row>
    <row r="58" spans="1:4" s="4" customFormat="1" ht="15" customHeight="1" x14ac:dyDescent="0.25">
      <c r="A58" s="76"/>
      <c r="B58" s="34" t="s">
        <v>126</v>
      </c>
      <c r="C58" s="3" t="s">
        <v>25</v>
      </c>
      <c r="D58" s="8">
        <f t="shared" ref="D58" si="4">SUM(D59:D63)</f>
        <v>2188.6999999999998</v>
      </c>
    </row>
    <row r="59" spans="1:4" s="4" customFormat="1" ht="12.6" customHeight="1" x14ac:dyDescent="0.25">
      <c r="A59" s="76"/>
      <c r="B59" s="28" t="s">
        <v>9</v>
      </c>
      <c r="C59" s="82"/>
      <c r="D59" s="9">
        <v>318.3</v>
      </c>
    </row>
    <row r="60" spans="1:4" s="4" customFormat="1" ht="12.6" customHeight="1" x14ac:dyDescent="0.25">
      <c r="A60" s="76"/>
      <c r="B60" s="28" t="s">
        <v>16</v>
      </c>
      <c r="C60" s="82"/>
      <c r="D60" s="9">
        <v>56.4</v>
      </c>
    </row>
    <row r="61" spans="1:4" s="4" customFormat="1" ht="12.6" customHeight="1" x14ac:dyDescent="0.25">
      <c r="A61" s="76"/>
      <c r="B61" s="29" t="s">
        <v>10</v>
      </c>
      <c r="C61" s="82"/>
      <c r="D61" s="9">
        <v>542.29999999999995</v>
      </c>
    </row>
    <row r="62" spans="1:4" s="4" customFormat="1" ht="12.6" customHeight="1" x14ac:dyDescent="0.25">
      <c r="A62" s="76"/>
      <c r="B62" s="28" t="s">
        <v>132</v>
      </c>
      <c r="C62" s="82"/>
      <c r="D62" s="9">
        <v>890</v>
      </c>
    </row>
    <row r="63" spans="1:4" s="4" customFormat="1" ht="12.6" customHeight="1" x14ac:dyDescent="0.25">
      <c r="A63" s="76"/>
      <c r="B63" s="27" t="s">
        <v>5</v>
      </c>
      <c r="C63" s="82"/>
      <c r="D63" s="9">
        <v>381.7</v>
      </c>
    </row>
    <row r="64" spans="1:4" s="4" customFormat="1" ht="18" customHeight="1" x14ac:dyDescent="0.25">
      <c r="A64" s="72" t="s">
        <v>26</v>
      </c>
      <c r="B64" s="35" t="s">
        <v>27</v>
      </c>
      <c r="C64" s="14"/>
      <c r="D64" s="7">
        <f t="shared" ref="D64" si="5">SUM(D65+D67+D70)</f>
        <v>64.900000000000006</v>
      </c>
    </row>
    <row r="65" spans="1:4" s="4" customFormat="1" ht="15" customHeight="1" x14ac:dyDescent="0.25">
      <c r="A65" s="73"/>
      <c r="B65" s="31" t="s">
        <v>127</v>
      </c>
      <c r="C65" s="3" t="s">
        <v>6</v>
      </c>
      <c r="D65" s="10">
        <f t="shared" ref="D65" si="6">SUM(D66)</f>
        <v>14.6</v>
      </c>
    </row>
    <row r="66" spans="1:4" s="4" customFormat="1" ht="12.6" customHeight="1" x14ac:dyDescent="0.25">
      <c r="A66" s="73"/>
      <c r="B66" s="36" t="s">
        <v>5</v>
      </c>
      <c r="C66" s="22"/>
      <c r="D66" s="9">
        <v>14.6</v>
      </c>
    </row>
    <row r="67" spans="1:4" s="4" customFormat="1" x14ac:dyDescent="0.25">
      <c r="A67" s="73"/>
      <c r="B67" s="37" t="s">
        <v>122</v>
      </c>
      <c r="C67" s="3" t="s">
        <v>18</v>
      </c>
      <c r="D67" s="8">
        <f t="shared" ref="D67" si="7">SUM(D68:D69)</f>
        <v>47.3</v>
      </c>
    </row>
    <row r="68" spans="1:4" s="4" customFormat="1" ht="12.6" customHeight="1" x14ac:dyDescent="0.25">
      <c r="A68" s="74"/>
      <c r="B68" s="38" t="s">
        <v>5</v>
      </c>
      <c r="C68" s="82"/>
      <c r="D68" s="9">
        <v>46.8</v>
      </c>
    </row>
    <row r="69" spans="1:4" s="4" customFormat="1" ht="12.6" customHeight="1" x14ac:dyDescent="0.25">
      <c r="A69" s="74"/>
      <c r="B69" s="39" t="s">
        <v>12</v>
      </c>
      <c r="C69" s="82"/>
      <c r="D69" s="9">
        <v>0.5</v>
      </c>
    </row>
    <row r="70" spans="1:4" s="4" customFormat="1" ht="15" customHeight="1" x14ac:dyDescent="0.25">
      <c r="A70" s="73"/>
      <c r="B70" s="40" t="s">
        <v>130</v>
      </c>
      <c r="C70" s="3" t="s">
        <v>20</v>
      </c>
      <c r="D70" s="8">
        <f t="shared" ref="D70" si="8">SUM(D71)</f>
        <v>3</v>
      </c>
    </row>
    <row r="71" spans="1:4" s="4" customFormat="1" ht="12.6" customHeight="1" x14ac:dyDescent="0.25">
      <c r="A71" s="73"/>
      <c r="B71" s="36" t="s">
        <v>5</v>
      </c>
      <c r="C71" s="22"/>
      <c r="D71" s="9">
        <v>3</v>
      </c>
    </row>
    <row r="72" spans="1:4" s="4" customFormat="1" ht="18" customHeight="1" x14ac:dyDescent="0.25">
      <c r="A72" s="73" t="s">
        <v>28</v>
      </c>
      <c r="B72" s="41" t="s">
        <v>29</v>
      </c>
      <c r="C72" s="14"/>
      <c r="D72" s="7">
        <f t="shared" ref="D72" si="9">SUM(D73+D75+D78)</f>
        <v>98.2</v>
      </c>
    </row>
    <row r="73" spans="1:4" s="4" customFormat="1" ht="15" customHeight="1" x14ac:dyDescent="0.25">
      <c r="A73" s="73"/>
      <c r="B73" s="31" t="s">
        <v>127</v>
      </c>
      <c r="C73" s="3" t="s">
        <v>6</v>
      </c>
      <c r="D73" s="10">
        <f t="shared" ref="D73" si="10">SUM(D74)</f>
        <v>16.8</v>
      </c>
    </row>
    <row r="74" spans="1:4" s="4" customFormat="1" ht="12.6" customHeight="1" x14ac:dyDescent="0.25">
      <c r="A74" s="73"/>
      <c r="B74" s="36" t="s">
        <v>5</v>
      </c>
      <c r="C74" s="22"/>
      <c r="D74" s="9">
        <v>16.8</v>
      </c>
    </row>
    <row r="75" spans="1:4" s="4" customFormat="1" x14ac:dyDescent="0.25">
      <c r="A75" s="73"/>
      <c r="B75" s="37" t="s">
        <v>122</v>
      </c>
      <c r="C75" s="3" t="s">
        <v>18</v>
      </c>
      <c r="D75" s="8">
        <f t="shared" ref="D75" si="11">SUM(D76:D77)</f>
        <v>77.300000000000011</v>
      </c>
    </row>
    <row r="76" spans="1:4" s="4" customFormat="1" ht="12.6" customHeight="1" x14ac:dyDescent="0.25">
      <c r="A76" s="74"/>
      <c r="B76" s="38" t="s">
        <v>5</v>
      </c>
      <c r="C76" s="82"/>
      <c r="D76" s="9">
        <v>73.900000000000006</v>
      </c>
    </row>
    <row r="77" spans="1:4" s="4" customFormat="1" ht="12.6" customHeight="1" x14ac:dyDescent="0.25">
      <c r="A77" s="74"/>
      <c r="B77" s="39" t="s">
        <v>12</v>
      </c>
      <c r="C77" s="82"/>
      <c r="D77" s="9">
        <v>3.4</v>
      </c>
    </row>
    <row r="78" spans="1:4" s="4" customFormat="1" ht="15" customHeight="1" x14ac:dyDescent="0.25">
      <c r="A78" s="73"/>
      <c r="B78" s="40" t="s">
        <v>123</v>
      </c>
      <c r="C78" s="3" t="s">
        <v>20</v>
      </c>
      <c r="D78" s="8">
        <f t="shared" ref="D78" si="12">SUM(D79)</f>
        <v>4.0999999999999996</v>
      </c>
    </row>
    <row r="79" spans="1:4" s="4" customFormat="1" ht="12.6" customHeight="1" x14ac:dyDescent="0.25">
      <c r="A79" s="73"/>
      <c r="B79" s="36" t="s">
        <v>5</v>
      </c>
      <c r="C79" s="22"/>
      <c r="D79" s="9">
        <v>4.0999999999999996</v>
      </c>
    </row>
    <row r="80" spans="1:4" s="4" customFormat="1" ht="18" customHeight="1" x14ac:dyDescent="0.25">
      <c r="A80" s="73" t="s">
        <v>30</v>
      </c>
      <c r="B80" s="41" t="s">
        <v>31</v>
      </c>
      <c r="C80" s="13"/>
      <c r="D80" s="7">
        <f t="shared" ref="D80" si="13">SUM(D81+D83+D86)</f>
        <v>52.1</v>
      </c>
    </row>
    <row r="81" spans="1:4" s="4" customFormat="1" ht="15" customHeight="1" x14ac:dyDescent="0.25">
      <c r="A81" s="73"/>
      <c r="B81" s="31" t="s">
        <v>127</v>
      </c>
      <c r="C81" s="3" t="s">
        <v>6</v>
      </c>
      <c r="D81" s="10">
        <f t="shared" ref="D81" si="14">SUM(D82)</f>
        <v>13.9</v>
      </c>
    </row>
    <row r="82" spans="1:4" s="4" customFormat="1" ht="12.6" customHeight="1" x14ac:dyDescent="0.25">
      <c r="A82" s="73"/>
      <c r="B82" s="36" t="s">
        <v>5</v>
      </c>
      <c r="C82" s="22"/>
      <c r="D82" s="9">
        <v>13.9</v>
      </c>
    </row>
    <row r="83" spans="1:4" s="4" customFormat="1" x14ac:dyDescent="0.25">
      <c r="A83" s="73"/>
      <c r="B83" s="37" t="s">
        <v>122</v>
      </c>
      <c r="C83" s="3" t="s">
        <v>18</v>
      </c>
      <c r="D83" s="8">
        <f t="shared" ref="D83" si="15">SUM(D84:D85)</f>
        <v>35.800000000000004</v>
      </c>
    </row>
    <row r="84" spans="1:4" s="4" customFormat="1" ht="12.6" customHeight="1" x14ac:dyDescent="0.25">
      <c r="A84" s="74"/>
      <c r="B84" s="38" t="s">
        <v>5</v>
      </c>
      <c r="C84" s="82"/>
      <c r="D84" s="9">
        <v>35.1</v>
      </c>
    </row>
    <row r="85" spans="1:4" s="4" customFormat="1" ht="12.6" customHeight="1" x14ac:dyDescent="0.25">
      <c r="A85" s="74"/>
      <c r="B85" s="39" t="s">
        <v>12</v>
      </c>
      <c r="C85" s="82"/>
      <c r="D85" s="9">
        <v>0.7</v>
      </c>
    </row>
    <row r="86" spans="1:4" s="4" customFormat="1" ht="15" customHeight="1" x14ac:dyDescent="0.25">
      <c r="A86" s="73"/>
      <c r="B86" s="42" t="s">
        <v>123</v>
      </c>
      <c r="C86" s="3" t="s">
        <v>20</v>
      </c>
      <c r="D86" s="8">
        <f t="shared" ref="D86" si="16">SUM(D87)</f>
        <v>2.4</v>
      </c>
    </row>
    <row r="87" spans="1:4" s="4" customFormat="1" ht="12.6" customHeight="1" x14ac:dyDescent="0.25">
      <c r="A87" s="73"/>
      <c r="B87" s="36" t="s">
        <v>5</v>
      </c>
      <c r="C87" s="22"/>
      <c r="D87" s="9">
        <v>2.4</v>
      </c>
    </row>
    <row r="88" spans="1:4" s="4" customFormat="1" ht="18" customHeight="1" x14ac:dyDescent="0.25">
      <c r="A88" s="73" t="s">
        <v>32</v>
      </c>
      <c r="B88" s="41" t="s">
        <v>33</v>
      </c>
      <c r="C88" s="14"/>
      <c r="D88" s="7">
        <f>SUM(D89+D93+D96+D91)</f>
        <v>91.199999999999989</v>
      </c>
    </row>
    <row r="89" spans="1:4" s="4" customFormat="1" ht="15" customHeight="1" x14ac:dyDescent="0.25">
      <c r="A89" s="73"/>
      <c r="B89" s="31" t="s">
        <v>127</v>
      </c>
      <c r="C89" s="3" t="s">
        <v>6</v>
      </c>
      <c r="D89" s="10">
        <f t="shared" ref="D89" si="17">SUM(D90)</f>
        <v>14</v>
      </c>
    </row>
    <row r="90" spans="1:4" s="4" customFormat="1" ht="12.6" customHeight="1" x14ac:dyDescent="0.25">
      <c r="A90" s="73"/>
      <c r="B90" s="36" t="s">
        <v>5</v>
      </c>
      <c r="C90" s="22"/>
      <c r="D90" s="9">
        <v>14</v>
      </c>
    </row>
    <row r="91" spans="1:4" s="4" customFormat="1" ht="15" customHeight="1" x14ac:dyDescent="0.25">
      <c r="A91" s="73"/>
      <c r="B91" s="31" t="s">
        <v>128</v>
      </c>
      <c r="C91" s="3" t="s">
        <v>17</v>
      </c>
      <c r="D91" s="8">
        <f>SUM(D92:D92)</f>
        <v>24.9</v>
      </c>
    </row>
    <row r="92" spans="1:4" s="4" customFormat="1" ht="12.6" customHeight="1" x14ac:dyDescent="0.25">
      <c r="A92" s="73"/>
      <c r="B92" s="48" t="s">
        <v>5</v>
      </c>
      <c r="C92" s="22"/>
      <c r="D92" s="9">
        <v>24.9</v>
      </c>
    </row>
    <row r="93" spans="1:4" s="4" customFormat="1" x14ac:dyDescent="0.25">
      <c r="A93" s="73"/>
      <c r="B93" s="37" t="s">
        <v>122</v>
      </c>
      <c r="C93" s="3" t="s">
        <v>18</v>
      </c>
      <c r="D93" s="8">
        <f t="shared" ref="D93" si="18">SUM(D94:D95)</f>
        <v>49.8</v>
      </c>
    </row>
    <row r="94" spans="1:4" s="4" customFormat="1" ht="12.6" customHeight="1" x14ac:dyDescent="0.25">
      <c r="A94" s="74"/>
      <c r="B94" s="38" t="s">
        <v>5</v>
      </c>
      <c r="C94" s="82"/>
      <c r="D94" s="9">
        <v>45.8</v>
      </c>
    </row>
    <row r="95" spans="1:4" s="4" customFormat="1" ht="12.6" customHeight="1" x14ac:dyDescent="0.25">
      <c r="A95" s="74"/>
      <c r="B95" s="39" t="s">
        <v>12</v>
      </c>
      <c r="C95" s="82"/>
      <c r="D95" s="9">
        <v>4</v>
      </c>
    </row>
    <row r="96" spans="1:4" s="4" customFormat="1" ht="15" customHeight="1" x14ac:dyDescent="0.25">
      <c r="A96" s="73"/>
      <c r="B96" s="42" t="s">
        <v>123</v>
      </c>
      <c r="C96" s="3" t="s">
        <v>20</v>
      </c>
      <c r="D96" s="8">
        <f t="shared" ref="D96" si="19">SUM(D97)</f>
        <v>2.5</v>
      </c>
    </row>
    <row r="97" spans="1:4" s="4" customFormat="1" ht="12.6" customHeight="1" x14ac:dyDescent="0.25">
      <c r="A97" s="81"/>
      <c r="B97" s="36" t="s">
        <v>5</v>
      </c>
      <c r="C97" s="22"/>
      <c r="D97" s="9">
        <v>2.5</v>
      </c>
    </row>
    <row r="98" spans="1:4" s="4" customFormat="1" ht="18" customHeight="1" x14ac:dyDescent="0.25">
      <c r="A98" s="120" t="s">
        <v>34</v>
      </c>
      <c r="B98" s="43" t="s">
        <v>35</v>
      </c>
      <c r="C98" s="14"/>
      <c r="D98" s="7">
        <f t="shared" ref="D98" si="20">SUM(D99+D101+D104)</f>
        <v>44.699999999999996</v>
      </c>
    </row>
    <row r="99" spans="1:4" s="4" customFormat="1" ht="15" customHeight="1" x14ac:dyDescent="0.25">
      <c r="A99" s="120"/>
      <c r="B99" s="33" t="s">
        <v>127</v>
      </c>
      <c r="C99" s="3" t="s">
        <v>6</v>
      </c>
      <c r="D99" s="10">
        <f t="shared" ref="D99" si="21">SUM(D100)</f>
        <v>13.3</v>
      </c>
    </row>
    <row r="100" spans="1:4" s="4" customFormat="1" ht="12.6" customHeight="1" x14ac:dyDescent="0.25">
      <c r="A100" s="120"/>
      <c r="B100" s="44" t="s">
        <v>5</v>
      </c>
      <c r="C100" s="22"/>
      <c r="D100" s="9">
        <v>13.3</v>
      </c>
    </row>
    <row r="101" spans="1:4" s="4" customFormat="1" ht="15" customHeight="1" x14ac:dyDescent="0.25">
      <c r="A101" s="120"/>
      <c r="B101" s="37" t="s">
        <v>122</v>
      </c>
      <c r="C101" s="3" t="s">
        <v>18</v>
      </c>
      <c r="D101" s="8">
        <f t="shared" ref="D101" si="22">SUM(D102:D103)</f>
        <v>28.599999999999998</v>
      </c>
    </row>
    <row r="102" spans="1:4" s="4" customFormat="1" ht="12.6" customHeight="1" x14ac:dyDescent="0.25">
      <c r="A102" s="120"/>
      <c r="B102" s="26" t="s">
        <v>5</v>
      </c>
      <c r="C102" s="82"/>
      <c r="D102" s="9">
        <v>26.9</v>
      </c>
    </row>
    <row r="103" spans="1:4" s="4" customFormat="1" ht="12.6" customHeight="1" x14ac:dyDescent="0.25">
      <c r="A103" s="120"/>
      <c r="B103" s="27" t="s">
        <v>12</v>
      </c>
      <c r="C103" s="82"/>
      <c r="D103" s="9">
        <v>1.7</v>
      </c>
    </row>
    <row r="104" spans="1:4" s="4" customFormat="1" ht="15" customHeight="1" x14ac:dyDescent="0.25">
      <c r="A104" s="120"/>
      <c r="B104" s="45" t="s">
        <v>123</v>
      </c>
      <c r="C104" s="3" t="s">
        <v>20</v>
      </c>
      <c r="D104" s="8">
        <f t="shared" ref="D104" si="23">SUM(D105)</f>
        <v>2.8</v>
      </c>
    </row>
    <row r="105" spans="1:4" s="4" customFormat="1" ht="12.6" customHeight="1" x14ac:dyDescent="0.25">
      <c r="A105" s="120"/>
      <c r="B105" s="44" t="s">
        <v>5</v>
      </c>
      <c r="C105" s="22"/>
      <c r="D105" s="9">
        <v>2.8</v>
      </c>
    </row>
    <row r="106" spans="1:4" s="4" customFormat="1" ht="18" customHeight="1" x14ac:dyDescent="0.25">
      <c r="A106" s="121" t="s">
        <v>36</v>
      </c>
      <c r="B106" s="41" t="s">
        <v>37</v>
      </c>
      <c r="C106" s="13"/>
      <c r="D106" s="7">
        <f>SUM(D107+D109+D112)</f>
        <v>99.700000000000017</v>
      </c>
    </row>
    <row r="107" spans="1:4" s="4" customFormat="1" ht="15" customHeight="1" x14ac:dyDescent="0.25">
      <c r="A107" s="83"/>
      <c r="B107" s="31" t="s">
        <v>127</v>
      </c>
      <c r="C107" s="3" t="s">
        <v>6</v>
      </c>
      <c r="D107" s="10">
        <f t="shared" ref="D107" si="24">SUM(D108)</f>
        <v>23.1</v>
      </c>
    </row>
    <row r="108" spans="1:4" s="4" customFormat="1" ht="12.6" customHeight="1" x14ac:dyDescent="0.25">
      <c r="A108" s="83"/>
      <c r="B108" s="36" t="s">
        <v>5</v>
      </c>
      <c r="C108" s="22"/>
      <c r="D108" s="9">
        <v>23.1</v>
      </c>
    </row>
    <row r="109" spans="1:4" s="4" customFormat="1" ht="15" customHeight="1" x14ac:dyDescent="0.25">
      <c r="A109" s="83"/>
      <c r="B109" s="37" t="s">
        <v>122</v>
      </c>
      <c r="C109" s="3" t="s">
        <v>18</v>
      </c>
      <c r="D109" s="8">
        <f t="shared" ref="D109" si="25">SUM(D110:D111)</f>
        <v>72.7</v>
      </c>
    </row>
    <row r="110" spans="1:4" s="4" customFormat="1" ht="12.6" customHeight="1" x14ac:dyDescent="0.25">
      <c r="A110" s="84"/>
      <c r="B110" s="38" t="s">
        <v>5</v>
      </c>
      <c r="C110" s="82"/>
      <c r="D110" s="9">
        <v>67.2</v>
      </c>
    </row>
    <row r="111" spans="1:4" s="4" customFormat="1" ht="12.6" customHeight="1" x14ac:dyDescent="0.25">
      <c r="A111" s="84"/>
      <c r="B111" s="39" t="s">
        <v>12</v>
      </c>
      <c r="C111" s="82"/>
      <c r="D111" s="9">
        <v>5.5</v>
      </c>
    </row>
    <row r="112" spans="1:4" s="4" customFormat="1" ht="15" customHeight="1" x14ac:dyDescent="0.25">
      <c r="A112" s="83"/>
      <c r="B112" s="42" t="s">
        <v>123</v>
      </c>
      <c r="C112" s="3" t="s">
        <v>20</v>
      </c>
      <c r="D112" s="8">
        <f t="shared" ref="D112" si="26">SUM(D113)</f>
        <v>3.9</v>
      </c>
    </row>
    <row r="113" spans="1:4" s="4" customFormat="1" ht="12.6" customHeight="1" x14ac:dyDescent="0.25">
      <c r="A113" s="83"/>
      <c r="B113" s="36" t="s">
        <v>5</v>
      </c>
      <c r="C113" s="22"/>
      <c r="D113" s="9">
        <v>3.9</v>
      </c>
    </row>
    <row r="114" spans="1:4" s="4" customFormat="1" ht="18" customHeight="1" x14ac:dyDescent="0.25">
      <c r="A114" s="83" t="s">
        <v>38</v>
      </c>
      <c r="B114" s="41" t="s">
        <v>39</v>
      </c>
      <c r="C114" s="14"/>
      <c r="D114" s="7">
        <f>SUM(D115+D117+D120)</f>
        <v>48.4</v>
      </c>
    </row>
    <row r="115" spans="1:4" s="4" customFormat="1" ht="15" customHeight="1" x14ac:dyDescent="0.25">
      <c r="A115" s="83"/>
      <c r="B115" s="31" t="s">
        <v>127</v>
      </c>
      <c r="C115" s="3" t="s">
        <v>6</v>
      </c>
      <c r="D115" s="10">
        <f t="shared" ref="D115" si="27">SUM(D116)</f>
        <v>10.7</v>
      </c>
    </row>
    <row r="116" spans="1:4" s="4" customFormat="1" ht="12.6" customHeight="1" x14ac:dyDescent="0.25">
      <c r="A116" s="83"/>
      <c r="B116" s="36" t="s">
        <v>5</v>
      </c>
      <c r="C116" s="22"/>
      <c r="D116" s="9">
        <v>10.7</v>
      </c>
    </row>
    <row r="117" spans="1:4" s="4" customFormat="1" ht="15" customHeight="1" x14ac:dyDescent="0.25">
      <c r="A117" s="83"/>
      <c r="B117" s="37" t="s">
        <v>122</v>
      </c>
      <c r="C117" s="3" t="s">
        <v>18</v>
      </c>
      <c r="D117" s="8">
        <f t="shared" ref="D117" si="28">SUM(D118:D119)</f>
        <v>35.800000000000004</v>
      </c>
    </row>
    <row r="118" spans="1:4" s="4" customFormat="1" ht="12.6" customHeight="1" x14ac:dyDescent="0.25">
      <c r="A118" s="84"/>
      <c r="B118" s="38" t="s">
        <v>5</v>
      </c>
      <c r="C118" s="82"/>
      <c r="D118" s="9">
        <v>35.1</v>
      </c>
    </row>
    <row r="119" spans="1:4" s="4" customFormat="1" ht="12.6" customHeight="1" x14ac:dyDescent="0.25">
      <c r="A119" s="84"/>
      <c r="B119" s="39" t="s">
        <v>12</v>
      </c>
      <c r="C119" s="82"/>
      <c r="D119" s="9">
        <v>0.7</v>
      </c>
    </row>
    <row r="120" spans="1:4" s="4" customFormat="1" ht="15" customHeight="1" x14ac:dyDescent="0.25">
      <c r="A120" s="83"/>
      <c r="B120" s="42" t="s">
        <v>130</v>
      </c>
      <c r="C120" s="3" t="s">
        <v>20</v>
      </c>
      <c r="D120" s="8">
        <f t="shared" ref="D120" si="29">SUM(D121)</f>
        <v>1.9</v>
      </c>
    </row>
    <row r="121" spans="1:4" s="4" customFormat="1" ht="12.6" customHeight="1" x14ac:dyDescent="0.25">
      <c r="A121" s="83"/>
      <c r="B121" s="36" t="s">
        <v>5</v>
      </c>
      <c r="C121" s="22"/>
      <c r="D121" s="9">
        <v>1.9</v>
      </c>
    </row>
    <row r="122" spans="1:4" s="4" customFormat="1" ht="18" customHeight="1" x14ac:dyDescent="0.25">
      <c r="A122" s="83" t="s">
        <v>40</v>
      </c>
      <c r="B122" s="41" t="s">
        <v>41</v>
      </c>
      <c r="C122" s="14"/>
      <c r="D122" s="7">
        <f>SUM(D123+D127+D130+D125)</f>
        <v>101.9</v>
      </c>
    </row>
    <row r="123" spans="1:4" s="4" customFormat="1" ht="15" customHeight="1" x14ac:dyDescent="0.25">
      <c r="A123" s="83"/>
      <c r="B123" s="31" t="s">
        <v>127</v>
      </c>
      <c r="C123" s="3" t="s">
        <v>6</v>
      </c>
      <c r="D123" s="10">
        <f t="shared" ref="D123" si="30">SUM(D124)</f>
        <v>17.2</v>
      </c>
    </row>
    <row r="124" spans="1:4" s="4" customFormat="1" ht="12.6" customHeight="1" x14ac:dyDescent="0.25">
      <c r="A124" s="83"/>
      <c r="B124" s="36" t="s">
        <v>5</v>
      </c>
      <c r="C124" s="22"/>
      <c r="D124" s="9">
        <v>17.2</v>
      </c>
    </row>
    <row r="125" spans="1:4" s="4" customFormat="1" ht="15" customHeight="1" x14ac:dyDescent="0.25">
      <c r="A125" s="83"/>
      <c r="B125" s="31" t="s">
        <v>128</v>
      </c>
      <c r="C125" s="3" t="s">
        <v>17</v>
      </c>
      <c r="D125" s="8">
        <f>SUM(D126:D126)</f>
        <v>23.1</v>
      </c>
    </row>
    <row r="126" spans="1:4" s="4" customFormat="1" ht="12.6" customHeight="1" x14ac:dyDescent="0.25">
      <c r="A126" s="83"/>
      <c r="B126" s="48" t="s">
        <v>5</v>
      </c>
      <c r="C126" s="22"/>
      <c r="D126" s="9">
        <v>23.1</v>
      </c>
    </row>
    <row r="127" spans="1:4" s="4" customFormat="1" ht="15" customHeight="1" x14ac:dyDescent="0.25">
      <c r="A127" s="83"/>
      <c r="B127" s="37" t="s">
        <v>122</v>
      </c>
      <c r="C127" s="3" t="s">
        <v>18</v>
      </c>
      <c r="D127" s="8">
        <f t="shared" ref="D127" si="31">SUM(D128:D129)</f>
        <v>58</v>
      </c>
    </row>
    <row r="128" spans="1:4" s="4" customFormat="1" ht="12.6" customHeight="1" x14ac:dyDescent="0.25">
      <c r="A128" s="84"/>
      <c r="B128" s="38" t="s">
        <v>5</v>
      </c>
      <c r="C128" s="82"/>
      <c r="D128" s="9">
        <v>52</v>
      </c>
    </row>
    <row r="129" spans="1:4" s="4" customFormat="1" ht="12.6" customHeight="1" x14ac:dyDescent="0.25">
      <c r="A129" s="84"/>
      <c r="B129" s="39" t="s">
        <v>12</v>
      </c>
      <c r="C129" s="82"/>
      <c r="D129" s="9">
        <v>6</v>
      </c>
    </row>
    <row r="130" spans="1:4" s="4" customFormat="1" ht="15" customHeight="1" x14ac:dyDescent="0.25">
      <c r="A130" s="83"/>
      <c r="B130" s="42" t="s">
        <v>123</v>
      </c>
      <c r="C130" s="3" t="s">
        <v>20</v>
      </c>
      <c r="D130" s="8">
        <f t="shared" ref="D130" si="32">SUM(D131)</f>
        <v>3.6</v>
      </c>
    </row>
    <row r="131" spans="1:4" s="4" customFormat="1" ht="12" customHeight="1" x14ac:dyDescent="0.25">
      <c r="A131" s="83"/>
      <c r="B131" s="36" t="s">
        <v>5</v>
      </c>
      <c r="C131" s="22"/>
      <c r="D131" s="9">
        <v>3.6</v>
      </c>
    </row>
    <row r="132" spans="1:4" s="4" customFormat="1" ht="18" customHeight="1" x14ac:dyDescent="0.25">
      <c r="A132" s="118" t="s">
        <v>42</v>
      </c>
      <c r="B132" s="41" t="s">
        <v>43</v>
      </c>
      <c r="C132" s="14"/>
      <c r="D132" s="7">
        <f>SUM(D133+D135+D138)</f>
        <v>70.899999999999991</v>
      </c>
    </row>
    <row r="133" spans="1:4" s="4" customFormat="1" ht="15" customHeight="1" x14ac:dyDescent="0.25">
      <c r="A133" s="119"/>
      <c r="B133" s="31" t="s">
        <v>127</v>
      </c>
      <c r="C133" s="3" t="s">
        <v>6</v>
      </c>
      <c r="D133" s="10">
        <f t="shared" ref="D133" si="33">SUM(D134)</f>
        <v>12.9</v>
      </c>
    </row>
    <row r="134" spans="1:4" s="4" customFormat="1" ht="12.6" customHeight="1" x14ac:dyDescent="0.25">
      <c r="A134" s="119"/>
      <c r="B134" s="36" t="s">
        <v>5</v>
      </c>
      <c r="C134" s="22"/>
      <c r="D134" s="9">
        <v>12.9</v>
      </c>
    </row>
    <row r="135" spans="1:4" s="4" customFormat="1" ht="15" customHeight="1" x14ac:dyDescent="0.25">
      <c r="A135" s="119"/>
      <c r="B135" s="37" t="s">
        <v>122</v>
      </c>
      <c r="C135" s="3" t="s">
        <v>18</v>
      </c>
      <c r="D135" s="8">
        <f t="shared" ref="D135" si="34">SUM(D136:D137)</f>
        <v>55.9</v>
      </c>
    </row>
    <row r="136" spans="1:4" s="4" customFormat="1" ht="12.6" customHeight="1" x14ac:dyDescent="0.25">
      <c r="A136" s="119"/>
      <c r="B136" s="38" t="s">
        <v>5</v>
      </c>
      <c r="C136" s="82"/>
      <c r="D136" s="9">
        <v>54.5</v>
      </c>
    </row>
    <row r="137" spans="1:4" s="4" customFormat="1" ht="12.6" customHeight="1" x14ac:dyDescent="0.25">
      <c r="A137" s="119"/>
      <c r="B137" s="39" t="s">
        <v>12</v>
      </c>
      <c r="C137" s="82"/>
      <c r="D137" s="9">
        <v>1.4</v>
      </c>
    </row>
    <row r="138" spans="1:4" s="4" customFormat="1" ht="15" customHeight="1" x14ac:dyDescent="0.25">
      <c r="A138" s="119"/>
      <c r="B138" s="42" t="s">
        <v>123</v>
      </c>
      <c r="C138" s="3" t="s">
        <v>20</v>
      </c>
      <c r="D138" s="8">
        <f t="shared" ref="D138" si="35">SUM(D139)</f>
        <v>2.1</v>
      </c>
    </row>
    <row r="139" spans="1:4" s="4" customFormat="1" ht="12.6" customHeight="1" x14ac:dyDescent="0.25">
      <c r="A139" s="119"/>
      <c r="B139" s="36" t="s">
        <v>5</v>
      </c>
      <c r="C139" s="22"/>
      <c r="D139" s="9">
        <v>2.1</v>
      </c>
    </row>
    <row r="140" spans="1:4" s="4" customFormat="1" ht="18" customHeight="1" x14ac:dyDescent="0.25">
      <c r="A140" s="83" t="s">
        <v>44</v>
      </c>
      <c r="B140" s="41" t="s">
        <v>45</v>
      </c>
      <c r="C140" s="14"/>
      <c r="D140" s="7">
        <f t="shared" ref="D140" si="36">SUM(D141+D143+D146)</f>
        <v>43.3</v>
      </c>
    </row>
    <row r="141" spans="1:4" s="4" customFormat="1" ht="15" customHeight="1" x14ac:dyDescent="0.25">
      <c r="A141" s="83"/>
      <c r="B141" s="31" t="s">
        <v>127</v>
      </c>
      <c r="C141" s="3" t="s">
        <v>6</v>
      </c>
      <c r="D141" s="10">
        <f t="shared" ref="D141" si="37">SUM(D142)</f>
        <v>9.6999999999999993</v>
      </c>
    </row>
    <row r="142" spans="1:4" s="4" customFormat="1" ht="12.6" customHeight="1" x14ac:dyDescent="0.25">
      <c r="A142" s="83"/>
      <c r="B142" s="36" t="s">
        <v>5</v>
      </c>
      <c r="C142" s="22"/>
      <c r="D142" s="9">
        <v>9.6999999999999993</v>
      </c>
    </row>
    <row r="143" spans="1:4" s="4" customFormat="1" ht="15" customHeight="1" x14ac:dyDescent="0.25">
      <c r="A143" s="83"/>
      <c r="B143" s="37" t="s">
        <v>122</v>
      </c>
      <c r="C143" s="3" t="s">
        <v>18</v>
      </c>
      <c r="D143" s="8">
        <f t="shared" ref="D143" si="38">SUM(D144:D145)</f>
        <v>31.6</v>
      </c>
    </row>
    <row r="144" spans="1:4" s="4" customFormat="1" ht="12.6" customHeight="1" x14ac:dyDescent="0.25">
      <c r="A144" s="84"/>
      <c r="B144" s="38" t="s">
        <v>5</v>
      </c>
      <c r="C144" s="82"/>
      <c r="D144" s="9">
        <v>28.1</v>
      </c>
    </row>
    <row r="145" spans="1:4" s="4" customFormat="1" ht="12.6" customHeight="1" x14ac:dyDescent="0.25">
      <c r="A145" s="84"/>
      <c r="B145" s="39" t="s">
        <v>12</v>
      </c>
      <c r="C145" s="82"/>
      <c r="D145" s="9">
        <v>3.5</v>
      </c>
    </row>
    <row r="146" spans="1:4" s="4" customFormat="1" ht="15" customHeight="1" x14ac:dyDescent="0.25">
      <c r="A146" s="83"/>
      <c r="B146" s="42" t="s">
        <v>130</v>
      </c>
      <c r="C146" s="3" t="s">
        <v>20</v>
      </c>
      <c r="D146" s="8">
        <f t="shared" ref="D146" si="39">SUM(D147)</f>
        <v>2</v>
      </c>
    </row>
    <row r="147" spans="1:4" s="4" customFormat="1" ht="12.6" customHeight="1" x14ac:dyDescent="0.25">
      <c r="A147" s="83"/>
      <c r="B147" s="36" t="s">
        <v>5</v>
      </c>
      <c r="C147" s="22"/>
      <c r="D147" s="9">
        <v>2</v>
      </c>
    </row>
    <row r="148" spans="1:4" s="4" customFormat="1" ht="18" customHeight="1" x14ac:dyDescent="0.25">
      <c r="A148" s="73" t="s">
        <v>46</v>
      </c>
      <c r="B148" s="41" t="s">
        <v>47</v>
      </c>
      <c r="C148" s="14"/>
      <c r="D148" s="7">
        <f>SUM(D149+D153+D156+D151)</f>
        <v>63.8</v>
      </c>
    </row>
    <row r="149" spans="1:4" s="4" customFormat="1" ht="15" customHeight="1" x14ac:dyDescent="0.25">
      <c r="A149" s="73"/>
      <c r="B149" s="31" t="s">
        <v>127</v>
      </c>
      <c r="C149" s="3" t="s">
        <v>6</v>
      </c>
      <c r="D149" s="10">
        <f t="shared" ref="D149" si="40">SUM(D150)</f>
        <v>11.7</v>
      </c>
    </row>
    <row r="150" spans="1:4" s="4" customFormat="1" ht="12.6" customHeight="1" x14ac:dyDescent="0.25">
      <c r="A150" s="73"/>
      <c r="B150" s="36" t="s">
        <v>5</v>
      </c>
      <c r="C150" s="22"/>
      <c r="D150" s="9">
        <v>11.7</v>
      </c>
    </row>
    <row r="151" spans="1:4" s="4" customFormat="1" ht="15" customHeight="1" x14ac:dyDescent="0.25">
      <c r="A151" s="73"/>
      <c r="B151" s="31" t="s">
        <v>128</v>
      </c>
      <c r="C151" s="3" t="s">
        <v>17</v>
      </c>
      <c r="D151" s="8">
        <f>SUM(D152:D152)</f>
        <v>19.8</v>
      </c>
    </row>
    <row r="152" spans="1:4" s="4" customFormat="1" ht="12.6" customHeight="1" x14ac:dyDescent="0.25">
      <c r="A152" s="73"/>
      <c r="B152" s="48" t="s">
        <v>5</v>
      </c>
      <c r="C152" s="22"/>
      <c r="D152" s="9">
        <v>19.8</v>
      </c>
    </row>
    <row r="153" spans="1:4" s="4" customFormat="1" x14ac:dyDescent="0.25">
      <c r="A153" s="73"/>
      <c r="B153" s="37" t="s">
        <v>122</v>
      </c>
      <c r="C153" s="3" t="s">
        <v>18</v>
      </c>
      <c r="D153" s="8">
        <f t="shared" ref="D153" si="41">SUM(D154:D155)</f>
        <v>30</v>
      </c>
    </row>
    <row r="154" spans="1:4" s="4" customFormat="1" ht="12.6" customHeight="1" x14ac:dyDescent="0.25">
      <c r="A154" s="74"/>
      <c r="B154" s="38" t="s">
        <v>5</v>
      </c>
      <c r="C154" s="82"/>
      <c r="D154" s="9">
        <v>27.5</v>
      </c>
    </row>
    <row r="155" spans="1:4" s="4" customFormat="1" ht="12.6" customHeight="1" x14ac:dyDescent="0.25">
      <c r="A155" s="74"/>
      <c r="B155" s="39" t="s">
        <v>12</v>
      </c>
      <c r="C155" s="82"/>
      <c r="D155" s="9">
        <v>2.5</v>
      </c>
    </row>
    <row r="156" spans="1:4" s="4" customFormat="1" ht="15" customHeight="1" x14ac:dyDescent="0.25">
      <c r="A156" s="73"/>
      <c r="B156" s="42" t="s">
        <v>130</v>
      </c>
      <c r="C156" s="3" t="s">
        <v>20</v>
      </c>
      <c r="D156" s="8">
        <f t="shared" ref="D156" si="42">SUM(D157)</f>
        <v>2.2999999999999998</v>
      </c>
    </row>
    <row r="157" spans="1:4" s="4" customFormat="1" ht="12.6" customHeight="1" x14ac:dyDescent="0.25">
      <c r="A157" s="73"/>
      <c r="B157" s="36" t="s">
        <v>5</v>
      </c>
      <c r="C157" s="22"/>
      <c r="D157" s="9">
        <v>2.2999999999999998</v>
      </c>
    </row>
    <row r="158" spans="1:4" s="4" customFormat="1" ht="18" customHeight="1" x14ac:dyDescent="0.25">
      <c r="A158" s="107" t="s">
        <v>48</v>
      </c>
      <c r="B158" s="41" t="s">
        <v>49</v>
      </c>
      <c r="C158" s="14"/>
      <c r="D158" s="7">
        <f>SUM(D159+D163+D166+D161)</f>
        <v>136.19999999999999</v>
      </c>
    </row>
    <row r="159" spans="1:4" s="4" customFormat="1" ht="15" customHeight="1" x14ac:dyDescent="0.25">
      <c r="A159" s="80"/>
      <c r="B159" s="31" t="s">
        <v>127</v>
      </c>
      <c r="C159" s="3" t="s">
        <v>6</v>
      </c>
      <c r="D159" s="10">
        <f t="shared" ref="D159" si="43">SUM(D160)</f>
        <v>21.5</v>
      </c>
    </row>
    <row r="160" spans="1:4" s="4" customFormat="1" ht="12.6" customHeight="1" x14ac:dyDescent="0.25">
      <c r="A160" s="80"/>
      <c r="B160" s="36" t="s">
        <v>5</v>
      </c>
      <c r="C160" s="22"/>
      <c r="D160" s="9">
        <v>21.5</v>
      </c>
    </row>
    <row r="161" spans="1:4" s="4" customFormat="1" ht="15" customHeight="1" x14ac:dyDescent="0.25">
      <c r="A161" s="80"/>
      <c r="B161" s="31" t="s">
        <v>128</v>
      </c>
      <c r="C161" s="3" t="s">
        <v>17</v>
      </c>
      <c r="D161" s="8">
        <f>SUM(D162:D162)</f>
        <v>25</v>
      </c>
    </row>
    <row r="162" spans="1:4" s="4" customFormat="1" ht="12.6" customHeight="1" x14ac:dyDescent="0.25">
      <c r="A162" s="80"/>
      <c r="B162" s="48" t="s">
        <v>5</v>
      </c>
      <c r="C162" s="22"/>
      <c r="D162" s="9">
        <v>25</v>
      </c>
    </row>
    <row r="163" spans="1:4" s="4" customFormat="1" x14ac:dyDescent="0.25">
      <c r="A163" s="80"/>
      <c r="B163" s="37" t="s">
        <v>122</v>
      </c>
      <c r="C163" s="3" t="s">
        <v>18</v>
      </c>
      <c r="D163" s="8">
        <f t="shared" ref="D163" si="44">SUM(D164:D165)</f>
        <v>85.1</v>
      </c>
    </row>
    <row r="164" spans="1:4" s="4" customFormat="1" ht="12.6" customHeight="1" x14ac:dyDescent="0.25">
      <c r="A164" s="80"/>
      <c r="B164" s="38" t="s">
        <v>5</v>
      </c>
      <c r="C164" s="82"/>
      <c r="D164" s="9">
        <v>75.099999999999994</v>
      </c>
    </row>
    <row r="165" spans="1:4" s="4" customFormat="1" ht="12.6" customHeight="1" x14ac:dyDescent="0.25">
      <c r="A165" s="80"/>
      <c r="B165" s="39" t="s">
        <v>12</v>
      </c>
      <c r="C165" s="82"/>
      <c r="D165" s="9">
        <v>10</v>
      </c>
    </row>
    <row r="166" spans="1:4" s="4" customFormat="1" ht="15" customHeight="1" x14ac:dyDescent="0.25">
      <c r="A166" s="80"/>
      <c r="B166" s="42" t="s">
        <v>130</v>
      </c>
      <c r="C166" s="3" t="s">
        <v>20</v>
      </c>
      <c r="D166" s="8">
        <f t="shared" ref="D166" si="45">SUM(D167)</f>
        <v>4.5999999999999996</v>
      </c>
    </row>
    <row r="167" spans="1:4" s="4" customFormat="1" ht="12.6" customHeight="1" x14ac:dyDescent="0.25">
      <c r="A167" s="80"/>
      <c r="B167" s="36" t="s">
        <v>5</v>
      </c>
      <c r="C167" s="22"/>
      <c r="D167" s="9">
        <v>4.5999999999999996</v>
      </c>
    </row>
    <row r="168" spans="1:4" s="4" customFormat="1" ht="18" customHeight="1" x14ac:dyDescent="0.25">
      <c r="A168" s="73" t="s">
        <v>50</v>
      </c>
      <c r="B168" s="46" t="s">
        <v>51</v>
      </c>
      <c r="C168" s="13"/>
      <c r="D168" s="7">
        <f t="shared" ref="D168" si="46">SUM(D170:D171)</f>
        <v>1464.1999999999998</v>
      </c>
    </row>
    <row r="169" spans="1:4" s="4" customFormat="1" ht="15" customHeight="1" x14ac:dyDescent="0.25">
      <c r="A169" s="74"/>
      <c r="B169" s="31" t="s">
        <v>127</v>
      </c>
      <c r="C169" s="3" t="s">
        <v>6</v>
      </c>
      <c r="D169" s="10">
        <f t="shared" ref="D169" si="47">SUM(D170:D171)</f>
        <v>1464.1999999999998</v>
      </c>
    </row>
    <row r="170" spans="1:4" s="4" customFormat="1" ht="12.6" customHeight="1" x14ac:dyDescent="0.25">
      <c r="A170" s="74"/>
      <c r="B170" s="48" t="s">
        <v>10</v>
      </c>
      <c r="C170" s="82"/>
      <c r="D170" s="9">
        <v>1408.6</v>
      </c>
    </row>
    <row r="171" spans="1:4" s="4" customFormat="1" ht="12.6" customHeight="1" x14ac:dyDescent="0.25">
      <c r="A171" s="74"/>
      <c r="B171" s="39" t="s">
        <v>5</v>
      </c>
      <c r="C171" s="82"/>
      <c r="D171" s="9">
        <v>55.6</v>
      </c>
    </row>
    <row r="172" spans="1:4" s="4" customFormat="1" ht="18" customHeight="1" x14ac:dyDescent="0.25">
      <c r="A172" s="85" t="s">
        <v>52</v>
      </c>
      <c r="B172" s="47" t="s">
        <v>53</v>
      </c>
      <c r="C172" s="14"/>
      <c r="D172" s="7">
        <f t="shared" ref="D172" si="48">SUM(D173)</f>
        <v>2446.4</v>
      </c>
    </row>
    <row r="173" spans="1:4" s="4" customFormat="1" ht="27" x14ac:dyDescent="0.25">
      <c r="A173" s="85"/>
      <c r="B173" s="40" t="s">
        <v>140</v>
      </c>
      <c r="C173" s="3" t="s">
        <v>13</v>
      </c>
      <c r="D173" s="8">
        <f t="shared" ref="D173" si="49">SUM(D174:D181)</f>
        <v>2446.4</v>
      </c>
    </row>
    <row r="174" spans="1:4" s="4" customFormat="1" ht="12.6" customHeight="1" x14ac:dyDescent="0.25">
      <c r="A174" s="85"/>
      <c r="B174" s="26" t="s">
        <v>15</v>
      </c>
      <c r="C174" s="82"/>
      <c r="D174" s="20">
        <v>1525.2</v>
      </c>
    </row>
    <row r="175" spans="1:4" s="4" customFormat="1" ht="12.6" customHeight="1" x14ac:dyDescent="0.25">
      <c r="A175" s="85"/>
      <c r="B175" s="28" t="s">
        <v>10</v>
      </c>
      <c r="C175" s="82"/>
      <c r="D175" s="18">
        <v>63</v>
      </c>
    </row>
    <row r="176" spans="1:4" s="4" customFormat="1" ht="12.6" customHeight="1" x14ac:dyDescent="0.25">
      <c r="A176" s="85"/>
      <c r="B176" s="28" t="s">
        <v>149</v>
      </c>
      <c r="C176" s="82"/>
      <c r="D176" s="18">
        <v>1.2</v>
      </c>
    </row>
    <row r="177" spans="1:4" s="4" customFormat="1" ht="12.6" customHeight="1" x14ac:dyDescent="0.25">
      <c r="A177" s="85"/>
      <c r="B177" s="28" t="s">
        <v>14</v>
      </c>
      <c r="C177" s="82"/>
      <c r="D177" s="18">
        <v>14</v>
      </c>
    </row>
    <row r="178" spans="1:4" s="4" customFormat="1" ht="12.6" customHeight="1" x14ac:dyDescent="0.25">
      <c r="A178" s="85"/>
      <c r="B178" s="28" t="s">
        <v>135</v>
      </c>
      <c r="C178" s="82"/>
      <c r="D178" s="18">
        <v>10.9</v>
      </c>
    </row>
    <row r="179" spans="1:4" s="4" customFormat="1" ht="12.6" customHeight="1" x14ac:dyDescent="0.25">
      <c r="A179" s="85"/>
      <c r="B179" s="28" t="s">
        <v>147</v>
      </c>
      <c r="C179" s="82"/>
      <c r="D179" s="18">
        <v>9.5</v>
      </c>
    </row>
    <row r="180" spans="1:4" s="4" customFormat="1" ht="12.6" customHeight="1" x14ac:dyDescent="0.25">
      <c r="A180" s="85"/>
      <c r="B180" s="28" t="s">
        <v>5</v>
      </c>
      <c r="C180" s="82"/>
      <c r="D180" s="25">
        <v>819.6</v>
      </c>
    </row>
    <row r="181" spans="1:4" s="4" customFormat="1" ht="12.6" customHeight="1" x14ac:dyDescent="0.25">
      <c r="A181" s="85"/>
      <c r="B181" s="27" t="s">
        <v>12</v>
      </c>
      <c r="C181" s="82"/>
      <c r="D181" s="18">
        <v>3</v>
      </c>
    </row>
    <row r="182" spans="1:4" s="4" customFormat="1" ht="18" customHeight="1" x14ac:dyDescent="0.25">
      <c r="A182" s="85" t="s">
        <v>54</v>
      </c>
      <c r="B182" s="47" t="s">
        <v>56</v>
      </c>
      <c r="C182" s="14"/>
      <c r="D182" s="7">
        <f t="shared" ref="D182" si="50">SUM(D183)</f>
        <v>2086.9</v>
      </c>
    </row>
    <row r="183" spans="1:4" s="4" customFormat="1" ht="30.75" customHeight="1" x14ac:dyDescent="0.25">
      <c r="A183" s="85"/>
      <c r="B183" s="40" t="s">
        <v>140</v>
      </c>
      <c r="C183" s="3" t="s">
        <v>13</v>
      </c>
      <c r="D183" s="8">
        <f t="shared" ref="D183" si="51">SUM(D184:D190)</f>
        <v>2086.9</v>
      </c>
    </row>
    <row r="184" spans="1:4" s="4" customFormat="1" ht="12.6" customHeight="1" x14ac:dyDescent="0.25">
      <c r="A184" s="85"/>
      <c r="B184" s="28" t="s">
        <v>15</v>
      </c>
      <c r="C184" s="82"/>
      <c r="D184" s="9">
        <v>1157.5999999999999</v>
      </c>
    </row>
    <row r="185" spans="1:4" s="4" customFormat="1" ht="12.6" customHeight="1" x14ac:dyDescent="0.25">
      <c r="A185" s="85"/>
      <c r="B185" s="28" t="s">
        <v>10</v>
      </c>
      <c r="C185" s="82"/>
      <c r="D185" s="18">
        <v>42</v>
      </c>
    </row>
    <row r="186" spans="1:4" s="4" customFormat="1" ht="12.6" customHeight="1" x14ac:dyDescent="0.25">
      <c r="A186" s="85"/>
      <c r="B186" s="28" t="s">
        <v>14</v>
      </c>
      <c r="C186" s="82"/>
      <c r="D186" s="18"/>
    </row>
    <row r="187" spans="1:4" s="4" customFormat="1" ht="12.6" customHeight="1" x14ac:dyDescent="0.25">
      <c r="A187" s="85"/>
      <c r="B187" s="28" t="s">
        <v>135</v>
      </c>
      <c r="C187" s="82"/>
      <c r="D187" s="18">
        <v>17.899999999999999</v>
      </c>
    </row>
    <row r="188" spans="1:4" s="4" customFormat="1" ht="12.6" customHeight="1" x14ac:dyDescent="0.25">
      <c r="A188" s="85"/>
      <c r="B188" s="28" t="s">
        <v>147</v>
      </c>
      <c r="C188" s="82"/>
      <c r="D188" s="18">
        <v>1.9</v>
      </c>
    </row>
    <row r="189" spans="1:4" s="4" customFormat="1" ht="12.6" customHeight="1" x14ac:dyDescent="0.25">
      <c r="A189" s="85"/>
      <c r="B189" s="28" t="s">
        <v>5</v>
      </c>
      <c r="C189" s="82"/>
      <c r="D189" s="60">
        <v>849.1</v>
      </c>
    </row>
    <row r="190" spans="1:4" s="4" customFormat="1" ht="12.6" customHeight="1" x14ac:dyDescent="0.25">
      <c r="A190" s="85"/>
      <c r="B190" s="27" t="s">
        <v>12</v>
      </c>
      <c r="C190" s="82"/>
      <c r="D190" s="9">
        <v>18.399999999999999</v>
      </c>
    </row>
    <row r="191" spans="1:4" s="4" customFormat="1" ht="18" customHeight="1" x14ac:dyDescent="0.25">
      <c r="A191" s="108" t="s">
        <v>55</v>
      </c>
      <c r="B191" s="47" t="s">
        <v>58</v>
      </c>
      <c r="C191" s="13"/>
      <c r="D191" s="7">
        <f t="shared" ref="D191" si="52">SUM(D192)</f>
        <v>2776</v>
      </c>
    </row>
    <row r="192" spans="1:4" s="4" customFormat="1" ht="27" x14ac:dyDescent="0.25">
      <c r="A192" s="109"/>
      <c r="B192" s="40" t="s">
        <v>140</v>
      </c>
      <c r="C192" s="3" t="s">
        <v>13</v>
      </c>
      <c r="D192" s="8">
        <f>SUM(D193:D200)</f>
        <v>2776</v>
      </c>
    </row>
    <row r="193" spans="1:4" s="4" customFormat="1" ht="12.6" customHeight="1" x14ac:dyDescent="0.25">
      <c r="A193" s="109"/>
      <c r="B193" s="28" t="s">
        <v>15</v>
      </c>
      <c r="C193" s="82"/>
      <c r="D193" s="9">
        <v>1328.2</v>
      </c>
    </row>
    <row r="194" spans="1:4" s="4" customFormat="1" ht="12.6" customHeight="1" x14ac:dyDescent="0.25">
      <c r="A194" s="109"/>
      <c r="B194" s="28" t="s">
        <v>10</v>
      </c>
      <c r="C194" s="82"/>
      <c r="D194" s="18">
        <v>52</v>
      </c>
    </row>
    <row r="195" spans="1:4" s="4" customFormat="1" ht="12.6" customHeight="1" x14ac:dyDescent="0.25">
      <c r="A195" s="109"/>
      <c r="B195" s="28" t="s">
        <v>149</v>
      </c>
      <c r="C195" s="82"/>
      <c r="D195" s="18">
        <v>0.4</v>
      </c>
    </row>
    <row r="196" spans="1:4" s="4" customFormat="1" ht="12.6" customHeight="1" x14ac:dyDescent="0.25">
      <c r="A196" s="109"/>
      <c r="B196" s="28" t="s">
        <v>14</v>
      </c>
      <c r="C196" s="82"/>
      <c r="D196" s="18">
        <v>38.9</v>
      </c>
    </row>
    <row r="197" spans="1:4" s="4" customFormat="1" ht="12.6" customHeight="1" x14ac:dyDescent="0.25">
      <c r="A197" s="109"/>
      <c r="B197" s="28" t="s">
        <v>135</v>
      </c>
      <c r="C197" s="82"/>
      <c r="D197" s="18">
        <v>27.6</v>
      </c>
    </row>
    <row r="198" spans="1:4" s="4" customFormat="1" ht="12.6" customHeight="1" x14ac:dyDescent="0.25">
      <c r="A198" s="109"/>
      <c r="B198" s="28" t="s">
        <v>147</v>
      </c>
      <c r="C198" s="82"/>
      <c r="D198" s="18">
        <v>1.9</v>
      </c>
    </row>
    <row r="199" spans="1:4" s="4" customFormat="1" ht="12.6" customHeight="1" x14ac:dyDescent="0.25">
      <c r="A199" s="109"/>
      <c r="B199" s="28" t="s">
        <v>5</v>
      </c>
      <c r="C199" s="82"/>
      <c r="D199" s="11">
        <v>1287</v>
      </c>
    </row>
    <row r="200" spans="1:4" s="4" customFormat="1" ht="12.6" customHeight="1" x14ac:dyDescent="0.25">
      <c r="A200" s="110"/>
      <c r="B200" s="27" t="s">
        <v>12</v>
      </c>
      <c r="C200" s="82"/>
      <c r="D200" s="9">
        <v>40</v>
      </c>
    </row>
    <row r="201" spans="1:4" s="4" customFormat="1" ht="18" customHeight="1" x14ac:dyDescent="0.25">
      <c r="A201" s="108" t="s">
        <v>57</v>
      </c>
      <c r="B201" s="47" t="s">
        <v>60</v>
      </c>
      <c r="C201" s="13"/>
      <c r="D201" s="7">
        <f t="shared" ref="D201" si="53">SUM(D202)</f>
        <v>2814.4999999999995</v>
      </c>
    </row>
    <row r="202" spans="1:4" s="4" customFormat="1" ht="27" x14ac:dyDescent="0.25">
      <c r="A202" s="108"/>
      <c r="B202" s="40" t="s">
        <v>140</v>
      </c>
      <c r="C202" s="3" t="s">
        <v>13</v>
      </c>
      <c r="D202" s="8">
        <f t="shared" ref="D202" si="54">SUM(D203:D210)</f>
        <v>2814.4999999999995</v>
      </c>
    </row>
    <row r="203" spans="1:4" s="4" customFormat="1" ht="12.6" customHeight="1" x14ac:dyDescent="0.25">
      <c r="A203" s="108"/>
      <c r="B203" s="28" t="s">
        <v>15</v>
      </c>
      <c r="C203" s="82"/>
      <c r="D203" s="9">
        <v>1800.8</v>
      </c>
    </row>
    <row r="204" spans="1:4" s="4" customFormat="1" ht="12.6" customHeight="1" x14ac:dyDescent="0.25">
      <c r="A204" s="108"/>
      <c r="B204" s="28" t="s">
        <v>10</v>
      </c>
      <c r="C204" s="82"/>
      <c r="D204" s="18">
        <v>85</v>
      </c>
    </row>
    <row r="205" spans="1:4" s="4" customFormat="1" ht="12.6" customHeight="1" x14ac:dyDescent="0.25">
      <c r="A205" s="108"/>
      <c r="B205" s="28" t="s">
        <v>149</v>
      </c>
      <c r="C205" s="82"/>
      <c r="D205" s="18">
        <v>0.6</v>
      </c>
    </row>
    <row r="206" spans="1:4" s="4" customFormat="1" ht="12.6" customHeight="1" x14ac:dyDescent="0.25">
      <c r="A206" s="108"/>
      <c r="B206" s="28" t="s">
        <v>14</v>
      </c>
      <c r="C206" s="82"/>
      <c r="D206" s="18">
        <v>14</v>
      </c>
    </row>
    <row r="207" spans="1:4" s="4" customFormat="1" ht="12.6" customHeight="1" x14ac:dyDescent="0.25">
      <c r="A207" s="108"/>
      <c r="B207" s="28" t="s">
        <v>135</v>
      </c>
      <c r="C207" s="82"/>
      <c r="D207" s="18">
        <v>12.4</v>
      </c>
    </row>
    <row r="208" spans="1:4" s="4" customFormat="1" ht="12.6" customHeight="1" x14ac:dyDescent="0.25">
      <c r="A208" s="108"/>
      <c r="B208" s="28" t="s">
        <v>147</v>
      </c>
      <c r="C208" s="82"/>
      <c r="D208" s="18">
        <v>3.8</v>
      </c>
    </row>
    <row r="209" spans="1:4" s="4" customFormat="1" ht="12.6" customHeight="1" x14ac:dyDescent="0.25">
      <c r="A209" s="108"/>
      <c r="B209" s="28" t="s">
        <v>5</v>
      </c>
      <c r="C209" s="82"/>
      <c r="D209" s="61">
        <v>892.8</v>
      </c>
    </row>
    <row r="210" spans="1:4" s="4" customFormat="1" ht="12.6" customHeight="1" x14ac:dyDescent="0.25">
      <c r="A210" s="85"/>
      <c r="B210" s="27" t="s">
        <v>12</v>
      </c>
      <c r="C210" s="82"/>
      <c r="D210" s="9">
        <v>5.0999999999999996</v>
      </c>
    </row>
    <row r="211" spans="1:4" s="4" customFormat="1" ht="18" customHeight="1" x14ac:dyDescent="0.25">
      <c r="A211" s="108" t="s">
        <v>59</v>
      </c>
      <c r="B211" s="35" t="s">
        <v>62</v>
      </c>
      <c r="C211" s="13"/>
      <c r="D211" s="7">
        <f t="shared" ref="D211" si="55">SUM(D212)</f>
        <v>2265.8999999999996</v>
      </c>
    </row>
    <row r="212" spans="1:4" s="4" customFormat="1" ht="27" x14ac:dyDescent="0.25">
      <c r="A212" s="109"/>
      <c r="B212" s="40" t="s">
        <v>140</v>
      </c>
      <c r="C212" s="3" t="s">
        <v>13</v>
      </c>
      <c r="D212" s="8">
        <f t="shared" ref="D212" si="56">SUM(D213:D218)</f>
        <v>2265.8999999999996</v>
      </c>
    </row>
    <row r="213" spans="1:4" s="4" customFormat="1" ht="12.6" customHeight="1" x14ac:dyDescent="0.25">
      <c r="A213" s="109"/>
      <c r="B213" s="28" t="s">
        <v>15</v>
      </c>
      <c r="C213" s="82"/>
      <c r="D213" s="9">
        <v>1170.0999999999999</v>
      </c>
    </row>
    <row r="214" spans="1:4" s="4" customFormat="1" ht="12.6" customHeight="1" x14ac:dyDescent="0.25">
      <c r="A214" s="109"/>
      <c r="B214" s="48" t="s">
        <v>10</v>
      </c>
      <c r="C214" s="82"/>
      <c r="D214" s="18">
        <v>62</v>
      </c>
    </row>
    <row r="215" spans="1:4" s="4" customFormat="1" ht="12.6" customHeight="1" x14ac:dyDescent="0.25">
      <c r="A215" s="109"/>
      <c r="B215" s="28" t="s">
        <v>14</v>
      </c>
      <c r="C215" s="82"/>
      <c r="D215" s="18">
        <v>19.100000000000001</v>
      </c>
    </row>
    <row r="216" spans="1:4" s="4" customFormat="1" ht="12.6" customHeight="1" x14ac:dyDescent="0.25">
      <c r="A216" s="109"/>
      <c r="B216" s="28" t="s">
        <v>135</v>
      </c>
      <c r="C216" s="82"/>
      <c r="D216" s="18">
        <v>18.7</v>
      </c>
    </row>
    <row r="217" spans="1:4" s="4" customFormat="1" ht="12.6" customHeight="1" x14ac:dyDescent="0.25">
      <c r="A217" s="109"/>
      <c r="B217" s="28" t="s">
        <v>5</v>
      </c>
      <c r="C217" s="82"/>
      <c r="D217" s="11">
        <v>977</v>
      </c>
    </row>
    <row r="218" spans="1:4" s="4" customFormat="1" ht="12.6" customHeight="1" x14ac:dyDescent="0.25">
      <c r="A218" s="109"/>
      <c r="B218" s="27" t="s">
        <v>12</v>
      </c>
      <c r="C218" s="82"/>
      <c r="D218" s="9">
        <v>19</v>
      </c>
    </row>
    <row r="219" spans="1:4" s="4" customFormat="1" ht="18" customHeight="1" x14ac:dyDescent="0.25">
      <c r="A219" s="108" t="s">
        <v>61</v>
      </c>
      <c r="B219" s="47" t="s">
        <v>64</v>
      </c>
      <c r="C219" s="13"/>
      <c r="D219" s="7">
        <f t="shared" ref="D219" si="57">SUM(D220)</f>
        <v>4506.8</v>
      </c>
    </row>
    <row r="220" spans="1:4" s="4" customFormat="1" ht="27" x14ac:dyDescent="0.25">
      <c r="A220" s="109"/>
      <c r="B220" s="40" t="s">
        <v>140</v>
      </c>
      <c r="C220" s="3" t="s">
        <v>13</v>
      </c>
      <c r="D220" s="8">
        <f>SUM(D221:D226)</f>
        <v>4506.8</v>
      </c>
    </row>
    <row r="221" spans="1:4" s="4" customFormat="1" ht="12.6" customHeight="1" x14ac:dyDescent="0.25">
      <c r="A221" s="109"/>
      <c r="B221" s="28" t="s">
        <v>15</v>
      </c>
      <c r="C221" s="82"/>
      <c r="D221" s="9">
        <v>2950.5</v>
      </c>
    </row>
    <row r="222" spans="1:4" s="4" customFormat="1" ht="12.6" customHeight="1" x14ac:dyDescent="0.25">
      <c r="A222" s="109"/>
      <c r="B222" s="28" t="s">
        <v>10</v>
      </c>
      <c r="C222" s="82"/>
      <c r="D222" s="18">
        <v>95</v>
      </c>
    </row>
    <row r="223" spans="1:4" s="4" customFormat="1" ht="12.6" customHeight="1" x14ac:dyDescent="0.25">
      <c r="A223" s="109"/>
      <c r="B223" s="28" t="s">
        <v>14</v>
      </c>
      <c r="C223" s="82"/>
      <c r="D223" s="18">
        <v>175.9</v>
      </c>
    </row>
    <row r="224" spans="1:4" s="4" customFormat="1" ht="12.6" customHeight="1" x14ac:dyDescent="0.25">
      <c r="A224" s="109"/>
      <c r="B224" s="28" t="s">
        <v>135</v>
      </c>
      <c r="C224" s="82"/>
      <c r="D224" s="18">
        <v>19.3</v>
      </c>
    </row>
    <row r="225" spans="1:4" s="4" customFormat="1" ht="12.6" customHeight="1" x14ac:dyDescent="0.25">
      <c r="A225" s="109"/>
      <c r="B225" s="28" t="s">
        <v>5</v>
      </c>
      <c r="C225" s="82"/>
      <c r="D225" s="61">
        <v>1262.0999999999999</v>
      </c>
    </row>
    <row r="226" spans="1:4" s="4" customFormat="1" ht="12.6" customHeight="1" x14ac:dyDescent="0.25">
      <c r="A226" s="110"/>
      <c r="B226" s="27" t="s">
        <v>12</v>
      </c>
      <c r="C226" s="82"/>
      <c r="D226" s="9">
        <v>4</v>
      </c>
    </row>
    <row r="227" spans="1:4" s="4" customFormat="1" ht="18" customHeight="1" x14ac:dyDescent="0.25">
      <c r="A227" s="108" t="s">
        <v>63</v>
      </c>
      <c r="B227" s="35" t="s">
        <v>66</v>
      </c>
      <c r="C227" s="13"/>
      <c r="D227" s="7">
        <f t="shared" ref="D227" si="58">SUM(D228)</f>
        <v>1184.5</v>
      </c>
    </row>
    <row r="228" spans="1:4" s="4" customFormat="1" ht="27" x14ac:dyDescent="0.25">
      <c r="A228" s="109"/>
      <c r="B228" s="40" t="s">
        <v>140</v>
      </c>
      <c r="C228" s="3" t="s">
        <v>13</v>
      </c>
      <c r="D228" s="8">
        <f t="shared" ref="D228" si="59">SUM(D229:D235)</f>
        <v>1184.5</v>
      </c>
    </row>
    <row r="229" spans="1:4" s="4" customFormat="1" ht="12.6" customHeight="1" x14ac:dyDescent="0.25">
      <c r="A229" s="109"/>
      <c r="B229" s="28" t="s">
        <v>15</v>
      </c>
      <c r="C229" s="82"/>
      <c r="D229" s="9">
        <v>633.20000000000005</v>
      </c>
    </row>
    <row r="230" spans="1:4" s="4" customFormat="1" ht="12.6" customHeight="1" x14ac:dyDescent="0.25">
      <c r="A230" s="109"/>
      <c r="B230" s="48" t="s">
        <v>10</v>
      </c>
      <c r="C230" s="82"/>
      <c r="D230" s="9">
        <v>25</v>
      </c>
    </row>
    <row r="231" spans="1:4" s="4" customFormat="1" ht="12.6" customHeight="1" x14ac:dyDescent="0.25">
      <c r="A231" s="109"/>
      <c r="B231" s="28" t="s">
        <v>14</v>
      </c>
      <c r="C231" s="82"/>
      <c r="D231" s="18"/>
    </row>
    <row r="232" spans="1:4" s="4" customFormat="1" ht="12.6" customHeight="1" x14ac:dyDescent="0.25">
      <c r="A232" s="109"/>
      <c r="B232" s="28" t="s">
        <v>135</v>
      </c>
      <c r="C232" s="82"/>
      <c r="D232" s="18">
        <v>6.7</v>
      </c>
    </row>
    <row r="233" spans="1:4" s="4" customFormat="1" ht="12.6" customHeight="1" x14ac:dyDescent="0.25">
      <c r="A233" s="109"/>
      <c r="B233" s="28" t="s">
        <v>147</v>
      </c>
      <c r="C233" s="82"/>
      <c r="D233" s="18">
        <v>1.9</v>
      </c>
    </row>
    <row r="234" spans="1:4" s="4" customFormat="1" ht="12.6" customHeight="1" x14ac:dyDescent="0.25">
      <c r="A234" s="109"/>
      <c r="B234" s="28" t="s">
        <v>5</v>
      </c>
      <c r="C234" s="82"/>
      <c r="D234" s="11">
        <v>490.7</v>
      </c>
    </row>
    <row r="235" spans="1:4" s="4" customFormat="1" ht="12.6" customHeight="1" x14ac:dyDescent="0.25">
      <c r="A235" s="109"/>
      <c r="B235" s="27" t="s">
        <v>12</v>
      </c>
      <c r="C235" s="82"/>
      <c r="D235" s="9">
        <v>27</v>
      </c>
    </row>
    <row r="236" spans="1:4" s="4" customFormat="1" ht="18" customHeight="1" x14ac:dyDescent="0.25">
      <c r="A236" s="76" t="s">
        <v>65</v>
      </c>
      <c r="B236" s="47" t="s">
        <v>69</v>
      </c>
      <c r="C236" s="13"/>
      <c r="D236" s="7">
        <f t="shared" ref="D236" si="60">SUM(D237)</f>
        <v>1884.9</v>
      </c>
    </row>
    <row r="237" spans="1:4" s="4" customFormat="1" ht="27" x14ac:dyDescent="0.25">
      <c r="A237" s="76"/>
      <c r="B237" s="40" t="s">
        <v>140</v>
      </c>
      <c r="C237" s="3" t="s">
        <v>13</v>
      </c>
      <c r="D237" s="8">
        <f t="shared" ref="D237" si="61">SUM(D238:D245)</f>
        <v>1884.9</v>
      </c>
    </row>
    <row r="238" spans="1:4" s="4" customFormat="1" ht="12.6" customHeight="1" x14ac:dyDescent="0.25">
      <c r="A238" s="76"/>
      <c r="B238" s="28" t="s">
        <v>15</v>
      </c>
      <c r="C238" s="82"/>
      <c r="D238" s="9">
        <v>1088.8</v>
      </c>
    </row>
    <row r="239" spans="1:4" s="4" customFormat="1" ht="12.6" customHeight="1" x14ac:dyDescent="0.25">
      <c r="A239" s="76"/>
      <c r="B239" s="28" t="s">
        <v>10</v>
      </c>
      <c r="C239" s="82"/>
      <c r="D239" s="9">
        <v>47</v>
      </c>
    </row>
    <row r="240" spans="1:4" s="4" customFormat="1" ht="12.6" customHeight="1" x14ac:dyDescent="0.25">
      <c r="A240" s="76"/>
      <c r="B240" s="28" t="s">
        <v>149</v>
      </c>
      <c r="C240" s="82"/>
      <c r="D240" s="9">
        <v>0.8</v>
      </c>
    </row>
    <row r="241" spans="1:4" s="4" customFormat="1" ht="12.6" customHeight="1" x14ac:dyDescent="0.25">
      <c r="A241" s="76"/>
      <c r="B241" s="28" t="s">
        <v>14</v>
      </c>
      <c r="C241" s="82"/>
      <c r="D241" s="9">
        <v>4.7</v>
      </c>
    </row>
    <row r="242" spans="1:4" s="4" customFormat="1" ht="12.6" customHeight="1" x14ac:dyDescent="0.25">
      <c r="A242" s="76"/>
      <c r="B242" s="28" t="s">
        <v>135</v>
      </c>
      <c r="C242" s="82"/>
      <c r="D242" s="9">
        <v>10.9</v>
      </c>
    </row>
    <row r="243" spans="1:4" s="4" customFormat="1" ht="12.6" customHeight="1" x14ac:dyDescent="0.25">
      <c r="A243" s="76"/>
      <c r="B243" s="28" t="s">
        <v>147</v>
      </c>
      <c r="C243" s="82"/>
      <c r="D243" s="9">
        <v>13.3</v>
      </c>
    </row>
    <row r="244" spans="1:4" s="4" customFormat="1" ht="12.6" customHeight="1" x14ac:dyDescent="0.25">
      <c r="A244" s="76"/>
      <c r="B244" s="28" t="s">
        <v>5</v>
      </c>
      <c r="C244" s="82"/>
      <c r="D244" s="11">
        <v>696.9</v>
      </c>
    </row>
    <row r="245" spans="1:4" s="4" customFormat="1" ht="12.6" customHeight="1" x14ac:dyDescent="0.25">
      <c r="A245" s="76"/>
      <c r="B245" s="27" t="s">
        <v>12</v>
      </c>
      <c r="C245" s="82"/>
      <c r="D245" s="9">
        <v>22.5</v>
      </c>
    </row>
    <row r="246" spans="1:4" s="4" customFormat="1" ht="18" customHeight="1" x14ac:dyDescent="0.25">
      <c r="A246" s="122" t="s">
        <v>67</v>
      </c>
      <c r="B246" s="47" t="s">
        <v>71</v>
      </c>
      <c r="C246" s="13"/>
      <c r="D246" s="7">
        <f t="shared" ref="D246" si="62">SUM(D247)</f>
        <v>1759.7</v>
      </c>
    </row>
    <row r="247" spans="1:4" s="4" customFormat="1" ht="27" x14ac:dyDescent="0.25">
      <c r="A247" s="109"/>
      <c r="B247" s="40" t="s">
        <v>140</v>
      </c>
      <c r="C247" s="3" t="s">
        <v>13</v>
      </c>
      <c r="D247" s="8">
        <f t="shared" ref="D247" si="63">SUM(D248:D255)</f>
        <v>1759.7</v>
      </c>
    </row>
    <row r="248" spans="1:4" s="4" customFormat="1" ht="12.6" customHeight="1" x14ac:dyDescent="0.25">
      <c r="A248" s="109"/>
      <c r="B248" s="28" t="s">
        <v>15</v>
      </c>
      <c r="C248" s="82"/>
      <c r="D248" s="9">
        <v>815.9</v>
      </c>
    </row>
    <row r="249" spans="1:4" s="4" customFormat="1" ht="12.6" customHeight="1" x14ac:dyDescent="0.25">
      <c r="A249" s="109"/>
      <c r="B249" s="48" t="s">
        <v>10</v>
      </c>
      <c r="C249" s="82"/>
      <c r="D249" s="9">
        <v>44</v>
      </c>
    </row>
    <row r="250" spans="1:4" s="4" customFormat="1" ht="12.6" customHeight="1" x14ac:dyDescent="0.25">
      <c r="A250" s="109"/>
      <c r="B250" s="28" t="s">
        <v>149</v>
      </c>
      <c r="C250" s="82"/>
      <c r="D250" s="9">
        <v>8.4</v>
      </c>
    </row>
    <row r="251" spans="1:4" s="4" customFormat="1" ht="12.6" customHeight="1" x14ac:dyDescent="0.25">
      <c r="A251" s="109"/>
      <c r="B251" s="28" t="s">
        <v>14</v>
      </c>
      <c r="C251" s="82"/>
      <c r="D251" s="9"/>
    </row>
    <row r="252" spans="1:4" s="4" customFormat="1" ht="12.6" customHeight="1" x14ac:dyDescent="0.25">
      <c r="A252" s="109"/>
      <c r="B252" s="28" t="s">
        <v>135</v>
      </c>
      <c r="C252" s="82"/>
      <c r="D252" s="9">
        <v>15.8</v>
      </c>
    </row>
    <row r="253" spans="1:4" s="4" customFormat="1" ht="12.6" customHeight="1" x14ac:dyDescent="0.25">
      <c r="A253" s="109"/>
      <c r="B253" s="28" t="s">
        <v>147</v>
      </c>
      <c r="C253" s="82"/>
      <c r="D253" s="9">
        <v>98.6</v>
      </c>
    </row>
    <row r="254" spans="1:4" s="4" customFormat="1" ht="12.6" customHeight="1" x14ac:dyDescent="0.25">
      <c r="A254" s="109"/>
      <c r="B254" s="28" t="s">
        <v>5</v>
      </c>
      <c r="C254" s="82"/>
      <c r="D254" s="61">
        <v>746.1</v>
      </c>
    </row>
    <row r="255" spans="1:4" s="4" customFormat="1" ht="12.6" customHeight="1" x14ac:dyDescent="0.25">
      <c r="A255" s="109"/>
      <c r="B255" s="27" t="s">
        <v>12</v>
      </c>
      <c r="C255" s="82"/>
      <c r="D255" s="9">
        <v>30.9</v>
      </c>
    </row>
    <row r="256" spans="1:4" s="4" customFormat="1" ht="18" customHeight="1" x14ac:dyDescent="0.25">
      <c r="A256" s="123" t="s">
        <v>68</v>
      </c>
      <c r="B256" s="35" t="s">
        <v>131</v>
      </c>
      <c r="C256" s="13"/>
      <c r="D256" s="7">
        <f t="shared" ref="D256" si="64">SUM(D257)</f>
        <v>1379.1999999999998</v>
      </c>
    </row>
    <row r="257" spans="1:4" s="4" customFormat="1" ht="27" x14ac:dyDescent="0.25">
      <c r="A257" s="85"/>
      <c r="B257" s="40" t="s">
        <v>140</v>
      </c>
      <c r="C257" s="3" t="s">
        <v>13</v>
      </c>
      <c r="D257" s="8">
        <f t="shared" ref="D257" si="65">SUM(D258:D263)</f>
        <v>1379.1999999999998</v>
      </c>
    </row>
    <row r="258" spans="1:4" s="4" customFormat="1" ht="12.6" customHeight="1" x14ac:dyDescent="0.25">
      <c r="A258" s="85"/>
      <c r="B258" s="28" t="s">
        <v>15</v>
      </c>
      <c r="C258" s="82"/>
      <c r="D258" s="9">
        <v>729.3</v>
      </c>
    </row>
    <row r="259" spans="1:4" s="4" customFormat="1" ht="12.6" customHeight="1" x14ac:dyDescent="0.25">
      <c r="A259" s="85"/>
      <c r="B259" s="48" t="s">
        <v>10</v>
      </c>
      <c r="C259" s="82"/>
      <c r="D259" s="9">
        <v>21</v>
      </c>
    </row>
    <row r="260" spans="1:4" s="4" customFormat="1" ht="12.6" customHeight="1" x14ac:dyDescent="0.25">
      <c r="A260" s="85"/>
      <c r="B260" s="28" t="s">
        <v>14</v>
      </c>
      <c r="C260" s="82"/>
      <c r="D260" s="9">
        <v>8.9</v>
      </c>
    </row>
    <row r="261" spans="1:4" s="4" customFormat="1" ht="12.6" customHeight="1" x14ac:dyDescent="0.25">
      <c r="A261" s="85"/>
      <c r="B261" s="28" t="s">
        <v>135</v>
      </c>
      <c r="C261" s="82"/>
      <c r="D261" s="9">
        <v>5</v>
      </c>
    </row>
    <row r="262" spans="1:4" s="4" customFormat="1" ht="12.6" customHeight="1" x14ac:dyDescent="0.25">
      <c r="A262" s="85"/>
      <c r="B262" s="28" t="s">
        <v>5</v>
      </c>
      <c r="C262" s="82"/>
      <c r="D262" s="61">
        <v>613.4</v>
      </c>
    </row>
    <row r="263" spans="1:4" s="4" customFormat="1" ht="12.6" customHeight="1" x14ac:dyDescent="0.25">
      <c r="A263" s="124"/>
      <c r="B263" s="27" t="s">
        <v>12</v>
      </c>
      <c r="C263" s="82"/>
      <c r="D263" s="9">
        <v>1.6</v>
      </c>
    </row>
    <row r="264" spans="1:4" s="4" customFormat="1" ht="18" customHeight="1" x14ac:dyDescent="0.25">
      <c r="A264" s="76" t="s">
        <v>70</v>
      </c>
      <c r="B264" s="47" t="s">
        <v>75</v>
      </c>
      <c r="C264" s="13"/>
      <c r="D264" s="7">
        <f t="shared" ref="D264" si="66">SUM(D265)</f>
        <v>945.5</v>
      </c>
    </row>
    <row r="265" spans="1:4" s="4" customFormat="1" ht="27" x14ac:dyDescent="0.25">
      <c r="A265" s="76"/>
      <c r="B265" s="40" t="s">
        <v>140</v>
      </c>
      <c r="C265" s="3" t="s">
        <v>13</v>
      </c>
      <c r="D265" s="8">
        <f t="shared" ref="D265" si="67">SUM(D266:D273)</f>
        <v>945.5</v>
      </c>
    </row>
    <row r="266" spans="1:4" s="4" customFormat="1" ht="12.6" customHeight="1" x14ac:dyDescent="0.25">
      <c r="A266" s="76"/>
      <c r="B266" s="28" t="s">
        <v>15</v>
      </c>
      <c r="C266" s="82"/>
      <c r="D266" s="9">
        <v>416.5</v>
      </c>
    </row>
    <row r="267" spans="1:4" s="4" customFormat="1" ht="12.6" customHeight="1" x14ac:dyDescent="0.25">
      <c r="A267" s="76"/>
      <c r="B267" s="28" t="s">
        <v>10</v>
      </c>
      <c r="C267" s="82"/>
      <c r="D267" s="9">
        <v>19</v>
      </c>
    </row>
    <row r="268" spans="1:4" s="4" customFormat="1" ht="12.6" customHeight="1" x14ac:dyDescent="0.25">
      <c r="A268" s="76"/>
      <c r="B268" s="28" t="s">
        <v>149</v>
      </c>
      <c r="C268" s="82"/>
      <c r="D268" s="9">
        <v>0.3</v>
      </c>
    </row>
    <row r="269" spans="1:4" s="4" customFormat="1" ht="12.6" customHeight="1" x14ac:dyDescent="0.25">
      <c r="A269" s="76"/>
      <c r="B269" s="28" t="s">
        <v>14</v>
      </c>
      <c r="C269" s="82"/>
      <c r="D269" s="9"/>
    </row>
    <row r="270" spans="1:4" s="4" customFormat="1" ht="12.6" customHeight="1" x14ac:dyDescent="0.25">
      <c r="A270" s="76"/>
      <c r="B270" s="28" t="s">
        <v>135</v>
      </c>
      <c r="C270" s="82"/>
      <c r="D270" s="9">
        <v>11.3</v>
      </c>
    </row>
    <row r="271" spans="1:4" s="4" customFormat="1" ht="12.6" customHeight="1" x14ac:dyDescent="0.25">
      <c r="A271" s="76"/>
      <c r="B271" s="28" t="s">
        <v>147</v>
      </c>
      <c r="C271" s="82"/>
      <c r="D271" s="9">
        <v>3.5</v>
      </c>
    </row>
    <row r="272" spans="1:4" s="4" customFormat="1" ht="12.6" customHeight="1" x14ac:dyDescent="0.25">
      <c r="A272" s="76"/>
      <c r="B272" s="28" t="s">
        <v>5</v>
      </c>
      <c r="C272" s="82"/>
      <c r="D272" s="11">
        <v>471.9</v>
      </c>
    </row>
    <row r="273" spans="1:4" s="4" customFormat="1" ht="12.6" customHeight="1" x14ac:dyDescent="0.25">
      <c r="A273" s="76"/>
      <c r="B273" s="27" t="s">
        <v>12</v>
      </c>
      <c r="C273" s="82"/>
      <c r="D273" s="9">
        <v>23</v>
      </c>
    </row>
    <row r="274" spans="1:4" s="4" customFormat="1" ht="18" customHeight="1" x14ac:dyDescent="0.25">
      <c r="A274" s="76" t="s">
        <v>72</v>
      </c>
      <c r="B274" s="47" t="s">
        <v>77</v>
      </c>
      <c r="C274" s="13"/>
      <c r="D274" s="7">
        <f t="shared" ref="D274" si="68">SUM(D275)</f>
        <v>1962.3</v>
      </c>
    </row>
    <row r="275" spans="1:4" s="4" customFormat="1" ht="27" x14ac:dyDescent="0.25">
      <c r="A275" s="76"/>
      <c r="B275" s="40" t="s">
        <v>140</v>
      </c>
      <c r="C275" s="3" t="s">
        <v>13</v>
      </c>
      <c r="D275" s="8">
        <f t="shared" ref="D275" si="69">SUM(D276:D281)</f>
        <v>1962.3</v>
      </c>
    </row>
    <row r="276" spans="1:4" s="4" customFormat="1" ht="12.6" customHeight="1" x14ac:dyDescent="0.25">
      <c r="A276" s="76"/>
      <c r="B276" s="28" t="s">
        <v>15</v>
      </c>
      <c r="C276" s="82"/>
      <c r="D276" s="9">
        <v>960.9</v>
      </c>
    </row>
    <row r="277" spans="1:4" s="4" customFormat="1" ht="12.6" customHeight="1" x14ac:dyDescent="0.25">
      <c r="A277" s="76"/>
      <c r="B277" s="28" t="s">
        <v>10</v>
      </c>
      <c r="C277" s="82"/>
      <c r="D277" s="9">
        <v>38</v>
      </c>
    </row>
    <row r="278" spans="1:4" s="4" customFormat="1" ht="12.6" customHeight="1" x14ac:dyDescent="0.25">
      <c r="A278" s="76"/>
      <c r="B278" s="28" t="s">
        <v>14</v>
      </c>
      <c r="C278" s="82"/>
      <c r="D278" s="9"/>
    </row>
    <row r="279" spans="1:4" s="4" customFormat="1" ht="12.6" customHeight="1" x14ac:dyDescent="0.25">
      <c r="A279" s="76"/>
      <c r="B279" s="28" t="s">
        <v>135</v>
      </c>
      <c r="C279" s="82"/>
      <c r="D279" s="9">
        <v>31.1</v>
      </c>
    </row>
    <row r="280" spans="1:4" s="4" customFormat="1" ht="12.6" customHeight="1" x14ac:dyDescent="0.25">
      <c r="A280" s="76"/>
      <c r="B280" s="28" t="s">
        <v>5</v>
      </c>
      <c r="C280" s="82"/>
      <c r="D280" s="60">
        <v>849.3</v>
      </c>
    </row>
    <row r="281" spans="1:4" s="4" customFormat="1" ht="12.6" customHeight="1" x14ac:dyDescent="0.25">
      <c r="A281" s="76"/>
      <c r="B281" s="27" t="s">
        <v>12</v>
      </c>
      <c r="C281" s="82"/>
      <c r="D281" s="9">
        <v>83</v>
      </c>
    </row>
    <row r="282" spans="1:4" s="4" customFormat="1" ht="18" customHeight="1" x14ac:dyDescent="0.25">
      <c r="A282" s="76" t="s">
        <v>73</v>
      </c>
      <c r="B282" s="47" t="s">
        <v>79</v>
      </c>
      <c r="C282" s="13"/>
      <c r="D282" s="7">
        <f t="shared" ref="D282" si="70">SUM(D283)</f>
        <v>1115.4000000000001</v>
      </c>
    </row>
    <row r="283" spans="1:4" s="4" customFormat="1" ht="27" x14ac:dyDescent="0.25">
      <c r="A283" s="76"/>
      <c r="B283" s="40" t="s">
        <v>140</v>
      </c>
      <c r="C283" s="3" t="s">
        <v>13</v>
      </c>
      <c r="D283" s="8">
        <f t="shared" ref="D283" si="71">SUM(D284:D288)</f>
        <v>1115.4000000000001</v>
      </c>
    </row>
    <row r="284" spans="1:4" s="4" customFormat="1" ht="12.6" customHeight="1" x14ac:dyDescent="0.25">
      <c r="A284" s="76"/>
      <c r="B284" s="28" t="s">
        <v>15</v>
      </c>
      <c r="C284" s="82"/>
      <c r="D284" s="9">
        <v>354.9</v>
      </c>
    </row>
    <row r="285" spans="1:4" s="4" customFormat="1" ht="12.6" customHeight="1" x14ac:dyDescent="0.25">
      <c r="A285" s="76"/>
      <c r="B285" s="28" t="s">
        <v>10</v>
      </c>
      <c r="C285" s="82"/>
      <c r="D285" s="9">
        <v>8</v>
      </c>
    </row>
    <row r="286" spans="1:4" s="4" customFormat="1" ht="12.6" customHeight="1" x14ac:dyDescent="0.25">
      <c r="A286" s="76"/>
      <c r="B286" s="28" t="s">
        <v>135</v>
      </c>
      <c r="C286" s="82"/>
      <c r="D286" s="9">
        <v>24.5</v>
      </c>
    </row>
    <row r="287" spans="1:4" s="4" customFormat="1" ht="12.6" customHeight="1" x14ac:dyDescent="0.25">
      <c r="A287" s="76"/>
      <c r="B287" s="28" t="s">
        <v>5</v>
      </c>
      <c r="C287" s="82"/>
      <c r="D287" s="61">
        <v>691.1</v>
      </c>
    </row>
    <row r="288" spans="1:4" s="4" customFormat="1" ht="12.6" customHeight="1" x14ac:dyDescent="0.25">
      <c r="A288" s="76"/>
      <c r="B288" s="27" t="s">
        <v>12</v>
      </c>
      <c r="C288" s="82"/>
      <c r="D288" s="9">
        <v>36.9</v>
      </c>
    </row>
    <row r="289" spans="1:4" s="4" customFormat="1" ht="18" customHeight="1" x14ac:dyDescent="0.25">
      <c r="A289" s="76" t="s">
        <v>74</v>
      </c>
      <c r="B289" s="47" t="s">
        <v>81</v>
      </c>
      <c r="C289" s="13"/>
      <c r="D289" s="7">
        <f t="shared" ref="D289" si="72">SUM(D290)</f>
        <v>1364.3999999999999</v>
      </c>
    </row>
    <row r="290" spans="1:4" s="4" customFormat="1" ht="27" x14ac:dyDescent="0.25">
      <c r="A290" s="76"/>
      <c r="B290" s="40" t="s">
        <v>140</v>
      </c>
      <c r="C290" s="3" t="s">
        <v>13</v>
      </c>
      <c r="D290" s="8">
        <f t="shared" ref="D290" si="73">SUM(D291:D297)</f>
        <v>1364.3999999999999</v>
      </c>
    </row>
    <row r="291" spans="1:4" s="4" customFormat="1" ht="12.6" customHeight="1" x14ac:dyDescent="0.25">
      <c r="A291" s="76"/>
      <c r="B291" s="28" t="s">
        <v>15</v>
      </c>
      <c r="C291" s="82"/>
      <c r="D291" s="9">
        <v>510.4</v>
      </c>
    </row>
    <row r="292" spans="1:4" s="4" customFormat="1" ht="12.6" customHeight="1" x14ac:dyDescent="0.25">
      <c r="A292" s="76"/>
      <c r="B292" s="28" t="s">
        <v>10</v>
      </c>
      <c r="C292" s="82"/>
      <c r="D292" s="9">
        <v>12</v>
      </c>
    </row>
    <row r="293" spans="1:4" s="4" customFormat="1" ht="12.6" customHeight="1" x14ac:dyDescent="0.25">
      <c r="A293" s="76"/>
      <c r="B293" s="28" t="s">
        <v>14</v>
      </c>
      <c r="C293" s="82"/>
      <c r="D293" s="9">
        <v>9.5</v>
      </c>
    </row>
    <row r="294" spans="1:4" s="4" customFormat="1" ht="12.6" customHeight="1" x14ac:dyDescent="0.25">
      <c r="A294" s="76"/>
      <c r="B294" s="28" t="s">
        <v>135</v>
      </c>
      <c r="C294" s="82"/>
      <c r="D294" s="9">
        <v>25.5</v>
      </c>
    </row>
    <row r="295" spans="1:4" s="4" customFormat="1" ht="12.6" customHeight="1" x14ac:dyDescent="0.25">
      <c r="A295" s="76"/>
      <c r="B295" s="28" t="s">
        <v>147</v>
      </c>
      <c r="C295" s="82"/>
      <c r="D295" s="9">
        <v>3.3</v>
      </c>
    </row>
    <row r="296" spans="1:4" s="4" customFormat="1" ht="12.6" customHeight="1" x14ac:dyDescent="0.25">
      <c r="A296" s="76"/>
      <c r="B296" s="28" t="s">
        <v>5</v>
      </c>
      <c r="C296" s="82"/>
      <c r="D296" s="60">
        <v>755</v>
      </c>
    </row>
    <row r="297" spans="1:4" s="4" customFormat="1" ht="12.6" customHeight="1" x14ac:dyDescent="0.25">
      <c r="A297" s="76"/>
      <c r="B297" s="27" t="s">
        <v>12</v>
      </c>
      <c r="C297" s="82"/>
      <c r="D297" s="9">
        <v>48.7</v>
      </c>
    </row>
    <row r="298" spans="1:4" s="4" customFormat="1" ht="18" customHeight="1" x14ac:dyDescent="0.25">
      <c r="A298" s="76" t="s">
        <v>76</v>
      </c>
      <c r="B298" s="47" t="s">
        <v>83</v>
      </c>
      <c r="C298" s="13"/>
      <c r="D298" s="7">
        <f t="shared" ref="D298" si="74">SUM(D299)</f>
        <v>742.09999999999991</v>
      </c>
    </row>
    <row r="299" spans="1:4" s="4" customFormat="1" ht="27" x14ac:dyDescent="0.25">
      <c r="A299" s="76"/>
      <c r="B299" s="40" t="s">
        <v>140</v>
      </c>
      <c r="C299" s="3" t="s">
        <v>13</v>
      </c>
      <c r="D299" s="8">
        <f t="shared" ref="D299" si="75">SUM(D300:D305)</f>
        <v>742.09999999999991</v>
      </c>
    </row>
    <row r="300" spans="1:4" s="4" customFormat="1" ht="12.6" customHeight="1" x14ac:dyDescent="0.25">
      <c r="A300" s="76"/>
      <c r="B300" s="28" t="s">
        <v>15</v>
      </c>
      <c r="C300" s="82"/>
      <c r="D300" s="9">
        <v>252.5</v>
      </c>
    </row>
    <row r="301" spans="1:4" s="4" customFormat="1" ht="12.6" customHeight="1" x14ac:dyDescent="0.25">
      <c r="A301" s="76"/>
      <c r="B301" s="28" t="s">
        <v>10</v>
      </c>
      <c r="C301" s="82"/>
      <c r="D301" s="9">
        <v>4</v>
      </c>
    </row>
    <row r="302" spans="1:4" s="4" customFormat="1" ht="12.6" customHeight="1" x14ac:dyDescent="0.25">
      <c r="A302" s="76"/>
      <c r="B302" s="28" t="s">
        <v>14</v>
      </c>
      <c r="C302" s="82"/>
      <c r="D302" s="9">
        <v>52.4</v>
      </c>
    </row>
    <row r="303" spans="1:4" s="4" customFormat="1" ht="12.6" customHeight="1" x14ac:dyDescent="0.25">
      <c r="A303" s="76"/>
      <c r="B303" s="28" t="s">
        <v>135</v>
      </c>
      <c r="C303" s="82"/>
      <c r="D303" s="9">
        <v>14.3</v>
      </c>
    </row>
    <row r="304" spans="1:4" s="4" customFormat="1" ht="12.6" customHeight="1" x14ac:dyDescent="0.25">
      <c r="A304" s="76"/>
      <c r="B304" s="28" t="s">
        <v>5</v>
      </c>
      <c r="C304" s="82"/>
      <c r="D304" s="60">
        <v>401.1</v>
      </c>
    </row>
    <row r="305" spans="1:4" s="4" customFormat="1" ht="12.6" customHeight="1" x14ac:dyDescent="0.25">
      <c r="A305" s="76"/>
      <c r="B305" s="27" t="s">
        <v>12</v>
      </c>
      <c r="C305" s="82"/>
      <c r="D305" s="9">
        <v>17.8</v>
      </c>
    </row>
    <row r="306" spans="1:4" s="4" customFormat="1" ht="18" customHeight="1" x14ac:dyDescent="0.25">
      <c r="A306" s="76" t="s">
        <v>78</v>
      </c>
      <c r="B306" s="47" t="s">
        <v>85</v>
      </c>
      <c r="C306" s="13"/>
      <c r="D306" s="7">
        <f t="shared" ref="D306" si="76">SUM(D307)</f>
        <v>802.5</v>
      </c>
    </row>
    <row r="307" spans="1:4" s="4" customFormat="1" ht="27" x14ac:dyDescent="0.25">
      <c r="A307" s="76"/>
      <c r="B307" s="40" t="s">
        <v>140</v>
      </c>
      <c r="C307" s="3" t="s">
        <v>13</v>
      </c>
      <c r="D307" s="8">
        <f t="shared" ref="D307" si="77">SUM(D308:D315)</f>
        <v>802.5</v>
      </c>
    </row>
    <row r="308" spans="1:4" s="4" customFormat="1" ht="12.6" customHeight="1" x14ac:dyDescent="0.25">
      <c r="A308" s="76"/>
      <c r="B308" s="28" t="s">
        <v>15</v>
      </c>
      <c r="C308" s="77"/>
      <c r="D308" s="9">
        <v>252.1</v>
      </c>
    </row>
    <row r="309" spans="1:4" s="4" customFormat="1" ht="12.6" customHeight="1" x14ac:dyDescent="0.25">
      <c r="A309" s="76"/>
      <c r="B309" s="28" t="s">
        <v>10</v>
      </c>
      <c r="C309" s="77"/>
      <c r="D309" s="9">
        <v>9</v>
      </c>
    </row>
    <row r="310" spans="1:4" s="4" customFormat="1" ht="12.6" customHeight="1" x14ac:dyDescent="0.25">
      <c r="A310" s="76"/>
      <c r="B310" s="28" t="s">
        <v>149</v>
      </c>
      <c r="C310" s="77"/>
      <c r="D310" s="9">
        <v>0.3</v>
      </c>
    </row>
    <row r="311" spans="1:4" s="4" customFormat="1" ht="12.6" customHeight="1" x14ac:dyDescent="0.25">
      <c r="A311" s="76"/>
      <c r="B311" s="28" t="s">
        <v>14</v>
      </c>
      <c r="C311" s="77"/>
      <c r="D311" s="9">
        <v>33.4</v>
      </c>
    </row>
    <row r="312" spans="1:4" s="4" customFormat="1" ht="12.6" customHeight="1" x14ac:dyDescent="0.25">
      <c r="A312" s="76"/>
      <c r="B312" s="28" t="s">
        <v>135</v>
      </c>
      <c r="C312" s="77"/>
      <c r="D312" s="9">
        <v>16</v>
      </c>
    </row>
    <row r="313" spans="1:4" s="4" customFormat="1" ht="12.6" customHeight="1" x14ac:dyDescent="0.25">
      <c r="A313" s="76"/>
      <c r="B313" s="28" t="s">
        <v>147</v>
      </c>
      <c r="C313" s="77"/>
      <c r="D313" s="9">
        <v>3.4</v>
      </c>
    </row>
    <row r="314" spans="1:4" s="4" customFormat="1" ht="12.6" customHeight="1" x14ac:dyDescent="0.25">
      <c r="A314" s="76"/>
      <c r="B314" s="28" t="s">
        <v>5</v>
      </c>
      <c r="C314" s="77"/>
      <c r="D314" s="61">
        <v>453.2</v>
      </c>
    </row>
    <row r="315" spans="1:4" s="4" customFormat="1" ht="12.6" customHeight="1" x14ac:dyDescent="0.25">
      <c r="A315" s="76"/>
      <c r="B315" s="27" t="s">
        <v>12</v>
      </c>
      <c r="C315" s="77"/>
      <c r="D315" s="9">
        <v>35.1</v>
      </c>
    </row>
    <row r="316" spans="1:4" s="4" customFormat="1" ht="18" customHeight="1" x14ac:dyDescent="0.25">
      <c r="A316" s="76" t="s">
        <v>80</v>
      </c>
      <c r="B316" s="47" t="s">
        <v>86</v>
      </c>
      <c r="C316" s="13"/>
      <c r="D316" s="7">
        <f t="shared" ref="D316" si="78">SUM(D317)</f>
        <v>1444.3999999999999</v>
      </c>
    </row>
    <row r="317" spans="1:4" s="4" customFormat="1" ht="27" x14ac:dyDescent="0.25">
      <c r="A317" s="76"/>
      <c r="B317" s="40" t="s">
        <v>140</v>
      </c>
      <c r="C317" s="3" t="s">
        <v>13</v>
      </c>
      <c r="D317" s="8">
        <f t="shared" ref="D317" si="79">SUM(D318:D322)</f>
        <v>1444.3999999999999</v>
      </c>
    </row>
    <row r="318" spans="1:4" s="4" customFormat="1" ht="12.6" customHeight="1" x14ac:dyDescent="0.25">
      <c r="A318" s="76"/>
      <c r="B318" s="28" t="s">
        <v>15</v>
      </c>
      <c r="C318" s="77"/>
      <c r="D318" s="9">
        <v>613.4</v>
      </c>
    </row>
    <row r="319" spans="1:4" s="4" customFormat="1" ht="12.6" customHeight="1" x14ac:dyDescent="0.25">
      <c r="A319" s="76"/>
      <c r="B319" s="28" t="s">
        <v>10</v>
      </c>
      <c r="C319" s="77"/>
      <c r="D319" s="9">
        <v>15</v>
      </c>
    </row>
    <row r="320" spans="1:4" s="4" customFormat="1" ht="12.6" customHeight="1" x14ac:dyDescent="0.25">
      <c r="A320" s="76"/>
      <c r="B320" s="28" t="s">
        <v>135</v>
      </c>
      <c r="C320" s="77"/>
      <c r="D320" s="9">
        <v>31.6</v>
      </c>
    </row>
    <row r="321" spans="1:4" s="4" customFormat="1" ht="12.6" customHeight="1" x14ac:dyDescent="0.25">
      <c r="A321" s="76"/>
      <c r="B321" s="28" t="s">
        <v>5</v>
      </c>
      <c r="C321" s="77"/>
      <c r="D321" s="9">
        <v>716.1</v>
      </c>
    </row>
    <row r="322" spans="1:4" s="4" customFormat="1" ht="12.6" customHeight="1" x14ac:dyDescent="0.25">
      <c r="A322" s="76"/>
      <c r="B322" s="27" t="s">
        <v>12</v>
      </c>
      <c r="C322" s="77"/>
      <c r="D322" s="9">
        <v>68.3</v>
      </c>
    </row>
    <row r="323" spans="1:4" s="4" customFormat="1" ht="18" customHeight="1" x14ac:dyDescent="0.25">
      <c r="A323" s="78" t="s">
        <v>82</v>
      </c>
      <c r="B323" s="35" t="s">
        <v>88</v>
      </c>
      <c r="C323" s="13"/>
      <c r="D323" s="7">
        <f t="shared" ref="D323" si="80">SUM(D324+D330)</f>
        <v>798.5</v>
      </c>
    </row>
    <row r="324" spans="1:4" s="4" customFormat="1" ht="27" x14ac:dyDescent="0.25">
      <c r="A324" s="79"/>
      <c r="B324" s="40" t="s">
        <v>140</v>
      </c>
      <c r="C324" s="3" t="s">
        <v>13</v>
      </c>
      <c r="D324" s="8">
        <f t="shared" ref="D324" si="81">SUM(D325:D329)</f>
        <v>763.5</v>
      </c>
    </row>
    <row r="325" spans="1:4" s="4" customFormat="1" ht="12.6" customHeight="1" x14ac:dyDescent="0.25">
      <c r="A325" s="80"/>
      <c r="B325" s="63" t="s">
        <v>15</v>
      </c>
      <c r="C325" s="69"/>
      <c r="D325" s="17">
        <v>171</v>
      </c>
    </row>
    <row r="326" spans="1:4" s="4" customFormat="1" ht="12.6" customHeight="1" x14ac:dyDescent="0.25">
      <c r="A326" s="80"/>
      <c r="B326" s="64" t="s">
        <v>14</v>
      </c>
      <c r="C326" s="70"/>
      <c r="D326" s="21">
        <v>30.9</v>
      </c>
    </row>
    <row r="327" spans="1:4" s="4" customFormat="1" ht="12.6" customHeight="1" x14ac:dyDescent="0.25">
      <c r="A327" s="80"/>
      <c r="B327" s="64" t="s">
        <v>135</v>
      </c>
      <c r="C327" s="70"/>
      <c r="D327" s="17">
        <v>6</v>
      </c>
    </row>
    <row r="328" spans="1:4" s="4" customFormat="1" ht="12.6" customHeight="1" x14ac:dyDescent="0.25">
      <c r="A328" s="80"/>
      <c r="B328" s="64" t="s">
        <v>5</v>
      </c>
      <c r="C328" s="70"/>
      <c r="D328" s="62">
        <v>532.6</v>
      </c>
    </row>
    <row r="329" spans="1:4" s="4" customFormat="1" ht="12.6" customHeight="1" x14ac:dyDescent="0.25">
      <c r="A329" s="80"/>
      <c r="B329" s="65" t="s">
        <v>12</v>
      </c>
      <c r="C329" s="71"/>
      <c r="D329" s="9">
        <v>23</v>
      </c>
    </row>
    <row r="330" spans="1:4" s="4" customFormat="1" ht="15" customHeight="1" x14ac:dyDescent="0.25">
      <c r="A330" s="79"/>
      <c r="B330" s="31" t="s">
        <v>121</v>
      </c>
      <c r="C330" s="3" t="s">
        <v>17</v>
      </c>
      <c r="D330" s="8">
        <f t="shared" ref="D330" si="82">SUM(D331)</f>
        <v>35</v>
      </c>
    </row>
    <row r="331" spans="1:4" s="4" customFormat="1" ht="12.6" customHeight="1" x14ac:dyDescent="0.25">
      <c r="A331" s="72"/>
      <c r="B331" s="36" t="s">
        <v>5</v>
      </c>
      <c r="C331" s="22"/>
      <c r="D331" s="9">
        <v>35</v>
      </c>
    </row>
    <row r="332" spans="1:4" s="4" customFormat="1" ht="18" customHeight="1" x14ac:dyDescent="0.25">
      <c r="A332" s="73" t="s">
        <v>84</v>
      </c>
      <c r="B332" s="49" t="s">
        <v>91</v>
      </c>
      <c r="C332" s="14"/>
      <c r="D332" s="7">
        <f t="shared" ref="D332" si="83">SUM(D333)</f>
        <v>836.30000000000007</v>
      </c>
    </row>
    <row r="333" spans="1:4" s="4" customFormat="1" ht="27" x14ac:dyDescent="0.25">
      <c r="A333" s="74"/>
      <c r="B333" s="40" t="s">
        <v>140</v>
      </c>
      <c r="C333" s="3" t="s">
        <v>13</v>
      </c>
      <c r="D333" s="8">
        <f t="shared" ref="D333" si="84">SUM(D334:D337)</f>
        <v>836.30000000000007</v>
      </c>
    </row>
    <row r="334" spans="1:4" s="4" customFormat="1" ht="12.6" customHeight="1" x14ac:dyDescent="0.25">
      <c r="A334" s="74"/>
      <c r="B334" s="48" t="s">
        <v>15</v>
      </c>
      <c r="C334" s="82"/>
      <c r="D334" s="9">
        <v>85.9</v>
      </c>
    </row>
    <row r="335" spans="1:4" s="4" customFormat="1" ht="12.6" customHeight="1" x14ac:dyDescent="0.25">
      <c r="A335" s="74"/>
      <c r="B335" s="48" t="s">
        <v>135</v>
      </c>
      <c r="C335" s="82"/>
      <c r="D335" s="9">
        <v>1.5</v>
      </c>
    </row>
    <row r="336" spans="1:4" s="4" customFormat="1" ht="12.6" customHeight="1" x14ac:dyDescent="0.25">
      <c r="A336" s="74"/>
      <c r="B336" s="48" t="s">
        <v>5</v>
      </c>
      <c r="C336" s="82"/>
      <c r="D336" s="9">
        <v>738.7</v>
      </c>
    </row>
    <row r="337" spans="1:4" s="4" customFormat="1" ht="12.6" customHeight="1" x14ac:dyDescent="0.25">
      <c r="A337" s="74"/>
      <c r="B337" s="39" t="s">
        <v>12</v>
      </c>
      <c r="C337" s="82"/>
      <c r="D337" s="9">
        <v>10.199999999999999</v>
      </c>
    </row>
    <row r="338" spans="1:4" s="4" customFormat="1" ht="18" customHeight="1" x14ac:dyDescent="0.25">
      <c r="A338" s="73" t="s">
        <v>133</v>
      </c>
      <c r="B338" s="35" t="s">
        <v>93</v>
      </c>
      <c r="C338" s="14"/>
      <c r="D338" s="7">
        <f t="shared" ref="D338" si="85">SUM(D339)</f>
        <v>1684.3</v>
      </c>
    </row>
    <row r="339" spans="1:4" s="4" customFormat="1" ht="15" customHeight="1" x14ac:dyDescent="0.25">
      <c r="A339" s="73"/>
      <c r="B339" s="31" t="s">
        <v>136</v>
      </c>
      <c r="C339" s="3" t="s">
        <v>17</v>
      </c>
      <c r="D339" s="8">
        <f t="shared" ref="D339" si="86">SUM(D340:D342)</f>
        <v>1684.3</v>
      </c>
    </row>
    <row r="340" spans="1:4" s="4" customFormat="1" ht="12.6" customHeight="1" x14ac:dyDescent="0.25">
      <c r="A340" s="74"/>
      <c r="B340" s="38" t="s">
        <v>14</v>
      </c>
      <c r="C340" s="82"/>
      <c r="D340" s="9">
        <v>43.2</v>
      </c>
    </row>
    <row r="341" spans="1:4" s="4" customFormat="1" ht="12.6" customHeight="1" x14ac:dyDescent="0.25">
      <c r="A341" s="74"/>
      <c r="B341" s="48" t="s">
        <v>5</v>
      </c>
      <c r="C341" s="82"/>
      <c r="D341" s="9">
        <v>1639.3</v>
      </c>
    </row>
    <row r="342" spans="1:4" s="4" customFormat="1" ht="12.6" customHeight="1" x14ac:dyDescent="0.25">
      <c r="A342" s="74"/>
      <c r="B342" s="39" t="s">
        <v>12</v>
      </c>
      <c r="C342" s="82"/>
      <c r="D342" s="9">
        <v>1.8</v>
      </c>
    </row>
    <row r="343" spans="1:4" s="4" customFormat="1" ht="18" customHeight="1" x14ac:dyDescent="0.25">
      <c r="A343" s="81" t="s">
        <v>87</v>
      </c>
      <c r="B343" s="35" t="s">
        <v>95</v>
      </c>
      <c r="C343" s="14"/>
      <c r="D343" s="7">
        <f t="shared" ref="D343" si="87">SUM(D344)</f>
        <v>123.4</v>
      </c>
    </row>
    <row r="344" spans="1:4" s="4" customFormat="1" ht="15" customHeight="1" x14ac:dyDescent="0.25">
      <c r="A344" s="79"/>
      <c r="B344" s="31" t="s">
        <v>128</v>
      </c>
      <c r="C344" s="3" t="s">
        <v>17</v>
      </c>
      <c r="D344" s="8">
        <f t="shared" ref="D344" si="88">SUM(D345:D346)</f>
        <v>123.4</v>
      </c>
    </row>
    <row r="345" spans="1:4" s="4" customFormat="1" ht="12.6" customHeight="1" x14ac:dyDescent="0.25">
      <c r="A345" s="80"/>
      <c r="B345" s="48" t="s">
        <v>5</v>
      </c>
      <c r="C345" s="82"/>
      <c r="D345" s="11">
        <v>122.5</v>
      </c>
    </row>
    <row r="346" spans="1:4" s="4" customFormat="1" ht="12.6" customHeight="1" x14ac:dyDescent="0.25">
      <c r="A346" s="80"/>
      <c r="B346" s="39" t="s">
        <v>12</v>
      </c>
      <c r="C346" s="82"/>
      <c r="D346" s="9">
        <v>0.9</v>
      </c>
    </row>
    <row r="347" spans="1:4" s="4" customFormat="1" ht="18" customHeight="1" x14ac:dyDescent="0.25">
      <c r="A347" s="73" t="s">
        <v>89</v>
      </c>
      <c r="B347" s="35" t="s">
        <v>97</v>
      </c>
      <c r="C347" s="14"/>
      <c r="D347" s="7">
        <f t="shared" ref="D347" si="89">SUM(D348)</f>
        <v>135.30000000000001</v>
      </c>
    </row>
    <row r="348" spans="1:4" s="4" customFormat="1" ht="15" customHeight="1" x14ac:dyDescent="0.25">
      <c r="A348" s="73"/>
      <c r="B348" s="31" t="s">
        <v>128</v>
      </c>
      <c r="C348" s="3" t="s">
        <v>17</v>
      </c>
      <c r="D348" s="8">
        <f t="shared" ref="D348" si="90">SUM(D349:D350)</f>
        <v>135.30000000000001</v>
      </c>
    </row>
    <row r="349" spans="1:4" s="4" customFormat="1" ht="12.6" customHeight="1" x14ac:dyDescent="0.25">
      <c r="A349" s="74"/>
      <c r="B349" s="48" t="s">
        <v>5</v>
      </c>
      <c r="C349" s="82"/>
      <c r="D349" s="9">
        <v>133.5</v>
      </c>
    </row>
    <row r="350" spans="1:4" s="4" customFormat="1" ht="12.6" customHeight="1" x14ac:dyDescent="0.25">
      <c r="A350" s="74"/>
      <c r="B350" s="39" t="s">
        <v>12</v>
      </c>
      <c r="C350" s="82"/>
      <c r="D350" s="9">
        <v>1.8</v>
      </c>
    </row>
    <row r="351" spans="1:4" s="4" customFormat="1" ht="18" customHeight="1" x14ac:dyDescent="0.25">
      <c r="A351" s="73" t="s">
        <v>90</v>
      </c>
      <c r="B351" s="35" t="s">
        <v>99</v>
      </c>
      <c r="C351" s="13"/>
      <c r="D351" s="7">
        <f t="shared" ref="D351" si="91">SUM(D352)</f>
        <v>94.7</v>
      </c>
    </row>
    <row r="352" spans="1:4" s="4" customFormat="1" ht="15" customHeight="1" x14ac:dyDescent="0.25">
      <c r="A352" s="73"/>
      <c r="B352" s="31" t="s">
        <v>128</v>
      </c>
      <c r="C352" s="3" t="s">
        <v>17</v>
      </c>
      <c r="D352" s="8">
        <f t="shared" ref="D352" si="92">SUM(D353:D354)</f>
        <v>94.7</v>
      </c>
    </row>
    <row r="353" spans="1:4" s="4" customFormat="1" ht="12.6" customHeight="1" x14ac:dyDescent="0.25">
      <c r="A353" s="74"/>
      <c r="B353" s="48" t="s">
        <v>5</v>
      </c>
      <c r="C353" s="82"/>
      <c r="D353" s="9">
        <v>93.2</v>
      </c>
    </row>
    <row r="354" spans="1:4" s="4" customFormat="1" ht="12.6" customHeight="1" x14ac:dyDescent="0.25">
      <c r="A354" s="74"/>
      <c r="B354" s="39" t="s">
        <v>12</v>
      </c>
      <c r="C354" s="82"/>
      <c r="D354" s="9">
        <v>1.5</v>
      </c>
    </row>
    <row r="355" spans="1:4" s="4" customFormat="1" ht="18" customHeight="1" x14ac:dyDescent="0.25">
      <c r="A355" s="73" t="s">
        <v>92</v>
      </c>
      <c r="B355" s="35" t="s">
        <v>101</v>
      </c>
      <c r="C355" s="14"/>
      <c r="D355" s="7">
        <f t="shared" ref="D355" si="93">SUM(D356)</f>
        <v>125.7</v>
      </c>
    </row>
    <row r="356" spans="1:4" s="4" customFormat="1" ht="15" customHeight="1" x14ac:dyDescent="0.25">
      <c r="A356" s="73"/>
      <c r="B356" s="31" t="s">
        <v>128</v>
      </c>
      <c r="C356" s="3" t="s">
        <v>17</v>
      </c>
      <c r="D356" s="8">
        <f t="shared" ref="D356" si="94">SUM(D357:D358)</f>
        <v>125.7</v>
      </c>
    </row>
    <row r="357" spans="1:4" s="4" customFormat="1" ht="12.6" customHeight="1" x14ac:dyDescent="0.25">
      <c r="A357" s="74"/>
      <c r="B357" s="48" t="s">
        <v>5</v>
      </c>
      <c r="C357" s="82"/>
      <c r="D357" s="9">
        <v>125.4</v>
      </c>
    </row>
    <row r="358" spans="1:4" s="4" customFormat="1" ht="12.6" customHeight="1" x14ac:dyDescent="0.25">
      <c r="A358" s="74"/>
      <c r="B358" s="39" t="s">
        <v>12</v>
      </c>
      <c r="C358" s="82"/>
      <c r="D358" s="9">
        <v>0.3</v>
      </c>
    </row>
    <row r="359" spans="1:4" s="4" customFormat="1" ht="18" customHeight="1" x14ac:dyDescent="0.25">
      <c r="A359" s="73" t="s">
        <v>94</v>
      </c>
      <c r="B359" s="35" t="s">
        <v>103</v>
      </c>
      <c r="C359" s="13"/>
      <c r="D359" s="7">
        <f t="shared" ref="D359" si="95">SUM(D360)</f>
        <v>115.1</v>
      </c>
    </row>
    <row r="360" spans="1:4" s="4" customFormat="1" ht="15" customHeight="1" x14ac:dyDescent="0.25">
      <c r="A360" s="73"/>
      <c r="B360" s="31" t="s">
        <v>128</v>
      </c>
      <c r="C360" s="3" t="s">
        <v>17</v>
      </c>
      <c r="D360" s="8">
        <f>SUM(D361:D363)</f>
        <v>115.1</v>
      </c>
    </row>
    <row r="361" spans="1:4" s="4" customFormat="1" ht="15" customHeight="1" x14ac:dyDescent="0.25">
      <c r="A361" s="74"/>
      <c r="B361" s="38" t="s">
        <v>14</v>
      </c>
      <c r="C361" s="69"/>
      <c r="D361" s="9">
        <v>13.1</v>
      </c>
    </row>
    <row r="362" spans="1:4" s="4" customFormat="1" ht="12.6" customHeight="1" x14ac:dyDescent="0.25">
      <c r="A362" s="74"/>
      <c r="B362" s="48" t="s">
        <v>5</v>
      </c>
      <c r="C362" s="70"/>
      <c r="D362" s="9">
        <v>102</v>
      </c>
    </row>
    <row r="363" spans="1:4" s="4" customFormat="1" ht="12.6" customHeight="1" x14ac:dyDescent="0.25">
      <c r="A363" s="107"/>
      <c r="B363" s="39" t="s">
        <v>12</v>
      </c>
      <c r="C363" s="71"/>
      <c r="D363" s="9"/>
    </row>
    <row r="364" spans="1:4" s="4" customFormat="1" ht="18" customHeight="1" x14ac:dyDescent="0.25">
      <c r="A364" s="76" t="s">
        <v>96</v>
      </c>
      <c r="B364" s="47" t="s">
        <v>105</v>
      </c>
      <c r="C364" s="13"/>
      <c r="D364" s="7">
        <f t="shared" ref="D364" si="96">SUM(D365)</f>
        <v>115.1</v>
      </c>
    </row>
    <row r="365" spans="1:4" s="4" customFormat="1" ht="15" customHeight="1" x14ac:dyDescent="0.25">
      <c r="A365" s="76"/>
      <c r="B365" s="33" t="s">
        <v>128</v>
      </c>
      <c r="C365" s="3" t="s">
        <v>17</v>
      </c>
      <c r="D365" s="8">
        <f t="shared" ref="D365" si="97">SUM(D366:D367)</f>
        <v>115.1</v>
      </c>
    </row>
    <row r="366" spans="1:4" s="4" customFormat="1" ht="12.6" customHeight="1" x14ac:dyDescent="0.25">
      <c r="A366" s="76"/>
      <c r="B366" s="28" t="s">
        <v>5</v>
      </c>
      <c r="C366" s="82"/>
      <c r="D366" s="9">
        <v>113.5</v>
      </c>
    </row>
    <row r="367" spans="1:4" s="4" customFormat="1" ht="12.6" customHeight="1" x14ac:dyDescent="0.25">
      <c r="A367" s="76"/>
      <c r="B367" s="27" t="s">
        <v>12</v>
      </c>
      <c r="C367" s="82"/>
      <c r="D367" s="9">
        <v>1.6</v>
      </c>
    </row>
    <row r="368" spans="1:4" s="4" customFormat="1" ht="18" customHeight="1" x14ac:dyDescent="0.25">
      <c r="A368" s="72" t="s">
        <v>98</v>
      </c>
      <c r="B368" s="35" t="s">
        <v>107</v>
      </c>
      <c r="C368" s="13"/>
      <c r="D368" s="7">
        <f t="shared" ref="D368" si="98">SUM(D369)</f>
        <v>81.2</v>
      </c>
    </row>
    <row r="369" spans="1:4" s="4" customFormat="1" ht="15" customHeight="1" x14ac:dyDescent="0.25">
      <c r="A369" s="73"/>
      <c r="B369" s="31" t="s">
        <v>128</v>
      </c>
      <c r="C369" s="3" t="s">
        <v>17</v>
      </c>
      <c r="D369" s="8">
        <f t="shared" ref="D369" si="99">SUM(D370:D371)</f>
        <v>81.2</v>
      </c>
    </row>
    <row r="370" spans="1:4" s="4" customFormat="1" ht="12.6" customHeight="1" x14ac:dyDescent="0.25">
      <c r="A370" s="74"/>
      <c r="B370" s="48" t="s">
        <v>5</v>
      </c>
      <c r="C370" s="82"/>
      <c r="D370" s="9">
        <v>81.2</v>
      </c>
    </row>
    <row r="371" spans="1:4" s="4" customFormat="1" ht="12.6" customHeight="1" x14ac:dyDescent="0.25">
      <c r="A371" s="74"/>
      <c r="B371" s="39" t="s">
        <v>12</v>
      </c>
      <c r="C371" s="82"/>
      <c r="D371" s="9"/>
    </row>
    <row r="372" spans="1:4" s="4" customFormat="1" ht="18" customHeight="1" x14ac:dyDescent="0.25">
      <c r="A372" s="73" t="s">
        <v>100</v>
      </c>
      <c r="B372" s="35" t="s">
        <v>109</v>
      </c>
      <c r="C372" s="13"/>
      <c r="D372" s="7">
        <f t="shared" ref="D372" si="100">SUM(D373)</f>
        <v>128.1</v>
      </c>
    </row>
    <row r="373" spans="1:4" s="4" customFormat="1" ht="15" customHeight="1" x14ac:dyDescent="0.25">
      <c r="A373" s="73"/>
      <c r="B373" s="31" t="s">
        <v>128</v>
      </c>
      <c r="C373" s="3" t="s">
        <v>17</v>
      </c>
      <c r="D373" s="8">
        <f t="shared" ref="D373" si="101">SUM(D374:D375)</f>
        <v>128.1</v>
      </c>
    </row>
    <row r="374" spans="1:4" s="4" customFormat="1" ht="12.6" customHeight="1" x14ac:dyDescent="0.25">
      <c r="A374" s="74"/>
      <c r="B374" s="48" t="s">
        <v>5</v>
      </c>
      <c r="C374" s="82"/>
      <c r="D374" s="9">
        <v>128</v>
      </c>
    </row>
    <row r="375" spans="1:4" s="4" customFormat="1" ht="12.6" customHeight="1" x14ac:dyDescent="0.25">
      <c r="A375" s="74"/>
      <c r="B375" s="39" t="s">
        <v>12</v>
      </c>
      <c r="C375" s="82"/>
      <c r="D375" s="9">
        <v>0.1</v>
      </c>
    </row>
    <row r="376" spans="1:4" s="4" customFormat="1" ht="18" customHeight="1" x14ac:dyDescent="0.25">
      <c r="A376" s="73" t="s">
        <v>102</v>
      </c>
      <c r="B376" s="35" t="s">
        <v>111</v>
      </c>
      <c r="C376" s="13"/>
      <c r="D376" s="7">
        <f t="shared" ref="D376" si="102">SUM(D377)</f>
        <v>78.7</v>
      </c>
    </row>
    <row r="377" spans="1:4" s="4" customFormat="1" ht="15" customHeight="1" x14ac:dyDescent="0.25">
      <c r="A377" s="73"/>
      <c r="B377" s="31" t="s">
        <v>128</v>
      </c>
      <c r="C377" s="3" t="s">
        <v>17</v>
      </c>
      <c r="D377" s="8">
        <f t="shared" ref="D377" si="103">SUM(D378:D379)</f>
        <v>78.7</v>
      </c>
    </row>
    <row r="378" spans="1:4" s="4" customFormat="1" ht="12.6" customHeight="1" x14ac:dyDescent="0.25">
      <c r="A378" s="74"/>
      <c r="B378" s="48" t="s">
        <v>5</v>
      </c>
      <c r="C378" s="82"/>
      <c r="D378" s="9">
        <v>78.7</v>
      </c>
    </row>
    <row r="379" spans="1:4" s="4" customFormat="1" ht="12.6" customHeight="1" x14ac:dyDescent="0.25">
      <c r="A379" s="74"/>
      <c r="B379" s="39" t="s">
        <v>12</v>
      </c>
      <c r="C379" s="82"/>
      <c r="D379" s="9"/>
    </row>
    <row r="380" spans="1:4" s="4" customFormat="1" ht="18" customHeight="1" x14ac:dyDescent="0.25">
      <c r="A380" s="73" t="s">
        <v>104</v>
      </c>
      <c r="B380" s="35" t="s">
        <v>113</v>
      </c>
      <c r="C380" s="13"/>
      <c r="D380" s="7">
        <f t="shared" ref="D380" si="104">SUM(D381)</f>
        <v>104.2</v>
      </c>
    </row>
    <row r="381" spans="1:4" s="4" customFormat="1" ht="15" customHeight="1" x14ac:dyDescent="0.25">
      <c r="A381" s="73"/>
      <c r="B381" s="31" t="s">
        <v>128</v>
      </c>
      <c r="C381" s="66" t="s">
        <v>17</v>
      </c>
      <c r="D381" s="8">
        <f>SUM(D382:D384)</f>
        <v>104.2</v>
      </c>
    </row>
    <row r="382" spans="1:4" s="4" customFormat="1" ht="15" customHeight="1" x14ac:dyDescent="0.25">
      <c r="A382" s="74"/>
      <c r="B382" s="38" t="s">
        <v>14</v>
      </c>
      <c r="C382" s="66"/>
      <c r="D382" s="67">
        <v>12</v>
      </c>
    </row>
    <row r="383" spans="1:4" s="4" customFormat="1" ht="12.6" customHeight="1" x14ac:dyDescent="0.25">
      <c r="A383" s="74"/>
      <c r="B383" s="48" t="s">
        <v>5</v>
      </c>
      <c r="C383" s="113"/>
      <c r="D383" s="67">
        <v>91.2</v>
      </c>
    </row>
    <row r="384" spans="1:4" s="4" customFormat="1" ht="12.6" customHeight="1" x14ac:dyDescent="0.25">
      <c r="A384" s="74"/>
      <c r="B384" s="39" t="s">
        <v>12</v>
      </c>
      <c r="C384" s="114"/>
      <c r="D384" s="67">
        <v>1</v>
      </c>
    </row>
    <row r="385" spans="1:4" s="4" customFormat="1" ht="18" customHeight="1" x14ac:dyDescent="0.25">
      <c r="A385" s="73" t="s">
        <v>106</v>
      </c>
      <c r="B385" s="35" t="s">
        <v>114</v>
      </c>
      <c r="C385" s="68"/>
      <c r="D385" s="7">
        <f>SUM(D386)</f>
        <v>83.699999999999989</v>
      </c>
    </row>
    <row r="386" spans="1:4" s="4" customFormat="1" ht="15" customHeight="1" x14ac:dyDescent="0.25">
      <c r="A386" s="73"/>
      <c r="B386" s="31" t="s">
        <v>128</v>
      </c>
      <c r="C386" s="3" t="s">
        <v>17</v>
      </c>
      <c r="D386" s="8">
        <f t="shared" ref="D386" si="105">SUM(D387:D388)</f>
        <v>83.699999999999989</v>
      </c>
    </row>
    <row r="387" spans="1:4" s="4" customFormat="1" ht="12.6" customHeight="1" x14ac:dyDescent="0.25">
      <c r="A387" s="74"/>
      <c r="B387" s="48" t="s">
        <v>5</v>
      </c>
      <c r="C387" s="82"/>
      <c r="D387" s="9">
        <v>83.1</v>
      </c>
    </row>
    <row r="388" spans="1:4" s="4" customFormat="1" ht="12.6" customHeight="1" x14ac:dyDescent="0.25">
      <c r="A388" s="74"/>
      <c r="B388" s="39" t="s">
        <v>12</v>
      </c>
      <c r="C388" s="82"/>
      <c r="D388" s="9">
        <v>0.6</v>
      </c>
    </row>
    <row r="389" spans="1:4" s="4" customFormat="1" ht="18" customHeight="1" x14ac:dyDescent="0.25">
      <c r="A389" s="73" t="s">
        <v>108</v>
      </c>
      <c r="B389" s="35" t="s">
        <v>115</v>
      </c>
      <c r="C389" s="13"/>
      <c r="D389" s="7">
        <f t="shared" ref="D389" si="106">SUM(D390)</f>
        <v>61.099999999999994</v>
      </c>
    </row>
    <row r="390" spans="1:4" s="4" customFormat="1" ht="15" customHeight="1" x14ac:dyDescent="0.25">
      <c r="A390" s="73"/>
      <c r="B390" s="31" t="s">
        <v>128</v>
      </c>
      <c r="C390" s="3" t="s">
        <v>17</v>
      </c>
      <c r="D390" s="8">
        <f t="shared" ref="D390" si="107">SUM(D391:D392)</f>
        <v>61.099999999999994</v>
      </c>
    </row>
    <row r="391" spans="1:4" s="4" customFormat="1" ht="12.6" customHeight="1" x14ac:dyDescent="0.25">
      <c r="A391" s="74"/>
      <c r="B391" s="48" t="s">
        <v>5</v>
      </c>
      <c r="C391" s="82"/>
      <c r="D391" s="11">
        <v>60.8</v>
      </c>
    </row>
    <row r="392" spans="1:4" s="4" customFormat="1" ht="12.6" customHeight="1" x14ac:dyDescent="0.25">
      <c r="A392" s="74"/>
      <c r="B392" s="39" t="s">
        <v>12</v>
      </c>
      <c r="C392" s="82"/>
      <c r="D392" s="11">
        <v>0.3</v>
      </c>
    </row>
    <row r="393" spans="1:4" s="4" customFormat="1" ht="18" customHeight="1" x14ac:dyDescent="0.25">
      <c r="A393" s="73" t="s">
        <v>110</v>
      </c>
      <c r="B393" s="35" t="s">
        <v>116</v>
      </c>
      <c r="C393" s="13"/>
      <c r="D393" s="7">
        <f t="shared" ref="D393" si="108">SUM(D394)</f>
        <v>5107.1000000000004</v>
      </c>
    </row>
    <row r="394" spans="1:4" s="4" customFormat="1" ht="15" customHeight="1" x14ac:dyDescent="0.25">
      <c r="A394" s="73"/>
      <c r="B394" s="50" t="s">
        <v>137</v>
      </c>
      <c r="C394" s="3" t="s">
        <v>20</v>
      </c>
      <c r="D394" s="8">
        <f t="shared" ref="D394" si="109">SUM(D395:D400)</f>
        <v>5107.1000000000004</v>
      </c>
    </row>
    <row r="395" spans="1:4" s="4" customFormat="1" ht="12.6" customHeight="1" x14ac:dyDescent="0.25">
      <c r="A395" s="74"/>
      <c r="B395" s="38" t="s">
        <v>9</v>
      </c>
      <c r="C395" s="82"/>
      <c r="D395" s="9">
        <v>265</v>
      </c>
    </row>
    <row r="396" spans="1:4" s="4" customFormat="1" ht="12.6" customHeight="1" x14ac:dyDescent="0.25">
      <c r="A396" s="74"/>
      <c r="B396" s="48" t="s">
        <v>16</v>
      </c>
      <c r="C396" s="82"/>
      <c r="D396" s="9">
        <v>62.1</v>
      </c>
    </row>
    <row r="397" spans="1:4" s="4" customFormat="1" ht="12.6" customHeight="1" x14ac:dyDescent="0.25">
      <c r="A397" s="74"/>
      <c r="B397" s="48" t="s">
        <v>14</v>
      </c>
      <c r="C397" s="82"/>
      <c r="D397" s="11">
        <v>250.6</v>
      </c>
    </row>
    <row r="398" spans="1:4" s="4" customFormat="1" ht="12.6" customHeight="1" x14ac:dyDescent="0.25">
      <c r="A398" s="74"/>
      <c r="B398" s="48" t="s">
        <v>10</v>
      </c>
      <c r="C398" s="82"/>
      <c r="D398" s="11">
        <v>1154</v>
      </c>
    </row>
    <row r="399" spans="1:4" s="4" customFormat="1" ht="12.6" customHeight="1" x14ac:dyDescent="0.25">
      <c r="A399" s="74"/>
      <c r="B399" s="48" t="s">
        <v>5</v>
      </c>
      <c r="C399" s="82"/>
      <c r="D399" s="11">
        <v>2993.4</v>
      </c>
    </row>
    <row r="400" spans="1:4" s="4" customFormat="1" ht="12.6" customHeight="1" x14ac:dyDescent="0.25">
      <c r="A400" s="74"/>
      <c r="B400" s="39" t="s">
        <v>12</v>
      </c>
      <c r="C400" s="82"/>
      <c r="D400" s="11">
        <v>382</v>
      </c>
    </row>
    <row r="401" spans="1:4" s="4" customFormat="1" ht="18" customHeight="1" x14ac:dyDescent="0.25">
      <c r="A401" s="81" t="s">
        <v>112</v>
      </c>
      <c r="B401" s="49" t="s">
        <v>117</v>
      </c>
      <c r="C401" s="13"/>
      <c r="D401" s="7">
        <f t="shared" ref="D401" si="110">SUM(D402)</f>
        <v>686</v>
      </c>
    </row>
    <row r="402" spans="1:4" s="4" customFormat="1" ht="15" customHeight="1" x14ac:dyDescent="0.25">
      <c r="A402" s="107"/>
      <c r="B402" s="40" t="s">
        <v>138</v>
      </c>
      <c r="C402" s="3" t="s">
        <v>22</v>
      </c>
      <c r="D402" s="8">
        <f t="shared" ref="D402" si="111">SUM(D403:D405)</f>
        <v>686</v>
      </c>
    </row>
    <row r="403" spans="1:4" s="4" customFormat="1" ht="12.6" customHeight="1" x14ac:dyDescent="0.25">
      <c r="A403" s="107"/>
      <c r="B403" s="38" t="s">
        <v>9</v>
      </c>
      <c r="C403" s="69"/>
      <c r="D403" s="19">
        <v>83.7</v>
      </c>
    </row>
    <row r="404" spans="1:4" s="4" customFormat="1" ht="12.6" customHeight="1" x14ac:dyDescent="0.25">
      <c r="A404" s="107"/>
      <c r="B404" s="48" t="s">
        <v>10</v>
      </c>
      <c r="C404" s="70"/>
      <c r="D404" s="9">
        <v>549.9</v>
      </c>
    </row>
    <row r="405" spans="1:4" s="4" customFormat="1" ht="12.6" customHeight="1" x14ac:dyDescent="0.25">
      <c r="A405" s="107"/>
      <c r="B405" s="39" t="s">
        <v>5</v>
      </c>
      <c r="C405" s="71"/>
      <c r="D405" s="9">
        <v>52.4</v>
      </c>
    </row>
    <row r="406" spans="1:4" s="4" customFormat="1" ht="18" customHeight="1" x14ac:dyDescent="0.25">
      <c r="A406" s="73" t="s">
        <v>150</v>
      </c>
      <c r="B406" s="35" t="s">
        <v>151</v>
      </c>
      <c r="C406" s="13"/>
      <c r="D406" s="7">
        <f t="shared" ref="D406" si="112">SUM(D407)</f>
        <v>1894.7</v>
      </c>
    </row>
    <row r="407" spans="1:4" s="4" customFormat="1" ht="15" customHeight="1" x14ac:dyDescent="0.25">
      <c r="A407" s="73"/>
      <c r="B407" s="31" t="s">
        <v>128</v>
      </c>
      <c r="C407" s="3" t="s">
        <v>17</v>
      </c>
      <c r="D407" s="8">
        <f>SUM(D408:D410)</f>
        <v>1894.7</v>
      </c>
    </row>
    <row r="408" spans="1:4" s="4" customFormat="1" ht="15" customHeight="1" x14ac:dyDescent="0.25">
      <c r="A408" s="74"/>
      <c r="B408" s="48" t="s">
        <v>14</v>
      </c>
      <c r="C408" s="69"/>
      <c r="D408" s="9">
        <v>23.9</v>
      </c>
    </row>
    <row r="409" spans="1:4" s="4" customFormat="1" ht="12.6" customHeight="1" x14ac:dyDescent="0.25">
      <c r="A409" s="74"/>
      <c r="B409" s="48" t="s">
        <v>5</v>
      </c>
      <c r="C409" s="70"/>
      <c r="D409" s="11">
        <v>1828.7</v>
      </c>
    </row>
    <row r="410" spans="1:4" s="4" customFormat="1" ht="12.6" customHeight="1" x14ac:dyDescent="0.25">
      <c r="A410" s="74"/>
      <c r="B410" s="39" t="s">
        <v>12</v>
      </c>
      <c r="C410" s="71"/>
      <c r="D410" s="11">
        <v>42.1</v>
      </c>
    </row>
    <row r="411" spans="1:4" s="4" customFormat="1" ht="21" customHeight="1" x14ac:dyDescent="0.25">
      <c r="A411" s="111" t="s">
        <v>118</v>
      </c>
      <c r="B411" s="112"/>
      <c r="C411" s="51"/>
      <c r="D411" s="52">
        <f>SUM(D463+D460+D454+D445+D438+D432+D420+D412)</f>
        <v>88939.299999999988</v>
      </c>
    </row>
    <row r="412" spans="1:4" s="4" customFormat="1" ht="18" customHeight="1" x14ac:dyDescent="0.25">
      <c r="A412" s="97" t="s">
        <v>119</v>
      </c>
      <c r="B412" s="125"/>
      <c r="C412" s="53" t="s">
        <v>6</v>
      </c>
      <c r="D412" s="12">
        <f t="shared" ref="D412" si="113">SUM(D413:D419)</f>
        <v>14015.500000000002</v>
      </c>
    </row>
    <row r="413" spans="1:4" s="4" customFormat="1" ht="12.75" customHeight="1" x14ac:dyDescent="0.25">
      <c r="A413" s="104"/>
      <c r="B413" s="26" t="s">
        <v>134</v>
      </c>
      <c r="C413" s="115"/>
      <c r="D413" s="11">
        <f>SUM(D17)</f>
        <v>81.900000000000006</v>
      </c>
    </row>
    <row r="414" spans="1:4" s="4" customFormat="1" ht="12.75" customHeight="1" x14ac:dyDescent="0.25">
      <c r="A414" s="105"/>
      <c r="B414" s="28" t="s">
        <v>16</v>
      </c>
      <c r="C414" s="116"/>
      <c r="D414" s="11">
        <f>SUM(D18)</f>
        <v>509.7</v>
      </c>
    </row>
    <row r="415" spans="1:4" s="4" customFormat="1" ht="12.75" customHeight="1" x14ac:dyDescent="0.25">
      <c r="A415" s="105"/>
      <c r="B415" s="28" t="s">
        <v>148</v>
      </c>
      <c r="C415" s="116"/>
      <c r="D415" s="11">
        <f>SUM(D19)</f>
        <v>88.3</v>
      </c>
    </row>
    <row r="416" spans="1:4" s="4" customFormat="1" ht="12.75" customHeight="1" x14ac:dyDescent="0.25">
      <c r="A416" s="105"/>
      <c r="B416" s="28" t="s">
        <v>10</v>
      </c>
      <c r="C416" s="116"/>
      <c r="D416" s="11">
        <f>SUM(D20+D170)</f>
        <v>2070.8000000000002</v>
      </c>
    </row>
    <row r="417" spans="1:4" s="4" customFormat="1" ht="12.75" customHeight="1" x14ac:dyDescent="0.25">
      <c r="A417" s="105"/>
      <c r="B417" s="28" t="s">
        <v>14</v>
      </c>
      <c r="C417" s="116"/>
      <c r="D417" s="11">
        <f>SUM(D21)</f>
        <v>26.5</v>
      </c>
    </row>
    <row r="418" spans="1:4" s="4" customFormat="1" ht="12.75" customHeight="1" x14ac:dyDescent="0.25">
      <c r="A418" s="105"/>
      <c r="B418" s="28" t="s">
        <v>5</v>
      </c>
      <c r="C418" s="116"/>
      <c r="D418" s="11">
        <f>SUM(D22+D66+D74+D82+D90+D100+D108+D116+D124+D134+D142+D150+D160+D171+D14)</f>
        <v>11205.800000000001</v>
      </c>
    </row>
    <row r="419" spans="1:4" s="4" customFormat="1" ht="12.75" customHeight="1" x14ac:dyDescent="0.25">
      <c r="A419" s="106"/>
      <c r="B419" s="27" t="s">
        <v>12</v>
      </c>
      <c r="C419" s="117"/>
      <c r="D419" s="9">
        <f>SUM(D23)</f>
        <v>32.5</v>
      </c>
    </row>
    <row r="420" spans="1:4" s="4" customFormat="1" ht="18" customHeight="1" x14ac:dyDescent="0.25">
      <c r="A420" s="100" t="s">
        <v>120</v>
      </c>
      <c r="B420" s="94"/>
      <c r="C420" s="53" t="s">
        <v>13</v>
      </c>
      <c r="D420" s="12">
        <f>SUM(D421:D431)</f>
        <v>39577.299999999996</v>
      </c>
    </row>
    <row r="421" spans="1:4" s="4" customFormat="1" ht="12.75" customHeight="1" x14ac:dyDescent="0.25">
      <c r="A421" s="104"/>
      <c r="B421" s="26" t="s">
        <v>9</v>
      </c>
      <c r="C421" s="115"/>
      <c r="D421" s="11">
        <f>SUM(D25)</f>
        <v>3323.5</v>
      </c>
    </row>
    <row r="422" spans="1:4" s="4" customFormat="1" ht="12.75" customHeight="1" x14ac:dyDescent="0.25">
      <c r="A422" s="105"/>
      <c r="B422" s="28" t="s">
        <v>16</v>
      </c>
      <c r="C422" s="116"/>
      <c r="D422" s="11">
        <f>SUM(D26)</f>
        <v>302.3</v>
      </c>
    </row>
    <row r="423" spans="1:4" s="4" customFormat="1" ht="12.75" customHeight="1" x14ac:dyDescent="0.25">
      <c r="A423" s="105"/>
      <c r="B423" s="28" t="s">
        <v>14</v>
      </c>
      <c r="C423" s="116"/>
      <c r="D423" s="11">
        <f>SUM(D27+D302+D177++D206+D215+D223+D241+D293+D251+D311+D186+D196+D231+D269+D278+D326+D260)</f>
        <v>596.69999999999993</v>
      </c>
    </row>
    <row r="424" spans="1:4" s="4" customFormat="1" ht="12.75" customHeight="1" x14ac:dyDescent="0.25">
      <c r="A424" s="105"/>
      <c r="B424" s="28" t="s">
        <v>135</v>
      </c>
      <c r="C424" s="116"/>
      <c r="D424" s="11">
        <f>SUM(D178+D187+D197+D207+D216+D224+D232+D242+D252+D261+D270+D279+D286+D294+D303+D312+D320+D335+D327)</f>
        <v>307.00000000000006</v>
      </c>
    </row>
    <row r="425" spans="1:4" s="4" customFormat="1" ht="12.75" customHeight="1" x14ac:dyDescent="0.25">
      <c r="A425" s="105"/>
      <c r="B425" s="28" t="s">
        <v>15</v>
      </c>
      <c r="C425" s="116"/>
      <c r="D425" s="11">
        <f>SUM(D28+D174+D184+D193+D203+D221+D213+D238+D229+D248+D258+D266+D276+D284+D291+D300+D308+D318+D334+D325)</f>
        <v>16917.2</v>
      </c>
    </row>
    <row r="426" spans="1:4" s="4" customFormat="1" ht="12.75" customHeight="1" x14ac:dyDescent="0.25">
      <c r="A426" s="105"/>
      <c r="B426" s="28" t="s">
        <v>149</v>
      </c>
      <c r="C426" s="116"/>
      <c r="D426" s="11">
        <f>SUM(D176+D195+D205+D240+D250+D268+D310)</f>
        <v>12.000000000000002</v>
      </c>
    </row>
    <row r="427" spans="1:4" s="4" customFormat="1" ht="12.75" customHeight="1" x14ac:dyDescent="0.25">
      <c r="A427" s="105"/>
      <c r="B427" s="28" t="s">
        <v>10</v>
      </c>
      <c r="C427" s="116"/>
      <c r="D427" s="11">
        <f>SUM(D175+D185+D194+D204+D214+D222+D230+D239+D249+D259+D267+D277+D292+D301+D309+D319+D285)</f>
        <v>641</v>
      </c>
    </row>
    <row r="428" spans="1:4" s="4" customFormat="1" ht="12.75" customHeight="1" x14ac:dyDescent="0.25">
      <c r="A428" s="105"/>
      <c r="B428" s="28" t="s">
        <v>147</v>
      </c>
      <c r="C428" s="116"/>
      <c r="D428" s="11">
        <f>SUM(D198+D208+D243+D253+D271+D313+D179+D188+D233+D295)</f>
        <v>141.10000000000002</v>
      </c>
    </row>
    <row r="429" spans="1:4" s="4" customFormat="1" ht="12.75" customHeight="1" x14ac:dyDescent="0.25">
      <c r="A429" s="105"/>
      <c r="B429" s="28" t="s">
        <v>5</v>
      </c>
      <c r="C429" s="116"/>
      <c r="D429" s="11">
        <f>SUM(D30+D180+D189+D199+D209+D217+D225+D244+D254+D262+D272+D280+D287+D296+D304+D314+D321+D328+D336+D234)</f>
        <v>15362.900000000001</v>
      </c>
    </row>
    <row r="430" spans="1:4" s="4" customFormat="1" ht="12.75" customHeight="1" x14ac:dyDescent="0.25">
      <c r="A430" s="105"/>
      <c r="B430" s="28" t="s">
        <v>11</v>
      </c>
      <c r="C430" s="116"/>
      <c r="D430" s="11">
        <f>SUM(D29)</f>
        <v>1456.1</v>
      </c>
    </row>
    <row r="431" spans="1:4" s="4" customFormat="1" ht="12.75" customHeight="1" x14ac:dyDescent="0.25">
      <c r="A431" s="106"/>
      <c r="B431" s="27" t="s">
        <v>12</v>
      </c>
      <c r="C431" s="117"/>
      <c r="D431" s="11">
        <f>SUM(D181+D190+D200+D210+D218+D226+D235+D245+D255+D263+D273+D281+D288+D297+D305+D315+D322+D329+D337)</f>
        <v>517.5</v>
      </c>
    </row>
    <row r="432" spans="1:4" s="4" customFormat="1" ht="18" customHeight="1" x14ac:dyDescent="0.25">
      <c r="A432" s="126" t="s">
        <v>121</v>
      </c>
      <c r="B432" s="94"/>
      <c r="C432" s="53" t="s">
        <v>17</v>
      </c>
      <c r="D432" s="12">
        <f t="shared" ref="D432" si="114">SUM(D433:D437)</f>
        <v>6119.2999999999993</v>
      </c>
    </row>
    <row r="433" spans="1:4" s="4" customFormat="1" ht="12.75" customHeight="1" x14ac:dyDescent="0.25">
      <c r="A433" s="89"/>
      <c r="B433" s="26" t="s">
        <v>9</v>
      </c>
      <c r="C433" s="99"/>
      <c r="D433" s="9">
        <f>SUM(D32)</f>
        <v>30</v>
      </c>
    </row>
    <row r="434" spans="1:4" s="4" customFormat="1" ht="12.75" customHeight="1" x14ac:dyDescent="0.25">
      <c r="A434" s="89"/>
      <c r="B434" s="28" t="s">
        <v>16</v>
      </c>
      <c r="C434" s="99"/>
      <c r="D434" s="9">
        <f>SUM(D33)</f>
        <v>17</v>
      </c>
    </row>
    <row r="435" spans="1:4" s="4" customFormat="1" ht="12.75" customHeight="1" x14ac:dyDescent="0.25">
      <c r="A435" s="89"/>
      <c r="B435" s="28" t="s">
        <v>14</v>
      </c>
      <c r="C435" s="99"/>
      <c r="D435" s="9">
        <f>SUM(D340+D34+D408+D382+D361)</f>
        <v>134.5</v>
      </c>
    </row>
    <row r="436" spans="1:4" s="4" customFormat="1" ht="12.75" customHeight="1" x14ac:dyDescent="0.25">
      <c r="A436" s="89"/>
      <c r="B436" s="28" t="s">
        <v>5</v>
      </c>
      <c r="C436" s="99"/>
      <c r="D436" s="11">
        <f>SUM(D35+D331+D341+D345+D349+D353+D357+D362+D366+D370+D374+D378+D383+D387+D391+D409+D162+D152+D126+D92)</f>
        <v>5885.7999999999993</v>
      </c>
    </row>
    <row r="437" spans="1:4" s="4" customFormat="1" ht="12.75" customHeight="1" x14ac:dyDescent="0.25">
      <c r="A437" s="89"/>
      <c r="B437" s="27" t="s">
        <v>12</v>
      </c>
      <c r="C437" s="99"/>
      <c r="D437" s="11">
        <f>SUM(D342+D346+D350+D354+D358+D363+D367+D371+D375+D379+D384+D388+D392+D410)</f>
        <v>52</v>
      </c>
    </row>
    <row r="438" spans="1:4" s="4" customFormat="1" ht="18" customHeight="1" x14ac:dyDescent="0.25">
      <c r="A438" s="100" t="s">
        <v>122</v>
      </c>
      <c r="B438" s="101"/>
      <c r="C438" s="53" t="s">
        <v>18</v>
      </c>
      <c r="D438" s="12">
        <f>SUM(D439:D444)</f>
        <v>6716.6</v>
      </c>
    </row>
    <row r="439" spans="1:4" s="4" customFormat="1" ht="12.75" customHeight="1" x14ac:dyDescent="0.25">
      <c r="A439" s="24"/>
      <c r="B439" s="38" t="s">
        <v>9</v>
      </c>
      <c r="C439" s="115"/>
      <c r="D439" s="9">
        <f>D37</f>
        <v>47.5</v>
      </c>
    </row>
    <row r="440" spans="1:4" s="4" customFormat="1" ht="12.75" customHeight="1" x14ac:dyDescent="0.25">
      <c r="A440" s="24"/>
      <c r="B440" s="48" t="s">
        <v>16</v>
      </c>
      <c r="C440" s="116"/>
      <c r="D440" s="9">
        <f>SUM(D38)</f>
        <v>4.8</v>
      </c>
    </row>
    <row r="441" spans="1:4" s="4" customFormat="1" ht="12.75" customHeight="1" x14ac:dyDescent="0.25">
      <c r="A441" s="24"/>
      <c r="B441" s="48" t="s">
        <v>14</v>
      </c>
      <c r="C441" s="116"/>
      <c r="D441" s="9">
        <f>SUM(D39)</f>
        <v>40</v>
      </c>
    </row>
    <row r="442" spans="1:4" s="4" customFormat="1" ht="12.75" customHeight="1" x14ac:dyDescent="0.25">
      <c r="A442" s="102"/>
      <c r="B442" s="48" t="s">
        <v>19</v>
      </c>
      <c r="C442" s="116"/>
      <c r="D442" s="9">
        <f>SUM(D40)</f>
        <v>3225.6</v>
      </c>
    </row>
    <row r="443" spans="1:4" s="4" customFormat="1" ht="12.75" customHeight="1" x14ac:dyDescent="0.25">
      <c r="A443" s="102"/>
      <c r="B443" s="48" t="s">
        <v>5</v>
      </c>
      <c r="C443" s="116"/>
      <c r="D443" s="11">
        <f>SUM(D41+D68+D76+D84+D94+D102+D110+D118+D128+D136+D144+D154+D164)</f>
        <v>3358.8</v>
      </c>
    </row>
    <row r="444" spans="1:4" s="4" customFormat="1" ht="12.75" customHeight="1" x14ac:dyDescent="0.25">
      <c r="A444" s="103"/>
      <c r="B444" s="39" t="s">
        <v>12</v>
      </c>
      <c r="C444" s="117"/>
      <c r="D444" s="11">
        <f>SUM(D69+D77+D85+D95+D103+D111+D119+D129+D137+D145+D155+D165)</f>
        <v>39.9</v>
      </c>
    </row>
    <row r="445" spans="1:4" s="4" customFormat="1" ht="18" customHeight="1" x14ac:dyDescent="0.25">
      <c r="A445" s="93" t="s">
        <v>123</v>
      </c>
      <c r="B445" s="94"/>
      <c r="C445" s="53" t="s">
        <v>20</v>
      </c>
      <c r="D445" s="12">
        <f>SUM(D446:D453)</f>
        <v>16425.2</v>
      </c>
    </row>
    <row r="446" spans="1:4" s="4" customFormat="1" ht="12.75" customHeight="1" x14ac:dyDescent="0.25">
      <c r="A446" s="95"/>
      <c r="B446" s="38" t="s">
        <v>9</v>
      </c>
      <c r="C446" s="89"/>
      <c r="D446" s="9">
        <f>SUM(D395+D43)</f>
        <v>1237.9000000000001</v>
      </c>
    </row>
    <row r="447" spans="1:4" s="4" customFormat="1" ht="12.75" customHeight="1" x14ac:dyDescent="0.25">
      <c r="A447" s="91"/>
      <c r="B447" s="48" t="s">
        <v>16</v>
      </c>
      <c r="C447" s="89"/>
      <c r="D447" s="9">
        <f>SUM(D396+D44)</f>
        <v>70.5</v>
      </c>
    </row>
    <row r="448" spans="1:4" s="4" customFormat="1" ht="12.75" customHeight="1" x14ac:dyDescent="0.25">
      <c r="A448" s="91"/>
      <c r="B448" s="48" t="s">
        <v>10</v>
      </c>
      <c r="C448" s="89"/>
      <c r="D448" s="11">
        <f>SUM(D398+D45)</f>
        <v>2646.4</v>
      </c>
    </row>
    <row r="449" spans="1:4" s="4" customFormat="1" ht="12.75" customHeight="1" x14ac:dyDescent="0.25">
      <c r="A449" s="91"/>
      <c r="B449" s="48" t="s">
        <v>149</v>
      </c>
      <c r="C449" s="89"/>
      <c r="D449" s="11">
        <f>SUM(D46)</f>
        <v>2</v>
      </c>
    </row>
    <row r="450" spans="1:4" s="4" customFormat="1" ht="12.75" customHeight="1" x14ac:dyDescent="0.25">
      <c r="A450" s="91"/>
      <c r="B450" s="48" t="s">
        <v>14</v>
      </c>
      <c r="C450" s="89"/>
      <c r="D450" s="11">
        <f>SUM(D397+D47)</f>
        <v>499.1</v>
      </c>
    </row>
    <row r="451" spans="1:4" s="4" customFormat="1" ht="12.75" customHeight="1" x14ac:dyDescent="0.25">
      <c r="A451" s="91"/>
      <c r="B451" s="48" t="s">
        <v>5</v>
      </c>
      <c r="C451" s="89"/>
      <c r="D451" s="11">
        <f>SUM(D48+D71+D79+D87+D97+D105+D113+D121+D131+D139+D147+D157+D167+D399)</f>
        <v>8066.5</v>
      </c>
    </row>
    <row r="452" spans="1:4" s="4" customFormat="1" ht="12.75" customHeight="1" x14ac:dyDescent="0.25">
      <c r="A452" s="91"/>
      <c r="B452" s="48" t="s">
        <v>21</v>
      </c>
      <c r="C452" s="89"/>
      <c r="D452" s="25">
        <f>SUM(D49)</f>
        <v>3520.8</v>
      </c>
    </row>
    <row r="453" spans="1:4" s="4" customFormat="1" ht="12.75" customHeight="1" x14ac:dyDescent="0.25">
      <c r="A453" s="96"/>
      <c r="B453" s="39" t="s">
        <v>12</v>
      </c>
      <c r="C453" s="89"/>
      <c r="D453" s="25">
        <f>SUM(D400)</f>
        <v>382</v>
      </c>
    </row>
    <row r="454" spans="1:4" s="4" customFormat="1" ht="18" customHeight="1" x14ac:dyDescent="0.25">
      <c r="A454" s="93" t="s">
        <v>124</v>
      </c>
      <c r="B454" s="94"/>
      <c r="C454" s="53" t="s">
        <v>22</v>
      </c>
      <c r="D454" s="12">
        <f t="shared" ref="D454" si="115">SUM(D455:D459)</f>
        <v>1881.8</v>
      </c>
    </row>
    <row r="455" spans="1:4" s="4" customFormat="1" ht="12.75" customHeight="1" x14ac:dyDescent="0.25">
      <c r="A455" s="95"/>
      <c r="B455" s="38" t="s">
        <v>9</v>
      </c>
      <c r="C455" s="89"/>
      <c r="D455" s="11">
        <f>SUM(D51+D403)</f>
        <v>860.1</v>
      </c>
    </row>
    <row r="456" spans="1:4" s="4" customFormat="1" ht="12.75" customHeight="1" x14ac:dyDescent="0.25">
      <c r="A456" s="91"/>
      <c r="B456" s="48" t="s">
        <v>16</v>
      </c>
      <c r="C456" s="89"/>
      <c r="D456" s="11">
        <f>SUM(D52)</f>
        <v>138</v>
      </c>
    </row>
    <row r="457" spans="1:4" s="4" customFormat="1" ht="12.75" customHeight="1" x14ac:dyDescent="0.25">
      <c r="A457" s="91"/>
      <c r="B457" s="48" t="s">
        <v>10</v>
      </c>
      <c r="C457" s="89"/>
      <c r="D457" s="11">
        <f>SUM(D404)</f>
        <v>549.9</v>
      </c>
    </row>
    <row r="458" spans="1:4" s="4" customFormat="1" ht="12.75" customHeight="1" x14ac:dyDescent="0.25">
      <c r="A458" s="91"/>
      <c r="B458" s="48" t="s">
        <v>5</v>
      </c>
      <c r="C458" s="89"/>
      <c r="D458" s="11">
        <f>SUM(D405+D53)</f>
        <v>282.59999999999997</v>
      </c>
    </row>
    <row r="459" spans="1:4" s="4" customFormat="1" ht="12.75" customHeight="1" x14ac:dyDescent="0.25">
      <c r="A459" s="96"/>
      <c r="B459" s="39" t="s">
        <v>23</v>
      </c>
      <c r="C459" s="89"/>
      <c r="D459" s="25">
        <f>SUM(D54)</f>
        <v>51.2</v>
      </c>
    </row>
    <row r="460" spans="1:4" s="4" customFormat="1" ht="18" customHeight="1" x14ac:dyDescent="0.25">
      <c r="A460" s="97" t="s">
        <v>125</v>
      </c>
      <c r="B460" s="94"/>
      <c r="C460" s="53" t="s">
        <v>24</v>
      </c>
      <c r="D460" s="12">
        <f>SUM(D461:D462)</f>
        <v>2014.8999999999999</v>
      </c>
    </row>
    <row r="461" spans="1:4" s="4" customFormat="1" ht="12.75" customHeight="1" x14ac:dyDescent="0.25">
      <c r="A461" s="98"/>
      <c r="B461" s="26" t="s">
        <v>5</v>
      </c>
      <c r="C461" s="99"/>
      <c r="D461" s="23">
        <f>SUM(D56)</f>
        <v>1735.1</v>
      </c>
    </row>
    <row r="462" spans="1:4" s="4" customFormat="1" ht="12.75" customHeight="1" x14ac:dyDescent="0.25">
      <c r="A462" s="98"/>
      <c r="B462" s="28" t="s">
        <v>23</v>
      </c>
      <c r="C462" s="99"/>
      <c r="D462" s="19">
        <f>SUM(D57)</f>
        <v>279.8</v>
      </c>
    </row>
    <row r="463" spans="1:4" s="4" customFormat="1" ht="18" customHeight="1" x14ac:dyDescent="0.25">
      <c r="A463" s="89" t="s">
        <v>126</v>
      </c>
      <c r="B463" s="90"/>
      <c r="C463" s="53" t="s">
        <v>25</v>
      </c>
      <c r="D463" s="12">
        <f t="shared" ref="D463" si="116">SUM(D464:D468)</f>
        <v>2188.6999999999998</v>
      </c>
    </row>
    <row r="464" spans="1:4" s="4" customFormat="1" ht="12.75" customHeight="1" x14ac:dyDescent="0.25">
      <c r="A464" s="91"/>
      <c r="B464" s="48" t="s">
        <v>9</v>
      </c>
      <c r="C464" s="89"/>
      <c r="D464" s="9">
        <f t="shared" ref="D464:D468" si="117">SUM(D59)</f>
        <v>318.3</v>
      </c>
    </row>
    <row r="465" spans="1:4" s="4" customFormat="1" ht="12.75" customHeight="1" x14ac:dyDescent="0.25">
      <c r="A465" s="91"/>
      <c r="B465" s="48" t="s">
        <v>16</v>
      </c>
      <c r="C465" s="89"/>
      <c r="D465" s="9">
        <f t="shared" si="117"/>
        <v>56.4</v>
      </c>
    </row>
    <row r="466" spans="1:4" s="4" customFormat="1" ht="12.75" customHeight="1" x14ac:dyDescent="0.25">
      <c r="A466" s="91"/>
      <c r="B466" s="48" t="s">
        <v>10</v>
      </c>
      <c r="C466" s="89"/>
      <c r="D466" s="9">
        <f t="shared" si="117"/>
        <v>542.29999999999995</v>
      </c>
    </row>
    <row r="467" spans="1:4" ht="12.75" customHeight="1" x14ac:dyDescent="0.25">
      <c r="A467" s="91"/>
      <c r="B467" s="48" t="s">
        <v>132</v>
      </c>
      <c r="C467" s="89"/>
      <c r="D467" s="9">
        <f t="shared" si="117"/>
        <v>890</v>
      </c>
    </row>
    <row r="468" spans="1:4" ht="12.75" customHeight="1" x14ac:dyDescent="0.25">
      <c r="A468" s="92"/>
      <c r="B468" s="39" t="s">
        <v>5</v>
      </c>
      <c r="C468" s="89"/>
      <c r="D468" s="11">
        <f t="shared" si="117"/>
        <v>381.7</v>
      </c>
    </row>
    <row r="469" spans="1:4" ht="15" customHeight="1" x14ac:dyDescent="0.25"/>
  </sheetData>
  <mergeCells count="132">
    <mergeCell ref="A433:A437"/>
    <mergeCell ref="C433:C437"/>
    <mergeCell ref="A306:A315"/>
    <mergeCell ref="C308:C315"/>
    <mergeCell ref="A347:A350"/>
    <mergeCell ref="C349:C350"/>
    <mergeCell ref="A351:A354"/>
    <mergeCell ref="C353:C354"/>
    <mergeCell ref="A355:A358"/>
    <mergeCell ref="C357:C358"/>
    <mergeCell ref="A385:A388"/>
    <mergeCell ref="C387:C388"/>
    <mergeCell ref="C413:C419"/>
    <mergeCell ref="C403:C405"/>
    <mergeCell ref="C325:C329"/>
    <mergeCell ref="A338:A342"/>
    <mergeCell ref="C340:C342"/>
    <mergeCell ref="C370:C371"/>
    <mergeCell ref="A372:A375"/>
    <mergeCell ref="C374:C375"/>
    <mergeCell ref="A376:A379"/>
    <mergeCell ref="C378:C379"/>
    <mergeCell ref="A412:B412"/>
    <mergeCell ref="A432:B432"/>
    <mergeCell ref="A420:B420"/>
    <mergeCell ref="A421:A431"/>
    <mergeCell ref="A158:A167"/>
    <mergeCell ref="A98:A105"/>
    <mergeCell ref="A106:A113"/>
    <mergeCell ref="A389:A392"/>
    <mergeCell ref="C391:C392"/>
    <mergeCell ref="A227:A235"/>
    <mergeCell ref="C229:C235"/>
    <mergeCell ref="A236:A245"/>
    <mergeCell ref="C238:C245"/>
    <mergeCell ref="A246:A255"/>
    <mergeCell ref="C248:C255"/>
    <mergeCell ref="A256:A263"/>
    <mergeCell ref="C258:C263"/>
    <mergeCell ref="A264:A273"/>
    <mergeCell ref="C266:C273"/>
    <mergeCell ref="A406:A410"/>
    <mergeCell ref="C193:C200"/>
    <mergeCell ref="A201:A210"/>
    <mergeCell ref="C203:C210"/>
    <mergeCell ref="A211:A218"/>
    <mergeCell ref="A364:A367"/>
    <mergeCell ref="C366:C367"/>
    <mergeCell ref="C37:C41"/>
    <mergeCell ref="C17:C23"/>
    <mergeCell ref="A411:B411"/>
    <mergeCell ref="A380:A384"/>
    <mergeCell ref="C383:C384"/>
    <mergeCell ref="A359:A363"/>
    <mergeCell ref="C439:C444"/>
    <mergeCell ref="C421:C431"/>
    <mergeCell ref="A332:A337"/>
    <mergeCell ref="C334:C337"/>
    <mergeCell ref="C56:C57"/>
    <mergeCell ref="C59:C63"/>
    <mergeCell ref="A64:A71"/>
    <mergeCell ref="C68:C69"/>
    <mergeCell ref="A72:A79"/>
    <mergeCell ref="C76:C77"/>
    <mergeCell ref="A80:A87"/>
    <mergeCell ref="C84:C85"/>
    <mergeCell ref="A88:A97"/>
    <mergeCell ref="C94:C95"/>
    <mergeCell ref="C102:C103"/>
    <mergeCell ref="A132:A139"/>
    <mergeCell ref="C136:C137"/>
    <mergeCell ref="A140:A147"/>
    <mergeCell ref="C144:C145"/>
    <mergeCell ref="A148:A157"/>
    <mergeCell ref="C154:C155"/>
    <mergeCell ref="A289:A297"/>
    <mergeCell ref="C291:C297"/>
    <mergeCell ref="A298:A305"/>
    <mergeCell ref="C300:C305"/>
    <mergeCell ref="A274:A281"/>
    <mergeCell ref="C276:C281"/>
    <mergeCell ref="C213:C218"/>
    <mergeCell ref="A219:A226"/>
    <mergeCell ref="C221:C226"/>
    <mergeCell ref="C43:C49"/>
    <mergeCell ref="C51:C54"/>
    <mergeCell ref="A463:B463"/>
    <mergeCell ref="A464:A468"/>
    <mergeCell ref="C464:C468"/>
    <mergeCell ref="A445:B445"/>
    <mergeCell ref="A446:A453"/>
    <mergeCell ref="C446:C453"/>
    <mergeCell ref="A454:B454"/>
    <mergeCell ref="A455:A459"/>
    <mergeCell ref="C455:C459"/>
    <mergeCell ref="A460:B460"/>
    <mergeCell ref="A461:A462"/>
    <mergeCell ref="C461:C462"/>
    <mergeCell ref="A438:B438"/>
    <mergeCell ref="A442:A444"/>
    <mergeCell ref="A413:A419"/>
    <mergeCell ref="A393:A400"/>
    <mergeCell ref="C395:C400"/>
    <mergeCell ref="A401:A405"/>
    <mergeCell ref="A182:A190"/>
    <mergeCell ref="C184:C190"/>
    <mergeCell ref="A191:A200"/>
    <mergeCell ref="C284:C288"/>
    <mergeCell ref="C361:C363"/>
    <mergeCell ref="C408:C410"/>
    <mergeCell ref="A368:A371"/>
    <mergeCell ref="A8:D8"/>
    <mergeCell ref="A316:A322"/>
    <mergeCell ref="C318:C322"/>
    <mergeCell ref="A282:A288"/>
    <mergeCell ref="A323:A331"/>
    <mergeCell ref="A343:A346"/>
    <mergeCell ref="C345:C346"/>
    <mergeCell ref="C110:C111"/>
    <mergeCell ref="A114:A121"/>
    <mergeCell ref="C118:C119"/>
    <mergeCell ref="A122:A131"/>
    <mergeCell ref="C128:C129"/>
    <mergeCell ref="C164:C165"/>
    <mergeCell ref="A168:A171"/>
    <mergeCell ref="C170:C171"/>
    <mergeCell ref="A172:A181"/>
    <mergeCell ref="C174:C181"/>
    <mergeCell ref="A12:A14"/>
    <mergeCell ref="A15:A63"/>
    <mergeCell ref="C25:C30"/>
    <mergeCell ref="C32:C35"/>
  </mergeCells>
  <pageMargins left="0.43307086614173229" right="0.23622047244094491" top="0.19685039370078741" bottom="0.19685039370078741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3priedas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Ulianskiene</dc:creator>
  <cp:lastModifiedBy>Daiva Ulianskiene</cp:lastModifiedBy>
  <cp:lastPrinted>2026-08-11T08:05:04Z</cp:lastPrinted>
  <dcterms:created xsi:type="dcterms:W3CDTF">2021-07-29T06:19:49Z</dcterms:created>
  <dcterms:modified xsi:type="dcterms:W3CDTF">2026-08-24T12:23:13Z</dcterms:modified>
</cp:coreProperties>
</file>