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4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6-2028\2026-2028 tikslinimas1\"/>
    </mc:Choice>
  </mc:AlternateContent>
  <bookViews>
    <workbookView xWindow="0" yWindow="0" windowWidth="28770" windowHeight="13050"/>
  </bookViews>
  <sheets>
    <sheet name="5 programa 3 lentelė" sheetId="1" r:id="rId1"/>
    <sheet name="Lėšų atmintinė" sheetId="2" r:id="rId2"/>
  </sheets>
  <calcPr calcId="152511"/>
  <customWorkbookViews>
    <customWorkbookView name="Irena Stankeviciene - Individuali peržiūra" guid="{A25CBBA6-BF9D-471B-9990-D910D9EEB63D}" mergeInterval="0" personalView="1" yWindow="40" windowWidth="1920" windowHeight="1040" activeSheetId="1"/>
    <customWorkbookView name="Migle Brazeniene - Personal View" guid="{8E0384B9-5A43-4E3F-8C4C-297E97F78527}" mergeInterval="0" personalView="1" maximized="1" xWindow="-8" yWindow="-8" windowWidth="1936" windowHeight="1056" activeSheetId="1"/>
    <customWorkbookView name="Indrė Butenienė - Individuali peržiūra" guid="{BB615C49-902B-4D50-9B5C-4E9722C473C2}" mergeInterval="0" personalView="1" maximized="1" xWindow="-9" yWindow="-9" windowWidth="1938" windowHeight="1038" activeSheetId="1"/>
    <customWorkbookView name="Svetlana Jerpyliova - Individuali peržiūra" guid="{1D0D37F2-3F1B-4F83-A4E2-E86EF810C983}" autoUpdate="1" mergeInterval="15" changesSavedWin="1" personalView="1" xWindow="310" yWindow="70" windowWidth="1502" windowHeight="970" activeSheetId="1"/>
    <customWorkbookView name="Daiva Ulianskiene - Individuali peržiūra" guid="{1653C23C-817F-4C64-8DEC-930B3A1983A9}" mergeInterval="0" personalView="1" maximized="1" xWindow="-8" yWindow="-8" windowWidth="1936" windowHeight="1056" activeSheetId="1"/>
    <customWorkbookView name="Sarune Drobuzaite - Personal View" guid="{DB266005-0E88-434F-8BA1-510D2BF2E068}" mergeInterval="0" personalView="1" maximized="1" xWindow="-9" yWindow="-9" windowWidth="1938" windowHeight="1038" activeSheetId="1"/>
    <customWorkbookView name="user - Individuali peržiūra" guid="{EBADBC20-E915-4BE5-896E-C9C171CFC27A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7" i="1" l="1"/>
  <c r="E241" i="1" l="1"/>
  <c r="D241" i="1"/>
  <c r="C241" i="1"/>
  <c r="F226" i="1"/>
  <c r="E226" i="1"/>
  <c r="D226" i="1"/>
  <c r="C238" i="1" l="1"/>
  <c r="C240" i="1" l="1"/>
  <c r="D29" i="1"/>
  <c r="D35" i="1"/>
  <c r="D46" i="1"/>
  <c r="D68" i="1"/>
  <c r="D129" i="1"/>
  <c r="D135" i="1"/>
  <c r="D140" i="1"/>
  <c r="D151" i="1"/>
  <c r="D179" i="1"/>
  <c r="D191" i="1"/>
  <c r="D205" i="1"/>
  <c r="D212" i="1"/>
  <c r="D219" i="1"/>
  <c r="D236" i="1" l="1"/>
  <c r="E236" i="1"/>
  <c r="D240" i="1"/>
  <c r="E240" i="1"/>
  <c r="D198" i="1" l="1"/>
  <c r="D74" i="1" l="1"/>
  <c r="D238" i="1" l="1"/>
  <c r="E238" i="1"/>
  <c r="C236" i="1"/>
  <c r="E219" i="1"/>
  <c r="F219" i="1"/>
  <c r="F165" i="1" l="1"/>
  <c r="E165" i="1"/>
  <c r="D165" i="1"/>
  <c r="D237" i="1" l="1"/>
  <c r="E237" i="1"/>
  <c r="C237" i="1"/>
  <c r="D234" i="1" l="1"/>
  <c r="E234" i="1"/>
  <c r="F212" i="1" l="1"/>
  <c r="E212" i="1"/>
  <c r="E159" i="1" l="1"/>
  <c r="F159" i="1"/>
  <c r="D159" i="1"/>
  <c r="F198" i="1" l="1"/>
  <c r="E198" i="1"/>
  <c r="C234" i="1" l="1"/>
  <c r="E179" i="1"/>
  <c r="F179" i="1"/>
  <c r="D172" i="1"/>
  <c r="D145" i="1"/>
  <c r="D80" i="1"/>
  <c r="D87" i="1"/>
  <c r="D94" i="1"/>
  <c r="D98" i="1"/>
  <c r="D104" i="1"/>
  <c r="D110" i="1"/>
  <c r="D117" i="1"/>
  <c r="D123" i="1"/>
  <c r="E172" i="1"/>
  <c r="F172" i="1"/>
  <c r="E151" i="1"/>
  <c r="F151" i="1"/>
  <c r="F80" i="1"/>
  <c r="E80" i="1"/>
  <c r="E98" i="1"/>
  <c r="F98" i="1"/>
  <c r="E110" i="1"/>
  <c r="F110" i="1"/>
  <c r="E117" i="1"/>
  <c r="F117" i="1"/>
  <c r="E123" i="1"/>
  <c r="F123" i="1"/>
  <c r="E74" i="1" l="1"/>
  <c r="F74" i="1"/>
  <c r="E87" i="1"/>
  <c r="F87" i="1"/>
  <c r="E24" i="1"/>
  <c r="F24" i="1"/>
  <c r="D24" i="1"/>
  <c r="E145" i="1"/>
  <c r="F145" i="1"/>
  <c r="E140" i="1"/>
  <c r="F140" i="1"/>
  <c r="E129" i="1"/>
  <c r="F129" i="1"/>
  <c r="E104" i="1"/>
  <c r="F104" i="1"/>
  <c r="E94" i="1"/>
  <c r="F94" i="1"/>
  <c r="E68" i="1"/>
  <c r="F68" i="1"/>
  <c r="E62" i="1"/>
  <c r="F62" i="1"/>
  <c r="D62" i="1"/>
  <c r="E57" i="1"/>
  <c r="F57" i="1"/>
  <c r="D57" i="1"/>
  <c r="E52" i="1"/>
  <c r="F52" i="1"/>
  <c r="D52" i="1"/>
  <c r="E46" i="1"/>
  <c r="F46" i="1"/>
  <c r="E35" i="1"/>
  <c r="F35" i="1"/>
  <c r="E29" i="1"/>
  <c r="F29" i="1"/>
  <c r="E12" i="1"/>
  <c r="F12" i="1"/>
  <c r="F225" i="1" s="1"/>
  <c r="D12" i="1"/>
  <c r="D225" i="1" s="1"/>
  <c r="E7" i="1"/>
  <c r="F7" i="1"/>
  <c r="D7" i="1"/>
  <c r="E205" i="1"/>
  <c r="F205" i="1"/>
  <c r="E191" i="1"/>
  <c r="F191" i="1"/>
  <c r="E41" i="1"/>
  <c r="F41" i="1"/>
  <c r="D41" i="1"/>
  <c r="E135" i="1"/>
  <c r="F135" i="1"/>
  <c r="E225" i="1" l="1"/>
  <c r="F227" i="1"/>
</calcChain>
</file>

<file path=xl/sharedStrings.xml><?xml version="1.0" encoding="utf-8"?>
<sst xmlns="http://schemas.openxmlformats.org/spreadsheetml/2006/main" count="322" uniqueCount="120">
  <si>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</si>
  <si>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</si>
  <si>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</si>
  <si>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</si>
  <si>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</si>
  <si>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</si>
  <si>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</si>
  <si>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</si>
  <si>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</si>
  <si>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</si>
  <si>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</si>
  <si>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</si>
  <si>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</si>
  <si>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</si>
  <si>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</si>
  <si>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</si>
  <si>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1.Savivaldybės biudžetas (įskaitant skolintas lėšas)</t>
  </si>
  <si>
    <t xml:space="preserve">IŠ VISO programai finansuoti pagal finansavimo šaltinius (1 ir 2 punktai) </t>
  </si>
  <si>
    <t>2.Kiti šaltiniai (Europos Sąjungos finansinė parama projektams įgyvendinti ir kitos teisėtai gautos lėšos, nurodant atskirus šaltinius)</t>
  </si>
  <si>
    <t>Pajamų įmokos ir kitos pajamos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</si>
  <si>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</si>
  <si>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</si>
  <si>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</si>
  <si>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</si>
  <si>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</si>
  <si>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</si>
  <si>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</si>
  <si>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005-01-01-01 (TVP)**</t>
  </si>
  <si>
    <t>005-01-01-02 (TVP)</t>
  </si>
  <si>
    <t>005-01-01-03 (TVP)</t>
  </si>
  <si>
    <t>005-01-01-04 (TVP)</t>
  </si>
  <si>
    <t>005-01-01-05 (TVP)</t>
  </si>
  <si>
    <t>005-01-01-06 (TVP)</t>
  </si>
  <si>
    <t>005-01-01-07 (TVP)</t>
  </si>
  <si>
    <t>005-01-01-08 (TVP)</t>
  </si>
  <si>
    <t>005-01-01-09 (TVP)</t>
  </si>
  <si>
    <t>005-01-01-10 (TVP)</t>
  </si>
  <si>
    <t>005-01-01-11 (TVP)</t>
  </si>
  <si>
    <t>005-01-02 (T)</t>
  </si>
  <si>
    <t>005-01-02-01 (TVP)</t>
  </si>
  <si>
    <t>005-01-02-02 (TVP)</t>
  </si>
  <si>
    <t>005-01-02-03 (TVP)</t>
  </si>
  <si>
    <t>005-01-02-04 (TVP)</t>
  </si>
  <si>
    <t>005-01-02-05 (TVP)</t>
  </si>
  <si>
    <t>005-01-02-06 (TVP)</t>
  </si>
  <si>
    <t>005-01-02-07 (TVP)</t>
  </si>
  <si>
    <t>005-01-02-08 (TVP)</t>
  </si>
  <si>
    <t>005-01-02-09 (TVP)</t>
  </si>
  <si>
    <t>005-01-02-10 (TVP)</t>
  </si>
  <si>
    <t>005-01-02-11 (TVP)</t>
  </si>
  <si>
    <t>005-01-02-12 (TVP)</t>
  </si>
  <si>
    <t>005-01-02-13 (TVP)</t>
  </si>
  <si>
    <t>005-01-02-14 (TVP)</t>
  </si>
  <si>
    <t>005-01-03 (P)**</t>
  </si>
  <si>
    <t>005-01-02-15 (TVP)</t>
  </si>
  <si>
    <t>005-01-03-01                          (PVP)</t>
  </si>
  <si>
    <t>005-01-03-03                         (PVP)</t>
  </si>
  <si>
    <t>005-01-03-04                         (PVP)</t>
  </si>
  <si>
    <t>005-01-03-05                         (PVP, RPP)</t>
  </si>
  <si>
    <t>005-01-03-06                     (PVP, RPP)</t>
  </si>
  <si>
    <t>005-01-03-07                      (PVP, RPP)</t>
  </si>
  <si>
    <t>2.3.2.2</t>
  </si>
  <si>
    <t>2.3.1.3</t>
  </si>
  <si>
    <t>2.3.1.2</t>
  </si>
  <si>
    <t>2.3.2.1</t>
  </si>
  <si>
    <t>2.3.1.1; 2.3.1.3</t>
  </si>
  <si>
    <t>2.3.1.1.; 2.3.1.3</t>
  </si>
  <si>
    <t>2.3.1.1</t>
  </si>
  <si>
    <t>2.3.1.1; 2.3.2.1</t>
  </si>
  <si>
    <t>2.3.1.1; 2.3.1.2</t>
  </si>
  <si>
    <t>005-01-02-16 (TVP)</t>
  </si>
  <si>
    <t xml:space="preserve">Priemonė: Vienkartinių pašalpų, nukentėjusiems nuo gaisro, stichinių nelaimių, traumų, įvykusių nelaimingo atsitikimo metu, sunkios ligos gydymui, soc. remtiniems asmenims, laidojimo išmokų ir kt. mokėjimas </t>
  </si>
  <si>
    <t xml:space="preserve">Priemonė: Paramos teikimas soc. remtiniems asmenims ir įvairių švenčių organizavimas </t>
  </si>
  <si>
    <r>
      <t>Priemonė: Pašalpų, kompensacijų išmokėjimas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</si>
  <si>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Vasaros poilsis vaikams iš socialiai remtinų šeimų </t>
  </si>
  <si>
    <r>
      <rPr>
        <b/>
        <sz val="10"/>
        <color theme="1"/>
        <rFont val="Times New Roman"/>
        <family val="1"/>
        <charset val="186"/>
      </rPr>
      <t>Priemonė: Parama socialiai pažeidžiamiems asmenims arba esant rizikai, kad asmenys bus socialiai pažeidžiami</t>
    </r>
    <r>
      <rPr>
        <sz val="10"/>
        <color theme="1"/>
        <rFont val="Times New Roman"/>
        <family val="1"/>
        <charset val="186"/>
      </rPr>
      <t xml:space="preserve"> </t>
    </r>
  </si>
  <si>
    <r>
      <t>Priemonė: Pagalbos pinigų mokėjimas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</si>
  <si>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Pašalpų mirus artimiesiems apskaičiavimas ir mokėjimas </t>
  </si>
  <si>
    <t xml:space="preserve">Priemonė: Išlaidos mokinio reikmėms </t>
  </si>
  <si>
    <r>
      <t>Priemonė: Socialinių darbuotojų dirbančių su šeimomis darbo organizavimas ir šeimų rėmimas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</si>
  <si>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Socialinių paslaugų centro veiklos užtikrinimas: 1) ilgalaikės soc. globos paslaugų teikimas; 2) bendrųjų soc. paslaugų teikimas, 3) soc. priežiūros paslaugų teikimas </t>
  </si>
  <si>
    <t xml:space="preserve">Priemonė: Akredituotų vaikų dienos centrų dalinis finansavimas </t>
  </si>
  <si>
    <t xml:space="preserve">Priemonė: Asmeninės pagalbos teikimas neįgaliesiems </t>
  </si>
  <si>
    <t xml:space="preserve">Priemonė: Apsaugoto būsto paslaugos teikimas </t>
  </si>
  <si>
    <t>Priemonė: Kompensacijų privatiems vežėjams už lengvatinius viešojo transporto bilietus išmokėjimas</t>
  </si>
  <si>
    <t xml:space="preserve">Priemonė: Kompensacijų už pirčių paslaugas išmokėjimas </t>
  </si>
  <si>
    <t xml:space="preserve">Priemonė: Darbo rinkos politikos rengimas ir įgyvendinimas </t>
  </si>
  <si>
    <t>Priemonė: Integrali pagalba į namus Panevėžio rajone</t>
  </si>
  <si>
    <t xml:space="preserve">Priemonė: Smilgių vaikų dienos centro veiklos organizavimas </t>
  </si>
  <si>
    <t>Uždavinys: Didinti teikiamų socialinių paslaugų kokybę ir prieinamumą</t>
  </si>
  <si>
    <t>Uždavinys: Teikti kokybiškas socialines paslaugas</t>
  </si>
  <si>
    <t xml:space="preserve">Priemonė: Kompleksinių paslaugų šeimai teikimas Panevėžio rajono savivaldybėje </t>
  </si>
  <si>
    <t xml:space="preserve">Priemonė: Paslaugų, skatinančių ir efektyviai palaikančių globą šeimos aplinkoje, vystymas </t>
  </si>
  <si>
    <t xml:space="preserve">Priemonė: Socialinio būsto fondo plėtra Panevėžio rajono savivaldybėje (būstų įsigijimas) </t>
  </si>
  <si>
    <t xml:space="preserve">Priemonė: Projekto 09-003-02-02-11 (RE) „Paslaugų, reikalingų įgyvendinti institucinės globos pertvarką asmenims su intelekto ir / ar psichikos negalia, modernizavimas ir plėtra Panevėžio r.“ įgyvendinimas </t>
  </si>
  <si>
    <t xml:space="preserve">Priemonė: Projekto 09-003-02-02-11 (RE) „Panevėžio r. socialinio būsto fondo neįgaliesiems bei gausioms šeimoms plėtra“  įgyvendinimas </t>
  </si>
  <si>
    <t>Metai</t>
  </si>
  <si>
    <t xml:space="preserve">Pajamų įmokos ir kitos pajamos </t>
  </si>
  <si>
    <t>Skolintos lėšos</t>
  </si>
  <si>
    <t>005-01-01 (T)*</t>
  </si>
  <si>
    <t xml:space="preserve">Priemonė: Projekto „Materialinio nepritekliaus mažinimas Lietuvoje“ MNM-2023-V-01-01 įgyvendinimas </t>
  </si>
  <si>
    <t>005-01-03-08                      (PVP, RPP)</t>
  </si>
  <si>
    <t xml:space="preserve">Priemonė: Projekto 09-003-02-02-11 (RE) „Socialinių paslaugų įstaigų senyvo amžiaus asmenims infrastruktūros plėtra Panevėžio rajone“ įgyvendinimas </t>
  </si>
  <si>
    <t>Priemonė: Šeiminių namų veiklos užtikrinimas</t>
  </si>
  <si>
    <t xml:space="preserve">Priemonė: Vadoklių vaikų dienos cento išlaikymas </t>
  </si>
  <si>
    <t xml:space="preserve">Priemonė: Budinčių ir nuolatinių globotojų veiklos užtikrinimas </t>
  </si>
  <si>
    <t>Priemonė: Socialinės reabilitacijos asmenims su negalia bendruomenėje paslaugų dalinis finansavimas</t>
  </si>
  <si>
    <t xml:space="preserve">Priemonė: Socialinės priežiūros, dienos, trumpalaikės, ilgalaikės socialinės globos organizavimas ir apmokėjimas </t>
  </si>
  <si>
    <t xml:space="preserve">Priemonė: Globos paslaugų organizavimas ir apmokėjimas asmenims, turintiems sunkią negalią </t>
  </si>
  <si>
    <t>2027 metų asignavimai ir kitos lėšos</t>
  </si>
  <si>
    <t>005-01-02-17 (TVP)</t>
  </si>
  <si>
    <t>Priemonė: Socialinių dirbtuvių veiklos organizavimas</t>
  </si>
  <si>
    <t xml:space="preserve">005-01-03-09                     </t>
  </si>
  <si>
    <t xml:space="preserve">Priemonė: Projekto „Kompleksinės paslaugos (KOPA)“ Nr. 07-007-P-0001 įgyvendinimas </t>
  </si>
  <si>
    <r>
      <t xml:space="preserve">Priemonė: Seniūnijų vyr. specialistų darbo organizavimas </t>
    </r>
    <r>
      <rPr>
        <b/>
        <sz val="10"/>
        <color rgb="FFFF0000"/>
        <rFont val="Times New Roman"/>
        <family val="1"/>
        <charset val="186"/>
      </rPr>
      <t xml:space="preserve"> </t>
    </r>
  </si>
  <si>
    <t>Uždavinys: Teikti būtiniausią finansinę ir socialinę paramą asmenims su negalia, senjorams, socialiai remtinoms ir socialinę riziką patiriančioms šeimoms</t>
  </si>
  <si>
    <t xml:space="preserve">Priemonė: Piniginės socialinės paramos šeimoms, vaikams, asmenims su negalia,  numatytos Lietuvos Respublikos įstatymais ir norminiais teisiniais aktais teikimas </t>
  </si>
  <si>
    <t>Priemonė: Gyvenamųjų patalpų ir aplinkos pritaikymas asmenims su negalia</t>
  </si>
  <si>
    <t>3 lentelė. Panevėžio rajono savivaldybės 2026–2028 metų 005 Socialinės atskirties mažinimo  programos uždaviniai, priemonės, asignavimai ir kitos lėšos (tūkst. eurų)</t>
  </si>
  <si>
    <t>2028 metų asignavimai ir kitos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</si>
</sst>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horizontal="left" vertical="top" wrapText="1"/>
    </xf>
    <xf numFmtId="0" fontId="3" fillId="7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164" fontId="1" fillId="7" borderId="7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7" fillId="4" borderId="3" xfId="0" applyFont="1" applyFill="1" applyBorder="1" applyAlignment="1">
      <alignment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2" fillId="3" borderId="1" xfId="0" applyNumberFormat="1" applyFont="1" applyFill="1" applyBorder="1" applyAlignment="1">
      <alignment vertical="top"/>
    </xf>
    <xf numFmtId="164" fontId="7" fillId="0" borderId="1" xfId="0" applyNumberFormat="1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/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vertical="top" wrapText="1"/>
    </xf>
    <xf numFmtId="164" fontId="7" fillId="3" borderId="10" xfId="0" applyNumberFormat="1" applyFont="1" applyFill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164" fontId="7" fillId="6" borderId="1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CCFFCC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07" Type="http://schemas.openxmlformats.org/officeDocument/2006/relationships/revisionLog" Target="revisionLog5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2809CA7-CF4D-4622-AD6F-D628435D4676}" diskRevisions="1" revisionId="1538" preserveHistory="15">
  <header guid="{62809CA7-CF4D-4622-AD6F-D628435D4676}" dateTime="2026-03-24T11:03:23" maxSheetId="3" userName="user" r:id="rId307" minRId="1532" maxRId="1538">
    <sheetIdMap count="2">
      <sheetId val="1"/>
      <sheetId val="2"/>
    </sheetIdMap>
  </header>
</headers>
</file>

<file path=xl/revisions/revisionLog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32" sId="1">
    <oc r="H12" t="inlineStr">
      <is>
        <t>Atsikels Violeta kažkiek iš 05010201</t>
      </is>
    </oc>
    <nc r="H12"/>
  </rcc>
  <rcc rId="1533" sId="1" numFmtId="4">
    <nc r="D14">
      <v>27</v>
    </nc>
  </rcc>
  <rcc rId="1534" sId="1" numFmtId="4">
    <nc r="E14">
      <v>28.3</v>
    </nc>
  </rcc>
  <rcc rId="1535" sId="1" numFmtId="4">
    <nc r="F14">
      <v>29.2</v>
    </nc>
  </rcc>
  <rcc rId="1536" sId="1" numFmtId="4">
    <oc r="D70">
      <v>97</v>
    </oc>
    <nc r="D70">
      <v>70</v>
    </nc>
  </rcc>
  <rcc rId="1537" sId="1" numFmtId="4">
    <oc r="E70">
      <v>101.6</v>
    </oc>
    <nc r="E70">
      <v>73.3</v>
    </nc>
  </rcc>
  <rcc rId="1538" sId="1" numFmtId="4">
    <oc r="F70">
      <v>104.8</v>
    </oc>
    <nc r="F70">
      <v>75.599999999999994</v>
    </nc>
  </rcc>
  <rcv guid="{EBADBC20-E915-4BE5-896E-C9C171CFC27A}" action="delete"/>
  <rcv guid="{EBADBC20-E915-4BE5-896E-C9C171CFC27A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43"/>
  <sheetViews>
    <sheetView tabSelected="1" topLeftCell="A217" zoomScaleNormal="100" workbookViewId="0">
      <selection activeCell="F232" sqref="F232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88" t="s">
        <v>118</v>
      </c>
      <c r="C2" s="88"/>
      <c r="D2" s="88"/>
      <c r="E2" s="88"/>
      <c r="F2" s="88"/>
      <c r="G2" s="88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109</v>
      </c>
      <c r="F3" s="10" t="s">
        <v>119</v>
      </c>
      <c r="G3" s="10" t="s">
        <v>2</v>
      </c>
    </row>
    <row r="4" spans="2:7" x14ac:dyDescent="0.2">
      <c r="B4" s="23">
        <v>1</v>
      </c>
      <c r="C4" s="24">
        <v>2</v>
      </c>
      <c r="D4" s="23">
        <v>3</v>
      </c>
      <c r="E4" s="23">
        <v>4</v>
      </c>
      <c r="F4" s="23">
        <v>5</v>
      </c>
      <c r="G4" s="23">
        <v>6</v>
      </c>
    </row>
    <row r="5" spans="2:7" ht="39" customHeight="1" x14ac:dyDescent="0.2">
      <c r="B5" s="11" t="s">
        <v>99</v>
      </c>
      <c r="C5" s="11" t="s">
        <v>115</v>
      </c>
      <c r="D5" s="12"/>
      <c r="E5" s="12"/>
      <c r="F5" s="12"/>
      <c r="G5" s="12"/>
    </row>
    <row r="6" spans="2:7" ht="53.25" customHeight="1" x14ac:dyDescent="0.2">
      <c r="B6" s="13" t="s">
        <v>27</v>
      </c>
      <c r="C6" s="14" t="s">
        <v>71</v>
      </c>
      <c r="D6" s="25"/>
      <c r="E6" s="25"/>
      <c r="F6" s="25"/>
      <c r="G6" s="42" t="s">
        <v>61</v>
      </c>
    </row>
    <row r="7" spans="2:7" ht="17.25" customHeight="1" x14ac:dyDescent="0.2">
      <c r="B7" s="27"/>
      <c r="C7" s="26" t="s">
        <v>3</v>
      </c>
      <c r="D7" s="28">
        <f>SUM(D9:D10)</f>
        <v>390</v>
      </c>
      <c r="E7" s="28">
        <f t="shared" ref="E7:F7" si="0">SUM(E9:E10)</f>
        <v>408.3</v>
      </c>
      <c r="F7" s="28">
        <f t="shared" si="0"/>
        <v>421.4</v>
      </c>
      <c r="G7" s="43"/>
    </row>
    <row r="8" spans="2:7" ht="17.25" customHeight="1" x14ac:dyDescent="0.2">
      <c r="B8" s="30"/>
      <c r="C8" s="32" t="s">
        <v>4</v>
      </c>
      <c r="D8" s="33"/>
      <c r="E8" s="33"/>
      <c r="F8" s="33"/>
      <c r="G8" s="44"/>
    </row>
    <row r="9" spans="2:7" ht="27.75" customHeight="1" x14ac:dyDescent="0.2">
      <c r="B9" s="30"/>
      <c r="C9" s="15" t="s">
        <v>9</v>
      </c>
      <c r="D9" s="69">
        <v>390</v>
      </c>
      <c r="E9" s="69">
        <v>408.3</v>
      </c>
      <c r="F9" s="69">
        <v>421.4</v>
      </c>
      <c r="G9" s="50"/>
    </row>
    <row r="10" spans="2:7" ht="16.5" customHeight="1" x14ac:dyDescent="0.2">
      <c r="B10" s="31"/>
      <c r="C10" s="15" t="s">
        <v>8</v>
      </c>
      <c r="D10" s="6"/>
      <c r="E10" s="6"/>
      <c r="F10" s="6"/>
      <c r="G10" s="45"/>
    </row>
    <row r="11" spans="2:7" ht="30.75" customHeight="1" x14ac:dyDescent="0.2">
      <c r="B11" s="13" t="s">
        <v>28</v>
      </c>
      <c r="C11" s="14" t="s">
        <v>72</v>
      </c>
      <c r="D11" s="25"/>
      <c r="E11" s="25"/>
      <c r="F11" s="25"/>
      <c r="G11" s="42" t="s">
        <v>61</v>
      </c>
    </row>
    <row r="12" spans="2:7" ht="17.25" customHeight="1" x14ac:dyDescent="0.2">
      <c r="B12" s="36"/>
      <c r="C12" s="26" t="s">
        <v>3</v>
      </c>
      <c r="D12" s="28">
        <f>SUM(D14:D15)</f>
        <v>27</v>
      </c>
      <c r="E12" s="28">
        <f t="shared" ref="E12:F12" si="1">SUM(E14:E15)</f>
        <v>28.3</v>
      </c>
      <c r="F12" s="28">
        <f t="shared" si="1"/>
        <v>29.2</v>
      </c>
      <c r="G12" s="43"/>
    </row>
    <row r="13" spans="2:7" ht="17.25" customHeight="1" x14ac:dyDescent="0.2">
      <c r="B13" s="38"/>
      <c r="C13" s="35" t="s">
        <v>4</v>
      </c>
      <c r="D13" s="33"/>
      <c r="E13" s="33"/>
      <c r="F13" s="33"/>
      <c r="G13" s="44"/>
    </row>
    <row r="14" spans="2:7" ht="27.75" customHeight="1" x14ac:dyDescent="0.2">
      <c r="B14" s="30"/>
      <c r="C14" s="34" t="s">
        <v>9</v>
      </c>
      <c r="D14" s="69">
        <v>27</v>
      </c>
      <c r="E14" s="69">
        <v>28.3</v>
      </c>
      <c r="F14" s="69">
        <v>29.2</v>
      </c>
      <c r="G14" s="45"/>
    </row>
    <row r="15" spans="2:7" ht="16.5" customHeight="1" x14ac:dyDescent="0.2">
      <c r="B15" s="39"/>
      <c r="C15" s="34" t="s">
        <v>8</v>
      </c>
      <c r="D15" s="6"/>
      <c r="E15" s="6"/>
      <c r="F15" s="6"/>
      <c r="G15" s="45"/>
    </row>
    <row r="16" spans="2:7" ht="44.25" customHeight="1" x14ac:dyDescent="0.2">
      <c r="B16" s="13" t="s">
        <v>29</v>
      </c>
      <c r="C16" s="14" t="s">
        <v>116</v>
      </c>
      <c r="D16" s="22"/>
      <c r="E16" s="22"/>
      <c r="F16" s="22"/>
      <c r="G16" s="42" t="s">
        <v>61</v>
      </c>
    </row>
    <row r="17" spans="2:7" ht="17.25" customHeight="1" x14ac:dyDescent="0.2">
      <c r="B17" s="16"/>
      <c r="C17" s="17" t="s">
        <v>16</v>
      </c>
      <c r="D17" s="7"/>
      <c r="E17" s="7"/>
      <c r="F17" s="7"/>
      <c r="G17" s="46"/>
    </row>
    <row r="18" spans="2:7" ht="17.25" customHeight="1" x14ac:dyDescent="0.2">
      <c r="B18" s="84"/>
      <c r="C18" s="35" t="s">
        <v>4</v>
      </c>
      <c r="D18" s="6"/>
      <c r="E18" s="6"/>
      <c r="F18" s="6"/>
      <c r="G18" s="47"/>
    </row>
    <row r="19" spans="2:7" ht="27.75" customHeight="1" x14ac:dyDescent="0.2">
      <c r="B19" s="85"/>
      <c r="C19" s="34" t="s">
        <v>9</v>
      </c>
      <c r="D19" s="21"/>
      <c r="E19" s="21"/>
      <c r="F19" s="21"/>
      <c r="G19" s="48"/>
    </row>
    <row r="20" spans="2:7" ht="15.75" customHeight="1" x14ac:dyDescent="0.2">
      <c r="B20" s="85"/>
      <c r="C20" s="15" t="s">
        <v>12</v>
      </c>
      <c r="D20" s="21"/>
      <c r="E20" s="21"/>
      <c r="F20" s="21"/>
      <c r="G20" s="48"/>
    </row>
    <row r="21" spans="2:7" ht="16.149999999999999" customHeight="1" x14ac:dyDescent="0.2">
      <c r="B21" s="86"/>
      <c r="C21" s="34" t="s">
        <v>8</v>
      </c>
      <c r="D21" s="21"/>
      <c r="E21" s="21"/>
      <c r="F21" s="21"/>
      <c r="G21" s="48"/>
    </row>
    <row r="22" spans="2:7" ht="45" customHeight="1" x14ac:dyDescent="0.2">
      <c r="B22" s="16"/>
      <c r="C22" s="55" t="s">
        <v>18</v>
      </c>
      <c r="D22" s="56"/>
      <c r="E22" s="56"/>
      <c r="F22" s="56"/>
      <c r="G22" s="46"/>
    </row>
    <row r="23" spans="2:7" ht="24.75" customHeight="1" x14ac:dyDescent="0.2">
      <c r="B23" s="13" t="s">
        <v>30</v>
      </c>
      <c r="C23" s="14" t="s">
        <v>114</v>
      </c>
      <c r="D23" s="22"/>
      <c r="E23" s="22"/>
      <c r="F23" s="22"/>
      <c r="G23" s="42" t="s">
        <v>62</v>
      </c>
    </row>
    <row r="24" spans="2:7" ht="16.149999999999999" customHeight="1" x14ac:dyDescent="0.2">
      <c r="B24" s="16"/>
      <c r="C24" s="17" t="s">
        <v>16</v>
      </c>
      <c r="D24" s="7">
        <f>SUM(D26:D27)</f>
        <v>34.5</v>
      </c>
      <c r="E24" s="7">
        <f t="shared" ref="E24:F24" si="2">SUM(E26:E27)</f>
        <v>35.799999999999997</v>
      </c>
      <c r="F24" s="7">
        <f t="shared" si="2"/>
        <v>37</v>
      </c>
      <c r="G24" s="46"/>
    </row>
    <row r="25" spans="2:7" ht="18" customHeight="1" x14ac:dyDescent="0.2">
      <c r="B25" s="84"/>
      <c r="C25" s="35" t="s">
        <v>4</v>
      </c>
      <c r="D25" s="6"/>
      <c r="E25" s="6"/>
      <c r="F25" s="6"/>
      <c r="G25" s="47"/>
    </row>
    <row r="26" spans="2:7" ht="24.75" customHeight="1" x14ac:dyDescent="0.2">
      <c r="B26" s="85"/>
      <c r="C26" s="34" t="s">
        <v>9</v>
      </c>
      <c r="D26" s="21">
        <v>34.200000000000003</v>
      </c>
      <c r="E26" s="21">
        <v>35.799999999999997</v>
      </c>
      <c r="F26" s="21">
        <v>37</v>
      </c>
      <c r="G26" s="48"/>
    </row>
    <row r="27" spans="2:7" ht="16.149999999999999" customHeight="1" x14ac:dyDescent="0.2">
      <c r="B27" s="86"/>
      <c r="C27" s="34" t="s">
        <v>8</v>
      </c>
      <c r="D27" s="21">
        <v>0.3</v>
      </c>
      <c r="E27" s="21"/>
      <c r="F27" s="21"/>
      <c r="G27" s="48"/>
    </row>
    <row r="28" spans="2:7" ht="30" customHeight="1" x14ac:dyDescent="0.2">
      <c r="B28" s="13" t="s">
        <v>31</v>
      </c>
      <c r="C28" s="14" t="s">
        <v>117</v>
      </c>
      <c r="D28" s="22"/>
      <c r="E28" s="22"/>
      <c r="F28" s="22"/>
      <c r="G28" s="42" t="s">
        <v>63</v>
      </c>
    </row>
    <row r="29" spans="2:7" ht="16.149999999999999" customHeight="1" x14ac:dyDescent="0.2">
      <c r="B29" s="16"/>
      <c r="C29" s="17" t="s">
        <v>16</v>
      </c>
      <c r="D29" s="7">
        <f>SUM(D31:D33)</f>
        <v>102.6</v>
      </c>
      <c r="E29" s="7">
        <f t="shared" ref="E29:F29" si="3">SUM(E31:E33)</f>
        <v>52.4</v>
      </c>
      <c r="F29" s="7">
        <f t="shared" si="3"/>
        <v>54.1</v>
      </c>
      <c r="G29" s="46"/>
    </row>
    <row r="30" spans="2:7" ht="16.149999999999999" customHeight="1" x14ac:dyDescent="0.2">
      <c r="B30" s="84"/>
      <c r="C30" s="35" t="s">
        <v>4</v>
      </c>
      <c r="D30" s="6"/>
      <c r="E30" s="6"/>
      <c r="F30" s="6"/>
      <c r="G30" s="47"/>
    </row>
    <row r="31" spans="2:7" ht="25.5" customHeight="1" x14ac:dyDescent="0.2">
      <c r="B31" s="85"/>
      <c r="C31" s="34" t="s">
        <v>9</v>
      </c>
      <c r="D31" s="21">
        <v>50</v>
      </c>
      <c r="E31" s="21">
        <v>52.4</v>
      </c>
      <c r="F31" s="21">
        <v>54.1</v>
      </c>
      <c r="G31" s="48"/>
    </row>
    <row r="32" spans="2:7" ht="16.149999999999999" customHeight="1" x14ac:dyDescent="0.2">
      <c r="B32" s="85"/>
      <c r="C32" s="15" t="s">
        <v>12</v>
      </c>
      <c r="D32" s="20">
        <v>52.6</v>
      </c>
      <c r="E32" s="21"/>
      <c r="F32" s="21"/>
      <c r="G32" s="48"/>
    </row>
    <row r="33" spans="2:7" ht="16.149999999999999" customHeight="1" x14ac:dyDescent="0.2">
      <c r="B33" s="86"/>
      <c r="C33" s="34" t="s">
        <v>8</v>
      </c>
      <c r="D33" s="21"/>
      <c r="E33" s="21"/>
      <c r="F33" s="21"/>
      <c r="G33" s="48"/>
    </row>
    <row r="34" spans="2:7" ht="29.25" customHeight="1" x14ac:dyDescent="0.2">
      <c r="B34" s="13" t="s">
        <v>32</v>
      </c>
      <c r="C34" s="14" t="s">
        <v>73</v>
      </c>
      <c r="D34" s="22"/>
      <c r="E34" s="22"/>
      <c r="F34" s="22"/>
      <c r="G34" s="42" t="s">
        <v>61</v>
      </c>
    </row>
    <row r="35" spans="2:7" ht="16.149999999999999" customHeight="1" x14ac:dyDescent="0.2">
      <c r="B35" s="16"/>
      <c r="C35" s="17" t="s">
        <v>16</v>
      </c>
      <c r="D35" s="7">
        <f>SUM(D37:D39)</f>
        <v>3612.5</v>
      </c>
      <c r="E35" s="7">
        <f t="shared" ref="E35:F35" si="4">SUM(E37:E39)</f>
        <v>3700.8</v>
      </c>
      <c r="F35" s="7">
        <f t="shared" si="4"/>
        <v>3818.8</v>
      </c>
      <c r="G35" s="46"/>
    </row>
    <row r="36" spans="2:7" ht="16.149999999999999" customHeight="1" x14ac:dyDescent="0.2">
      <c r="B36" s="84"/>
      <c r="C36" s="35" t="s">
        <v>4</v>
      </c>
      <c r="D36" s="6"/>
      <c r="E36" s="6"/>
      <c r="F36" s="6"/>
      <c r="G36" s="47"/>
    </row>
    <row r="37" spans="2:7" ht="26.45" customHeight="1" x14ac:dyDescent="0.2">
      <c r="B37" s="85"/>
      <c r="C37" s="34" t="s">
        <v>9</v>
      </c>
      <c r="D37" s="21">
        <v>3520.8</v>
      </c>
      <c r="E37" s="21">
        <v>3686.3</v>
      </c>
      <c r="F37" s="21">
        <v>3804.3</v>
      </c>
      <c r="G37" s="48"/>
    </row>
    <row r="38" spans="2:7" ht="16.149999999999999" customHeight="1" x14ac:dyDescent="0.2">
      <c r="B38" s="85"/>
      <c r="C38" s="15" t="s">
        <v>12</v>
      </c>
      <c r="D38" s="21">
        <v>14.5</v>
      </c>
      <c r="E38" s="21">
        <v>14.5</v>
      </c>
      <c r="F38" s="21">
        <v>14.5</v>
      </c>
      <c r="G38" s="48"/>
    </row>
    <row r="39" spans="2:7" ht="16.149999999999999" customHeight="1" x14ac:dyDescent="0.2">
      <c r="B39" s="86"/>
      <c r="C39" s="34" t="s">
        <v>8</v>
      </c>
      <c r="D39" s="21">
        <v>77.2</v>
      </c>
      <c r="E39" s="21"/>
      <c r="F39" s="21"/>
      <c r="G39" s="48"/>
    </row>
    <row r="40" spans="2:7" ht="29.25" customHeight="1" x14ac:dyDescent="0.2">
      <c r="B40" s="13" t="s">
        <v>33</v>
      </c>
      <c r="C40" s="14" t="s">
        <v>74</v>
      </c>
      <c r="D40" s="22"/>
      <c r="E40" s="22"/>
      <c r="F40" s="22"/>
      <c r="G40" s="42" t="s">
        <v>61</v>
      </c>
    </row>
    <row r="41" spans="2:7" ht="16.149999999999999" customHeight="1" x14ac:dyDescent="0.2">
      <c r="B41" s="16"/>
      <c r="C41" s="17" t="s">
        <v>16</v>
      </c>
      <c r="D41" s="7">
        <f>SUM(D43:D44)</f>
        <v>25</v>
      </c>
      <c r="E41" s="7">
        <f t="shared" ref="E41:F41" si="5">SUM(E43:E44)</f>
        <v>26.2</v>
      </c>
      <c r="F41" s="7">
        <f t="shared" si="5"/>
        <v>27</v>
      </c>
      <c r="G41" s="46"/>
    </row>
    <row r="42" spans="2:7" ht="16.149999999999999" customHeight="1" x14ac:dyDescent="0.2">
      <c r="B42" s="84"/>
      <c r="C42" s="35" t="s">
        <v>4</v>
      </c>
      <c r="D42" s="6"/>
      <c r="E42" s="6"/>
      <c r="F42" s="6"/>
      <c r="G42" s="47"/>
    </row>
    <row r="43" spans="2:7" ht="29.25" customHeight="1" x14ac:dyDescent="0.2">
      <c r="B43" s="85"/>
      <c r="C43" s="34" t="s">
        <v>9</v>
      </c>
      <c r="D43" s="21">
        <v>25</v>
      </c>
      <c r="E43" s="21">
        <v>26.2</v>
      </c>
      <c r="F43" s="21">
        <v>27</v>
      </c>
      <c r="G43" s="48"/>
    </row>
    <row r="44" spans="2:7" ht="16.149999999999999" customHeight="1" x14ac:dyDescent="0.2">
      <c r="B44" s="86"/>
      <c r="C44" s="34" t="s">
        <v>8</v>
      </c>
      <c r="D44" s="21"/>
      <c r="E44" s="21"/>
      <c r="F44" s="21"/>
      <c r="G44" s="48"/>
    </row>
    <row r="45" spans="2:7" ht="27" customHeight="1" x14ac:dyDescent="0.2">
      <c r="B45" s="13" t="s">
        <v>34</v>
      </c>
      <c r="C45" s="41" t="s">
        <v>75</v>
      </c>
      <c r="D45" s="22"/>
      <c r="E45" s="22"/>
      <c r="F45" s="22"/>
      <c r="G45" s="42" t="s">
        <v>61</v>
      </c>
    </row>
    <row r="46" spans="2:7" ht="16.149999999999999" customHeight="1" x14ac:dyDescent="0.2">
      <c r="B46" s="16"/>
      <c r="C46" s="17" t="s">
        <v>16</v>
      </c>
      <c r="D46" s="7">
        <f>SUM(D48:D50)</f>
        <v>64.2</v>
      </c>
      <c r="E46" s="7">
        <f t="shared" ref="E46:F46" si="6">SUM(E48:E50)</f>
        <v>38.4</v>
      </c>
      <c r="F46" s="7">
        <f t="shared" si="6"/>
        <v>39.700000000000003</v>
      </c>
      <c r="G46" s="46"/>
    </row>
    <row r="47" spans="2:7" ht="16.149999999999999" customHeight="1" x14ac:dyDescent="0.2">
      <c r="B47" s="84"/>
      <c r="C47" s="35" t="s">
        <v>4</v>
      </c>
      <c r="D47" s="6"/>
      <c r="E47" s="6"/>
      <c r="F47" s="6"/>
      <c r="G47" s="47"/>
    </row>
    <row r="48" spans="2:7" ht="16.149999999999999" customHeight="1" x14ac:dyDescent="0.2">
      <c r="B48" s="85"/>
      <c r="C48" s="34" t="s">
        <v>9</v>
      </c>
      <c r="D48" s="21">
        <v>36.700000000000003</v>
      </c>
      <c r="E48" s="21">
        <v>38.4</v>
      </c>
      <c r="F48" s="21">
        <v>39.700000000000003</v>
      </c>
      <c r="G48" s="48"/>
    </row>
    <row r="49" spans="2:7" ht="16.149999999999999" customHeight="1" x14ac:dyDescent="0.2">
      <c r="B49" s="85"/>
      <c r="C49" s="15" t="s">
        <v>12</v>
      </c>
      <c r="D49" s="21"/>
      <c r="E49" s="21"/>
      <c r="F49" s="21"/>
      <c r="G49" s="48"/>
    </row>
    <row r="50" spans="2:7" ht="16.149999999999999" customHeight="1" x14ac:dyDescent="0.2">
      <c r="B50" s="86"/>
      <c r="C50" s="34" t="s">
        <v>8</v>
      </c>
      <c r="D50" s="21">
        <v>27.5</v>
      </c>
      <c r="E50" s="21"/>
      <c r="F50" s="21"/>
      <c r="G50" s="48"/>
    </row>
    <row r="51" spans="2:7" ht="18" customHeight="1" x14ac:dyDescent="0.2">
      <c r="B51" s="13" t="s">
        <v>35</v>
      </c>
      <c r="C51" s="14" t="s">
        <v>76</v>
      </c>
      <c r="D51" s="22"/>
      <c r="E51" s="22"/>
      <c r="F51" s="22"/>
      <c r="G51" s="42" t="s">
        <v>61</v>
      </c>
    </row>
    <row r="52" spans="2:7" ht="16.149999999999999" customHeight="1" x14ac:dyDescent="0.2">
      <c r="B52" s="16"/>
      <c r="C52" s="17" t="s">
        <v>16</v>
      </c>
      <c r="D52" s="7">
        <f>SUM(D54)</f>
        <v>260</v>
      </c>
      <c r="E52" s="7">
        <f t="shared" ref="E52:F52" si="7">SUM(E54)</f>
        <v>272.2</v>
      </c>
      <c r="F52" s="7">
        <f t="shared" si="7"/>
        <v>280.89999999999998</v>
      </c>
      <c r="G52" s="46"/>
    </row>
    <row r="53" spans="2:7" ht="16.149999999999999" customHeight="1" x14ac:dyDescent="0.2">
      <c r="B53" s="84"/>
      <c r="C53" s="35" t="s">
        <v>4</v>
      </c>
      <c r="D53" s="6"/>
      <c r="E53" s="6"/>
      <c r="F53" s="6"/>
      <c r="G53" s="47"/>
    </row>
    <row r="54" spans="2:7" ht="16.149999999999999" customHeight="1" x14ac:dyDescent="0.2">
      <c r="B54" s="85"/>
      <c r="C54" s="34" t="s">
        <v>9</v>
      </c>
      <c r="D54" s="21">
        <v>260</v>
      </c>
      <c r="E54" s="21">
        <v>272.2</v>
      </c>
      <c r="F54" s="21">
        <v>280.89999999999998</v>
      </c>
      <c r="G54" s="48"/>
    </row>
    <row r="55" spans="2:7" ht="16.149999999999999" customHeight="1" x14ac:dyDescent="0.2">
      <c r="B55" s="86"/>
      <c r="C55" s="34" t="s">
        <v>8</v>
      </c>
      <c r="D55" s="21"/>
      <c r="E55" s="21"/>
      <c r="F55" s="21"/>
      <c r="G55" s="48"/>
    </row>
    <row r="56" spans="2:7" ht="31.5" customHeight="1" x14ac:dyDescent="0.2">
      <c r="B56" s="13" t="s">
        <v>36</v>
      </c>
      <c r="C56" s="14" t="s">
        <v>77</v>
      </c>
      <c r="D56" s="22"/>
      <c r="E56" s="22"/>
      <c r="F56" s="22"/>
      <c r="G56" s="42" t="s">
        <v>61</v>
      </c>
    </row>
    <row r="57" spans="2:7" ht="16.149999999999999" customHeight="1" x14ac:dyDescent="0.2">
      <c r="B57" s="16"/>
      <c r="C57" s="17" t="s">
        <v>16</v>
      </c>
      <c r="D57" s="7">
        <f>SUM(D59:D60)</f>
        <v>276.10000000000002</v>
      </c>
      <c r="E57" s="7">
        <f t="shared" ref="E57:F57" si="8">SUM(E59:E60)</f>
        <v>276.10000000000002</v>
      </c>
      <c r="F57" s="7">
        <f t="shared" si="8"/>
        <v>276.10000000000002</v>
      </c>
      <c r="G57" s="46"/>
    </row>
    <row r="58" spans="2:7" ht="16.149999999999999" customHeight="1" x14ac:dyDescent="0.2">
      <c r="B58" s="84"/>
      <c r="C58" s="35" t="s">
        <v>4</v>
      </c>
      <c r="D58" s="6"/>
      <c r="E58" s="6"/>
      <c r="F58" s="6"/>
      <c r="G58" s="47"/>
    </row>
    <row r="59" spans="2:7" ht="16.149999999999999" customHeight="1" x14ac:dyDescent="0.2">
      <c r="B59" s="85"/>
      <c r="C59" s="15" t="s">
        <v>12</v>
      </c>
      <c r="D59" s="21">
        <v>276.10000000000002</v>
      </c>
      <c r="E59" s="21">
        <v>276.10000000000002</v>
      </c>
      <c r="F59" s="21">
        <v>276.10000000000002</v>
      </c>
      <c r="G59" s="48"/>
    </row>
    <row r="60" spans="2:7" ht="16.149999999999999" customHeight="1" x14ac:dyDescent="0.2">
      <c r="B60" s="86"/>
      <c r="C60" s="34" t="s">
        <v>8</v>
      </c>
      <c r="D60" s="21"/>
      <c r="E60" s="21"/>
      <c r="F60" s="21"/>
      <c r="G60" s="48"/>
    </row>
    <row r="61" spans="2:7" ht="19.5" customHeight="1" x14ac:dyDescent="0.2">
      <c r="B61" s="13" t="s">
        <v>37</v>
      </c>
      <c r="C61" s="14" t="s">
        <v>78</v>
      </c>
      <c r="D61" s="22"/>
      <c r="E61" s="22"/>
      <c r="F61" s="22"/>
      <c r="G61" s="42" t="s">
        <v>61</v>
      </c>
    </row>
    <row r="62" spans="2:7" ht="16.149999999999999" customHeight="1" x14ac:dyDescent="0.2">
      <c r="B62" s="16"/>
      <c r="C62" s="17" t="s">
        <v>16</v>
      </c>
      <c r="D62" s="7">
        <f>SUM(D64:D65)</f>
        <v>226.7</v>
      </c>
      <c r="E62" s="7">
        <f t="shared" ref="E62:F62" si="9">SUM(E64:E65)</f>
        <v>226.7</v>
      </c>
      <c r="F62" s="7">
        <f t="shared" si="9"/>
        <v>226.7</v>
      </c>
      <c r="G62" s="46"/>
    </row>
    <row r="63" spans="2:7" ht="16.149999999999999" customHeight="1" x14ac:dyDescent="0.2">
      <c r="B63" s="84"/>
      <c r="C63" s="35" t="s">
        <v>4</v>
      </c>
      <c r="D63" s="6"/>
      <c r="E63" s="6"/>
      <c r="F63" s="6"/>
      <c r="G63" s="47"/>
    </row>
    <row r="64" spans="2:7" ht="16.149999999999999" customHeight="1" x14ac:dyDescent="0.2">
      <c r="B64" s="85"/>
      <c r="C64" s="15" t="s">
        <v>12</v>
      </c>
      <c r="D64" s="21">
        <v>226.7</v>
      </c>
      <c r="E64" s="21">
        <v>226.7</v>
      </c>
      <c r="F64" s="21">
        <v>226.7</v>
      </c>
      <c r="G64" s="48"/>
    </row>
    <row r="65" spans="2:7" ht="16.899999999999999" customHeight="1" x14ac:dyDescent="0.2">
      <c r="B65" s="86"/>
      <c r="C65" s="34" t="s">
        <v>8</v>
      </c>
      <c r="D65" s="21"/>
      <c r="E65" s="21"/>
      <c r="F65" s="21"/>
      <c r="G65" s="48"/>
    </row>
    <row r="66" spans="2:7" ht="32.25" customHeight="1" x14ac:dyDescent="0.2">
      <c r="B66" s="11" t="s">
        <v>38</v>
      </c>
      <c r="C66" s="11" t="s">
        <v>90</v>
      </c>
      <c r="D66" s="12"/>
      <c r="E66" s="12"/>
      <c r="F66" s="12"/>
      <c r="G66" s="49"/>
    </row>
    <row r="67" spans="2:7" ht="30" customHeight="1" x14ac:dyDescent="0.2">
      <c r="B67" s="13" t="s">
        <v>39</v>
      </c>
      <c r="C67" s="14" t="s">
        <v>106</v>
      </c>
      <c r="D67" s="22"/>
      <c r="E67" s="22"/>
      <c r="F67" s="22"/>
      <c r="G67" s="42" t="s">
        <v>64</v>
      </c>
    </row>
    <row r="68" spans="2:7" ht="16.149999999999999" customHeight="1" x14ac:dyDescent="0.2">
      <c r="B68" s="16"/>
      <c r="C68" s="17" t="s">
        <v>16</v>
      </c>
      <c r="D68" s="7">
        <f>SUM(D70:D72)</f>
        <v>145.9</v>
      </c>
      <c r="E68" s="7">
        <f t="shared" ref="E68:F68" si="10">SUM(E70:E72)</f>
        <v>73.3</v>
      </c>
      <c r="F68" s="7">
        <f t="shared" si="10"/>
        <v>75.599999999999994</v>
      </c>
      <c r="G68" s="46"/>
    </row>
    <row r="69" spans="2:7" ht="16.149999999999999" customHeight="1" x14ac:dyDescent="0.2">
      <c r="B69" s="84"/>
      <c r="C69" s="35" t="s">
        <v>4</v>
      </c>
      <c r="D69" s="6"/>
      <c r="E69" s="6"/>
      <c r="F69" s="6"/>
      <c r="G69" s="47"/>
    </row>
    <row r="70" spans="2:7" ht="16.149999999999999" customHeight="1" x14ac:dyDescent="0.2">
      <c r="B70" s="85"/>
      <c r="C70" s="34" t="s">
        <v>9</v>
      </c>
      <c r="D70" s="21">
        <v>70</v>
      </c>
      <c r="E70" s="21">
        <v>73.3</v>
      </c>
      <c r="F70" s="21">
        <v>75.599999999999994</v>
      </c>
      <c r="G70" s="48"/>
    </row>
    <row r="71" spans="2:7" ht="16.149999999999999" customHeight="1" x14ac:dyDescent="0.2">
      <c r="B71" s="85"/>
      <c r="C71" s="15" t="s">
        <v>12</v>
      </c>
      <c r="D71" s="21">
        <v>75.900000000000006</v>
      </c>
      <c r="E71" s="21"/>
      <c r="F71" s="21"/>
      <c r="G71" s="48"/>
    </row>
    <row r="72" spans="2:7" ht="16.149999999999999" customHeight="1" x14ac:dyDescent="0.2">
      <c r="B72" s="86"/>
      <c r="C72" s="34" t="s">
        <v>8</v>
      </c>
      <c r="D72" s="21"/>
      <c r="E72" s="21"/>
      <c r="F72" s="21"/>
      <c r="G72" s="48"/>
    </row>
    <row r="73" spans="2:7" ht="32.450000000000003" customHeight="1" x14ac:dyDescent="0.2">
      <c r="B73" s="13" t="s">
        <v>40</v>
      </c>
      <c r="C73" s="14" t="s">
        <v>79</v>
      </c>
      <c r="D73" s="22"/>
      <c r="E73" s="22"/>
      <c r="F73" s="22"/>
      <c r="G73" s="42" t="s">
        <v>62</v>
      </c>
    </row>
    <row r="74" spans="2:7" ht="16.149999999999999" customHeight="1" x14ac:dyDescent="0.2">
      <c r="B74" s="16"/>
      <c r="C74" s="17" t="s">
        <v>16</v>
      </c>
      <c r="D74" s="7">
        <f>SUM(D76:D78)</f>
        <v>652.69999999999993</v>
      </c>
      <c r="E74" s="7">
        <f t="shared" ref="E74:F74" si="11">SUM(E76:E78)</f>
        <v>649.79999999999995</v>
      </c>
      <c r="F74" s="7">
        <f t="shared" si="11"/>
        <v>651.6</v>
      </c>
      <c r="G74" s="46"/>
    </row>
    <row r="75" spans="2:7" ht="16.149999999999999" customHeight="1" x14ac:dyDescent="0.2">
      <c r="B75" s="84"/>
      <c r="C75" s="35" t="s">
        <v>4</v>
      </c>
      <c r="D75" s="6"/>
      <c r="E75" s="6"/>
      <c r="F75" s="6"/>
      <c r="G75" s="47"/>
    </row>
    <row r="76" spans="2:7" ht="16.149999999999999" customHeight="1" x14ac:dyDescent="0.2">
      <c r="B76" s="85"/>
      <c r="C76" s="34" t="s">
        <v>9</v>
      </c>
      <c r="D76" s="21">
        <v>53.3</v>
      </c>
      <c r="E76" s="21">
        <v>55.8</v>
      </c>
      <c r="F76" s="21">
        <v>57.6</v>
      </c>
      <c r="G76" s="48"/>
    </row>
    <row r="77" spans="2:7" ht="16.149999999999999" customHeight="1" x14ac:dyDescent="0.2">
      <c r="B77" s="85"/>
      <c r="C77" s="15" t="s">
        <v>12</v>
      </c>
      <c r="D77" s="20">
        <v>594</v>
      </c>
      <c r="E77" s="21">
        <v>594</v>
      </c>
      <c r="F77" s="21">
        <v>594</v>
      </c>
      <c r="G77" s="48"/>
    </row>
    <row r="78" spans="2:7" ht="16.149999999999999" customHeight="1" x14ac:dyDescent="0.2">
      <c r="B78" s="86"/>
      <c r="C78" s="34" t="s">
        <v>8</v>
      </c>
      <c r="D78" s="21">
        <v>5.4</v>
      </c>
      <c r="E78" s="21"/>
      <c r="F78" s="21"/>
      <c r="G78" s="48"/>
    </row>
    <row r="79" spans="2:7" ht="16.5" customHeight="1" x14ac:dyDescent="0.2">
      <c r="B79" s="13" t="s">
        <v>41</v>
      </c>
      <c r="C79" s="14" t="s">
        <v>103</v>
      </c>
      <c r="D79" s="22"/>
      <c r="E79" s="22"/>
      <c r="F79" s="22"/>
      <c r="G79" s="42" t="s">
        <v>65</v>
      </c>
    </row>
    <row r="80" spans="2:7" ht="16.149999999999999" customHeight="1" x14ac:dyDescent="0.2">
      <c r="B80" s="16"/>
      <c r="C80" s="17" t="s">
        <v>16</v>
      </c>
      <c r="D80" s="7">
        <f>SUM(D82:D85)</f>
        <v>492.1</v>
      </c>
      <c r="E80" s="7">
        <f>SUM(E82:E85)</f>
        <v>514.70000000000005</v>
      </c>
      <c r="F80" s="7">
        <f>SUM(F82:F85)</f>
        <v>531.20000000000005</v>
      </c>
      <c r="G80" s="46"/>
    </row>
    <row r="81" spans="2:7" ht="16.149999999999999" customHeight="1" x14ac:dyDescent="0.2">
      <c r="B81" s="84"/>
      <c r="C81" s="35" t="s">
        <v>4</v>
      </c>
      <c r="D81" s="6"/>
      <c r="E81" s="6"/>
      <c r="F81" s="6"/>
      <c r="G81" s="47"/>
    </row>
    <row r="82" spans="2:7" ht="24.75" customHeight="1" x14ac:dyDescent="0.2">
      <c r="B82" s="85"/>
      <c r="C82" s="34" t="s">
        <v>9</v>
      </c>
      <c r="D82" s="21">
        <v>491.6</v>
      </c>
      <c r="E82" s="21">
        <v>514.70000000000005</v>
      </c>
      <c r="F82" s="21">
        <v>531.20000000000005</v>
      </c>
      <c r="G82" s="48"/>
    </row>
    <row r="83" spans="2:7" ht="16.149999999999999" customHeight="1" x14ac:dyDescent="0.2">
      <c r="B83" s="85"/>
      <c r="C83" s="15" t="s">
        <v>12</v>
      </c>
      <c r="D83" s="21"/>
      <c r="E83" s="21"/>
      <c r="F83" s="21"/>
      <c r="G83" s="48"/>
    </row>
    <row r="84" spans="2:7" ht="16.149999999999999" customHeight="1" x14ac:dyDescent="0.2">
      <c r="B84" s="85"/>
      <c r="C84" s="34" t="s">
        <v>19</v>
      </c>
      <c r="D84" s="21"/>
      <c r="E84" s="21"/>
      <c r="F84" s="21"/>
      <c r="G84" s="48"/>
    </row>
    <row r="85" spans="2:7" ht="16.149999999999999" customHeight="1" x14ac:dyDescent="0.2">
      <c r="B85" s="86"/>
      <c r="C85" s="34" t="s">
        <v>8</v>
      </c>
      <c r="D85" s="21">
        <v>0.5</v>
      </c>
      <c r="E85" s="21"/>
      <c r="F85" s="21"/>
      <c r="G85" s="48"/>
    </row>
    <row r="86" spans="2:7" ht="57" customHeight="1" x14ac:dyDescent="0.2">
      <c r="B86" s="13" t="s">
        <v>42</v>
      </c>
      <c r="C86" s="14" t="s">
        <v>80</v>
      </c>
      <c r="D86" s="22"/>
      <c r="E86" s="22"/>
      <c r="F86" s="22"/>
      <c r="G86" s="42" t="s">
        <v>66</v>
      </c>
    </row>
    <row r="87" spans="2:7" ht="16.149999999999999" customHeight="1" x14ac:dyDescent="0.2">
      <c r="B87" s="16"/>
      <c r="C87" s="17" t="s">
        <v>16</v>
      </c>
      <c r="D87" s="7">
        <f>SUM(D89:D92)</f>
        <v>2462.6999999999998</v>
      </c>
      <c r="E87" s="7">
        <f>SUM(E89:E92)</f>
        <v>2116.4</v>
      </c>
      <c r="F87" s="7">
        <f>SUM(F89:F92)</f>
        <v>2176.4</v>
      </c>
      <c r="G87" s="46"/>
    </row>
    <row r="88" spans="2:7" ht="16.149999999999999" customHeight="1" x14ac:dyDescent="0.2">
      <c r="B88" s="84"/>
      <c r="C88" s="35" t="s">
        <v>4</v>
      </c>
      <c r="D88" s="6"/>
      <c r="E88" s="6"/>
      <c r="F88" s="6"/>
      <c r="G88" s="47"/>
    </row>
    <row r="89" spans="2:7" ht="24.75" customHeight="1" x14ac:dyDescent="0.2">
      <c r="B89" s="85"/>
      <c r="C89" s="34" t="s">
        <v>9</v>
      </c>
      <c r="D89" s="21">
        <v>1678.6</v>
      </c>
      <c r="E89" s="21">
        <v>1757.5</v>
      </c>
      <c r="F89" s="21">
        <v>1813.7</v>
      </c>
      <c r="G89" s="48"/>
    </row>
    <row r="90" spans="2:7" ht="16.149999999999999" customHeight="1" x14ac:dyDescent="0.2">
      <c r="B90" s="85"/>
      <c r="C90" s="15" t="s">
        <v>12</v>
      </c>
      <c r="D90" s="21">
        <v>116.7</v>
      </c>
      <c r="E90" s="21"/>
      <c r="F90" s="21"/>
      <c r="G90" s="48"/>
    </row>
    <row r="91" spans="2:7" ht="16.149999999999999" customHeight="1" x14ac:dyDescent="0.2">
      <c r="B91" s="85"/>
      <c r="C91" s="34" t="s">
        <v>19</v>
      </c>
      <c r="D91" s="21">
        <v>354.2</v>
      </c>
      <c r="E91" s="21">
        <v>358.9</v>
      </c>
      <c r="F91" s="21">
        <v>362.7</v>
      </c>
      <c r="G91" s="48"/>
    </row>
    <row r="92" spans="2:7" ht="16.149999999999999" customHeight="1" x14ac:dyDescent="0.2">
      <c r="B92" s="86"/>
      <c r="C92" s="34" t="s">
        <v>8</v>
      </c>
      <c r="D92" s="21">
        <v>313.2</v>
      </c>
      <c r="E92" s="21"/>
      <c r="F92" s="21"/>
      <c r="G92" s="48"/>
    </row>
    <row r="93" spans="2:7" ht="27.75" customHeight="1" x14ac:dyDescent="0.2">
      <c r="B93" s="13" t="s">
        <v>43</v>
      </c>
      <c r="C93" s="14" t="s">
        <v>107</v>
      </c>
      <c r="D93" s="22"/>
      <c r="E93" s="22"/>
      <c r="F93" s="22"/>
      <c r="G93" s="42" t="s">
        <v>67</v>
      </c>
    </row>
    <row r="94" spans="2:7" ht="16.149999999999999" customHeight="1" x14ac:dyDescent="0.2">
      <c r="B94" s="16"/>
      <c r="C94" s="17" t="s">
        <v>16</v>
      </c>
      <c r="D94" s="7">
        <f>SUM(D96:D96)</f>
        <v>1600</v>
      </c>
      <c r="E94" s="7">
        <f>SUM(E96:E96)</f>
        <v>1675.2</v>
      </c>
      <c r="F94" s="7">
        <f>SUM(F96:F96)</f>
        <v>1728.8</v>
      </c>
      <c r="G94" s="46"/>
    </row>
    <row r="95" spans="2:7" ht="16.149999999999999" customHeight="1" x14ac:dyDescent="0.2">
      <c r="B95" s="84"/>
      <c r="C95" s="35" t="s">
        <v>4</v>
      </c>
      <c r="D95" s="6"/>
      <c r="E95" s="6"/>
      <c r="F95" s="6"/>
      <c r="G95" s="47"/>
    </row>
    <row r="96" spans="2:7" ht="31.15" customHeight="1" x14ac:dyDescent="0.2">
      <c r="B96" s="85"/>
      <c r="C96" s="34" t="s">
        <v>9</v>
      </c>
      <c r="D96" s="21">
        <v>1600</v>
      </c>
      <c r="E96" s="21">
        <v>1675.2</v>
      </c>
      <c r="F96" s="21">
        <v>1728.8</v>
      </c>
      <c r="G96" s="48"/>
    </row>
    <row r="97" spans="2:7" ht="19.5" customHeight="1" x14ac:dyDescent="0.2">
      <c r="B97" s="13" t="s">
        <v>44</v>
      </c>
      <c r="C97" s="14" t="s">
        <v>104</v>
      </c>
      <c r="D97" s="22"/>
      <c r="E97" s="22"/>
      <c r="F97" s="22"/>
      <c r="G97" s="42" t="s">
        <v>65</v>
      </c>
    </row>
    <row r="98" spans="2:7" ht="16.149999999999999" customHeight="1" x14ac:dyDescent="0.2">
      <c r="B98" s="16"/>
      <c r="C98" s="17" t="s">
        <v>16</v>
      </c>
      <c r="D98" s="7">
        <f>SUM(D100:D102)</f>
        <v>527.5</v>
      </c>
      <c r="E98" s="7">
        <f t="shared" ref="E98:F98" si="12">SUM(E100:E102)</f>
        <v>532.1</v>
      </c>
      <c r="F98" s="7">
        <f t="shared" si="12"/>
        <v>536.4</v>
      </c>
      <c r="G98" s="46"/>
    </row>
    <row r="99" spans="2:7" ht="16.149999999999999" customHeight="1" x14ac:dyDescent="0.2">
      <c r="B99" s="84"/>
      <c r="C99" s="35" t="s">
        <v>4</v>
      </c>
      <c r="D99" s="6"/>
      <c r="E99" s="6"/>
      <c r="F99" s="6"/>
      <c r="G99" s="47"/>
    </row>
    <row r="100" spans="2:7" ht="33" customHeight="1" x14ac:dyDescent="0.2">
      <c r="B100" s="85"/>
      <c r="C100" s="34" t="s">
        <v>9</v>
      </c>
      <c r="D100" s="21">
        <v>130.9</v>
      </c>
      <c r="E100" s="21">
        <v>137.1</v>
      </c>
      <c r="F100" s="21">
        <v>141.4</v>
      </c>
      <c r="G100" s="48"/>
    </row>
    <row r="101" spans="2:7" ht="21" customHeight="1" x14ac:dyDescent="0.2">
      <c r="B101" s="85"/>
      <c r="C101" s="15" t="s">
        <v>12</v>
      </c>
      <c r="D101" s="21">
        <v>395</v>
      </c>
      <c r="E101" s="21">
        <v>395</v>
      </c>
      <c r="F101" s="21">
        <v>395</v>
      </c>
      <c r="G101" s="48"/>
    </row>
    <row r="102" spans="2:7" ht="16.149999999999999" customHeight="1" x14ac:dyDescent="0.2">
      <c r="B102" s="86"/>
      <c r="C102" s="34" t="s">
        <v>8</v>
      </c>
      <c r="D102" s="21">
        <v>1.6</v>
      </c>
      <c r="E102" s="21"/>
      <c r="F102" s="21"/>
      <c r="G102" s="48"/>
    </row>
    <row r="103" spans="2:7" ht="30" customHeight="1" x14ac:dyDescent="0.2">
      <c r="B103" s="13" t="s">
        <v>45</v>
      </c>
      <c r="C103" s="14" t="s">
        <v>81</v>
      </c>
      <c r="D103" s="22"/>
      <c r="E103" s="22"/>
      <c r="F103" s="22"/>
      <c r="G103" s="42" t="s">
        <v>68</v>
      </c>
    </row>
    <row r="104" spans="2:7" ht="16.149999999999999" customHeight="1" x14ac:dyDescent="0.2">
      <c r="B104" s="16"/>
      <c r="C104" s="17" t="s">
        <v>16</v>
      </c>
      <c r="D104" s="7">
        <f>SUM(D106:D107)</f>
        <v>141</v>
      </c>
      <c r="E104" s="7">
        <f t="shared" ref="E104:F104" si="13">SUM(E106:E107)</f>
        <v>83.8</v>
      </c>
      <c r="F104" s="7">
        <f t="shared" si="13"/>
        <v>86.4</v>
      </c>
      <c r="G104" s="46"/>
    </row>
    <row r="105" spans="2:7" ht="16.149999999999999" customHeight="1" x14ac:dyDescent="0.2">
      <c r="B105" s="84"/>
      <c r="C105" s="35" t="s">
        <v>4</v>
      </c>
      <c r="D105" s="6"/>
      <c r="E105" s="6"/>
      <c r="F105" s="6"/>
      <c r="G105" s="47"/>
    </row>
    <row r="106" spans="2:7" ht="16.149999999999999" customHeight="1" x14ac:dyDescent="0.2">
      <c r="B106" s="85"/>
      <c r="C106" s="34" t="s">
        <v>9</v>
      </c>
      <c r="D106" s="21">
        <v>80</v>
      </c>
      <c r="E106" s="21">
        <v>83.8</v>
      </c>
      <c r="F106" s="21">
        <v>86.4</v>
      </c>
      <c r="G106" s="48"/>
    </row>
    <row r="107" spans="2:7" ht="16.149999999999999" customHeight="1" x14ac:dyDescent="0.2">
      <c r="B107" s="85"/>
      <c r="C107" s="15" t="s">
        <v>12</v>
      </c>
      <c r="D107" s="21">
        <v>61</v>
      </c>
      <c r="E107" s="21"/>
      <c r="F107" s="21"/>
      <c r="G107" s="48"/>
    </row>
    <row r="108" spans="2:7" ht="16.149999999999999" customHeight="1" x14ac:dyDescent="0.2">
      <c r="B108" s="86"/>
      <c r="C108" s="34" t="s">
        <v>8</v>
      </c>
      <c r="D108" s="21"/>
      <c r="E108" s="21"/>
      <c r="F108" s="21"/>
      <c r="G108" s="48"/>
    </row>
    <row r="109" spans="2:7" ht="18.75" customHeight="1" x14ac:dyDescent="0.2">
      <c r="B109" s="13" t="s">
        <v>46</v>
      </c>
      <c r="C109" s="14" t="s">
        <v>82</v>
      </c>
      <c r="D109" s="22"/>
      <c r="E109" s="22"/>
      <c r="F109" s="22"/>
      <c r="G109" s="42" t="s">
        <v>67</v>
      </c>
    </row>
    <row r="110" spans="2:7" ht="16.149999999999999" customHeight="1" x14ac:dyDescent="0.2">
      <c r="B110" s="16"/>
      <c r="C110" s="17" t="s">
        <v>16</v>
      </c>
      <c r="D110" s="7">
        <f>SUM(D112:D115)</f>
        <v>73.3</v>
      </c>
      <c r="E110" s="7">
        <f t="shared" ref="E110:F110" si="14">SUM(E112:E115)</f>
        <v>6.8</v>
      </c>
      <c r="F110" s="7">
        <f t="shared" si="14"/>
        <v>7</v>
      </c>
      <c r="G110" s="46"/>
    </row>
    <row r="111" spans="2:7" ht="16.149999999999999" customHeight="1" x14ac:dyDescent="0.2">
      <c r="B111" s="84"/>
      <c r="C111" s="35" t="s">
        <v>4</v>
      </c>
      <c r="D111" s="6"/>
      <c r="E111" s="6"/>
      <c r="F111" s="6"/>
      <c r="G111" s="47"/>
    </row>
    <row r="112" spans="2:7" ht="16.149999999999999" customHeight="1" x14ac:dyDescent="0.2">
      <c r="B112" s="85"/>
      <c r="C112" s="34" t="s">
        <v>9</v>
      </c>
      <c r="D112" s="21"/>
      <c r="E112" s="21"/>
      <c r="F112" s="21"/>
      <c r="G112" s="48"/>
    </row>
    <row r="113" spans="2:7" ht="16.149999999999999" customHeight="1" x14ac:dyDescent="0.2">
      <c r="B113" s="85"/>
      <c r="C113" s="15" t="s">
        <v>12</v>
      </c>
      <c r="D113" s="21">
        <v>66.7</v>
      </c>
      <c r="E113" s="21"/>
      <c r="F113" s="21"/>
      <c r="G113" s="48"/>
    </row>
    <row r="114" spans="2:7" ht="16.149999999999999" customHeight="1" x14ac:dyDescent="0.2">
      <c r="B114" s="85"/>
      <c r="C114" s="34" t="s">
        <v>19</v>
      </c>
      <c r="D114" s="21">
        <v>6.6</v>
      </c>
      <c r="E114" s="21">
        <v>6.8</v>
      </c>
      <c r="F114" s="21">
        <v>7</v>
      </c>
      <c r="G114" s="48"/>
    </row>
    <row r="115" spans="2:7" ht="16.149999999999999" customHeight="1" x14ac:dyDescent="0.2">
      <c r="B115" s="86"/>
      <c r="C115" s="34" t="s">
        <v>8</v>
      </c>
      <c r="D115" s="21"/>
      <c r="E115" s="21"/>
      <c r="F115" s="21"/>
      <c r="G115" s="48"/>
    </row>
    <row r="116" spans="2:7" ht="29.25" customHeight="1" x14ac:dyDescent="0.2">
      <c r="B116" s="13" t="s">
        <v>47</v>
      </c>
      <c r="C116" s="14" t="s">
        <v>105</v>
      </c>
      <c r="D116" s="22"/>
      <c r="E116" s="22"/>
      <c r="F116" s="22"/>
      <c r="G116" s="42" t="s">
        <v>62</v>
      </c>
    </row>
    <row r="117" spans="2:7" ht="16.149999999999999" customHeight="1" x14ac:dyDescent="0.2">
      <c r="B117" s="16"/>
      <c r="C117" s="17" t="s">
        <v>16</v>
      </c>
      <c r="D117" s="7">
        <f>SUM(D119:D121)</f>
        <v>300</v>
      </c>
      <c r="E117" s="7">
        <f t="shared" ref="E117:F117" si="15">SUM(E119:E121)</f>
        <v>313.60000000000002</v>
      </c>
      <c r="F117" s="7">
        <f t="shared" si="15"/>
        <v>323.60000000000002</v>
      </c>
      <c r="G117" s="46"/>
    </row>
    <row r="118" spans="2:7" ht="16.149999999999999" customHeight="1" x14ac:dyDescent="0.2">
      <c r="B118" s="84"/>
      <c r="C118" s="35" t="s">
        <v>4</v>
      </c>
      <c r="D118" s="6"/>
      <c r="E118" s="6"/>
      <c r="F118" s="6"/>
      <c r="G118" s="47"/>
    </row>
    <row r="119" spans="2:7" ht="16.149999999999999" customHeight="1" x14ac:dyDescent="0.2">
      <c r="B119" s="85"/>
      <c r="C119" s="34" t="s">
        <v>9</v>
      </c>
      <c r="D119" s="21">
        <v>299.5</v>
      </c>
      <c r="E119" s="21">
        <v>313.60000000000002</v>
      </c>
      <c r="F119" s="21">
        <v>323.60000000000002</v>
      </c>
      <c r="G119" s="48"/>
    </row>
    <row r="120" spans="2:7" ht="17.25" customHeight="1" x14ac:dyDescent="0.2">
      <c r="B120" s="85"/>
      <c r="C120" s="34" t="s">
        <v>19</v>
      </c>
      <c r="D120" s="21"/>
      <c r="E120" s="21"/>
      <c r="F120" s="21"/>
      <c r="G120" s="48"/>
    </row>
    <row r="121" spans="2:7" ht="18.75" customHeight="1" x14ac:dyDescent="0.2">
      <c r="B121" s="86"/>
      <c r="C121" s="34" t="s">
        <v>8</v>
      </c>
      <c r="D121" s="21">
        <v>0.5</v>
      </c>
      <c r="E121" s="21"/>
      <c r="F121" s="21"/>
      <c r="G121" s="48"/>
    </row>
    <row r="122" spans="2:7" ht="27" customHeight="1" x14ac:dyDescent="0.2">
      <c r="B122" s="13" t="s">
        <v>48</v>
      </c>
      <c r="C122" s="14" t="s">
        <v>83</v>
      </c>
      <c r="D122" s="22"/>
      <c r="E122" s="22"/>
      <c r="F122" s="22"/>
      <c r="G122" s="42" t="s">
        <v>69</v>
      </c>
    </row>
    <row r="123" spans="2:7" ht="18.75" customHeight="1" x14ac:dyDescent="0.2">
      <c r="B123" s="16"/>
      <c r="C123" s="17" t="s">
        <v>16</v>
      </c>
      <c r="D123" s="7">
        <f>SUM(D125:D127)</f>
        <v>23.599999999999998</v>
      </c>
      <c r="E123" s="7">
        <f t="shared" ref="E123:F123" si="16">SUM(E125:E127)</f>
        <v>24.5</v>
      </c>
      <c r="F123" s="7">
        <f t="shared" si="16"/>
        <v>25.3</v>
      </c>
      <c r="G123" s="46"/>
    </row>
    <row r="124" spans="2:7" ht="16.5" customHeight="1" x14ac:dyDescent="0.2">
      <c r="B124" s="84"/>
      <c r="C124" s="35" t="s">
        <v>4</v>
      </c>
      <c r="D124" s="6"/>
      <c r="E124" s="6"/>
      <c r="F124" s="6"/>
      <c r="G124" s="47"/>
    </row>
    <row r="125" spans="2:7" ht="25.5" customHeight="1" x14ac:dyDescent="0.2">
      <c r="B125" s="85"/>
      <c r="C125" s="34" t="s">
        <v>9</v>
      </c>
      <c r="D125" s="21">
        <v>23.4</v>
      </c>
      <c r="E125" s="21">
        <v>24.5</v>
      </c>
      <c r="F125" s="21">
        <v>25.3</v>
      </c>
      <c r="G125" s="48"/>
    </row>
    <row r="126" spans="2:7" ht="18.75" customHeight="1" x14ac:dyDescent="0.2">
      <c r="B126" s="85"/>
      <c r="C126" s="34" t="s">
        <v>19</v>
      </c>
      <c r="D126" s="21"/>
      <c r="E126" s="21"/>
      <c r="F126" s="21"/>
      <c r="G126" s="48"/>
    </row>
    <row r="127" spans="2:7" ht="18.75" customHeight="1" x14ac:dyDescent="0.2">
      <c r="B127" s="86"/>
      <c r="C127" s="34" t="s">
        <v>8</v>
      </c>
      <c r="D127" s="21">
        <v>0.2</v>
      </c>
      <c r="E127" s="21"/>
      <c r="F127" s="21"/>
      <c r="G127" s="48"/>
    </row>
    <row r="128" spans="2:7" ht="30.6" customHeight="1" x14ac:dyDescent="0.2">
      <c r="B128" s="13" t="s">
        <v>49</v>
      </c>
      <c r="C128" s="14" t="s">
        <v>108</v>
      </c>
      <c r="D128" s="22"/>
      <c r="E128" s="22"/>
      <c r="F128" s="22"/>
      <c r="G128" s="42" t="s">
        <v>67</v>
      </c>
    </row>
    <row r="129" spans="2:7" ht="18.75" customHeight="1" x14ac:dyDescent="0.2">
      <c r="B129" s="16"/>
      <c r="C129" s="17" t="s">
        <v>16</v>
      </c>
      <c r="D129" s="7">
        <f>SUM(D131:D133)</f>
        <v>1136.3</v>
      </c>
      <c r="E129" s="7">
        <f t="shared" ref="E129:F129" si="17">SUM(E131:E133)</f>
        <v>1075.4000000000001</v>
      </c>
      <c r="F129" s="7">
        <f t="shared" si="17"/>
        <v>1075.4000000000001</v>
      </c>
      <c r="G129" s="46"/>
    </row>
    <row r="130" spans="2:7" ht="18.75" customHeight="1" x14ac:dyDescent="0.2">
      <c r="B130" s="84"/>
      <c r="C130" s="35" t="s">
        <v>4</v>
      </c>
      <c r="D130" s="6"/>
      <c r="E130" s="6"/>
      <c r="F130" s="6"/>
      <c r="G130" s="47"/>
    </row>
    <row r="131" spans="2:7" ht="26.25" customHeight="1" x14ac:dyDescent="0.2">
      <c r="B131" s="85"/>
      <c r="C131" s="34" t="s">
        <v>9</v>
      </c>
      <c r="D131" s="21"/>
      <c r="E131" s="21"/>
      <c r="F131" s="21"/>
      <c r="G131" s="48"/>
    </row>
    <row r="132" spans="2:7" ht="18.75" customHeight="1" x14ac:dyDescent="0.2">
      <c r="B132" s="85"/>
      <c r="C132" s="15" t="s">
        <v>12</v>
      </c>
      <c r="D132" s="21">
        <v>1136.3</v>
      </c>
      <c r="E132" s="21">
        <v>1075.4000000000001</v>
      </c>
      <c r="F132" s="21">
        <v>1075.4000000000001</v>
      </c>
      <c r="G132" s="48"/>
    </row>
    <row r="133" spans="2:7" ht="18.75" customHeight="1" x14ac:dyDescent="0.2">
      <c r="B133" s="86"/>
      <c r="C133" s="34" t="s">
        <v>8</v>
      </c>
      <c r="D133" s="21"/>
      <c r="E133" s="21"/>
      <c r="F133" s="21"/>
      <c r="G133" s="48"/>
    </row>
    <row r="134" spans="2:7" ht="28.5" customHeight="1" x14ac:dyDescent="0.2">
      <c r="B134" s="13" t="s">
        <v>50</v>
      </c>
      <c r="C134" s="14" t="s">
        <v>84</v>
      </c>
      <c r="D134" s="22"/>
      <c r="E134" s="22"/>
      <c r="F134" s="22"/>
      <c r="G134" s="42" t="s">
        <v>61</v>
      </c>
    </row>
    <row r="135" spans="2:7" ht="18.75" customHeight="1" x14ac:dyDescent="0.2">
      <c r="B135" s="16"/>
      <c r="C135" s="17" t="s">
        <v>16</v>
      </c>
      <c r="D135" s="7">
        <f>SUM(D137:D138)</f>
        <v>2300</v>
      </c>
      <c r="E135" s="7">
        <f t="shared" ref="E135:F135" si="18">SUM(E137:E138)</f>
        <v>2320</v>
      </c>
      <c r="F135" s="7">
        <f t="shared" si="18"/>
        <v>2394.3000000000002</v>
      </c>
      <c r="G135" s="46"/>
    </row>
    <row r="136" spans="2:7" ht="18.75" customHeight="1" x14ac:dyDescent="0.2">
      <c r="B136" s="84"/>
      <c r="C136" s="35" t="s">
        <v>4</v>
      </c>
      <c r="D136" s="6"/>
      <c r="E136" s="6"/>
      <c r="F136" s="6"/>
      <c r="G136" s="47"/>
    </row>
    <row r="137" spans="2:7" ht="29.45" customHeight="1" x14ac:dyDescent="0.2">
      <c r="B137" s="85"/>
      <c r="C137" s="34" t="s">
        <v>9</v>
      </c>
      <c r="D137" s="21">
        <v>2215.9</v>
      </c>
      <c r="E137" s="21">
        <v>2320</v>
      </c>
      <c r="F137" s="21">
        <v>2394.3000000000002</v>
      </c>
      <c r="G137" s="48"/>
    </row>
    <row r="138" spans="2:7" ht="18.75" customHeight="1" x14ac:dyDescent="0.2">
      <c r="B138" s="86"/>
      <c r="C138" s="34" t="s">
        <v>8</v>
      </c>
      <c r="D138" s="21">
        <v>84.1</v>
      </c>
      <c r="E138" s="21"/>
      <c r="F138" s="21"/>
      <c r="G138" s="48"/>
    </row>
    <row r="139" spans="2:7" ht="28.5" customHeight="1" x14ac:dyDescent="0.2">
      <c r="B139" s="13" t="s">
        <v>51</v>
      </c>
      <c r="C139" s="14" t="s">
        <v>85</v>
      </c>
      <c r="D139" s="22"/>
      <c r="E139" s="22"/>
      <c r="F139" s="22"/>
      <c r="G139" s="42" t="s">
        <v>61</v>
      </c>
    </row>
    <row r="140" spans="2:7" ht="18" customHeight="1" x14ac:dyDescent="0.2">
      <c r="B140" s="16"/>
      <c r="C140" s="17" t="s">
        <v>16</v>
      </c>
      <c r="D140" s="56">
        <f>SUM(D142:D143)</f>
        <v>140</v>
      </c>
      <c r="E140" s="7">
        <f t="shared" ref="E140:F140" si="19">SUM(E142:E143)</f>
        <v>132.19999999999999</v>
      </c>
      <c r="F140" s="7">
        <f t="shared" si="19"/>
        <v>136.5</v>
      </c>
      <c r="G140" s="46"/>
    </row>
    <row r="141" spans="2:7" ht="18.75" customHeight="1" x14ac:dyDescent="0.2">
      <c r="B141" s="84"/>
      <c r="C141" s="35" t="s">
        <v>4</v>
      </c>
      <c r="D141" s="6"/>
      <c r="E141" s="6"/>
      <c r="F141" s="6"/>
      <c r="G141" s="47"/>
    </row>
    <row r="142" spans="2:7" ht="31.9" customHeight="1" x14ac:dyDescent="0.2">
      <c r="B142" s="85"/>
      <c r="C142" s="34" t="s">
        <v>9</v>
      </c>
      <c r="D142" s="21">
        <v>126.3</v>
      </c>
      <c r="E142" s="21">
        <v>132.19999999999999</v>
      </c>
      <c r="F142" s="21">
        <v>136.5</v>
      </c>
      <c r="G142" s="48"/>
    </row>
    <row r="143" spans="2:7" ht="18.75" customHeight="1" x14ac:dyDescent="0.2">
      <c r="B143" s="86"/>
      <c r="C143" s="34" t="s">
        <v>8</v>
      </c>
      <c r="D143" s="21">
        <v>13.7</v>
      </c>
      <c r="E143" s="21"/>
      <c r="F143" s="21"/>
      <c r="G143" s="48"/>
    </row>
    <row r="144" spans="2:7" ht="28.5" customHeight="1" x14ac:dyDescent="0.2">
      <c r="B144" s="13" t="s">
        <v>52</v>
      </c>
      <c r="C144" s="14" t="s">
        <v>86</v>
      </c>
      <c r="D144" s="22"/>
      <c r="E144" s="22"/>
      <c r="F144" s="22"/>
      <c r="G144" s="42" t="s">
        <v>64</v>
      </c>
    </row>
    <row r="145" spans="2:7" ht="18.75" customHeight="1" x14ac:dyDescent="0.2">
      <c r="B145" s="16"/>
      <c r="C145" s="17" t="s">
        <v>16</v>
      </c>
      <c r="D145" s="7">
        <f>SUM(D147:D149)</f>
        <v>174.2</v>
      </c>
      <c r="E145" s="7">
        <f t="shared" ref="E145:F145" si="20">SUM(E147:E149)</f>
        <v>179</v>
      </c>
      <c r="F145" s="7">
        <f t="shared" si="20"/>
        <v>182.5</v>
      </c>
      <c r="G145" s="46"/>
    </row>
    <row r="146" spans="2:7" ht="18.75" customHeight="1" x14ac:dyDescent="0.2">
      <c r="B146" s="84"/>
      <c r="C146" s="35" t="s">
        <v>4</v>
      </c>
      <c r="D146" s="6"/>
      <c r="E146" s="6"/>
      <c r="F146" s="6"/>
      <c r="G146" s="47"/>
    </row>
    <row r="147" spans="2:7" ht="30.6" customHeight="1" x14ac:dyDescent="0.2">
      <c r="B147" s="85"/>
      <c r="C147" s="34" t="s">
        <v>9</v>
      </c>
      <c r="D147" s="21">
        <v>103</v>
      </c>
      <c r="E147" s="21">
        <v>107.8</v>
      </c>
      <c r="F147" s="21">
        <v>111.3</v>
      </c>
      <c r="G147" s="47"/>
    </row>
    <row r="148" spans="2:7" ht="18.75" customHeight="1" x14ac:dyDescent="0.2">
      <c r="B148" s="85"/>
      <c r="C148" s="15" t="s">
        <v>12</v>
      </c>
      <c r="D148" s="21">
        <v>71.2</v>
      </c>
      <c r="E148" s="21">
        <v>71.2</v>
      </c>
      <c r="F148" s="21">
        <v>71.2</v>
      </c>
      <c r="G148" s="48"/>
    </row>
    <row r="149" spans="2:7" ht="18.75" customHeight="1" x14ac:dyDescent="0.2">
      <c r="B149" s="86"/>
      <c r="C149" s="34" t="s">
        <v>8</v>
      </c>
      <c r="D149" s="21"/>
      <c r="E149" s="21"/>
      <c r="F149" s="21"/>
      <c r="G149" s="48"/>
    </row>
    <row r="150" spans="2:7" ht="21.75" customHeight="1" x14ac:dyDescent="0.2">
      <c r="B150" s="13" t="s">
        <v>54</v>
      </c>
      <c r="C150" s="14" t="s">
        <v>87</v>
      </c>
      <c r="D150" s="22"/>
      <c r="E150" s="22"/>
      <c r="F150" s="22"/>
      <c r="G150" s="42"/>
    </row>
    <row r="151" spans="2:7" ht="18.75" customHeight="1" x14ac:dyDescent="0.2">
      <c r="B151" s="57"/>
      <c r="C151" s="17" t="s">
        <v>16</v>
      </c>
      <c r="D151" s="7">
        <f>SUM(D153:D157)</f>
        <v>515.79999999999995</v>
      </c>
      <c r="E151" s="7">
        <f>SUM(E153:E157)</f>
        <v>548.70000000000005</v>
      </c>
      <c r="F151" s="7">
        <f>SUM(F153:F157)</f>
        <v>584</v>
      </c>
      <c r="G151" s="46"/>
    </row>
    <row r="152" spans="2:7" ht="18.75" customHeight="1" x14ac:dyDescent="0.2">
      <c r="B152" s="84"/>
      <c r="C152" s="35" t="s">
        <v>4</v>
      </c>
      <c r="D152" s="6"/>
      <c r="E152" s="6"/>
      <c r="F152" s="6"/>
      <c r="G152" s="47"/>
    </row>
    <row r="153" spans="2:7" ht="27.6" customHeight="1" x14ac:dyDescent="0.2">
      <c r="B153" s="85"/>
      <c r="C153" s="34" t="s">
        <v>9</v>
      </c>
      <c r="D153" s="21">
        <v>213.9</v>
      </c>
      <c r="E153" s="21">
        <v>264.10000000000002</v>
      </c>
      <c r="F153" s="21">
        <v>291.10000000000002</v>
      </c>
      <c r="G153" s="48"/>
    </row>
    <row r="154" spans="2:7" ht="15.75" customHeight="1" x14ac:dyDescent="0.2">
      <c r="B154" s="85"/>
      <c r="C154" s="34" t="s">
        <v>12</v>
      </c>
      <c r="D154" s="21">
        <v>48.8</v>
      </c>
      <c r="E154" s="21">
        <v>50.1</v>
      </c>
      <c r="F154" s="21">
        <v>51.4</v>
      </c>
      <c r="G154" s="48"/>
    </row>
    <row r="155" spans="2:7" ht="18" customHeight="1" x14ac:dyDescent="0.2">
      <c r="B155" s="85"/>
      <c r="C155" s="34" t="s">
        <v>19</v>
      </c>
      <c r="D155" s="21">
        <v>21.2</v>
      </c>
      <c r="E155" s="21">
        <v>22.3</v>
      </c>
      <c r="F155" s="21">
        <v>23.3</v>
      </c>
      <c r="G155" s="48"/>
    </row>
    <row r="156" spans="2:7" ht="26.25" customHeight="1" x14ac:dyDescent="0.2">
      <c r="B156" s="85"/>
      <c r="C156" s="15" t="s">
        <v>13</v>
      </c>
      <c r="D156" s="21">
        <v>206</v>
      </c>
      <c r="E156" s="21">
        <v>212.2</v>
      </c>
      <c r="F156" s="21">
        <v>218.2</v>
      </c>
      <c r="G156" s="48"/>
    </row>
    <row r="157" spans="2:7" ht="18.75" customHeight="1" x14ac:dyDescent="0.2">
      <c r="B157" s="54"/>
      <c r="C157" s="34" t="s">
        <v>8</v>
      </c>
      <c r="D157" s="21">
        <v>25.9</v>
      </c>
      <c r="E157" s="21"/>
      <c r="F157" s="21"/>
      <c r="G157" s="48"/>
    </row>
    <row r="158" spans="2:7" ht="31.15" customHeight="1" x14ac:dyDescent="0.2">
      <c r="B158" s="37" t="s">
        <v>70</v>
      </c>
      <c r="C158" s="14" t="s">
        <v>88</v>
      </c>
      <c r="D158" s="22"/>
      <c r="E158" s="22"/>
      <c r="F158" s="22"/>
      <c r="G158" s="42" t="s">
        <v>67</v>
      </c>
    </row>
    <row r="159" spans="2:7" ht="18.75" customHeight="1" x14ac:dyDescent="0.2">
      <c r="B159" s="57"/>
      <c r="C159" s="17" t="s">
        <v>16</v>
      </c>
      <c r="D159" s="7">
        <f>SUM(D161:D163)</f>
        <v>60</v>
      </c>
      <c r="E159" s="7">
        <f t="shared" ref="E159:F159" si="21">SUM(E161:E163)</f>
        <v>62.8</v>
      </c>
      <c r="F159" s="7">
        <f t="shared" si="21"/>
        <v>64.8</v>
      </c>
      <c r="G159" s="46"/>
    </row>
    <row r="160" spans="2:7" ht="18.75" customHeight="1" x14ac:dyDescent="0.2">
      <c r="B160" s="52"/>
      <c r="C160" s="35" t="s">
        <v>4</v>
      </c>
      <c r="D160" s="6"/>
      <c r="E160" s="6"/>
      <c r="F160" s="6"/>
      <c r="G160" s="47"/>
    </row>
    <row r="161" spans="2:8" ht="31.15" customHeight="1" x14ac:dyDescent="0.2">
      <c r="B161" s="53"/>
      <c r="C161" s="34" t="s">
        <v>9</v>
      </c>
      <c r="D161" s="21">
        <v>60</v>
      </c>
      <c r="E161" s="21">
        <v>62.8</v>
      </c>
      <c r="F161" s="21">
        <v>64.8</v>
      </c>
      <c r="G161" s="48"/>
    </row>
    <row r="162" spans="2:8" ht="18.75" customHeight="1" x14ac:dyDescent="0.2">
      <c r="B162" s="53"/>
      <c r="C162" s="34" t="s">
        <v>19</v>
      </c>
      <c r="D162" s="21"/>
      <c r="E162" s="21"/>
      <c r="F162" s="21"/>
      <c r="G162" s="48"/>
    </row>
    <row r="163" spans="2:8" ht="18.75" customHeight="1" x14ac:dyDescent="0.2">
      <c r="B163" s="54"/>
      <c r="C163" s="34" t="s">
        <v>8</v>
      </c>
      <c r="D163" s="21"/>
      <c r="E163" s="21"/>
      <c r="F163" s="21"/>
      <c r="G163" s="48"/>
    </row>
    <row r="164" spans="2:8" ht="18" customHeight="1" x14ac:dyDescent="0.2">
      <c r="B164" s="37" t="s">
        <v>110</v>
      </c>
      <c r="C164" s="14" t="s">
        <v>111</v>
      </c>
      <c r="D164" s="22"/>
      <c r="E164" s="22"/>
      <c r="F164" s="22"/>
      <c r="G164" s="42"/>
      <c r="H164" s="73"/>
    </row>
    <row r="165" spans="2:8" ht="15" customHeight="1" x14ac:dyDescent="0.2">
      <c r="B165" s="57"/>
      <c r="C165" s="17" t="s">
        <v>16</v>
      </c>
      <c r="D165" s="7">
        <f>SUM(D167:D169)</f>
        <v>54</v>
      </c>
      <c r="E165" s="7">
        <f t="shared" ref="E165:F165" si="22">SUM(E167:E169)</f>
        <v>56.5</v>
      </c>
      <c r="F165" s="7">
        <f t="shared" si="22"/>
        <v>58.3</v>
      </c>
      <c r="G165" s="46"/>
    </row>
    <row r="166" spans="2:8" ht="18.75" customHeight="1" x14ac:dyDescent="0.2">
      <c r="B166" s="70"/>
      <c r="C166" s="35" t="s">
        <v>4</v>
      </c>
      <c r="D166" s="6"/>
      <c r="E166" s="6"/>
      <c r="F166" s="6"/>
      <c r="G166" s="47"/>
    </row>
    <row r="167" spans="2:8" ht="27.75" customHeight="1" x14ac:dyDescent="0.2">
      <c r="B167" s="71"/>
      <c r="C167" s="34" t="s">
        <v>9</v>
      </c>
      <c r="D167" s="21">
        <v>54</v>
      </c>
      <c r="E167" s="21">
        <v>56.5</v>
      </c>
      <c r="F167" s="21">
        <v>58.3</v>
      </c>
      <c r="G167" s="48"/>
    </row>
    <row r="168" spans="2:8" ht="18.75" customHeight="1" x14ac:dyDescent="0.2">
      <c r="B168" s="71"/>
      <c r="C168" s="34" t="s">
        <v>19</v>
      </c>
      <c r="D168" s="21"/>
      <c r="E168" s="21"/>
      <c r="F168" s="21"/>
      <c r="G168" s="48"/>
    </row>
    <row r="169" spans="2:8" ht="18.75" customHeight="1" x14ac:dyDescent="0.2">
      <c r="B169" s="72"/>
      <c r="C169" s="34" t="s">
        <v>8</v>
      </c>
      <c r="D169" s="21"/>
      <c r="E169" s="21"/>
      <c r="F169" s="21"/>
      <c r="G169" s="48"/>
    </row>
    <row r="170" spans="2:8" ht="40.9" customHeight="1" x14ac:dyDescent="0.2">
      <c r="B170" s="58" t="s">
        <v>53</v>
      </c>
      <c r="C170" s="11" t="s">
        <v>89</v>
      </c>
      <c r="D170" s="12"/>
      <c r="E170" s="12"/>
      <c r="F170" s="12"/>
      <c r="G170" s="49"/>
    </row>
    <row r="171" spans="2:8" ht="30" customHeight="1" x14ac:dyDescent="0.2">
      <c r="B171" s="37" t="s">
        <v>55</v>
      </c>
      <c r="C171" s="14" t="s">
        <v>91</v>
      </c>
      <c r="D171" s="22"/>
      <c r="E171" s="22"/>
      <c r="F171" s="22"/>
      <c r="G171" s="42" t="s">
        <v>64</v>
      </c>
    </row>
    <row r="172" spans="2:8" ht="16.5" customHeight="1" x14ac:dyDescent="0.2">
      <c r="B172" s="16"/>
      <c r="C172" s="17" t="s">
        <v>3</v>
      </c>
      <c r="D172" s="7">
        <f>SUM(D174:D177)</f>
        <v>26.4</v>
      </c>
      <c r="E172" s="7">
        <f t="shared" ref="E172:F172" si="23">SUM(E174:E177)</f>
        <v>0</v>
      </c>
      <c r="F172" s="7">
        <f t="shared" si="23"/>
        <v>0</v>
      </c>
      <c r="G172" s="46"/>
    </row>
    <row r="173" spans="2:8" ht="16.5" customHeight="1" x14ac:dyDescent="0.2">
      <c r="B173" s="84"/>
      <c r="C173" s="35" t="s">
        <v>4</v>
      </c>
      <c r="D173" s="6"/>
      <c r="E173" s="6"/>
      <c r="F173" s="6"/>
      <c r="G173" s="47"/>
    </row>
    <row r="174" spans="2:8" ht="16.5" customHeight="1" x14ac:dyDescent="0.2">
      <c r="B174" s="85"/>
      <c r="C174" s="34" t="s">
        <v>9</v>
      </c>
      <c r="D174" s="21"/>
      <c r="E174" s="21"/>
      <c r="F174" s="21"/>
      <c r="G174" s="48"/>
    </row>
    <row r="175" spans="2:8" ht="16.5" customHeight="1" x14ac:dyDescent="0.2">
      <c r="B175" s="85"/>
      <c r="C175" s="15" t="s">
        <v>12</v>
      </c>
      <c r="D175" s="21">
        <v>26.4</v>
      </c>
      <c r="E175" s="21"/>
      <c r="F175" s="21"/>
      <c r="G175" s="48"/>
    </row>
    <row r="176" spans="2:8" ht="16.5" customHeight="1" x14ac:dyDescent="0.2">
      <c r="B176" s="85"/>
      <c r="C176" s="15" t="s">
        <v>13</v>
      </c>
      <c r="D176" s="21"/>
      <c r="E176" s="21"/>
      <c r="F176" s="21"/>
      <c r="G176" s="48"/>
    </row>
    <row r="177" spans="2:7" ht="16.5" customHeight="1" x14ac:dyDescent="0.2">
      <c r="B177" s="86"/>
      <c r="C177" s="34" t="s">
        <v>8</v>
      </c>
      <c r="D177" s="21"/>
      <c r="E177" s="21"/>
      <c r="F177" s="21"/>
      <c r="G177" s="48"/>
    </row>
    <row r="178" spans="2:7" ht="31.5" customHeight="1" x14ac:dyDescent="0.2">
      <c r="B178" s="37" t="s">
        <v>56</v>
      </c>
      <c r="C178" s="14" t="s">
        <v>92</v>
      </c>
      <c r="D178" s="22"/>
      <c r="E178" s="22"/>
      <c r="F178" s="22"/>
      <c r="G178" s="42" t="s">
        <v>62</v>
      </c>
    </row>
    <row r="179" spans="2:7" ht="16.5" customHeight="1" x14ac:dyDescent="0.2">
      <c r="B179" s="16"/>
      <c r="C179" s="17" t="s">
        <v>3</v>
      </c>
      <c r="D179" s="7">
        <f>SUM(D181:D184)</f>
        <v>99.6</v>
      </c>
      <c r="E179" s="7">
        <f t="shared" ref="E179:F179" si="24">SUM(E181:E184)</f>
        <v>114.80000000000001</v>
      </c>
      <c r="F179" s="7">
        <f t="shared" si="24"/>
        <v>122.10000000000001</v>
      </c>
      <c r="G179" s="46"/>
    </row>
    <row r="180" spans="2:7" ht="16.5" customHeight="1" x14ac:dyDescent="0.2">
      <c r="B180" s="84"/>
      <c r="C180" s="35" t="s">
        <v>4</v>
      </c>
      <c r="D180" s="6"/>
      <c r="E180" s="6"/>
      <c r="F180" s="6"/>
      <c r="G180" s="47"/>
    </row>
    <row r="181" spans="2:7" ht="16.5" customHeight="1" x14ac:dyDescent="0.2">
      <c r="B181" s="85"/>
      <c r="C181" s="34" t="s">
        <v>9</v>
      </c>
      <c r="D181" s="21">
        <v>42.2</v>
      </c>
      <c r="E181" s="21">
        <v>56.1</v>
      </c>
      <c r="F181" s="21">
        <v>61.7</v>
      </c>
      <c r="G181" s="48"/>
    </row>
    <row r="182" spans="2:7" ht="16.5" customHeight="1" x14ac:dyDescent="0.2">
      <c r="B182" s="85"/>
      <c r="C182" s="15" t="s">
        <v>12</v>
      </c>
      <c r="D182" s="21">
        <v>11.5</v>
      </c>
      <c r="E182" s="21">
        <v>11.8</v>
      </c>
      <c r="F182" s="21">
        <v>12.4</v>
      </c>
      <c r="G182" s="48"/>
    </row>
    <row r="183" spans="2:7" ht="16.5" customHeight="1" x14ac:dyDescent="0.2">
      <c r="B183" s="85"/>
      <c r="C183" s="15" t="s">
        <v>13</v>
      </c>
      <c r="D183" s="21">
        <v>45.9</v>
      </c>
      <c r="E183" s="21">
        <v>46.9</v>
      </c>
      <c r="F183" s="21">
        <v>48</v>
      </c>
      <c r="G183" s="48"/>
    </row>
    <row r="184" spans="2:7" ht="16.5" customHeight="1" x14ac:dyDescent="0.2">
      <c r="B184" s="86"/>
      <c r="C184" s="34" t="s">
        <v>8</v>
      </c>
      <c r="D184" s="21"/>
      <c r="E184" s="21"/>
      <c r="F184" s="21"/>
      <c r="G184" s="48"/>
    </row>
    <row r="185" spans="2:7" ht="30" customHeight="1" x14ac:dyDescent="0.2">
      <c r="B185" s="37" t="s">
        <v>57</v>
      </c>
      <c r="C185" s="14" t="s">
        <v>93</v>
      </c>
      <c r="D185" s="22"/>
      <c r="E185" s="22"/>
      <c r="F185" s="22"/>
      <c r="G185" s="42" t="s">
        <v>63</v>
      </c>
    </row>
    <row r="186" spans="2:7" ht="16.5" customHeight="1" x14ac:dyDescent="0.2">
      <c r="B186" s="16"/>
      <c r="C186" s="17" t="s">
        <v>3</v>
      </c>
      <c r="D186" s="7"/>
      <c r="E186" s="7"/>
      <c r="F186" s="7"/>
      <c r="G186" s="46"/>
    </row>
    <row r="187" spans="2:7" ht="16.5" customHeight="1" x14ac:dyDescent="0.2">
      <c r="B187" s="84"/>
      <c r="C187" s="35" t="s">
        <v>4</v>
      </c>
      <c r="D187" s="6"/>
      <c r="E187" s="6"/>
      <c r="F187" s="6"/>
      <c r="G187" s="47"/>
    </row>
    <row r="188" spans="2:7" ht="16.5" customHeight="1" x14ac:dyDescent="0.2">
      <c r="B188" s="85"/>
      <c r="C188" s="34" t="s">
        <v>9</v>
      </c>
      <c r="D188" s="21"/>
      <c r="E188" s="21"/>
      <c r="F188" s="21"/>
      <c r="G188" s="48"/>
    </row>
    <row r="189" spans="2:7" ht="16.5" customHeight="1" x14ac:dyDescent="0.2">
      <c r="B189" s="86"/>
      <c r="C189" s="34" t="s">
        <v>8</v>
      </c>
      <c r="D189" s="21"/>
      <c r="E189" s="21"/>
      <c r="F189" s="21"/>
      <c r="G189" s="48"/>
    </row>
    <row r="190" spans="2:7" ht="54.75" customHeight="1" x14ac:dyDescent="0.2">
      <c r="B190" s="37" t="s">
        <v>58</v>
      </c>
      <c r="C190" s="14" t="s">
        <v>94</v>
      </c>
      <c r="D190" s="22"/>
      <c r="E190" s="22"/>
      <c r="F190" s="22"/>
      <c r="G190" s="42" t="s">
        <v>63</v>
      </c>
    </row>
    <row r="191" spans="2:7" ht="16.5" customHeight="1" x14ac:dyDescent="0.2">
      <c r="B191" s="16"/>
      <c r="C191" s="17" t="s">
        <v>3</v>
      </c>
      <c r="D191" s="7">
        <f>SUM(D193:D196)</f>
        <v>240</v>
      </c>
      <c r="E191" s="7">
        <f t="shared" ref="E191:F191" si="25">SUM(E193:E196)</f>
        <v>86.2</v>
      </c>
      <c r="F191" s="7">
        <f t="shared" si="25"/>
        <v>242.39999999999998</v>
      </c>
      <c r="G191" s="46"/>
    </row>
    <row r="192" spans="2:7" ht="16.5" customHeight="1" x14ac:dyDescent="0.2">
      <c r="B192" s="84"/>
      <c r="C192" s="35" t="s">
        <v>4</v>
      </c>
      <c r="D192" s="6"/>
      <c r="E192" s="6"/>
      <c r="F192" s="6"/>
      <c r="G192" s="47"/>
    </row>
    <row r="193" spans="2:7" ht="16.5" customHeight="1" x14ac:dyDescent="0.2">
      <c r="B193" s="85"/>
      <c r="C193" s="34" t="s">
        <v>9</v>
      </c>
      <c r="D193" s="21"/>
      <c r="E193" s="21">
        <v>45</v>
      </c>
      <c r="F193" s="21">
        <v>200</v>
      </c>
      <c r="G193" s="48"/>
    </row>
    <row r="194" spans="2:7" ht="16.5" customHeight="1" x14ac:dyDescent="0.2">
      <c r="B194" s="85"/>
      <c r="C194" s="15" t="s">
        <v>12</v>
      </c>
      <c r="D194" s="21">
        <v>7.3</v>
      </c>
      <c r="E194" s="21">
        <v>7.5</v>
      </c>
      <c r="F194" s="21">
        <v>7.7</v>
      </c>
      <c r="G194" s="48"/>
    </row>
    <row r="195" spans="2:7" ht="16.5" customHeight="1" x14ac:dyDescent="0.2">
      <c r="B195" s="85"/>
      <c r="C195" s="15" t="s">
        <v>13</v>
      </c>
      <c r="D195" s="21">
        <v>32.700000000000003</v>
      </c>
      <c r="E195" s="21">
        <v>33.700000000000003</v>
      </c>
      <c r="F195" s="21">
        <v>34.700000000000003</v>
      </c>
      <c r="G195" s="48"/>
    </row>
    <row r="196" spans="2:7" ht="16.5" customHeight="1" x14ac:dyDescent="0.2">
      <c r="B196" s="86"/>
      <c r="C196" s="34" t="s">
        <v>8</v>
      </c>
      <c r="D196" s="21">
        <v>200</v>
      </c>
      <c r="E196" s="21"/>
      <c r="F196" s="21"/>
      <c r="G196" s="48"/>
    </row>
    <row r="197" spans="2:7" ht="53.25" customHeight="1" x14ac:dyDescent="0.2">
      <c r="B197" s="37" t="s">
        <v>59</v>
      </c>
      <c r="C197" s="14" t="s">
        <v>102</v>
      </c>
      <c r="D197" s="22"/>
      <c r="E197" s="22"/>
      <c r="F197" s="22"/>
      <c r="G197" s="42" t="s">
        <v>63</v>
      </c>
    </row>
    <row r="198" spans="2:7" ht="16.5" customHeight="1" x14ac:dyDescent="0.2">
      <c r="B198" s="16"/>
      <c r="C198" s="17" t="s">
        <v>3</v>
      </c>
      <c r="D198" s="51">
        <f>SUM(D200:D203)</f>
        <v>488.2</v>
      </c>
      <c r="E198" s="51">
        <f>SUM(E200:E203)</f>
        <v>297.10000000000002</v>
      </c>
      <c r="F198" s="51">
        <f>SUM(F200:F203)</f>
        <v>19.8</v>
      </c>
      <c r="G198" s="46"/>
    </row>
    <row r="199" spans="2:7" ht="16.5" customHeight="1" x14ac:dyDescent="0.2">
      <c r="B199" s="84"/>
      <c r="C199" s="35" t="s">
        <v>4</v>
      </c>
      <c r="D199" s="6"/>
      <c r="E199" s="6"/>
      <c r="F199" s="6"/>
      <c r="G199" s="47"/>
    </row>
    <row r="200" spans="2:7" ht="16.5" customHeight="1" x14ac:dyDescent="0.2">
      <c r="B200" s="85"/>
      <c r="C200" s="34" t="s">
        <v>9</v>
      </c>
      <c r="D200" s="21"/>
      <c r="E200" s="21">
        <v>50</v>
      </c>
      <c r="F200" s="21">
        <v>9.4</v>
      </c>
      <c r="G200" s="48"/>
    </row>
    <row r="201" spans="2:7" ht="16.5" customHeight="1" x14ac:dyDescent="0.2">
      <c r="B201" s="85"/>
      <c r="C201" s="15" t="s">
        <v>12</v>
      </c>
      <c r="D201" s="21"/>
      <c r="E201" s="21"/>
      <c r="F201" s="21"/>
      <c r="G201" s="48"/>
    </row>
    <row r="202" spans="2:7" ht="16.5" customHeight="1" x14ac:dyDescent="0.2">
      <c r="B202" s="85"/>
      <c r="C202" s="15" t="s">
        <v>13</v>
      </c>
      <c r="D202" s="21">
        <v>223.2</v>
      </c>
      <c r="E202" s="21">
        <v>247.1</v>
      </c>
      <c r="F202" s="21">
        <v>10.4</v>
      </c>
      <c r="G202" s="48"/>
    </row>
    <row r="203" spans="2:7" ht="16.5" customHeight="1" x14ac:dyDescent="0.2">
      <c r="B203" s="86"/>
      <c r="C203" s="34" t="s">
        <v>8</v>
      </c>
      <c r="D203" s="21">
        <v>265</v>
      </c>
      <c r="E203" s="21"/>
      <c r="F203" s="21"/>
      <c r="G203" s="48"/>
    </row>
    <row r="204" spans="2:7" ht="40.5" customHeight="1" x14ac:dyDescent="0.2">
      <c r="B204" s="37" t="s">
        <v>60</v>
      </c>
      <c r="C204" s="14" t="s">
        <v>95</v>
      </c>
      <c r="D204" s="22"/>
      <c r="E204" s="22"/>
      <c r="F204" s="22"/>
      <c r="G204" s="42" t="s">
        <v>63</v>
      </c>
    </row>
    <row r="205" spans="2:7" ht="16.5" customHeight="1" x14ac:dyDescent="0.2">
      <c r="B205" s="16"/>
      <c r="C205" s="17" t="s">
        <v>3</v>
      </c>
      <c r="D205" s="7">
        <f>SUM(D207:D210)</f>
        <v>135</v>
      </c>
      <c r="E205" s="7">
        <f t="shared" ref="E205:F205" si="26">SUM(E207:E210)</f>
        <v>1101.4000000000001</v>
      </c>
      <c r="F205" s="7">
        <f t="shared" si="26"/>
        <v>1202.3000000000002</v>
      </c>
      <c r="G205" s="46"/>
    </row>
    <row r="206" spans="2:7" ht="16.5" customHeight="1" x14ac:dyDescent="0.2">
      <c r="B206" s="84"/>
      <c r="C206" s="35" t="s">
        <v>4</v>
      </c>
      <c r="D206" s="6"/>
      <c r="E206" s="6"/>
      <c r="F206" s="6"/>
      <c r="G206" s="47"/>
    </row>
    <row r="207" spans="2:7" ht="16.5" customHeight="1" x14ac:dyDescent="0.2">
      <c r="B207" s="85"/>
      <c r="C207" s="34" t="s">
        <v>9</v>
      </c>
      <c r="D207" s="21"/>
      <c r="E207" s="21">
        <v>55</v>
      </c>
      <c r="F207" s="21">
        <v>155.9</v>
      </c>
      <c r="G207" s="48"/>
    </row>
    <row r="208" spans="2:7" ht="16.5" customHeight="1" x14ac:dyDescent="0.2">
      <c r="B208" s="85"/>
      <c r="C208" s="15" t="s">
        <v>12</v>
      </c>
      <c r="D208" s="21"/>
      <c r="E208" s="21"/>
      <c r="F208" s="21"/>
      <c r="G208" s="48"/>
    </row>
    <row r="209" spans="2:7" ht="16.5" customHeight="1" x14ac:dyDescent="0.2">
      <c r="B209" s="85"/>
      <c r="C209" s="15" t="s">
        <v>13</v>
      </c>
      <c r="D209" s="21">
        <v>114.8</v>
      </c>
      <c r="E209" s="21">
        <v>1046.4000000000001</v>
      </c>
      <c r="F209" s="21">
        <v>1046.4000000000001</v>
      </c>
      <c r="G209" s="48"/>
    </row>
    <row r="210" spans="2:7" ht="16.5" customHeight="1" x14ac:dyDescent="0.2">
      <c r="B210" s="86"/>
      <c r="C210" s="34" t="s">
        <v>8</v>
      </c>
      <c r="D210" s="21">
        <v>20.2</v>
      </c>
      <c r="E210" s="21"/>
      <c r="F210" s="21"/>
      <c r="G210" s="48"/>
    </row>
    <row r="211" spans="2:7" ht="38.25" x14ac:dyDescent="0.2">
      <c r="B211" s="37" t="s">
        <v>101</v>
      </c>
      <c r="C211" s="14" t="s">
        <v>100</v>
      </c>
      <c r="D211" s="22"/>
      <c r="E211" s="22"/>
      <c r="F211" s="22"/>
      <c r="G211" s="42"/>
    </row>
    <row r="212" spans="2:7" ht="16.5" customHeight="1" x14ac:dyDescent="0.2">
      <c r="B212" s="16"/>
      <c r="C212" s="17" t="s">
        <v>3</v>
      </c>
      <c r="D212" s="7">
        <f>SUM(D214:D217)</f>
        <v>12.299999999999999</v>
      </c>
      <c r="E212" s="7">
        <f t="shared" ref="E212:F212" si="27">SUM(E214:E217)</f>
        <v>13.399999999999999</v>
      </c>
      <c r="F212" s="7">
        <f t="shared" si="27"/>
        <v>14.5</v>
      </c>
      <c r="G212" s="46"/>
    </row>
    <row r="213" spans="2:7" ht="16.5" customHeight="1" x14ac:dyDescent="0.2">
      <c r="B213" s="52"/>
      <c r="C213" s="35" t="s">
        <v>4</v>
      </c>
      <c r="D213" s="6"/>
      <c r="E213" s="6"/>
      <c r="F213" s="6"/>
      <c r="G213" s="47"/>
    </row>
    <row r="214" spans="2:7" ht="16.5" customHeight="1" x14ac:dyDescent="0.2">
      <c r="B214" s="53"/>
      <c r="C214" s="34" t="s">
        <v>9</v>
      </c>
      <c r="D214" s="20"/>
      <c r="E214" s="20"/>
      <c r="F214" s="20"/>
      <c r="G214" s="48"/>
    </row>
    <row r="215" spans="2:7" ht="16.5" customHeight="1" x14ac:dyDescent="0.2">
      <c r="B215" s="53"/>
      <c r="C215" s="15" t="s">
        <v>12</v>
      </c>
      <c r="D215" s="21">
        <v>1.1000000000000001</v>
      </c>
      <c r="E215" s="21">
        <v>1.2</v>
      </c>
      <c r="F215" s="21">
        <v>1.3</v>
      </c>
      <c r="G215" s="48"/>
    </row>
    <row r="216" spans="2:7" ht="16.5" customHeight="1" x14ac:dyDescent="0.2">
      <c r="B216" s="53"/>
      <c r="C216" s="15" t="s">
        <v>13</v>
      </c>
      <c r="D216" s="21">
        <v>11.2</v>
      </c>
      <c r="E216" s="21">
        <v>12.2</v>
      </c>
      <c r="F216" s="21">
        <v>13.2</v>
      </c>
      <c r="G216" s="48"/>
    </row>
    <row r="217" spans="2:7" ht="16.5" customHeight="1" x14ac:dyDescent="0.2">
      <c r="B217" s="54"/>
      <c r="C217" s="34" t="s">
        <v>8</v>
      </c>
      <c r="D217" s="21"/>
      <c r="E217" s="21"/>
      <c r="F217" s="21"/>
      <c r="G217" s="48"/>
    </row>
    <row r="218" spans="2:7" ht="27" customHeight="1" x14ac:dyDescent="0.2">
      <c r="B218" s="37" t="s">
        <v>112</v>
      </c>
      <c r="C218" s="14" t="s">
        <v>113</v>
      </c>
      <c r="D218" s="22"/>
      <c r="E218" s="22"/>
      <c r="F218" s="22"/>
      <c r="G218" s="42"/>
    </row>
    <row r="219" spans="2:7" ht="16.5" customHeight="1" x14ac:dyDescent="0.2">
      <c r="B219" s="16"/>
      <c r="C219" s="17" t="s">
        <v>3</v>
      </c>
      <c r="D219" s="7">
        <f>SUM(D221:D224)</f>
        <v>14.9</v>
      </c>
      <c r="E219" s="7">
        <f t="shared" ref="E219:F219" si="28">SUM(E221:E224)</f>
        <v>22.1</v>
      </c>
      <c r="F219" s="7">
        <f t="shared" si="28"/>
        <v>25.5</v>
      </c>
      <c r="G219" s="46"/>
    </row>
    <row r="220" spans="2:7" ht="16.5" customHeight="1" x14ac:dyDescent="0.2">
      <c r="B220" s="74"/>
      <c r="C220" s="35" t="s">
        <v>4</v>
      </c>
      <c r="D220" s="6"/>
      <c r="E220" s="6"/>
      <c r="F220" s="6"/>
      <c r="G220" s="47"/>
    </row>
    <row r="221" spans="2:7" ht="16.5" customHeight="1" x14ac:dyDescent="0.2">
      <c r="B221" s="75"/>
      <c r="C221" s="34" t="s">
        <v>9</v>
      </c>
      <c r="D221" s="20"/>
      <c r="E221" s="20"/>
      <c r="F221" s="20"/>
      <c r="G221" s="48"/>
    </row>
    <row r="222" spans="2:7" ht="16.5" customHeight="1" x14ac:dyDescent="0.2">
      <c r="B222" s="82"/>
      <c r="C222" s="15" t="s">
        <v>12</v>
      </c>
      <c r="D222" s="6">
        <v>1.8</v>
      </c>
      <c r="E222" s="6">
        <v>2.6</v>
      </c>
      <c r="F222" s="6">
        <v>3</v>
      </c>
      <c r="G222" s="78"/>
    </row>
    <row r="223" spans="2:7" ht="16.5" customHeight="1" x14ac:dyDescent="0.2">
      <c r="B223" s="82"/>
      <c r="C223" s="15" t="s">
        <v>13</v>
      </c>
      <c r="D223" s="6">
        <v>13.1</v>
      </c>
      <c r="E223" s="6">
        <v>19.5</v>
      </c>
      <c r="F223" s="6">
        <v>22.5</v>
      </c>
      <c r="G223" s="78"/>
    </row>
    <row r="224" spans="2:7" ht="16.5" customHeight="1" x14ac:dyDescent="0.2">
      <c r="B224" s="75"/>
      <c r="C224" s="76" t="s">
        <v>8</v>
      </c>
      <c r="D224" s="77"/>
      <c r="E224" s="77"/>
      <c r="F224" s="77"/>
      <c r="G224" s="78"/>
    </row>
    <row r="225" spans="2:7" ht="26.25" customHeight="1" x14ac:dyDescent="0.2">
      <c r="B225" s="79"/>
      <c r="C225" s="80" t="s">
        <v>17</v>
      </c>
      <c r="D225" s="81">
        <f>+D7+D12+D24+D29+D35+D46+D52+D68+D74+D80+D87+D94+D98+D104+D110+D117+D123+D135+D140+D172+D179+D41+D151+D205+D198+D191+D186+D159+D145+D129+D62+D57+D17+D212+D165+D219</f>
        <v>16834.099999999999</v>
      </c>
      <c r="E225" s="81">
        <f>+E7+E12+E24+E29+E35+E46+E52+E68+E74+E80+E87+E94+E98+E104+E110+E117+E123+E135+E140+E172+E179+E41+E151+E205+E198+E191+E186+E159+E145+E129+E62+E57+E17+E212+E165+E219</f>
        <v>17065</v>
      </c>
      <c r="F225" s="81">
        <f>+F7+F12+F24+F29+F35+F46+F52+F68+F74+F80+F87+F94+F98+F104+F110+F117+F123+F135+F140+F172+F179+F41+F151+F205+F198+F191+F186+F159+F145+F129+F62+F57+F17+F212+F165+F219</f>
        <v>17475.599999999995</v>
      </c>
      <c r="G225" s="46"/>
    </row>
    <row r="226" spans="2:7" ht="15.75" customHeight="1" x14ac:dyDescent="0.2">
      <c r="B226" s="19"/>
      <c r="C226" s="18" t="s">
        <v>5</v>
      </c>
      <c r="D226" s="5">
        <f>SUM(D212+D205+D198+D191+D186+D179+D172)</f>
        <v>1001.5</v>
      </c>
      <c r="E226" s="5">
        <f>SUM(E212+E205+E198+E191+E186+E179+E172)</f>
        <v>1612.9</v>
      </c>
      <c r="F226" s="5">
        <f>SUM(F212+F205+F198+F191+F186+F179+F172)</f>
        <v>1601.1</v>
      </c>
      <c r="G226" s="50"/>
    </row>
    <row r="227" spans="2:7" ht="31.5" customHeight="1" x14ac:dyDescent="0.2">
      <c r="B227" s="19"/>
      <c r="C227" s="18" t="s">
        <v>6</v>
      </c>
      <c r="D227" s="5">
        <v>2120.4</v>
      </c>
      <c r="E227" s="5">
        <f>+E225-D225</f>
        <v>230.90000000000146</v>
      </c>
      <c r="F227" s="5">
        <f>+F225-E225</f>
        <v>410.59999999999491</v>
      </c>
      <c r="G227" s="50"/>
    </row>
    <row r="228" spans="2:7" ht="13.15" customHeight="1" x14ac:dyDescent="0.2">
      <c r="B228" s="87" t="s">
        <v>10</v>
      </c>
      <c r="C228" s="87"/>
      <c r="D228" s="87"/>
      <c r="E228" s="87"/>
      <c r="F228" s="87"/>
      <c r="G228" s="87"/>
    </row>
    <row r="229" spans="2:7" ht="18" customHeight="1" x14ac:dyDescent="0.2">
      <c r="B229" s="87" t="s">
        <v>11</v>
      </c>
      <c r="C229" s="87"/>
      <c r="D229" s="87"/>
      <c r="E229" s="87"/>
      <c r="F229" s="87"/>
      <c r="G229" s="87"/>
    </row>
    <row r="230" spans="2:7" x14ac:dyDescent="0.2">
      <c r="B230" s="83" t="s">
        <v>15</v>
      </c>
      <c r="C230" s="83"/>
      <c r="D230" s="83"/>
      <c r="E230" s="83"/>
      <c r="F230" s="83"/>
      <c r="G230" s="83"/>
    </row>
    <row r="231" spans="2:7" x14ac:dyDescent="0.2">
      <c r="B231" s="1" t="s">
        <v>14</v>
      </c>
    </row>
    <row r="232" spans="2:7" ht="47.25" customHeight="1" x14ac:dyDescent="0.2"/>
    <row r="233" spans="2:7" x14ac:dyDescent="0.2">
      <c r="B233" s="59" t="s">
        <v>96</v>
      </c>
      <c r="C233" s="60">
        <v>2026</v>
      </c>
      <c r="D233" s="60">
        <v>2027</v>
      </c>
      <c r="E233" s="60">
        <v>2028</v>
      </c>
    </row>
    <row r="234" spans="2:7" ht="36" x14ac:dyDescent="0.2">
      <c r="B234" s="61" t="s">
        <v>3</v>
      </c>
      <c r="C234" s="62">
        <f>+C236+C237+C238+C239+C240+C241</f>
        <v>16834.099999999999</v>
      </c>
      <c r="D234" s="62">
        <f>+D236+D237+D238+D239+D240+D241</f>
        <v>17065</v>
      </c>
      <c r="E234" s="62">
        <f>+E236+E237+E238+E239+E240+E241</f>
        <v>17475.599999999999</v>
      </c>
      <c r="F234" s="29"/>
    </row>
    <row r="235" spans="2:7" x14ac:dyDescent="0.2">
      <c r="B235" s="63" t="s">
        <v>4</v>
      </c>
      <c r="C235" s="64"/>
      <c r="D235" s="64"/>
      <c r="E235" s="64"/>
    </row>
    <row r="236" spans="2:7" ht="39" customHeight="1" x14ac:dyDescent="0.2">
      <c r="B236" s="65" t="s">
        <v>9</v>
      </c>
      <c r="C236" s="68">
        <f>+D9+D14+D26+D31+D37+D43+D48+D54+D70+D76+D82+D89+D96+D100+D106+D119+D125+D142+D147+D153+D174+D181+D193+D207+D137+D161+D214+D131+D200+D112+D167+D221</f>
        <v>11586.3</v>
      </c>
      <c r="D236" s="68">
        <f>+E9+E14+E26+E31+E37+E43+E48+E54+E70+E76+E82+E89+E96+E100+E106+E119+E125+E142+E147+E153+E174+E181+E193+E207+E137+E161+E214+E131+E200+E112+E167+E221</f>
        <v>12332.9</v>
      </c>
      <c r="E236" s="68">
        <f>+F9+F14+F26+F31+F37+F43+F48+F54+F70+F76+F82+F89+F96+F100+F106+F119+F125+F142+F147+F153+F174+F181+F193+F207+F137+F161+F214+F131+F200+F112+F167+F221</f>
        <v>12960.499999999998</v>
      </c>
    </row>
    <row r="237" spans="2:7" ht="24" x14ac:dyDescent="0.2">
      <c r="B237" s="65" t="s">
        <v>97</v>
      </c>
      <c r="C237" s="68">
        <f>SUM(D155+D114+D91+D84)</f>
        <v>382</v>
      </c>
      <c r="D237" s="68">
        <f>SUM(E155+E114+E91+E84)</f>
        <v>388</v>
      </c>
      <c r="E237" s="68">
        <f>SUM(F155+F114+F91+F84)</f>
        <v>393</v>
      </c>
    </row>
    <row r="238" spans="2:7" ht="22.15" customHeight="1" x14ac:dyDescent="0.2">
      <c r="B238" s="65" t="s">
        <v>8</v>
      </c>
      <c r="C238" s="68">
        <f>+D39+D85+D92+D102+D157+D138+D143+D50+D27+D78+D121+D217+D210+D163+D127+D169+D10+D224+D203+D196</f>
        <v>1035.3000000000002</v>
      </c>
      <c r="D238" s="68">
        <f>+E39+E85+E92+E102+E157+E138+E143+E50+E27+E78+E121+E217+E210+E163+E127+E169+E10+E224</f>
        <v>0</v>
      </c>
      <c r="E238" s="68">
        <f>+F39+F85+F92+F102+F157+F138+F143+F50+F27+F78+F121+F217+F210+F163+F127+F169+F10+F224</f>
        <v>0</v>
      </c>
    </row>
    <row r="239" spans="2:7" x14ac:dyDescent="0.2">
      <c r="B239" s="65" t="s">
        <v>98</v>
      </c>
      <c r="C239" s="68"/>
      <c r="D239" s="66"/>
      <c r="E239" s="66"/>
    </row>
    <row r="240" spans="2:7" ht="36" x14ac:dyDescent="0.2">
      <c r="B240" s="65" t="s">
        <v>12</v>
      </c>
      <c r="C240" s="68">
        <f>+D38+D49+D71+D64+D59+D90+D101+D107+D113+D132+D148+D154+D175+D182+D32+D215+D194+D208+D201+D77+D222</f>
        <v>3183.6000000000004</v>
      </c>
      <c r="D240" s="68">
        <f>+E38+E49+E71+E64+E59+E90+E101+E107+E113+E132+E148+E154+E175+E182+E32+E215+E194+E208+E201+E77+E222</f>
        <v>2726.1</v>
      </c>
      <c r="E240" s="68">
        <f>+F38+F49+F71+F64+F59+F90+F101+F107+F113+F132+F148+F154+F175+F182+F32+F215+F194+F208+F201+F77+F222</f>
        <v>2728.7000000000003</v>
      </c>
    </row>
    <row r="241" spans="2:6" ht="36.75" customHeight="1" x14ac:dyDescent="0.2">
      <c r="B241" s="67" t="s">
        <v>13</v>
      </c>
      <c r="C241" s="68">
        <f>+D156+D176+D183+D195+D202+D209+D216+D223</f>
        <v>646.90000000000009</v>
      </c>
      <c r="D241" s="68">
        <f>+E156+E176+E183+E195+E202+E209+E216+E223</f>
        <v>1618.0000000000002</v>
      </c>
      <c r="E241" s="68">
        <f>+F156+F176+F183+F195+F202+F209+F216+F223</f>
        <v>1393.4</v>
      </c>
    </row>
    <row r="243" spans="2:6" x14ac:dyDescent="0.2">
      <c r="F243" s="29"/>
    </row>
  </sheetData>
  <customSheetViews>
    <customSheetView guid="{A25CBBA6-BF9D-471B-9990-D910D9EEB63D}" fitToPage="1" topLeftCell="A227">
      <selection activeCell="B231" sqref="B231:G231"/>
      <pageMargins left="0.39370078740157483" right="0.39370078740157483" top="0.59055118110236227" bottom="0.59055118110236227" header="0" footer="0"/>
      <pageSetup paperSize="9" scale="70" fitToHeight="0" orientation="portrait" r:id="rId1"/>
    </customSheetView>
    <customSheetView guid="{8E0384B9-5A43-4E3F-8C4C-297E97F78527}" showPageBreaks="1" fitToPage="1" topLeftCell="B209">
      <selection activeCell="C68" sqref="C68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BB615C49-902B-4D50-9B5C-4E9722C473C2}" fitToPage="1" topLeftCell="B1">
      <selection activeCell="C200" sqref="C200"/>
      <pageMargins left="0.39370078740157483" right="0.39370078740157483" top="0.59055118110236227" bottom="0.59055118110236227" header="0" footer="0"/>
      <pageSetup paperSize="9" scale="50" fitToHeight="0" orientation="portrait" r:id="rId3"/>
    </customSheetView>
    <customSheetView guid="{1D0D37F2-3F1B-4F83-A4E2-E86EF810C983}" fitToPage="1" topLeftCell="B147">
      <selection activeCell="C155" sqref="C155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1653C23C-817F-4C64-8DEC-930B3A1983A9}" fitToPage="1" topLeftCell="B183">
      <selection activeCell="C185" sqref="C185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DB266005-0E88-434F-8BA1-510D2BF2E068}" fitToPage="1" topLeftCell="B175">
      <selection activeCell="F137" sqref="F137"/>
      <pageMargins left="0.39370078740157483" right="0.39370078740157483" top="0.59055118110236227" bottom="0.59055118110236227" header="0" footer="0"/>
      <pageSetup paperSize="9" fitToHeight="0" orientation="landscape" r:id="rId6"/>
    </customSheetView>
    <customSheetView guid="{EBADBC20-E915-4BE5-896E-C9C171CFC27A}" showPageBreaks="1" fitToPage="1" topLeftCell="A217">
      <selection activeCell="F232" sqref="F232"/>
      <pageMargins left="0.39370078740157483" right="0.39370078740157483" top="0.59055118110236227" bottom="0.59055118110236227" header="0" footer="0"/>
      <pageSetup paperSize="9" scale="61" fitToHeight="0" orientation="portrait" r:id="rId7"/>
    </customSheetView>
  </customSheetViews>
  <mergeCells count="34">
    <mergeCell ref="B2:G2"/>
    <mergeCell ref="B95:B96"/>
    <mergeCell ref="B99:B102"/>
    <mergeCell ref="B105:B108"/>
    <mergeCell ref="B58:B60"/>
    <mergeCell ref="B206:B210"/>
    <mergeCell ref="B192:B196"/>
    <mergeCell ref="B187:B189"/>
    <mergeCell ref="B199:B203"/>
    <mergeCell ref="B130:B133"/>
    <mergeCell ref="B124:B127"/>
    <mergeCell ref="B152:B156"/>
    <mergeCell ref="B42:B44"/>
    <mergeCell ref="B47:B50"/>
    <mergeCell ref="B69:B72"/>
    <mergeCell ref="B81:B85"/>
    <mergeCell ref="B88:B92"/>
    <mergeCell ref="B53:B55"/>
    <mergeCell ref="B230:G230"/>
    <mergeCell ref="B18:B21"/>
    <mergeCell ref="B228:G228"/>
    <mergeCell ref="B25:B27"/>
    <mergeCell ref="B30:B33"/>
    <mergeCell ref="B111:B115"/>
    <mergeCell ref="B118:B121"/>
    <mergeCell ref="B180:B184"/>
    <mergeCell ref="B136:B138"/>
    <mergeCell ref="B141:B143"/>
    <mergeCell ref="B146:B149"/>
    <mergeCell ref="B63:B65"/>
    <mergeCell ref="B75:B78"/>
    <mergeCell ref="B229:G229"/>
    <mergeCell ref="B173:B177"/>
    <mergeCell ref="B36:B39"/>
  </mergeCells>
  <pageMargins left="0.39370078740157483" right="0.39370078740157483" top="0.59055118110236227" bottom="0.59055118110236227" header="0" footer="0"/>
  <pageSetup paperSize="9" scale="70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F3" sqref="F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6" t="s">
        <v>3</v>
      </c>
    </row>
    <row r="2" spans="2:2" ht="169.15" customHeight="1" x14ac:dyDescent="0.2">
      <c r="B2" s="3" t="s">
        <v>20</v>
      </c>
    </row>
    <row r="3" spans="2:2" ht="190.5" customHeight="1" x14ac:dyDescent="0.2">
      <c r="B3" s="2" t="s">
        <v>21</v>
      </c>
    </row>
    <row r="4" spans="2:2" ht="120.75" customHeight="1" x14ac:dyDescent="0.2">
      <c r="B4" s="2" t="s">
        <v>22</v>
      </c>
    </row>
    <row r="5" spans="2:2" ht="70.5" customHeight="1" x14ac:dyDescent="0.2">
      <c r="B5" s="2" t="s">
        <v>23</v>
      </c>
    </row>
    <row r="6" spans="2:2" ht="26.25" customHeight="1" x14ac:dyDescent="0.2">
      <c r="B6" s="2" t="s">
        <v>24</v>
      </c>
    </row>
    <row r="7" spans="2:2" ht="178.9" customHeight="1" x14ac:dyDescent="0.2">
      <c r="B7" s="2" t="s">
        <v>25</v>
      </c>
    </row>
    <row r="8" spans="2:2" ht="128.25" customHeight="1" x14ac:dyDescent="0.2">
      <c r="B8" s="40" t="s">
        <v>26</v>
      </c>
    </row>
    <row r="9" spans="2:2" x14ac:dyDescent="0.2">
      <c r="B9" s="4"/>
    </row>
  </sheetData>
  <customSheetViews>
    <customSheetView guid="{A25CBBA6-BF9D-471B-9990-D910D9EEB63D}" fitToPage="1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1"/>
    </customSheetView>
    <customSheetView guid="{8E0384B9-5A43-4E3F-8C4C-297E97F78527}" fitToPage="1" state="hidden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BB615C49-902B-4D50-9B5C-4E9722C473C2}" fitToPage="1" state="hidden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3"/>
    </customSheetView>
    <customSheetView guid="{1D0D37F2-3F1B-4F83-A4E2-E86EF810C983}" fitToPage="1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1653C23C-817F-4C64-8DEC-930B3A1983A9}" fitToPage="1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DB266005-0E88-434F-8BA1-510D2BF2E068}" fitToPage="1" state="hidden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EBADBC20-E915-4BE5-896E-C9C171CFC27A}" showPageBreaks="1" fitToPage="1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7"/>
    </customSheetView>
  </customSheetViews>
  <pageMargins left="0.39370078740157483" right="0.39370078740157483" top="0.59055118110236227" bottom="0.59055118110236227" header="0" footer="0"/>
  <pageSetup paperSize="9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5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2026-01-30T15:05:04Z</cp:lastPrinted>
  <dcterms:created xsi:type="dcterms:W3CDTF">2023-07-11T10:34:54Z</dcterms:created>
  <dcterms:modified xsi:type="dcterms:W3CDTF">2026-04-15T08:39:48Z</dcterms:modified>
</cp:coreProperties>
</file>