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6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\"/>
    </mc:Choice>
  </mc:AlternateContent>
  <workbookProtection lockRevision="1"/>
  <bookViews>
    <workbookView xWindow="0" yWindow="0" windowWidth="28770" windowHeight="12360"/>
  </bookViews>
  <sheets>
    <sheet name="4 programa 3 lentelė" sheetId="1" r:id="rId1"/>
    <sheet name="Lėšų atmintinė" sheetId="2" r:id="rId2"/>
  </sheets>
  <calcPr calcId="152511"/>
  <customWorkbookViews>
    <customWorkbookView name="Migle Brazeniene - Personal View" guid="{95A66661-924C-4587-BF9B-C47E0C69FD0D}" mergeInterval="0" personalView="1" maximized="1" xWindow="-8" yWindow="-8" windowWidth="1936" windowHeight="1056" activeSheetId="1"/>
    <customWorkbookView name="Svetlana Jerpyliova - Individuali peržiūra" guid="{F571435C-E0CA-4690-9BDC-D9FC8AED9576}" autoUpdate="1" mergeInterval="15" changesSavedWin="1" personalView="1" xWindow="310" yWindow="70" windowWidth="1502" windowHeight="970" activeSheetId="1"/>
    <customWorkbookView name="Indrė Butenienė - Individuali peržiūra" guid="{9B9F3E62-7C78-4894-A8F0-B3229B2D1239}" mergeInterval="0" personalView="1" maximized="1" xWindow="-9" yWindow="-9" windowWidth="1938" windowHeight="1038" activeSheetId="1"/>
    <customWorkbookView name="Sarune Drobuzaite - Personal View" guid="{5E91BF9D-88EF-4EAD-8708-C46087883035}" mergeInterval="0" personalView="1" maximized="1" xWindow="-9" yWindow="-9" windowWidth="1938" windowHeight="1038" activeSheetId="1"/>
    <customWorkbookView name="Irena Stankeviciene - Individuali peržiūra" guid="{A080F799-B601-4179-A527-05226F5B4CC3}" mergeInterval="0" personalView="1" yWindow="40" windowWidth="1920" windowHeight="1040" activeSheetId="1"/>
    <customWorkbookView name="user - Individuali peržiūra" guid="{AE9DA1E0-6181-496E-99C6-08519C19A850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7" i="1" l="1"/>
  <c r="D107" i="1"/>
  <c r="E111" i="1"/>
  <c r="D111" i="1"/>
  <c r="D112" i="1"/>
  <c r="E112" i="1"/>
  <c r="D109" i="1"/>
  <c r="E109" i="1"/>
  <c r="C109" i="1"/>
  <c r="C112" i="1" l="1"/>
  <c r="C111" i="1"/>
  <c r="C107" i="1"/>
  <c r="D105" i="1" l="1"/>
  <c r="C105" i="1"/>
  <c r="D60" i="1"/>
  <c r="F60" i="1"/>
  <c r="E60" i="1"/>
  <c r="D53" i="1"/>
  <c r="F53" i="1"/>
  <c r="E53" i="1"/>
  <c r="E105" i="1" l="1"/>
  <c r="E22" i="1" l="1"/>
  <c r="D7" i="1"/>
  <c r="D14" i="1"/>
  <c r="D22" i="1"/>
  <c r="D38" i="1"/>
  <c r="F89" i="1" l="1"/>
  <c r="E89" i="1"/>
  <c r="D89" i="1"/>
  <c r="F82" i="1"/>
  <c r="E82" i="1"/>
  <c r="D82" i="1"/>
  <c r="F14" i="1" l="1"/>
  <c r="E14" i="1"/>
  <c r="E7" i="1" l="1"/>
  <c r="F7" i="1"/>
  <c r="E75" i="1"/>
  <c r="E96" i="1" s="1"/>
  <c r="F75" i="1"/>
  <c r="F96" i="1" s="1"/>
  <c r="E68" i="1"/>
  <c r="F68" i="1"/>
  <c r="E48" i="1"/>
  <c r="F48" i="1"/>
  <c r="E43" i="1"/>
  <c r="F43" i="1"/>
  <c r="E38" i="1"/>
  <c r="F38" i="1"/>
  <c r="E33" i="1"/>
  <c r="F33" i="1"/>
  <c r="E28" i="1"/>
  <c r="F28" i="1"/>
  <c r="F22" i="1"/>
  <c r="D75" i="1"/>
  <c r="D96" i="1" s="1"/>
  <c r="D68" i="1"/>
  <c r="D48" i="1"/>
  <c r="D43" i="1"/>
  <c r="D33" i="1"/>
  <c r="D28" i="1"/>
  <c r="E95" i="1" l="1"/>
  <c r="D95" i="1"/>
  <c r="F95" i="1"/>
  <c r="F97" i="1" l="1"/>
  <c r="E97" i="1"/>
</calcChain>
</file>

<file path=xl/sharedStrings.xml><?xml version="1.0" encoding="utf-8"?>
<sst xmlns="http://schemas.openxmlformats.org/spreadsheetml/2006/main" count="151" uniqueCount="73">
  <si>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</si>
  <si>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</si>
  <si>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</si>
  <si>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</si>
  <si>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</si>
  <si>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</si>
  <si>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</si>
  <si>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</si>
  <si>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</si>
  <si>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</si>
  <si>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</si>
  <si>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</si>
  <si>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</si>
  <si>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</si>
  <si>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</si>
  <si>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</si>
  <si>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</si>
  <si>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</si>
  <si>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</si>
  <si>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</si>
  <si>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</si>
  <si>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</si>
  <si>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</si>
  <si>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</si>
  <si>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</si>
  <si>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</si>
  <si>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008-01-01 (P)**</t>
  </si>
  <si>
    <t>008-01-02 (T)*</t>
  </si>
  <si>
    <t>008-01-02-01 (TVP)***</t>
  </si>
  <si>
    <t>008-01-02-02 (TVP)</t>
  </si>
  <si>
    <t>008-01-02-03 (TVP)</t>
  </si>
  <si>
    <t>008-01-03 (T)*</t>
  </si>
  <si>
    <t>008-01-03-01 (TVP)</t>
  </si>
  <si>
    <t>008-01-03-02 (TVP)</t>
  </si>
  <si>
    <t>008-01-03-03 (TVP)</t>
  </si>
  <si>
    <t>008-01-04 (P)</t>
  </si>
  <si>
    <t>008-01-04-01                        (PVP, RPP)</t>
  </si>
  <si>
    <t>008-01-04-02                          (PVP, RPP)</t>
  </si>
  <si>
    <t>3.1.1.3</t>
  </si>
  <si>
    <t>008-01-01-03(PVP)</t>
  </si>
  <si>
    <t>3.2.1.3</t>
  </si>
  <si>
    <t>3.2.1.2</t>
  </si>
  <si>
    <t>3.1.1.2</t>
  </si>
  <si>
    <t>2.5.2.1</t>
  </si>
  <si>
    <t>Uždavinys: Remontuoti ir rekonstruoti sausinimo sistemų griovius ir juose esančius statinius</t>
  </si>
  <si>
    <t xml:space="preserve">Priemonė: Panevėžio rajono Jotainių, Mikėnų ir Vadoklių kadastro vietovėse  griovių ir juose esančių statinių rekonstrukcija </t>
  </si>
  <si>
    <t>Uždavinys: Vykdyti einamuosius melioracijos darbus</t>
  </si>
  <si>
    <t xml:space="preserve">Priemonė: Melioracijos sistemų ir hidrotechninių statinių eksploatacija           </t>
  </si>
  <si>
    <t xml:space="preserve">Priemonė: Melioracijos statinių remontas ir priežiūra </t>
  </si>
  <si>
    <r>
      <t>Priemonė: Valstybei nuosavybės teise priklausančių melioracijos statinių būklės pagerinimas didinant žemės ūkio veiklos konkurencingumą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</si>
  <si>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Uždavinys: Vykdyti turizmo informacijos sklaidą bei skatinti gyventojų verslumą </t>
  </si>
  <si>
    <t>Priemonė: VšĮ Panevėžio plėtros agentūros veiklų dalinis finansavimas</t>
  </si>
  <si>
    <t xml:space="preserve">Priemonė: Finansinė parama SVV ūkio subjektams ir verslo plėtros skatinimas, SVV ūkio subjektų rėmimas </t>
  </si>
  <si>
    <t xml:space="preserve">Priemonė: Kompensacijos, dotacijos arba subsidijos žemės ūkio subjektams vykdantiems žemės ūkio veiklą </t>
  </si>
  <si>
    <t xml:space="preserve">Uždavinys: Kurti infrastruktūrą turizmo ir verslo plėtrai </t>
  </si>
  <si>
    <t xml:space="preserve">Priemonė: Projekto 01-004-07-01-01 (RE),  01-004-07-02-01 (RE) „Bendradarbystės erdvės įkūrimas Velžyje, Panevėžio rajone“ įgyvendinimas </t>
  </si>
  <si>
    <t>Metai</t>
  </si>
  <si>
    <t xml:space="preserve">Pajamų įmokos ir kitos pajamos </t>
  </si>
  <si>
    <t>Skolintos lėšos</t>
  </si>
  <si>
    <t>008-01-01-04(PVP)</t>
  </si>
  <si>
    <t>Priemonė: Panevėžio rajono Smilgių seniūnijos Perekšlių ir Sujetų kadastro vietovėse griovių ir juose esančių statinių rekonstrukcija</t>
  </si>
  <si>
    <t>008-01-04-03                          (PVP, RPP)</t>
  </si>
  <si>
    <r>
      <t>Priemonė: Projekto „Panevėžio r. savivaldybės gamtos ir kultūros paveldo objektų pritaikymas lankymui II etapas“ įgyvendinimas</t>
    </r>
    <r>
      <rPr>
        <b/>
        <sz val="10"/>
        <rFont val="Times New Roman"/>
        <family val="1"/>
        <charset val="186"/>
      </rPr>
      <t xml:space="preserve"> (Pašilių stumbrynas)</t>
    </r>
  </si>
  <si>
    <t>008-01-04-04                          (PVP, RPP)</t>
  </si>
  <si>
    <r>
      <t>Priemonė: Projekto „Panevėžio r. savivaldybės gamtos ir kultūros paveldo objektų pritaikymas lankymui III etapas“ įgyvendinimas</t>
    </r>
    <r>
      <rPr>
        <b/>
        <sz val="10"/>
        <rFont val="Times New Roman"/>
        <family val="1"/>
        <charset val="186"/>
      </rPr>
      <t xml:space="preserve"> (Krekenava)</t>
    </r>
  </si>
  <si>
    <t>2027 metų asignavimai ir kitos lėšos</t>
  </si>
  <si>
    <t>3 lentelė. Panevėžio rajono savivaldybės 2025–2027 metų 008 Ekonominio konkurencingumo didinimo  programos uždaviniai, priemonės, asignavimai ir kitos lėšos (tūkst. eurų)</t>
  </si>
  <si>
    <t>2.5.1.3</t>
  </si>
  <si>
    <t>Priemonė: Projekto „Skatinimo priemonių investuoti Panevėžio regiono funkcinėje zonoje parengimas ir įgyvendinimas“ FZ2-2 / 01-004-07-02-01 (RE) įgyvendinimas</t>
  </si>
  <si>
    <t>008-01-03-04 (PVP, RPP)</t>
  </si>
  <si>
    <t>008-01-03-05 (PVP, RPP)</t>
  </si>
  <si>
    <t>Priemonė: Projekto „FZ turistinio identiteto reprezentacija“ FZ3-4 / 01-004-07-01-01 (RE) įgyvendinimas</t>
  </si>
  <si>
    <r>
      <t>Priemonė: Projekto 01-004-07-01-01 (RE), 01-004-07-02-01 (RE) „Panevėžio r. savivaldybės gamtos ir kultūros paveldo objektų pritaikymas lankymu</t>
    </r>
    <r>
      <rPr>
        <b/>
        <sz val="10"/>
        <rFont val="Times New Roman"/>
        <family val="1"/>
        <charset val="186"/>
      </rPr>
      <t>i I etapas</t>
    </r>
    <r>
      <rPr>
        <b/>
        <sz val="10"/>
        <color theme="1"/>
        <rFont val="Times New Roman"/>
        <family val="1"/>
        <charset val="186"/>
      </rPr>
      <t>“ įgyvendinimas</t>
    </r>
    <r>
      <rPr>
        <b/>
        <sz val="10"/>
        <rFont val="Times New Roman"/>
        <family val="1"/>
        <charset val="186"/>
      </rPr>
      <t xml:space="preserve"> (8 objektai)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</si>
</sst>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7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164" fontId="7" fillId="6" borderId="7" xfId="0" applyNumberFormat="1" applyFont="1" applyFill="1" applyBorder="1" applyAlignment="1">
      <alignment horizontal="center" vertical="top" wrapText="1"/>
    </xf>
    <xf numFmtId="49" fontId="7" fillId="6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right"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72" Type="http://schemas.openxmlformats.org/officeDocument/2006/relationships/revisionLog" Target="revisionLog16.xml"/><Relationship Id="rId68" Type="http://schemas.openxmlformats.org/officeDocument/2006/relationships/revisionLog" Target="revisionLog12.xml"/><Relationship Id="rId71" Type="http://schemas.openxmlformats.org/officeDocument/2006/relationships/revisionLog" Target="revisionLog15.xml"/><Relationship Id="rId67" Type="http://schemas.openxmlformats.org/officeDocument/2006/relationships/revisionLog" Target="revisionLog11.xml"/><Relationship Id="rId70" Type="http://schemas.openxmlformats.org/officeDocument/2006/relationships/revisionLog" Target="revisionLog14.xml"/><Relationship Id="rId66" Type="http://schemas.openxmlformats.org/officeDocument/2006/relationships/revisionLog" Target="revisionLog10.xml"/><Relationship Id="rId74" Type="http://schemas.openxmlformats.org/officeDocument/2006/relationships/revisionLog" Target="revisionLog1.xml"/><Relationship Id="rId73" Type="http://schemas.openxmlformats.org/officeDocument/2006/relationships/revisionLog" Target="revisionLog17.xml"/><Relationship Id="rId65" Type="http://schemas.openxmlformats.org/officeDocument/2006/relationships/revisionLog" Target="revisionLog9.xml"/><Relationship Id="rId69" Type="http://schemas.openxmlformats.org/officeDocument/2006/relationships/revisionLog" Target="revisionLog1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B56739A-4BC9-4249-ACF0-14D65191DF41}" diskRevisions="1" revisionId="613" version="2" protected="1" preserveHistory="15">
  <header guid="{C799D5C8-9034-4DF4-9A3A-D6A0A1F91216}" dateTime="2026-01-27T15:22:15" maxSheetId="3" userName="user" r:id="rId65" minRId="488" maxRId="543">
    <sheetIdMap count="2">
      <sheetId val="1"/>
      <sheetId val="2"/>
    </sheetIdMap>
  </header>
  <header guid="{D98D2847-4303-47FB-BBE3-1065887CC774}" dateTime="2026-01-27T15:27:19" maxSheetId="3" userName="user" r:id="rId66" minRId="544" maxRId="569">
    <sheetIdMap count="2">
      <sheetId val="1"/>
      <sheetId val="2"/>
    </sheetIdMap>
  </header>
  <header guid="{7F97511A-C896-478F-815B-96FC224D9244}" dateTime="2026-01-27T15:27:33" maxSheetId="3" userName="user" r:id="rId67">
    <sheetIdMap count="2">
      <sheetId val="1"/>
      <sheetId val="2"/>
    </sheetIdMap>
  </header>
  <header guid="{C3F17500-A5AF-4A5F-B5D2-14185D06708D}" dateTime="2026-01-27T15:39:59" maxSheetId="3" userName="user" r:id="rId68" minRId="570" maxRId="571">
    <sheetIdMap count="2">
      <sheetId val="1"/>
      <sheetId val="2"/>
    </sheetIdMap>
  </header>
  <header guid="{F9166A0C-FF05-4452-80F1-4ED8F85A17AE}" dateTime="2026-01-29T16:12:24" maxSheetId="3" userName="user" r:id="rId69" minRId="572" maxRId="599">
    <sheetIdMap count="2">
      <sheetId val="1"/>
      <sheetId val="2"/>
    </sheetIdMap>
  </header>
  <header guid="{4D9EA46E-3EEA-4B29-B3A8-409C51C541AA}" dateTime="2026-01-29T16:14:14" maxSheetId="3" userName="user" r:id="rId70" minRId="600" maxRId="601">
    <sheetIdMap count="2">
      <sheetId val="1"/>
      <sheetId val="2"/>
    </sheetIdMap>
  </header>
  <header guid="{6E45002B-C2FF-473B-A078-E98E92E1A86C}" dateTime="2026-01-29T16:18:10" maxSheetId="3" userName="user" r:id="rId71" minRId="602">
    <sheetIdMap count="2">
      <sheetId val="1"/>
      <sheetId val="2"/>
    </sheetIdMap>
  </header>
  <header guid="{EB2F510B-1A0A-4915-8C68-7F9B6EB1357E}" dateTime="2026-01-30T17:06:36" maxSheetId="3" userName="user" r:id="rId72" minRId="603" maxRId="606">
    <sheetIdMap count="2">
      <sheetId val="1"/>
      <sheetId val="2"/>
    </sheetIdMap>
  </header>
  <header guid="{3FABD7E2-702C-44DC-A526-1C1729A6598F}" dateTime="2026-01-31T18:51:24" maxSheetId="3" userName="user" r:id="rId73" minRId="607" maxRId="609">
    <sheetIdMap count="2">
      <sheetId val="1"/>
      <sheetId val="2"/>
    </sheetIdMap>
  </header>
  <header guid="{EB56739A-4BC9-4249-ACF0-14D65191DF41}" dateTime="2026-02-03T09:33:05" maxSheetId="3" userName="Irena Stankeviciene" r:id="rId74" minRId="610" maxRId="61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0" sId="1">
    <oc r="D4">
      <v>5</v>
    </oc>
    <nc r="D4">
      <v>3</v>
    </nc>
  </rcc>
  <rcc rId="611" sId="1">
    <oc r="E4">
      <v>6</v>
    </oc>
    <nc r="E4">
      <v>4</v>
    </nc>
  </rcc>
  <rcc rId="612" sId="1">
    <oc r="F4">
      <v>7</v>
    </oc>
    <nc r="F4">
      <v>5</v>
    </nc>
  </rcc>
  <rcc rId="613" sId="1">
    <oc r="G4">
      <v>8</v>
    </oc>
    <nc r="G4">
      <v>6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4" sId="1" numFmtId="4">
    <nc r="D11">
      <v>160</v>
    </nc>
  </rcc>
  <rcc rId="545" sId="1" numFmtId="4">
    <nc r="D10">
      <v>28.4</v>
    </nc>
  </rcc>
  <rcc rId="546" sId="1" numFmtId="4">
    <nc r="D9">
      <v>34.5</v>
    </nc>
  </rcc>
  <rcc rId="547" sId="1" numFmtId="4">
    <nc r="D17">
      <v>28</v>
    </nc>
  </rcc>
  <rcc rId="548" sId="1" numFmtId="4">
    <nc r="D18">
      <v>158.30000000000001</v>
    </nc>
  </rcc>
  <rcc rId="549" sId="1" numFmtId="4">
    <nc r="D16">
      <v>24</v>
    </nc>
  </rcc>
  <rcc rId="550" sId="1" numFmtId="4">
    <nc r="E70">
      <v>400</v>
    </nc>
  </rcc>
  <rcc rId="551" sId="1" numFmtId="4">
    <nc r="F70">
      <v>664.9</v>
    </nc>
  </rcc>
  <rcc rId="552" sId="1" numFmtId="4">
    <nc r="E55">
      <v>12.5</v>
    </nc>
  </rcc>
  <rcc rId="553" sId="1" numFmtId="4">
    <nc r="F55">
      <v>18</v>
    </nc>
  </rcc>
  <rcc rId="554" sId="1" numFmtId="4">
    <nc r="E77">
      <v>48.6</v>
    </nc>
  </rcc>
  <rcc rId="555" sId="1" numFmtId="4">
    <nc r="F77">
      <v>48.6</v>
    </nc>
  </rcc>
  <rcc rId="556" sId="1" numFmtId="4">
    <nc r="E79">
      <v>41.3</v>
    </nc>
  </rcc>
  <rcc rId="557" sId="1" numFmtId="4">
    <nc r="F79">
      <v>41.3</v>
    </nc>
  </rcc>
  <rcc rId="558" sId="1" numFmtId="4">
    <nc r="E84">
      <v>350</v>
    </nc>
  </rcc>
  <rcc rId="559" sId="1" numFmtId="4">
    <nc r="F84">
      <v>422.1</v>
    </nc>
  </rcc>
  <rcc rId="560" sId="1" numFmtId="4">
    <nc r="E86">
      <v>297.5</v>
    </nc>
  </rcc>
  <rcc rId="561" sId="1" numFmtId="4">
    <nc r="F86">
      <v>358.9</v>
    </nc>
  </rcc>
  <rcc rId="562" sId="1" numFmtId="4">
    <nc r="E91">
      <v>1600</v>
    </nc>
  </rcc>
  <rcc rId="563" sId="1" numFmtId="4">
    <nc r="F91">
      <v>1599.7</v>
    </nc>
  </rcc>
  <rcc rId="564" sId="1" numFmtId="4">
    <nc r="E93">
      <v>1360</v>
    </nc>
  </rcc>
  <rcc rId="565" sId="1" numFmtId="4">
    <nc r="F93">
      <v>1359.8</v>
    </nc>
  </rcc>
  <rcc rId="566" sId="1">
    <oc r="D107">
      <f>E9+E24+E30+E40+E45+E50+E70+E77+E16+E84+E91+E55+E62</f>
    </oc>
    <nc r="D107">
      <f>E9+E24+E30+E40+E45+E50+E70+E77+E16+E84+E91+E55+E62</f>
    </nc>
  </rcc>
  <rcc rId="567" sId="1">
    <oc r="E107">
      <f>F9+F24+F30+F40+F45+F50+F70+F77+F16+F84+F91+F55+F62</f>
    </oc>
    <nc r="E107">
      <f>F9+F24+F30+F40+F45+F50+F70+F77+F16+F84+F91+F55+F62</f>
    </nc>
  </rcc>
  <rcc rId="568" sId="1" numFmtId="4">
    <nc r="E62">
      <v>6</v>
    </nc>
  </rcc>
  <rcc rId="569" sId="1" numFmtId="4">
    <nc r="F62">
      <v>11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04:E104">
    <dxf>
      <alignment horizontal="right" readingOrder="0"/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0" sId="1" numFmtId="4">
    <nc r="E35">
      <v>792</v>
    </nc>
  </rcc>
  <rcc rId="571" sId="1" numFmtId="4">
    <nc r="F35">
      <v>792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2" sId="1" numFmtId="4">
    <nc r="D45">
      <v>50</v>
    </nc>
  </rcc>
  <rcc rId="573" sId="1" numFmtId="4">
    <nc r="D77">
      <v>27</v>
    </nc>
  </rcc>
  <rcc rId="574" sId="1" numFmtId="4">
    <nc r="D50">
      <v>10</v>
    </nc>
  </rcc>
  <rcc rId="575" sId="1" numFmtId="4">
    <nc r="D24">
      <v>3</v>
    </nc>
  </rcc>
  <rcc rId="576" sId="1" numFmtId="4">
    <nc r="D30">
      <v>40</v>
    </nc>
  </rcc>
  <rcc rId="577" sId="1" numFmtId="4">
    <nc r="D40">
      <v>186.2</v>
    </nc>
  </rcc>
  <rcc rId="578" sId="1" numFmtId="4">
    <nc r="D55">
      <v>5</v>
    </nc>
  </rcc>
  <rcc rId="579" sId="1" numFmtId="4">
    <nc r="D62">
      <v>2</v>
    </nc>
  </rcc>
  <rcc rId="580" sId="1" numFmtId="4">
    <nc r="D87">
      <v>97</v>
    </nc>
  </rcc>
  <rcc rId="581" sId="1" numFmtId="4">
    <nc r="D73">
      <v>117</v>
    </nc>
  </rcc>
  <rcc rId="582" sId="1" numFmtId="4">
    <nc r="D94">
      <v>260</v>
    </nc>
  </rcc>
  <rcc rId="583" sId="1" numFmtId="4">
    <nc r="D25">
      <v>542.29999999999995</v>
    </nc>
  </rcc>
  <rcc rId="584" sId="1" numFmtId="4">
    <nc r="D35">
      <v>890</v>
    </nc>
  </rcc>
  <rcc rId="585" sId="1">
    <oc r="C109">
      <f>SUM(D73+D41+D26+D65+D58)</f>
    </oc>
    <nc r="C109">
      <f>SUM(D73+D41+D26+D65+D58+D94+D87+D80+D51+D46+D31+D19+D12)</f>
    </nc>
  </rcc>
  <rcc rId="586" sId="1">
    <nc r="D109">
      <f>SUM(E73+E41+E26+E65+E58+E94+E87+E80+E51+E46+E31+E19+E12)</f>
    </nc>
  </rcc>
  <rcc rId="587" sId="1">
    <nc r="E109">
      <f>SUM(F73+F41+F26+F65+F58+F94+F87+F80+F51+F46+F31+F19+F12)</f>
    </nc>
  </rcc>
  <rcc rId="588" sId="1" numFmtId="4">
    <nc r="E50">
      <v>10.5</v>
    </nc>
  </rcc>
  <rcc rId="589" sId="1" numFmtId="4">
    <nc r="F50">
      <v>10.8</v>
    </nc>
  </rcc>
  <rcc rId="590" sId="1" numFmtId="4">
    <nc r="E45">
      <v>52</v>
    </nc>
  </rcc>
  <rcc rId="591" sId="1" numFmtId="4">
    <nc r="F45">
      <v>53.7</v>
    </nc>
  </rcc>
  <rcc rId="592" sId="1" numFmtId="4">
    <nc r="E40">
      <v>195</v>
    </nc>
  </rcc>
  <rcc rId="593" sId="1" numFmtId="4">
    <nc r="F40">
      <v>201.2</v>
    </nc>
  </rcc>
  <rcc rId="594" sId="1" numFmtId="4">
    <nc r="E30">
      <v>41.9</v>
    </nc>
  </rcc>
  <rcc rId="595" sId="1" numFmtId="4">
    <nc r="F30">
      <v>43.2</v>
    </nc>
  </rcc>
  <rcc rId="596" sId="1" numFmtId="4">
    <nc r="E25">
      <v>542.29999999999995</v>
    </nc>
  </rcc>
  <rcc rId="597" sId="1" numFmtId="4">
    <nc r="F25">
      <v>542.29999999999995</v>
    </nc>
  </rcc>
  <rcc rId="598" sId="1" numFmtId="4">
    <nc r="E24">
      <v>3.2</v>
    </nc>
  </rcc>
  <rcc rId="599" sId="1" numFmtId="4">
    <nc r="F24">
      <v>3.4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0" sId="1">
    <oc r="D107">
      <f>E9+E24+E30+E40+E45+E50+E70+E77+E16+E84+E91+E55+E62</f>
    </oc>
    <nc r="D107">
      <f>E9+E24+E30+E40+E45+E50+E70+E77+E16+E84+E91+E55+E62</f>
    </nc>
  </rcc>
  <rcc rId="601" sId="1">
    <oc r="E107">
      <f>F9+F24+F30+F40+F45+F50+F70+F77+F16+F84+F91+F55+F62</f>
    </oc>
    <nc r="E107">
      <f>F9+F24+F30+F40+F45+F50+F70+F77+F16+F84+F91+F55+F62</f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2" sId="1" numFmtId="4">
    <nc r="D97">
      <v>553.5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3" sId="1" numFmtId="4">
    <oc r="E70">
      <v>400</v>
    </oc>
    <nc r="E70">
      <v>50</v>
    </nc>
  </rcc>
  <rcc rId="604" sId="1" numFmtId="4">
    <oc r="E84">
      <v>350</v>
    </oc>
    <nc r="E84">
      <v>50</v>
    </nc>
  </rcc>
  <rcc rId="605" sId="1" numFmtId="4">
    <oc r="E91">
      <v>1600</v>
    </oc>
    <nc r="E91">
      <v>200</v>
    </nc>
  </rcc>
  <rcc rId="606" sId="1" numFmtId="4">
    <oc r="F91">
      <v>1599.7</v>
    </oc>
    <nc r="F91">
      <v>300</v>
    </nc>
  </rcc>
  <rcv guid="{AE9DA1E0-6181-496E-99C6-08519C19A850}" action="delete"/>
  <rcv guid="{AE9DA1E0-6181-496E-99C6-08519C19A850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7" sId="1">
    <oc r="H52" t="inlineStr">
      <is>
        <t>NAUJA</t>
      </is>
    </oc>
    <nc r="H52"/>
  </rcc>
  <rcc rId="608" sId="1">
    <oc r="H59" t="inlineStr">
      <is>
        <t>NAUJA</t>
      </is>
    </oc>
    <nc r="H59"/>
  </rcc>
  <rcc rId="609" sId="1">
    <oc r="H74" t="inlineStr">
      <is>
        <t>Patikslintas pavadinimas</t>
      </is>
    </oc>
    <nc r="H74"/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8" sId="1" numFmtId="4">
    <oc r="D91">
      <v>20</v>
    </oc>
    <nc r="D91"/>
  </rcc>
  <rcc rId="489" sId="1" numFmtId="4">
    <oc r="F91">
      <v>200</v>
    </oc>
    <nc r="F91"/>
  </rcc>
  <rcc rId="490" sId="1" numFmtId="4">
    <oc r="E92">
      <v>5</v>
    </oc>
    <nc r="E92"/>
  </rcc>
  <rcc rId="491" sId="1" numFmtId="4">
    <oc r="F92">
      <v>50</v>
    </oc>
    <nc r="F92"/>
  </rcc>
  <rcc rId="492" sId="1" numFmtId="4">
    <oc r="E93">
      <v>20</v>
    </oc>
    <nc r="E93"/>
  </rcc>
  <rcc rId="493" sId="1" numFmtId="4">
    <oc r="F93">
      <v>500</v>
    </oc>
    <nc r="F93"/>
  </rcc>
  <rcc rId="494" sId="1" numFmtId="4">
    <oc r="D84">
      <v>15</v>
    </oc>
    <nc r="D84"/>
  </rcc>
  <rcc rId="495" sId="1" numFmtId="4">
    <oc r="F84">
      <v>100</v>
    </oc>
    <nc r="F84"/>
  </rcc>
  <rcc rId="496" sId="1" numFmtId="4">
    <oc r="E85">
      <v>5</v>
    </oc>
    <nc r="E85"/>
  </rcc>
  <rcc rId="497" sId="1" numFmtId="4">
    <oc r="F85">
      <v>50</v>
    </oc>
    <nc r="F85"/>
  </rcc>
  <rcc rId="498" sId="1" numFmtId="4">
    <oc r="E86">
      <v>20</v>
    </oc>
    <nc r="E86"/>
  </rcc>
  <rcc rId="499" sId="1" numFmtId="4">
    <oc r="F86">
      <v>500</v>
    </oc>
    <nc r="F86"/>
  </rcc>
  <rcc rId="500" sId="1" numFmtId="4">
    <oc r="D77">
      <v>10</v>
    </oc>
    <nc r="D77"/>
  </rcc>
  <rcc rId="501" sId="1" numFmtId="4">
    <oc r="F77">
      <v>100</v>
    </oc>
    <nc r="F77"/>
  </rcc>
  <rcc rId="502" sId="1" numFmtId="4">
    <oc r="E78">
      <v>5</v>
    </oc>
    <nc r="E78"/>
  </rcc>
  <rcc rId="503" sId="1" numFmtId="4">
    <oc r="F78">
      <v>10</v>
    </oc>
    <nc r="F78"/>
  </rcc>
  <rcc rId="504" sId="1" numFmtId="4">
    <oc r="E79">
      <v>20</v>
    </oc>
    <nc r="E79"/>
  </rcc>
  <rcc rId="505" sId="1" numFmtId="4">
    <oc r="F79">
      <v>80</v>
    </oc>
    <nc r="F79"/>
  </rcc>
  <rcc rId="506" sId="1" numFmtId="4">
    <oc r="D97">
      <v>400.2</v>
    </oc>
    <nc r="D97"/>
  </rcc>
  <rcc rId="507" sId="1">
    <oc r="C104">
      <v>2025</v>
    </oc>
    <nc r="C104">
      <v>2026</v>
    </nc>
  </rcc>
  <rcc rId="508" sId="1">
    <oc r="D104">
      <v>2026</v>
    </oc>
    <nc r="D104">
      <v>2027</v>
    </nc>
  </rcc>
  <rcc rId="509" sId="1">
    <oc r="E104">
      <v>2027</v>
    </oc>
    <nc r="E104">
      <v>2028</v>
    </nc>
  </rcc>
  <rcc rId="510" sId="1" numFmtId="4">
    <oc r="F70">
      <v>500</v>
    </oc>
    <nc r="F70"/>
  </rcc>
  <rcc rId="511" sId="1" numFmtId="4">
    <oc r="E71">
      <v>20</v>
    </oc>
    <nc r="E71"/>
  </rcc>
  <rcc rId="512" sId="1" numFmtId="4">
    <oc r="F71">
      <v>100</v>
    </oc>
    <nc r="F71"/>
  </rcc>
  <rcc rId="513" sId="1" numFmtId="4">
    <oc r="E72">
      <v>200</v>
    </oc>
    <nc r="E72"/>
  </rcc>
  <rcc rId="514" sId="1" numFmtId="4">
    <oc r="F72">
      <v>1000</v>
    </oc>
    <nc r="F72"/>
  </rcc>
  <rcc rId="515" sId="1" numFmtId="4">
    <oc r="D73">
      <v>100</v>
    </oc>
    <nc r="D73"/>
  </rcc>
  <rcc rId="516" sId="1" numFmtId="4">
    <oc r="D45">
      <v>79</v>
    </oc>
    <nc r="D45"/>
  </rcc>
  <rcc rId="517" sId="1" numFmtId="4">
    <oc r="E45">
      <v>83.1</v>
    </oc>
    <nc r="E45"/>
  </rcc>
  <rcc rId="518" sId="1" numFmtId="4">
    <oc r="F45">
      <v>86.9</v>
    </oc>
    <nc r="F45"/>
  </rcc>
  <rcc rId="519" sId="1" numFmtId="4">
    <oc r="D50">
      <v>10</v>
    </oc>
    <nc r="D50"/>
  </rcc>
  <rcc rId="520" sId="1" numFmtId="4">
    <oc r="E50">
      <v>10.5</v>
    </oc>
    <nc r="E50"/>
  </rcc>
  <rcc rId="521" sId="1" numFmtId="4">
    <oc r="F50">
      <v>10.9</v>
    </oc>
    <nc r="F50"/>
  </rcc>
  <rcc rId="522" sId="1" numFmtId="4">
    <oc r="D40">
      <v>82.6</v>
    </oc>
    <nc r="D40"/>
  </rcc>
  <rcc rId="523" sId="1" numFmtId="4">
    <oc r="E40">
      <v>86.9</v>
    </oc>
    <nc r="E40"/>
  </rcc>
  <rcc rId="524" sId="1" numFmtId="4">
    <oc r="F40">
      <v>90.2</v>
    </oc>
    <nc r="F40"/>
  </rcc>
  <rcc rId="525" sId="1" numFmtId="4">
    <oc r="D41">
      <v>0.4</v>
    </oc>
    <nc r="D41"/>
  </rcc>
  <rcc rId="526" sId="1" numFmtId="4">
    <oc r="D35">
      <v>890</v>
    </oc>
    <nc r="D35"/>
  </rcc>
  <rcc rId="527" sId="1" numFmtId="4">
    <oc r="E35">
      <v>890</v>
    </oc>
    <nc r="E35"/>
  </rcc>
  <rcc rId="528" sId="1" numFmtId="4">
    <oc r="D30">
      <v>40</v>
    </oc>
    <nc r="D30"/>
  </rcc>
  <rcc rId="529" sId="1" numFmtId="4">
    <oc r="E30">
      <v>42.1</v>
    </oc>
    <nc r="E30"/>
  </rcc>
  <rcc rId="530" sId="1" numFmtId="4">
    <oc r="F30">
      <v>43.7</v>
    </oc>
    <nc r="F30"/>
  </rcc>
  <rcc rId="531" sId="1" numFmtId="4">
    <oc r="D24">
      <v>2.9</v>
    </oc>
    <nc r="D24"/>
  </rcc>
  <rcc rId="532" sId="1" numFmtId="4">
    <oc r="E24">
      <v>3.1</v>
    </oc>
    <nc r="E24"/>
  </rcc>
  <rcc rId="533" sId="1" numFmtId="4">
    <oc r="F24">
      <v>3.2</v>
    </oc>
    <nc r="F24"/>
  </rcc>
  <rcc rId="534" sId="1" numFmtId="4">
    <oc r="D25">
      <v>454.1</v>
    </oc>
    <nc r="D25"/>
  </rcc>
  <rcc rId="535" sId="1" numFmtId="4">
    <oc r="E25">
      <v>454.1</v>
    </oc>
    <nc r="E25"/>
  </rcc>
  <rcc rId="536" sId="1" numFmtId="4">
    <oc r="F25">
      <v>454.1</v>
    </oc>
    <nc r="F25"/>
  </rcc>
  <rcc rId="537" sId="1" numFmtId="4">
    <oc r="D26">
      <v>0.1</v>
    </oc>
    <nc r="D26"/>
  </rcc>
  <rcc rId="538" sId="1" numFmtId="4">
    <oc r="D16">
      <v>120</v>
    </oc>
    <nc r="D16"/>
  </rcc>
  <rcc rId="539" sId="1" numFmtId="4">
    <oc r="D17">
      <v>41.9</v>
    </oc>
    <nc r="D17"/>
  </rcc>
  <rcc rId="540" sId="1" numFmtId="4">
    <oc r="D18">
      <v>237.5</v>
    </oc>
    <nc r="D18"/>
  </rcc>
  <rcc rId="541" sId="1" numFmtId="4">
    <oc r="D9">
      <v>80</v>
    </oc>
    <nc r="D9"/>
  </rcc>
  <rcc rId="542" sId="1" numFmtId="4">
    <oc r="D10">
      <v>42.4</v>
    </oc>
    <nc r="D10"/>
  </rcc>
  <rcc rId="543" sId="1" numFmtId="4">
    <oc r="D11">
      <v>240.2</v>
    </oc>
    <nc r="D11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12"/>
  <sheetViews>
    <sheetView tabSelected="1" zoomScaleNormal="100" workbookViewId="0">
      <selection activeCell="K7" sqref="K7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66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65</v>
      </c>
      <c r="G3" s="10" t="s">
        <v>2</v>
      </c>
    </row>
    <row r="4" spans="2:7" x14ac:dyDescent="0.2">
      <c r="B4" s="22">
        <v>1</v>
      </c>
      <c r="C4" s="23">
        <v>2</v>
      </c>
      <c r="D4" s="22">
        <v>3</v>
      </c>
      <c r="E4" s="22">
        <v>4</v>
      </c>
      <c r="F4" s="22">
        <v>5</v>
      </c>
      <c r="G4" s="22">
        <v>6</v>
      </c>
    </row>
    <row r="5" spans="2:7" ht="38.25" customHeight="1" x14ac:dyDescent="0.2">
      <c r="B5" s="11" t="s">
        <v>26</v>
      </c>
      <c r="C5" s="11" t="s">
        <v>44</v>
      </c>
      <c r="D5" s="12"/>
      <c r="E5" s="12"/>
      <c r="F5" s="12"/>
      <c r="G5" s="33"/>
    </row>
    <row r="6" spans="2:7" ht="43.5" customHeight="1" x14ac:dyDescent="0.2">
      <c r="B6" s="13" t="s">
        <v>39</v>
      </c>
      <c r="C6" s="14" t="s">
        <v>45</v>
      </c>
      <c r="D6" s="21"/>
      <c r="E6" s="21"/>
      <c r="F6" s="21"/>
      <c r="G6" s="34" t="s">
        <v>38</v>
      </c>
    </row>
    <row r="7" spans="2:7" ht="16.149999999999999" customHeight="1" x14ac:dyDescent="0.2">
      <c r="B7" s="40"/>
      <c r="C7" s="17" t="s">
        <v>17</v>
      </c>
      <c r="D7" s="41">
        <f>SUM(D9:D12)</f>
        <v>222.9</v>
      </c>
      <c r="E7" s="41">
        <f t="shared" ref="E7:F7" si="0">SUM(E9:E12)</f>
        <v>0</v>
      </c>
      <c r="F7" s="41">
        <f t="shared" si="0"/>
        <v>0</v>
      </c>
      <c r="G7" s="42"/>
    </row>
    <row r="8" spans="2:7" ht="16.149999999999999" customHeight="1" x14ac:dyDescent="0.2">
      <c r="B8" s="32"/>
      <c r="C8" s="29" t="s">
        <v>4</v>
      </c>
      <c r="D8" s="20"/>
      <c r="E8" s="20"/>
      <c r="F8" s="20"/>
      <c r="G8" s="37"/>
    </row>
    <row r="9" spans="2:7" ht="28.9" customHeight="1" x14ac:dyDescent="0.2">
      <c r="B9" s="32"/>
      <c r="C9" s="28" t="s">
        <v>10</v>
      </c>
      <c r="D9" s="54">
        <v>34.5</v>
      </c>
      <c r="E9" s="20"/>
      <c r="F9" s="20"/>
      <c r="G9" s="37"/>
    </row>
    <row r="10" spans="2:7" ht="16.149999999999999" customHeight="1" x14ac:dyDescent="0.2">
      <c r="B10" s="32"/>
      <c r="C10" s="15" t="s">
        <v>13</v>
      </c>
      <c r="D10" s="54">
        <v>28.4</v>
      </c>
      <c r="E10" s="20"/>
      <c r="F10" s="20"/>
      <c r="G10" s="37"/>
    </row>
    <row r="11" spans="2:7" ht="16.149999999999999" customHeight="1" x14ac:dyDescent="0.2">
      <c r="B11" s="32"/>
      <c r="C11" s="28" t="s">
        <v>14</v>
      </c>
      <c r="D11" s="54">
        <v>160</v>
      </c>
      <c r="E11" s="20"/>
      <c r="F11" s="20"/>
      <c r="G11" s="37"/>
    </row>
    <row r="12" spans="2:7" ht="16.149999999999999" customHeight="1" x14ac:dyDescent="0.2">
      <c r="B12" s="32"/>
      <c r="C12" s="28" t="s">
        <v>9</v>
      </c>
      <c r="D12" s="20"/>
      <c r="E12" s="20"/>
      <c r="F12" s="20"/>
      <c r="G12" s="37"/>
    </row>
    <row r="13" spans="2:7" ht="40.5" customHeight="1" x14ac:dyDescent="0.2">
      <c r="B13" s="13" t="s">
        <v>59</v>
      </c>
      <c r="C13" s="14" t="s">
        <v>60</v>
      </c>
      <c r="D13" s="21"/>
      <c r="E13" s="21"/>
      <c r="F13" s="21"/>
      <c r="G13" s="34" t="s">
        <v>38</v>
      </c>
    </row>
    <row r="14" spans="2:7" ht="16.149999999999999" customHeight="1" x14ac:dyDescent="0.2">
      <c r="B14" s="40"/>
      <c r="C14" s="17" t="s">
        <v>17</v>
      </c>
      <c r="D14" s="41">
        <f>SUM(D16:D19)</f>
        <v>210.3</v>
      </c>
      <c r="E14" s="41">
        <f t="shared" ref="E14:F14" si="1">SUM(E16:E19)</f>
        <v>0</v>
      </c>
      <c r="F14" s="41">
        <f t="shared" si="1"/>
        <v>0</v>
      </c>
      <c r="G14" s="42"/>
    </row>
    <row r="15" spans="2:7" ht="16.149999999999999" customHeight="1" x14ac:dyDescent="0.2">
      <c r="B15" s="32"/>
      <c r="C15" s="29" t="s">
        <v>4</v>
      </c>
      <c r="D15" s="20"/>
      <c r="E15" s="20"/>
      <c r="F15" s="20"/>
      <c r="G15" s="37"/>
    </row>
    <row r="16" spans="2:7" ht="24.75" customHeight="1" x14ac:dyDescent="0.2">
      <c r="B16" s="32"/>
      <c r="C16" s="28" t="s">
        <v>10</v>
      </c>
      <c r="D16" s="54">
        <v>24</v>
      </c>
      <c r="E16" s="20"/>
      <c r="F16" s="20"/>
      <c r="G16" s="37"/>
    </row>
    <row r="17" spans="2:7" ht="16.149999999999999" customHeight="1" x14ac:dyDescent="0.2">
      <c r="B17" s="32"/>
      <c r="C17" s="15" t="s">
        <v>13</v>
      </c>
      <c r="D17" s="54">
        <v>28</v>
      </c>
      <c r="E17" s="20"/>
      <c r="F17" s="20"/>
      <c r="G17" s="37"/>
    </row>
    <row r="18" spans="2:7" ht="16.149999999999999" customHeight="1" x14ac:dyDescent="0.2">
      <c r="B18" s="32"/>
      <c r="C18" s="28" t="s">
        <v>14</v>
      </c>
      <c r="D18" s="54">
        <v>158.30000000000001</v>
      </c>
      <c r="E18" s="20"/>
      <c r="F18" s="20"/>
      <c r="G18" s="37"/>
    </row>
    <row r="19" spans="2:7" ht="16.149999999999999" customHeight="1" x14ac:dyDescent="0.2">
      <c r="B19" s="32"/>
      <c r="C19" s="28" t="s">
        <v>9</v>
      </c>
      <c r="D19" s="20"/>
      <c r="E19" s="20"/>
      <c r="F19" s="20"/>
      <c r="G19" s="37"/>
    </row>
    <row r="20" spans="2:7" ht="24" customHeight="1" x14ac:dyDescent="0.2">
      <c r="B20" s="11" t="s">
        <v>27</v>
      </c>
      <c r="C20" s="11" t="s">
        <v>46</v>
      </c>
      <c r="D20" s="12"/>
      <c r="E20" s="12"/>
      <c r="F20" s="12"/>
      <c r="G20" s="33"/>
    </row>
    <row r="21" spans="2:7" ht="33" customHeight="1" x14ac:dyDescent="0.2">
      <c r="B21" s="30" t="s">
        <v>28</v>
      </c>
      <c r="C21" s="14" t="s">
        <v>47</v>
      </c>
      <c r="D21" s="21"/>
      <c r="E21" s="21"/>
      <c r="F21" s="21"/>
      <c r="G21" s="34" t="s">
        <v>38</v>
      </c>
    </row>
    <row r="22" spans="2:7" ht="16.149999999999999" customHeight="1" x14ac:dyDescent="0.2">
      <c r="B22" s="16"/>
      <c r="C22" s="17" t="s">
        <v>3</v>
      </c>
      <c r="D22" s="7">
        <f>SUM(D24:D26)</f>
        <v>545.29999999999995</v>
      </c>
      <c r="E22" s="7">
        <f>SUM(E24:E26)</f>
        <v>545.5</v>
      </c>
      <c r="F22" s="7">
        <f t="shared" ref="F22" si="2">SUM(F24:F26)</f>
        <v>545.69999999999993</v>
      </c>
      <c r="G22" s="35"/>
    </row>
    <row r="23" spans="2:7" ht="16.149999999999999" customHeight="1" x14ac:dyDescent="0.2">
      <c r="B23" s="61"/>
      <c r="C23" s="29" t="s">
        <v>4</v>
      </c>
      <c r="D23" s="6"/>
      <c r="E23" s="6"/>
      <c r="F23" s="6"/>
      <c r="G23" s="36"/>
    </row>
    <row r="24" spans="2:7" ht="28.9" customHeight="1" x14ac:dyDescent="0.2">
      <c r="B24" s="62"/>
      <c r="C24" s="28" t="s">
        <v>10</v>
      </c>
      <c r="D24" s="54">
        <v>3</v>
      </c>
      <c r="E24" s="54">
        <v>3.2</v>
      </c>
      <c r="F24" s="54">
        <v>3.4</v>
      </c>
      <c r="G24" s="37"/>
    </row>
    <row r="25" spans="2:7" ht="16.149999999999999" customHeight="1" x14ac:dyDescent="0.2">
      <c r="B25" s="62"/>
      <c r="C25" s="28" t="s">
        <v>13</v>
      </c>
      <c r="D25" s="54">
        <v>542.29999999999995</v>
      </c>
      <c r="E25" s="54">
        <v>542.29999999999995</v>
      </c>
      <c r="F25" s="54">
        <v>542.29999999999995</v>
      </c>
      <c r="G25" s="37"/>
    </row>
    <row r="26" spans="2:7" ht="16.149999999999999" customHeight="1" x14ac:dyDescent="0.2">
      <c r="B26" s="63"/>
      <c r="C26" s="28" t="s">
        <v>9</v>
      </c>
      <c r="D26" s="54"/>
      <c r="E26" s="54"/>
      <c r="F26" s="54"/>
      <c r="G26" s="37"/>
    </row>
    <row r="27" spans="2:7" ht="27.75" customHeight="1" x14ac:dyDescent="0.2">
      <c r="B27" s="30" t="s">
        <v>29</v>
      </c>
      <c r="C27" s="14" t="s">
        <v>48</v>
      </c>
      <c r="D27" s="21"/>
      <c r="E27" s="21"/>
      <c r="F27" s="21"/>
      <c r="G27" s="34" t="s">
        <v>38</v>
      </c>
    </row>
    <row r="28" spans="2:7" ht="16.149999999999999" customHeight="1" x14ac:dyDescent="0.2">
      <c r="B28" s="16"/>
      <c r="C28" s="17" t="s">
        <v>3</v>
      </c>
      <c r="D28" s="7">
        <f>SUM(D30:D31)</f>
        <v>40</v>
      </c>
      <c r="E28" s="7">
        <f t="shared" ref="E28:F28" si="3">SUM(E30:E31)</f>
        <v>41.9</v>
      </c>
      <c r="F28" s="7">
        <f t="shared" si="3"/>
        <v>43.2</v>
      </c>
      <c r="G28" s="35"/>
    </row>
    <row r="29" spans="2:7" ht="16.149999999999999" customHeight="1" x14ac:dyDescent="0.2">
      <c r="B29" s="61"/>
      <c r="C29" s="29" t="s">
        <v>4</v>
      </c>
      <c r="D29" s="6"/>
      <c r="E29" s="6"/>
      <c r="F29" s="6"/>
      <c r="G29" s="36"/>
    </row>
    <row r="30" spans="2:7" ht="27.6" customHeight="1" x14ac:dyDescent="0.2">
      <c r="B30" s="62"/>
      <c r="C30" s="28" t="s">
        <v>10</v>
      </c>
      <c r="D30" s="54">
        <v>40</v>
      </c>
      <c r="E30" s="54">
        <v>41.9</v>
      </c>
      <c r="F30" s="54">
        <v>43.2</v>
      </c>
      <c r="G30" s="37"/>
    </row>
    <row r="31" spans="2:7" ht="16.149999999999999" customHeight="1" x14ac:dyDescent="0.2">
      <c r="B31" s="63"/>
      <c r="C31" s="28" t="s">
        <v>9</v>
      </c>
      <c r="D31" s="20"/>
      <c r="E31" s="20"/>
      <c r="F31" s="20"/>
      <c r="G31" s="37"/>
    </row>
    <row r="32" spans="2:7" ht="42.75" customHeight="1" x14ac:dyDescent="0.2">
      <c r="B32" s="30" t="s">
        <v>30</v>
      </c>
      <c r="C32" s="14" t="s">
        <v>49</v>
      </c>
      <c r="D32" s="21"/>
      <c r="E32" s="21"/>
      <c r="F32" s="21"/>
      <c r="G32" s="34" t="s">
        <v>38</v>
      </c>
    </row>
    <row r="33" spans="2:7" ht="16.149999999999999" customHeight="1" x14ac:dyDescent="0.2">
      <c r="B33" s="16"/>
      <c r="C33" s="17" t="s">
        <v>3</v>
      </c>
      <c r="D33" s="7">
        <f>SUM(D35)</f>
        <v>890</v>
      </c>
      <c r="E33" s="7">
        <f t="shared" ref="E33:F33" si="4">SUM(E35)</f>
        <v>792</v>
      </c>
      <c r="F33" s="7">
        <f t="shared" si="4"/>
        <v>792</v>
      </c>
      <c r="G33" s="35"/>
    </row>
    <row r="34" spans="2:7" ht="16.149999999999999" customHeight="1" x14ac:dyDescent="0.2">
      <c r="B34" s="61"/>
      <c r="C34" s="29" t="s">
        <v>4</v>
      </c>
      <c r="D34" s="6"/>
      <c r="E34" s="6"/>
      <c r="F34" s="6"/>
      <c r="G34" s="36"/>
    </row>
    <row r="35" spans="2:7" ht="16.149999999999999" customHeight="1" x14ac:dyDescent="0.2">
      <c r="B35" s="62"/>
      <c r="C35" s="28" t="s">
        <v>13</v>
      </c>
      <c r="D35" s="54">
        <v>890</v>
      </c>
      <c r="E35" s="54">
        <v>792</v>
      </c>
      <c r="F35" s="20">
        <v>792</v>
      </c>
      <c r="G35" s="37"/>
    </row>
    <row r="36" spans="2:7" ht="40.5" customHeight="1" x14ac:dyDescent="0.2">
      <c r="B36" s="11" t="s">
        <v>31</v>
      </c>
      <c r="C36" s="11" t="s">
        <v>50</v>
      </c>
      <c r="D36" s="12"/>
      <c r="E36" s="12"/>
      <c r="F36" s="12"/>
      <c r="G36" s="33"/>
    </row>
    <row r="37" spans="2:7" ht="28.5" customHeight="1" x14ac:dyDescent="0.2">
      <c r="B37" s="30" t="s">
        <v>32</v>
      </c>
      <c r="C37" s="14" t="s">
        <v>51</v>
      </c>
      <c r="D37" s="21"/>
      <c r="E37" s="21"/>
      <c r="F37" s="21"/>
      <c r="G37" s="34" t="s">
        <v>40</v>
      </c>
    </row>
    <row r="38" spans="2:7" ht="16.149999999999999" customHeight="1" x14ac:dyDescent="0.2">
      <c r="B38" s="16"/>
      <c r="C38" s="17" t="s">
        <v>3</v>
      </c>
      <c r="D38" s="7">
        <f>SUM(D40:D41)</f>
        <v>186.2</v>
      </c>
      <c r="E38" s="7">
        <f t="shared" ref="E38:F38" si="5">SUM(E40:E41)</f>
        <v>195</v>
      </c>
      <c r="F38" s="7">
        <f t="shared" si="5"/>
        <v>201.2</v>
      </c>
      <c r="G38" s="35"/>
    </row>
    <row r="39" spans="2:7" ht="16.149999999999999" customHeight="1" x14ac:dyDescent="0.2">
      <c r="B39" s="61"/>
      <c r="C39" s="29" t="s">
        <v>4</v>
      </c>
      <c r="D39" s="6"/>
      <c r="E39" s="6"/>
      <c r="F39" s="6"/>
      <c r="G39" s="36"/>
    </row>
    <row r="40" spans="2:7" ht="27.75" customHeight="1" x14ac:dyDescent="0.2">
      <c r="B40" s="62"/>
      <c r="C40" s="28" t="s">
        <v>10</v>
      </c>
      <c r="D40" s="54">
        <v>186.2</v>
      </c>
      <c r="E40" s="54">
        <v>195</v>
      </c>
      <c r="F40" s="54">
        <v>201.2</v>
      </c>
      <c r="G40" s="37"/>
    </row>
    <row r="41" spans="2:7" ht="17.25" customHeight="1" x14ac:dyDescent="0.2">
      <c r="B41" s="63"/>
      <c r="C41" s="28" t="s">
        <v>9</v>
      </c>
      <c r="D41" s="54"/>
      <c r="E41" s="54"/>
      <c r="F41" s="54"/>
      <c r="G41" s="37"/>
    </row>
    <row r="42" spans="2:7" ht="32.25" customHeight="1" x14ac:dyDescent="0.2">
      <c r="B42" s="30" t="s">
        <v>33</v>
      </c>
      <c r="C42" s="14" t="s">
        <v>52</v>
      </c>
      <c r="D42" s="21"/>
      <c r="E42" s="21"/>
      <c r="F42" s="21"/>
      <c r="G42" s="34" t="s">
        <v>41</v>
      </c>
    </row>
    <row r="43" spans="2:7" ht="16.149999999999999" customHeight="1" x14ac:dyDescent="0.2">
      <c r="B43" s="16"/>
      <c r="C43" s="17" t="s">
        <v>3</v>
      </c>
      <c r="D43" s="7">
        <f>SUM(D45)</f>
        <v>50</v>
      </c>
      <c r="E43" s="7">
        <f t="shared" ref="E43:F43" si="6">SUM(E45)</f>
        <v>52</v>
      </c>
      <c r="F43" s="7">
        <f t="shared" si="6"/>
        <v>53.7</v>
      </c>
      <c r="G43" s="35"/>
    </row>
    <row r="44" spans="2:7" ht="16.149999999999999" customHeight="1" x14ac:dyDescent="0.2">
      <c r="B44" s="61"/>
      <c r="C44" s="29" t="s">
        <v>4</v>
      </c>
      <c r="D44" s="6"/>
      <c r="E44" s="6"/>
      <c r="F44" s="6"/>
      <c r="G44" s="36"/>
    </row>
    <row r="45" spans="2:7" ht="28.5" customHeight="1" x14ac:dyDescent="0.2">
      <c r="B45" s="62"/>
      <c r="C45" s="28" t="s">
        <v>10</v>
      </c>
      <c r="D45" s="54">
        <v>50</v>
      </c>
      <c r="E45" s="54">
        <v>52</v>
      </c>
      <c r="F45" s="54">
        <v>53.7</v>
      </c>
      <c r="G45" s="37"/>
    </row>
    <row r="46" spans="2:7" ht="17.25" customHeight="1" x14ac:dyDescent="0.2">
      <c r="B46" s="63"/>
      <c r="C46" s="28" t="s">
        <v>9</v>
      </c>
      <c r="D46" s="20"/>
      <c r="E46" s="20"/>
      <c r="F46" s="20"/>
      <c r="G46" s="37"/>
    </row>
    <row r="47" spans="2:7" ht="28.5" customHeight="1" x14ac:dyDescent="0.2">
      <c r="B47" s="30" t="s">
        <v>34</v>
      </c>
      <c r="C47" s="14" t="s">
        <v>53</v>
      </c>
      <c r="D47" s="21"/>
      <c r="E47" s="21"/>
      <c r="F47" s="21"/>
      <c r="G47" s="34" t="s">
        <v>42</v>
      </c>
    </row>
    <row r="48" spans="2:7" ht="14.25" customHeight="1" x14ac:dyDescent="0.2">
      <c r="B48" s="16"/>
      <c r="C48" s="17" t="s">
        <v>3</v>
      </c>
      <c r="D48" s="7">
        <f>SUM(D50:D51)</f>
        <v>10</v>
      </c>
      <c r="E48" s="7">
        <f t="shared" ref="E48:F48" si="7">SUM(E50:E51)</f>
        <v>10.5</v>
      </c>
      <c r="F48" s="7">
        <f t="shared" si="7"/>
        <v>10.8</v>
      </c>
      <c r="G48" s="35"/>
    </row>
    <row r="49" spans="2:7" ht="18" customHeight="1" x14ac:dyDescent="0.2">
      <c r="B49" s="61"/>
      <c r="C49" s="29" t="s">
        <v>4</v>
      </c>
      <c r="D49" s="6"/>
      <c r="E49" s="6"/>
      <c r="F49" s="6"/>
      <c r="G49" s="36"/>
    </row>
    <row r="50" spans="2:7" ht="28.5" customHeight="1" x14ac:dyDescent="0.2">
      <c r="B50" s="62"/>
      <c r="C50" s="28" t="s">
        <v>10</v>
      </c>
      <c r="D50" s="54">
        <v>10</v>
      </c>
      <c r="E50" s="54">
        <v>10.5</v>
      </c>
      <c r="F50" s="54">
        <v>10.8</v>
      </c>
      <c r="G50" s="37"/>
    </row>
    <row r="51" spans="2:7" ht="18.75" customHeight="1" x14ac:dyDescent="0.2">
      <c r="B51" s="63"/>
      <c r="C51" s="28" t="s">
        <v>9</v>
      </c>
      <c r="D51" s="20"/>
      <c r="E51" s="20"/>
      <c r="F51" s="20"/>
      <c r="G51" s="37"/>
    </row>
    <row r="52" spans="2:7" ht="53.25" customHeight="1" x14ac:dyDescent="0.2">
      <c r="B52" s="30" t="s">
        <v>69</v>
      </c>
      <c r="C52" s="14" t="s">
        <v>68</v>
      </c>
      <c r="D52" s="21"/>
      <c r="E52" s="21"/>
      <c r="F52" s="21"/>
      <c r="G52" s="34"/>
    </row>
    <row r="53" spans="2:7" ht="18.75" customHeight="1" x14ac:dyDescent="0.2">
      <c r="B53" s="16"/>
      <c r="C53" s="17" t="s">
        <v>3</v>
      </c>
      <c r="D53" s="7">
        <f>SUM(D55:D58)</f>
        <v>5</v>
      </c>
      <c r="E53" s="7">
        <f t="shared" ref="E53:F53" si="8">SUM(E55:E58)</f>
        <v>12.5</v>
      </c>
      <c r="F53" s="7">
        <f t="shared" si="8"/>
        <v>18</v>
      </c>
      <c r="G53" s="35"/>
    </row>
    <row r="54" spans="2:7" ht="18.75" customHeight="1" x14ac:dyDescent="0.2">
      <c r="B54" s="56"/>
      <c r="C54" s="29" t="s">
        <v>4</v>
      </c>
      <c r="D54" s="6"/>
      <c r="E54" s="6"/>
      <c r="F54" s="6"/>
      <c r="G54" s="36"/>
    </row>
    <row r="55" spans="2:7" ht="24.75" customHeight="1" x14ac:dyDescent="0.2">
      <c r="B55" s="57"/>
      <c r="C55" s="28" t="s">
        <v>10</v>
      </c>
      <c r="D55" s="54">
        <v>5</v>
      </c>
      <c r="E55" s="54">
        <v>12.5</v>
      </c>
      <c r="F55" s="54">
        <v>18</v>
      </c>
      <c r="G55" s="37"/>
    </row>
    <row r="56" spans="2:7" ht="16.5" customHeight="1" x14ac:dyDescent="0.2">
      <c r="B56" s="57"/>
      <c r="C56" s="15" t="s">
        <v>13</v>
      </c>
      <c r="D56" s="54"/>
      <c r="E56" s="54"/>
      <c r="F56" s="54"/>
      <c r="G56" s="37"/>
    </row>
    <row r="57" spans="2:7" ht="24.75" customHeight="1" x14ac:dyDescent="0.2">
      <c r="B57" s="57"/>
      <c r="C57" s="15" t="s">
        <v>14</v>
      </c>
      <c r="D57" s="54"/>
      <c r="E57" s="54"/>
      <c r="F57" s="54"/>
      <c r="G57" s="37"/>
    </row>
    <row r="58" spans="2:7" ht="12.75" customHeight="1" x14ac:dyDescent="0.2">
      <c r="B58" s="58"/>
      <c r="C58" s="28" t="s">
        <v>9</v>
      </c>
      <c r="D58" s="20"/>
      <c r="E58" s="20"/>
      <c r="F58" s="20"/>
      <c r="G58" s="37"/>
    </row>
    <row r="59" spans="2:7" ht="39.75" customHeight="1" x14ac:dyDescent="0.2">
      <c r="B59" s="30" t="s">
        <v>70</v>
      </c>
      <c r="C59" s="14" t="s">
        <v>71</v>
      </c>
      <c r="D59" s="21"/>
      <c r="E59" s="21"/>
      <c r="F59" s="21"/>
      <c r="G59" s="34"/>
    </row>
    <row r="60" spans="2:7" ht="12.75" customHeight="1" x14ac:dyDescent="0.2">
      <c r="B60" s="16"/>
      <c r="C60" s="17" t="s">
        <v>3</v>
      </c>
      <c r="D60" s="7">
        <f>SUM(D62:D65)</f>
        <v>2</v>
      </c>
      <c r="E60" s="7">
        <f t="shared" ref="E60:F60" si="9">SUM(E62:E65)</f>
        <v>6</v>
      </c>
      <c r="F60" s="7">
        <f t="shared" si="9"/>
        <v>11</v>
      </c>
      <c r="G60" s="35"/>
    </row>
    <row r="61" spans="2:7" ht="12.75" customHeight="1" x14ac:dyDescent="0.2">
      <c r="B61" s="56"/>
      <c r="C61" s="29" t="s">
        <v>4</v>
      </c>
      <c r="D61" s="6"/>
      <c r="E61" s="6"/>
      <c r="F61" s="6"/>
      <c r="G61" s="36"/>
    </row>
    <row r="62" spans="2:7" ht="20.25" customHeight="1" x14ac:dyDescent="0.2">
      <c r="B62" s="57"/>
      <c r="C62" s="28" t="s">
        <v>10</v>
      </c>
      <c r="D62" s="54">
        <v>2</v>
      </c>
      <c r="E62" s="54">
        <v>6</v>
      </c>
      <c r="F62" s="54">
        <v>11</v>
      </c>
      <c r="G62" s="37"/>
    </row>
    <row r="63" spans="2:7" ht="16.5" customHeight="1" x14ac:dyDescent="0.2">
      <c r="B63" s="57"/>
      <c r="C63" s="15" t="s">
        <v>13</v>
      </c>
      <c r="D63" s="54"/>
      <c r="E63" s="54"/>
      <c r="F63" s="54"/>
      <c r="G63" s="37"/>
    </row>
    <row r="64" spans="2:7" ht="24.75" customHeight="1" x14ac:dyDescent="0.2">
      <c r="B64" s="57"/>
      <c r="C64" s="15" t="s">
        <v>14</v>
      </c>
      <c r="D64" s="54"/>
      <c r="E64" s="54"/>
      <c r="F64" s="54"/>
      <c r="G64" s="37"/>
    </row>
    <row r="65" spans="2:7" ht="15.75" customHeight="1" x14ac:dyDescent="0.2">
      <c r="B65" s="58"/>
      <c r="C65" s="28" t="s">
        <v>9</v>
      </c>
      <c r="D65" s="20"/>
      <c r="E65" s="20"/>
      <c r="F65" s="20"/>
      <c r="G65" s="37"/>
    </row>
    <row r="66" spans="2:7" ht="30" customHeight="1" x14ac:dyDescent="0.2">
      <c r="B66" s="11" t="s">
        <v>35</v>
      </c>
      <c r="C66" s="11" t="s">
        <v>54</v>
      </c>
      <c r="D66" s="12"/>
      <c r="E66" s="12"/>
      <c r="F66" s="12"/>
      <c r="G66" s="33"/>
    </row>
    <row r="67" spans="2:7" ht="44.25" customHeight="1" x14ac:dyDescent="0.2">
      <c r="B67" s="30" t="s">
        <v>36</v>
      </c>
      <c r="C67" s="14" t="s">
        <v>55</v>
      </c>
      <c r="D67" s="21"/>
      <c r="E67" s="21"/>
      <c r="F67" s="21"/>
      <c r="G67" s="34" t="s">
        <v>41</v>
      </c>
    </row>
    <row r="68" spans="2:7" ht="16.5" customHeight="1" x14ac:dyDescent="0.2">
      <c r="B68" s="16"/>
      <c r="C68" s="17" t="s">
        <v>3</v>
      </c>
      <c r="D68" s="7">
        <f>SUM(D70:D73)</f>
        <v>117</v>
      </c>
      <c r="E68" s="7">
        <f t="shared" ref="E68:F68" si="10">SUM(E70:E73)</f>
        <v>50</v>
      </c>
      <c r="F68" s="7">
        <f t="shared" si="10"/>
        <v>664.9</v>
      </c>
      <c r="G68" s="35"/>
    </row>
    <row r="69" spans="2:7" ht="18" customHeight="1" x14ac:dyDescent="0.2">
      <c r="B69" s="61"/>
      <c r="C69" s="29" t="s">
        <v>4</v>
      </c>
      <c r="D69" s="6"/>
      <c r="E69" s="6"/>
      <c r="F69" s="6"/>
      <c r="G69" s="36"/>
    </row>
    <row r="70" spans="2:7" ht="29.45" customHeight="1" x14ac:dyDescent="0.2">
      <c r="B70" s="62"/>
      <c r="C70" s="28" t="s">
        <v>10</v>
      </c>
      <c r="D70" s="20"/>
      <c r="E70" s="20">
        <v>50</v>
      </c>
      <c r="F70" s="20">
        <v>664.9</v>
      </c>
      <c r="G70" s="37"/>
    </row>
    <row r="71" spans="2:7" ht="18" customHeight="1" x14ac:dyDescent="0.2">
      <c r="B71" s="62"/>
      <c r="C71" s="15" t="s">
        <v>13</v>
      </c>
      <c r="D71" s="20"/>
      <c r="E71" s="20"/>
      <c r="F71" s="20"/>
      <c r="G71" s="37"/>
    </row>
    <row r="72" spans="2:7" ht="28.5" customHeight="1" x14ac:dyDescent="0.2">
      <c r="B72" s="62"/>
      <c r="C72" s="15" t="s">
        <v>14</v>
      </c>
      <c r="D72" s="20"/>
      <c r="E72" s="20"/>
      <c r="F72" s="20"/>
      <c r="G72" s="37"/>
    </row>
    <row r="73" spans="2:7" ht="16.5" customHeight="1" x14ac:dyDescent="0.2">
      <c r="B73" s="63"/>
      <c r="C73" s="28" t="s">
        <v>9</v>
      </c>
      <c r="D73" s="54">
        <v>117</v>
      </c>
      <c r="E73" s="20"/>
      <c r="F73" s="20"/>
      <c r="G73" s="37"/>
    </row>
    <row r="74" spans="2:7" ht="51.6" customHeight="1" x14ac:dyDescent="0.2">
      <c r="B74" s="30" t="s">
        <v>37</v>
      </c>
      <c r="C74" s="14" t="s">
        <v>72</v>
      </c>
      <c r="D74" s="21"/>
      <c r="E74" s="21"/>
      <c r="F74" s="21"/>
      <c r="G74" s="34" t="s">
        <v>43</v>
      </c>
    </row>
    <row r="75" spans="2:7" ht="16.5" customHeight="1" x14ac:dyDescent="0.2">
      <c r="B75" s="16"/>
      <c r="C75" s="17" t="s">
        <v>3</v>
      </c>
      <c r="D75" s="7">
        <f>SUM(D77:D80)</f>
        <v>27</v>
      </c>
      <c r="E75" s="7">
        <f t="shared" ref="E75:F75" si="11">SUM(E77:E80)</f>
        <v>89.9</v>
      </c>
      <c r="F75" s="7">
        <f t="shared" si="11"/>
        <v>89.9</v>
      </c>
      <c r="G75" s="35"/>
    </row>
    <row r="76" spans="2:7" ht="16.5" customHeight="1" x14ac:dyDescent="0.2">
      <c r="B76" s="61"/>
      <c r="C76" s="29" t="s">
        <v>4</v>
      </c>
      <c r="D76" s="6"/>
      <c r="E76" s="6"/>
      <c r="F76" s="6"/>
      <c r="G76" s="36"/>
    </row>
    <row r="77" spans="2:7" ht="28.9" customHeight="1" x14ac:dyDescent="0.2">
      <c r="B77" s="62"/>
      <c r="C77" s="28" t="s">
        <v>10</v>
      </c>
      <c r="D77" s="54">
        <v>27</v>
      </c>
      <c r="E77" s="20">
        <v>48.6</v>
      </c>
      <c r="F77" s="20">
        <v>48.6</v>
      </c>
      <c r="G77" s="37"/>
    </row>
    <row r="78" spans="2:7" ht="16.5" customHeight="1" x14ac:dyDescent="0.2">
      <c r="B78" s="62"/>
      <c r="C78" s="15" t="s">
        <v>13</v>
      </c>
      <c r="D78" s="20"/>
      <c r="E78" s="20"/>
      <c r="F78" s="20"/>
      <c r="G78" s="37"/>
    </row>
    <row r="79" spans="2:7" ht="16.5" customHeight="1" x14ac:dyDescent="0.2">
      <c r="B79" s="62"/>
      <c r="C79" s="15" t="s">
        <v>14</v>
      </c>
      <c r="D79" s="20"/>
      <c r="E79" s="20">
        <v>41.3</v>
      </c>
      <c r="F79" s="20">
        <v>41.3</v>
      </c>
      <c r="G79" s="37"/>
    </row>
    <row r="80" spans="2:7" ht="16.5" customHeight="1" x14ac:dyDescent="0.2">
      <c r="B80" s="63"/>
      <c r="C80" s="28" t="s">
        <v>9</v>
      </c>
      <c r="D80" s="20"/>
      <c r="E80" s="20"/>
      <c r="F80" s="20"/>
      <c r="G80" s="37"/>
    </row>
    <row r="81" spans="2:7" ht="42.75" customHeight="1" x14ac:dyDescent="0.2">
      <c r="B81" s="30" t="s">
        <v>61</v>
      </c>
      <c r="C81" s="14" t="s">
        <v>62</v>
      </c>
      <c r="D81" s="21"/>
      <c r="E81" s="21"/>
      <c r="F81" s="21"/>
      <c r="G81" s="34" t="s">
        <v>67</v>
      </c>
    </row>
    <row r="82" spans="2:7" ht="16.5" customHeight="1" x14ac:dyDescent="0.2">
      <c r="B82" s="16"/>
      <c r="C82" s="17" t="s">
        <v>3</v>
      </c>
      <c r="D82" s="7">
        <f>SUM(D84:D87)</f>
        <v>97</v>
      </c>
      <c r="E82" s="7">
        <f t="shared" ref="E82:F82" si="12">SUM(E84:E87)</f>
        <v>347.5</v>
      </c>
      <c r="F82" s="7">
        <f t="shared" si="12"/>
        <v>781</v>
      </c>
      <c r="G82" s="35"/>
    </row>
    <row r="83" spans="2:7" ht="16.5" customHeight="1" x14ac:dyDescent="0.2">
      <c r="B83" s="51"/>
      <c r="C83" s="29" t="s">
        <v>4</v>
      </c>
      <c r="D83" s="6"/>
      <c r="E83" s="6"/>
      <c r="F83" s="6"/>
      <c r="G83" s="36"/>
    </row>
    <row r="84" spans="2:7" ht="25.5" customHeight="1" x14ac:dyDescent="0.2">
      <c r="B84" s="52"/>
      <c r="C84" s="28" t="s">
        <v>10</v>
      </c>
      <c r="D84" s="54"/>
      <c r="E84" s="20">
        <v>50</v>
      </c>
      <c r="F84" s="20">
        <v>422.1</v>
      </c>
      <c r="G84" s="37"/>
    </row>
    <row r="85" spans="2:7" ht="16.5" customHeight="1" x14ac:dyDescent="0.2">
      <c r="B85" s="52"/>
      <c r="C85" s="15" t="s">
        <v>13</v>
      </c>
      <c r="D85" s="20"/>
      <c r="E85" s="20"/>
      <c r="F85" s="20"/>
      <c r="G85" s="37"/>
    </row>
    <row r="86" spans="2:7" ht="16.5" customHeight="1" x14ac:dyDescent="0.2">
      <c r="B86" s="52"/>
      <c r="C86" s="15" t="s">
        <v>14</v>
      </c>
      <c r="D86" s="20"/>
      <c r="E86" s="20">
        <v>297.5</v>
      </c>
      <c r="F86" s="20">
        <v>358.9</v>
      </c>
      <c r="G86" s="37"/>
    </row>
    <row r="87" spans="2:7" ht="16.5" customHeight="1" x14ac:dyDescent="0.2">
      <c r="B87" s="32"/>
      <c r="C87" s="28" t="s">
        <v>9</v>
      </c>
      <c r="D87" s="20">
        <v>97</v>
      </c>
      <c r="E87" s="20"/>
      <c r="F87" s="20"/>
      <c r="G87" s="37"/>
    </row>
    <row r="88" spans="2:7" ht="42.75" customHeight="1" x14ac:dyDescent="0.2">
      <c r="B88" s="30" t="s">
        <v>63</v>
      </c>
      <c r="C88" s="14" t="s">
        <v>64</v>
      </c>
      <c r="D88" s="21"/>
      <c r="E88" s="21"/>
      <c r="F88" s="21"/>
      <c r="G88" s="34" t="s">
        <v>67</v>
      </c>
    </row>
    <row r="89" spans="2:7" ht="16.5" customHeight="1" x14ac:dyDescent="0.2">
      <c r="B89" s="16"/>
      <c r="C89" s="17" t="s">
        <v>3</v>
      </c>
      <c r="D89" s="7">
        <f>SUM(D91:D94)</f>
        <v>260</v>
      </c>
      <c r="E89" s="7">
        <f t="shared" ref="E89:F89" si="13">SUM(E91:E94)</f>
        <v>1560</v>
      </c>
      <c r="F89" s="7">
        <f t="shared" si="13"/>
        <v>1659.8</v>
      </c>
      <c r="G89" s="35"/>
    </row>
    <row r="90" spans="2:7" ht="16.5" customHeight="1" x14ac:dyDescent="0.2">
      <c r="B90" s="51"/>
      <c r="C90" s="29" t="s">
        <v>4</v>
      </c>
      <c r="D90" s="6"/>
      <c r="E90" s="6"/>
      <c r="F90" s="6"/>
      <c r="G90" s="36"/>
    </row>
    <row r="91" spans="2:7" ht="26.25" customHeight="1" x14ac:dyDescent="0.2">
      <c r="B91" s="52"/>
      <c r="C91" s="28" t="s">
        <v>10</v>
      </c>
      <c r="D91" s="54"/>
      <c r="E91" s="20">
        <v>200</v>
      </c>
      <c r="F91" s="20">
        <v>300</v>
      </c>
      <c r="G91" s="37"/>
    </row>
    <row r="92" spans="2:7" ht="16.5" customHeight="1" x14ac:dyDescent="0.2">
      <c r="B92" s="52"/>
      <c r="C92" s="15" t="s">
        <v>13</v>
      </c>
      <c r="D92" s="20"/>
      <c r="E92" s="20"/>
      <c r="F92" s="20"/>
      <c r="G92" s="37"/>
    </row>
    <row r="93" spans="2:7" ht="16.5" customHeight="1" x14ac:dyDescent="0.2">
      <c r="B93" s="52"/>
      <c r="C93" s="15" t="s">
        <v>14</v>
      </c>
      <c r="D93" s="20"/>
      <c r="E93" s="20">
        <v>1360</v>
      </c>
      <c r="F93" s="20">
        <v>1359.8</v>
      </c>
      <c r="G93" s="37"/>
    </row>
    <row r="94" spans="2:7" ht="16.5" customHeight="1" x14ac:dyDescent="0.2">
      <c r="B94" s="32"/>
      <c r="C94" s="28" t="s">
        <v>9</v>
      </c>
      <c r="D94" s="20">
        <v>260</v>
      </c>
      <c r="E94" s="20"/>
      <c r="F94" s="20"/>
      <c r="G94" s="37"/>
    </row>
    <row r="95" spans="2:7" ht="26.25" customHeight="1" x14ac:dyDescent="0.2">
      <c r="B95" s="24"/>
      <c r="C95" s="26" t="s">
        <v>18</v>
      </c>
      <c r="D95" s="27">
        <f>D22+D28+D33+D38+D43+D48+D75+D68+D7+D14+D82+D89+D53+D60</f>
        <v>2662.7000000000003</v>
      </c>
      <c r="E95" s="27">
        <f t="shared" ref="E95:F95" si="14">E22+E28+E33+E38+E43+E48+E75+E68+E7+E14+E82+E89+E53+E60</f>
        <v>3702.8</v>
      </c>
      <c r="F95" s="27">
        <f t="shared" si="14"/>
        <v>4871.2</v>
      </c>
      <c r="G95" s="38"/>
    </row>
    <row r="96" spans="2:7" ht="15.75" customHeight="1" x14ac:dyDescent="0.2">
      <c r="B96" s="19"/>
      <c r="C96" s="18" t="s">
        <v>5</v>
      </c>
      <c r="D96" s="5">
        <f>SUM(D89+D82+D75+D14+D7+D53+D60)</f>
        <v>824.19999999999993</v>
      </c>
      <c r="E96" s="5">
        <f>SUM(E89+E82+E75+E14+E7+E53+E60)</f>
        <v>2015.9</v>
      </c>
      <c r="F96" s="5">
        <f>SUM(F89+F82+F75+F14+F7+F53+F60)</f>
        <v>2559.7000000000003</v>
      </c>
      <c r="G96" s="39"/>
    </row>
    <row r="97" spans="2:7" ht="31.5" customHeight="1" x14ac:dyDescent="0.2">
      <c r="B97" s="19"/>
      <c r="C97" s="18" t="s">
        <v>6</v>
      </c>
      <c r="D97" s="53">
        <v>553.5</v>
      </c>
      <c r="E97" s="5">
        <f>+E95-D95</f>
        <v>1040.0999999999999</v>
      </c>
      <c r="F97" s="5">
        <f>+F95-E95</f>
        <v>1168.3999999999996</v>
      </c>
      <c r="G97" s="39"/>
    </row>
    <row r="98" spans="2:7" x14ac:dyDescent="0.2">
      <c r="C98" s="4"/>
    </row>
    <row r="99" spans="2:7" ht="13.15" customHeight="1" x14ac:dyDescent="0.2">
      <c r="B99" s="60" t="s">
        <v>11</v>
      </c>
      <c r="C99" s="60"/>
      <c r="D99" s="60"/>
      <c r="E99" s="60"/>
      <c r="F99" s="60"/>
      <c r="G99" s="60"/>
    </row>
    <row r="100" spans="2:7" ht="18" customHeight="1" x14ac:dyDescent="0.2">
      <c r="B100" s="60" t="s">
        <v>12</v>
      </c>
      <c r="C100" s="60"/>
      <c r="D100" s="60"/>
      <c r="E100" s="60"/>
      <c r="F100" s="60"/>
      <c r="G100" s="60"/>
    </row>
    <row r="101" spans="2:7" x14ac:dyDescent="0.2">
      <c r="B101" s="59" t="s">
        <v>16</v>
      </c>
      <c r="C101" s="59"/>
      <c r="D101" s="59"/>
      <c r="E101" s="59"/>
      <c r="F101" s="59"/>
      <c r="G101" s="59"/>
    </row>
    <row r="102" spans="2:7" x14ac:dyDescent="0.2">
      <c r="B102" s="1" t="s">
        <v>15</v>
      </c>
    </row>
    <row r="104" spans="2:7" x14ac:dyDescent="0.2">
      <c r="B104" s="50" t="s">
        <v>56</v>
      </c>
      <c r="C104" s="55">
        <v>2026</v>
      </c>
      <c r="D104" s="55">
        <v>2027</v>
      </c>
      <c r="E104" s="55">
        <v>2028</v>
      </c>
    </row>
    <row r="105" spans="2:7" ht="36" x14ac:dyDescent="0.2">
      <c r="B105" s="43" t="s">
        <v>3</v>
      </c>
      <c r="C105" s="44">
        <f>+C107+C108+C109+C110+C111+C112</f>
        <v>2662.7000000000003</v>
      </c>
      <c r="D105" s="44">
        <f>+D107+D108+D109+D110+D111+D112</f>
        <v>3702.8</v>
      </c>
      <c r="E105" s="44">
        <f>+E107+E108+E109+E110+E111+E112</f>
        <v>4871.2</v>
      </c>
    </row>
    <row r="106" spans="2:7" x14ac:dyDescent="0.2">
      <c r="B106" s="45" t="s">
        <v>4</v>
      </c>
      <c r="C106" s="46"/>
      <c r="D106" s="46"/>
      <c r="E106" s="46"/>
    </row>
    <row r="107" spans="2:7" ht="39.75" customHeight="1" x14ac:dyDescent="0.2">
      <c r="B107" s="47" t="s">
        <v>10</v>
      </c>
      <c r="C107" s="48">
        <f>D9+D24+D30+D40+D45+D50+D70+D77+D16+D84+D91+D55+D62</f>
        <v>381.7</v>
      </c>
      <c r="D107" s="48">
        <f>E9+E24+E30+E40+E45+E50+E70+E77+E16+E84+E91+E55+E62</f>
        <v>669.7</v>
      </c>
      <c r="E107" s="48">
        <f>F9+F24+F30+F40+F45+F50+F70+F77+F16+F84+F91+F55+F62</f>
        <v>1776.9</v>
      </c>
    </row>
    <row r="108" spans="2:7" ht="24" x14ac:dyDescent="0.2">
      <c r="B108" s="47" t="s">
        <v>57</v>
      </c>
      <c r="C108" s="48"/>
      <c r="D108" s="48"/>
      <c r="E108" s="48"/>
    </row>
    <row r="109" spans="2:7" ht="15" customHeight="1" x14ac:dyDescent="0.2">
      <c r="B109" s="47" t="s">
        <v>9</v>
      </c>
      <c r="C109" s="48">
        <f>SUM(D73+D41+D26+D65+D58+D94+D87+D80+D51+D46+D31+D19+D12)</f>
        <v>474</v>
      </c>
      <c r="D109" s="48">
        <f t="shared" ref="D109:E109" si="15">SUM(E73+E41+E26+E65+E58+E94+E87+E80+E51+E46+E31+E19+E12)</f>
        <v>0</v>
      </c>
      <c r="E109" s="48">
        <f t="shared" si="15"/>
        <v>0</v>
      </c>
    </row>
    <row r="110" spans="2:7" x14ac:dyDescent="0.2">
      <c r="B110" s="47" t="s">
        <v>58</v>
      </c>
      <c r="C110" s="48"/>
      <c r="D110" s="48"/>
      <c r="E110" s="48"/>
    </row>
    <row r="111" spans="2:7" ht="36" x14ac:dyDescent="0.2">
      <c r="B111" s="47" t="s">
        <v>13</v>
      </c>
      <c r="C111" s="48">
        <f>D25+D35+D17+D10+D63+D56+D92+D85+D78+D71</f>
        <v>1488.7</v>
      </c>
      <c r="D111" s="48">
        <f>+E25+E35+E17+E10+E63+E56+E71+E78+E85+E92</f>
        <v>1334.3</v>
      </c>
      <c r="E111" s="48">
        <f>F25+F35+F17+F10+F63+F56+F71+F78+F85+F92</f>
        <v>1334.3</v>
      </c>
    </row>
    <row r="112" spans="2:7" ht="38.25" customHeight="1" x14ac:dyDescent="0.2">
      <c r="B112" s="49" t="s">
        <v>14</v>
      </c>
      <c r="C112" s="48">
        <f>D72+D79+D18+D11+D57+D64+D93+D86</f>
        <v>318.3</v>
      </c>
      <c r="D112" s="48">
        <f>E72+E79+E18+E11+E57+E64+E93+E86</f>
        <v>1698.8</v>
      </c>
      <c r="E112" s="48">
        <f>F72+F79+F18+F11+F57+F64+F93+F86</f>
        <v>1760</v>
      </c>
    </row>
  </sheetData>
  <customSheetViews>
    <customSheetView guid="{95A66661-924C-4587-BF9B-C47E0C69FD0D}" showPageBreaks="1" fitToPage="1" topLeftCell="A67">
      <selection activeCell="S6" sqref="S6"/>
      <pageMargins left="0.39370078740157483" right="0.39370078740157483" top="0.59055118110236227" bottom="0.59055118110236227" header="0" footer="0"/>
      <pageSetup paperSize="9" scale="90" fitToHeight="0" orientation="landscape" r:id="rId1"/>
    </customSheetView>
    <customSheetView guid="{F571435C-E0CA-4690-9BDC-D9FC8AED9576}" fitToPage="1" topLeftCell="A76">
      <selection activeCell="C84" sqref="C84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9B9F3E62-7C78-4894-A8F0-B3229B2D1239}" showPageBreaks="1" fitToPage="1">
      <selection activeCell="C87" sqref="C87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5E91BF9D-88EF-4EAD-8708-C46087883035}" fitToPage="1" topLeftCell="A61">
      <selection activeCell="C55" sqref="C55"/>
      <pageMargins left="0.39370078740157483" right="0.39370078740157483" top="0.59055118110236227" bottom="0.59055118110236227" header="0" footer="0"/>
      <pageSetup paperSize="9" scale="90" fitToHeight="0" orientation="landscape" r:id="rId4"/>
    </customSheetView>
    <customSheetView guid="{A080F799-B601-4179-A527-05226F5B4CC3}" fitToPage="1" topLeftCell="A88">
      <selection activeCell="I89" sqref="I89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AE9DA1E0-6181-496E-99C6-08519C19A850}" fitToPage="1" topLeftCell="A73">
      <selection activeCell="F92" sqref="F92"/>
      <pageMargins left="0.39370078740157483" right="0.39370078740157483" top="0.59055118110236227" bottom="0.59055118110236227" header="0" footer="0"/>
      <pageSetup paperSize="9" scale="61" fitToHeight="0" orientation="portrait" r:id="rId6"/>
    </customSheetView>
  </customSheetViews>
  <mergeCells count="12">
    <mergeCell ref="B2:G2"/>
    <mergeCell ref="B100:G100"/>
    <mergeCell ref="B44:B46"/>
    <mergeCell ref="B49:B51"/>
    <mergeCell ref="B69:B73"/>
    <mergeCell ref="B76:B80"/>
    <mergeCell ref="B101:G101"/>
    <mergeCell ref="B99:G99"/>
    <mergeCell ref="B23:B26"/>
    <mergeCell ref="B29:B31"/>
    <mergeCell ref="B34:B35"/>
    <mergeCell ref="B39:B41"/>
  </mergeCells>
  <pageMargins left="0.39370078740157483" right="0.39370078740157483" top="0.59055118110236227" bottom="0.59055118110236227" header="0" footer="0"/>
  <pageSetup paperSize="9" scale="61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B3" sqref="B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5" t="s">
        <v>3</v>
      </c>
    </row>
    <row r="2" spans="2:2" ht="147.75" customHeight="1" x14ac:dyDescent="0.2">
      <c r="B2" s="3" t="s">
        <v>19</v>
      </c>
    </row>
    <row r="3" spans="2:2" ht="190.5" customHeight="1" x14ac:dyDescent="0.2">
      <c r="B3" s="2" t="s">
        <v>20</v>
      </c>
    </row>
    <row r="4" spans="2:2" ht="120.75" customHeight="1" x14ac:dyDescent="0.2">
      <c r="B4" s="2" t="s">
        <v>21</v>
      </c>
    </row>
    <row r="5" spans="2:2" ht="70.5" customHeight="1" x14ac:dyDescent="0.2">
      <c r="B5" s="2" t="s">
        <v>22</v>
      </c>
    </row>
    <row r="6" spans="2:2" ht="26.25" customHeight="1" x14ac:dyDescent="0.2">
      <c r="B6" s="2" t="s">
        <v>23</v>
      </c>
    </row>
    <row r="7" spans="2:2" ht="133.5" customHeight="1" x14ac:dyDescent="0.2">
      <c r="B7" s="2" t="s">
        <v>24</v>
      </c>
    </row>
    <row r="8" spans="2:2" ht="128.25" customHeight="1" x14ac:dyDescent="0.2">
      <c r="B8" s="31" t="s">
        <v>25</v>
      </c>
    </row>
    <row r="9" spans="2:2" x14ac:dyDescent="0.2">
      <c r="B9" s="4"/>
    </row>
  </sheetData>
  <customSheetViews>
    <customSheetView guid="{95A66661-924C-4587-BF9B-C47E0C69FD0D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F571435C-E0CA-4690-9BDC-D9FC8AED9576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9B9F3E62-7C78-4894-A8F0-B3229B2D1239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E91BF9D-88EF-4EAD-8708-C46087883035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A080F799-B601-4179-A527-05226F5B4CC3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AE9DA1E0-6181-496E-99C6-08519C19A850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2026-01-30T15:06:47Z</cp:lastPrinted>
  <dcterms:created xsi:type="dcterms:W3CDTF">2023-07-11T10:34:54Z</dcterms:created>
  <dcterms:modified xsi:type="dcterms:W3CDTF">2026-02-03T07:33:05Z</dcterms:modified>
</cp:coreProperties>
</file>