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8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F4F21255-38F0-45B7-A0FC-04F5D3A10337}" mergeInterval="0" personalView="1" yWindow="40" windowWidth="1920" windowHeight="104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user - Individuali peržiūra" guid="{5766C048-6005-4F58-B96E-87E8013A150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E149" i="1"/>
  <c r="D149" i="1"/>
  <c r="D147" i="1"/>
  <c r="C149" i="1"/>
  <c r="C147" i="1"/>
  <c r="F136" i="1"/>
  <c r="E136" i="1"/>
  <c r="D136" i="1"/>
  <c r="F135" i="1"/>
  <c r="E135" i="1"/>
  <c r="D135" i="1"/>
  <c r="D45" i="1" l="1"/>
  <c r="D61" i="1" l="1"/>
  <c r="D67" i="1"/>
  <c r="D117" i="1"/>
  <c r="D123" i="1"/>
  <c r="D152" i="1"/>
  <c r="E152" i="1"/>
  <c r="C152" i="1"/>
  <c r="D151" i="1"/>
  <c r="E151" i="1"/>
  <c r="C151" i="1"/>
  <c r="C148" i="1"/>
  <c r="C150" i="1" l="1"/>
  <c r="C145" i="1" l="1"/>
  <c r="D7" i="1" l="1"/>
  <c r="D82" i="1" l="1"/>
  <c r="E150" i="1" l="1"/>
  <c r="E148" i="1"/>
  <c r="E145" i="1" s="1"/>
  <c r="D150" i="1"/>
  <c r="D148" i="1"/>
  <c r="D145" i="1" s="1"/>
  <c r="D77" i="1" l="1"/>
  <c r="E77" i="1"/>
  <c r="F77" i="1"/>
  <c r="F117" i="1"/>
  <c r="E117" i="1"/>
  <c r="E13" i="1" l="1"/>
  <c r="F13" i="1"/>
  <c r="D13" i="1"/>
  <c r="D129" i="1"/>
  <c r="E129" i="1"/>
  <c r="F129" i="1"/>
  <c r="D55" i="1" l="1"/>
  <c r="E18" i="1"/>
  <c r="F18" i="1"/>
  <c r="D18" i="1"/>
  <c r="E110" i="1"/>
  <c r="F110" i="1"/>
  <c r="D11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3" i="1"/>
  <c r="F123" i="1"/>
  <c r="E105" i="1"/>
  <c r="F105" i="1"/>
  <c r="D105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0" i="1"/>
  <c r="F100" i="1"/>
  <c r="D100" i="1"/>
  <c r="E61" i="1"/>
  <c r="F61" i="1"/>
  <c r="E7" i="1"/>
  <c r="F7" i="1"/>
  <c r="E137" i="1" l="1"/>
  <c r="F137" i="1"/>
</calcChain>
</file>

<file path=xl/sharedStrings.xml><?xml version="1.0" encoding="utf-8"?>
<sst xmlns="http://schemas.openxmlformats.org/spreadsheetml/2006/main" count="197" uniqueCount="92">
  <si>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</si>
  <si>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</si>
  <si>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</si>
  <si>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</si>
  <si>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</si>
  <si>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</si>
  <si>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</si>
  <si>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</si>
  <si>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</si>
  <si>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</si>
  <si>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</si>
  <si>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</si>
  <si>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</si>
  <si>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</si>
  <si>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</si>
  <si>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</si>
  <si>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</si>
  <si>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</si>
  <si>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</si>
  <si>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</si>
  <si>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</si>
  <si>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</si>
  <si>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</si>
  <si>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</si>
  <si>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</si>
  <si>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</si>
  <si>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</si>
  <si>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</si>
  <si>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</si>
  <si>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</si>
  <si>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</si>
  <si>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</si>
  <si>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</si>
  <si>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</si>
  <si>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</si>
  <si>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</si>
  <si>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</si>
  <si>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</si>
  <si>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</si>
  <si>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</si>
  <si>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</si>
  <si>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</si>
  <si>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</si>
  <si>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</si>
  <si>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</si>
  <si>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</si>
  <si>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</si>
  <si>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</si>
  <si>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</si>
  <si>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</si>
  <si>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</si>
  <si>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</si>
  <si>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</si>
  <si>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</si>
  <si>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</si>
  <si>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</si>
  <si>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</si>
  <si>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</si>
  <si>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</si>
  <si>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</si>
  <si>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</si>
  <si>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</si>
  <si>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</si>
  <si>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</si>
  <si>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</si>
  <si>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</si>
  <si>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</si>
  <si>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</si>
  <si>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</si>
  <si>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</si>
  <si>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</si>
  <si>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</si>
  <si>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</si>
  <si>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</si>
  <si>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</si>
  <si>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</si>
  <si>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</si>
  <si>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</si>
  <si>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</si>
  <si>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</si>
  <si>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</si>
  <si>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</si>
  <si>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</si>
  <si>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</si>
  <si>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</si>
  <si>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</si>
  <si>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</si>
  <si>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</si>
  <si>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</si>
  <si>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</si>
  <si>
    <t>3 lentelė. Panevėžio rajono savivaldybės 2026–2028 metų 004 Rajono infrastruktūros priežiūros, modernizavimo ir plėtros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</si>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</sst>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06" Type="http://schemas.openxmlformats.org/officeDocument/2006/relationships/revisionLog" Target="revisionLog28.xml"/><Relationship Id="rId197" Type="http://schemas.openxmlformats.org/officeDocument/2006/relationships/revisionLog" Target="revisionLog19.xml"/><Relationship Id="rId192" Type="http://schemas.openxmlformats.org/officeDocument/2006/relationships/revisionLog" Target="revisionLog14.xml"/><Relationship Id="rId201" Type="http://schemas.openxmlformats.org/officeDocument/2006/relationships/revisionLog" Target="revisionLog23.xml"/><Relationship Id="rId205" Type="http://schemas.openxmlformats.org/officeDocument/2006/relationships/revisionLog" Target="revisionLog27.xml"/><Relationship Id="rId200" Type="http://schemas.openxmlformats.org/officeDocument/2006/relationships/revisionLog" Target="revisionLog22.xml"/><Relationship Id="rId196" Type="http://schemas.openxmlformats.org/officeDocument/2006/relationships/revisionLog" Target="revisionLog18.xml"/><Relationship Id="rId209" Type="http://schemas.openxmlformats.org/officeDocument/2006/relationships/revisionLog" Target="revisionLog31.xml"/><Relationship Id="rId195" Type="http://schemas.openxmlformats.org/officeDocument/2006/relationships/revisionLog" Target="revisionLog17.xml"/><Relationship Id="rId204" Type="http://schemas.openxmlformats.org/officeDocument/2006/relationships/revisionLog" Target="revisionLog26.xml"/><Relationship Id="rId212" Type="http://schemas.openxmlformats.org/officeDocument/2006/relationships/revisionLog" Target="revisionLog1.xml"/><Relationship Id="rId208" Type="http://schemas.openxmlformats.org/officeDocument/2006/relationships/revisionLog" Target="revisionLog30.xml"/><Relationship Id="rId203" Type="http://schemas.openxmlformats.org/officeDocument/2006/relationships/revisionLog" Target="revisionLog25.xml"/><Relationship Id="rId194" Type="http://schemas.openxmlformats.org/officeDocument/2006/relationships/revisionLog" Target="revisionLog16.xml"/><Relationship Id="rId199" Type="http://schemas.openxmlformats.org/officeDocument/2006/relationships/revisionLog" Target="revisionLog21.xml"/><Relationship Id="rId211" Type="http://schemas.openxmlformats.org/officeDocument/2006/relationships/revisionLog" Target="revisionLog33.xml"/><Relationship Id="rId198" Type="http://schemas.openxmlformats.org/officeDocument/2006/relationships/revisionLog" Target="revisionLog20.xml"/><Relationship Id="rId210" Type="http://schemas.openxmlformats.org/officeDocument/2006/relationships/revisionLog" Target="revisionLog32.xml"/><Relationship Id="rId193" Type="http://schemas.openxmlformats.org/officeDocument/2006/relationships/revisionLog" Target="revisionLog15.xml"/><Relationship Id="rId202" Type="http://schemas.openxmlformats.org/officeDocument/2006/relationships/revisionLog" Target="revisionLog24.xml"/><Relationship Id="rId207" Type="http://schemas.openxmlformats.org/officeDocument/2006/relationships/revisionLog" Target="revisionLog2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D573271-DE60-43DD-91D0-63D5FB2A861D}" diskRevisions="1" revisionId="1038" version="2" preserveHistory="15">
  <header guid="{D3897078-BA21-4525-BE13-DED4B3F4F9F4}" dateTime="2026-01-27T15:04:53" maxSheetId="3" userName="user" r:id="rId192" minRId="831" maxRId="926">
    <sheetIdMap count="2">
      <sheetId val="1"/>
      <sheetId val="2"/>
    </sheetIdMap>
  </header>
  <header guid="{D40B2D70-0E5E-4F45-9687-22935DE8AC5E}" dateTime="2026-01-27T15:07:11" maxSheetId="3" userName="user" r:id="rId193" minRId="927" maxRId="938">
    <sheetIdMap count="2">
      <sheetId val="1"/>
      <sheetId val="2"/>
    </sheetIdMap>
  </header>
  <header guid="{C24BF2FE-237A-4EBD-8956-DD6124505212}" dateTime="2026-01-27T15:36:18" maxSheetId="3" userName="user" r:id="rId194" minRId="939" maxRId="940">
    <sheetIdMap count="2">
      <sheetId val="1"/>
      <sheetId val="2"/>
    </sheetIdMap>
  </header>
  <header guid="{AD8EA5AE-E313-4CCC-9D4F-641C855C9F87}" dateTime="2026-01-27T15:39:01" maxSheetId="3" userName="user" r:id="rId195" minRId="941" maxRId="942">
    <sheetIdMap count="2">
      <sheetId val="1"/>
      <sheetId val="2"/>
    </sheetIdMap>
  </header>
  <header guid="{125576D4-5DC6-4B6F-A85B-2EB52C3A3323}" dateTime="2026-01-27T16:14:17" maxSheetId="3" userName="user" r:id="rId196" minRId="943" maxRId="944">
    <sheetIdMap count="2">
      <sheetId val="1"/>
      <sheetId val="2"/>
    </sheetIdMap>
  </header>
  <header guid="{53524F86-B38F-48E4-BE85-14F7F42B8950}" dateTime="2026-01-30T10:28:57" maxSheetId="3" userName="user" r:id="rId197" minRId="945" maxRId="967">
    <sheetIdMap count="2">
      <sheetId val="1"/>
      <sheetId val="2"/>
    </sheetIdMap>
  </header>
  <header guid="{20102080-46FE-49AF-B038-550FD8D9AEF0}" dateTime="2026-01-30T10:30:20" maxSheetId="3" userName="user" r:id="rId198" minRId="968" maxRId="970">
    <sheetIdMap count="2">
      <sheetId val="1"/>
      <sheetId val="2"/>
    </sheetIdMap>
  </header>
  <header guid="{D6229ED4-B42E-477B-A15E-9F2A9ED75100}" dateTime="2026-01-30T10:31:57" maxSheetId="3" userName="user" r:id="rId199" minRId="971">
    <sheetIdMap count="2">
      <sheetId val="1"/>
      <sheetId val="2"/>
    </sheetIdMap>
  </header>
  <header guid="{3222F676-1B69-402B-9E10-E9694187AFF8}" dateTime="2026-01-30T10:35:34" maxSheetId="3" userName="user" r:id="rId200" minRId="972" maxRId="982">
    <sheetIdMap count="2">
      <sheetId val="1"/>
      <sheetId val="2"/>
    </sheetIdMap>
  </header>
  <header guid="{DBB1FC06-5E01-46EC-BE06-10D820BA258F}" dateTime="2026-01-30T10:38:01" maxSheetId="3" userName="user" r:id="rId201" minRId="983" maxRId="984">
    <sheetIdMap count="2">
      <sheetId val="1"/>
      <sheetId val="2"/>
    </sheetIdMap>
  </header>
  <header guid="{2DF0E710-F05E-4F1B-B90F-C1DE3408A18F}" dateTime="2026-01-30T10:38:41" maxSheetId="3" userName="user" r:id="rId202" minRId="985" maxRId="990">
    <sheetIdMap count="2">
      <sheetId val="1"/>
      <sheetId val="2"/>
    </sheetIdMap>
  </header>
  <header guid="{DBD00236-9052-46F7-82AF-5391254E16E1}" dateTime="2026-01-30T10:39:00" maxSheetId="3" userName="user" r:id="rId203" minRId="991" maxRId="992">
    <sheetIdMap count="2">
      <sheetId val="1"/>
      <sheetId val="2"/>
    </sheetIdMap>
  </header>
  <header guid="{41158D0E-8013-4447-A8C7-B19B295C39E4}" dateTime="2026-01-30T10:39:15" maxSheetId="3" userName="user" r:id="rId204" minRId="993" maxRId="994">
    <sheetIdMap count="2">
      <sheetId val="1"/>
      <sheetId val="2"/>
    </sheetIdMap>
  </header>
  <header guid="{53F6128A-1EA5-42C9-9358-5335261A9E15}" dateTime="2026-01-30T10:39:55" maxSheetId="3" userName="user" r:id="rId205" minRId="995" maxRId="1000">
    <sheetIdMap count="2">
      <sheetId val="1"/>
      <sheetId val="2"/>
    </sheetIdMap>
  </header>
  <header guid="{B9F57AB1-5AE5-4139-BDBA-4A7E00EF1A81}" dateTime="2026-01-30T10:40:15" maxSheetId="3" userName="user" r:id="rId206" minRId="1001" maxRId="1002">
    <sheetIdMap count="2">
      <sheetId val="1"/>
      <sheetId val="2"/>
    </sheetIdMap>
  </header>
  <header guid="{5FE7493E-EE24-4176-A14C-BDE396F14F5F}" dateTime="2026-01-30T10:40:30" maxSheetId="3" userName="user" r:id="rId207" minRId="1003" maxRId="1004">
    <sheetIdMap count="2">
      <sheetId val="1"/>
      <sheetId val="2"/>
    </sheetIdMap>
  </header>
  <header guid="{B1699433-3CD9-4430-B6BC-B83D4462A27C}" dateTime="2026-01-30T10:41:14" maxSheetId="3" userName="user" r:id="rId208" minRId="1005" maxRId="1010">
    <sheetIdMap count="2">
      <sheetId val="1"/>
      <sheetId val="2"/>
    </sheetIdMap>
  </header>
  <header guid="{64527BE1-DE29-458D-A8B5-E0C63A782099}" dateTime="2026-01-30T10:43:31" maxSheetId="3" userName="user" r:id="rId209" minRId="1011" maxRId="1014">
    <sheetIdMap count="2">
      <sheetId val="1"/>
      <sheetId val="2"/>
    </sheetIdMap>
  </header>
  <header guid="{D26A5045-1D5D-4B55-9343-C318547DD321}" dateTime="2026-01-30T17:03:12" maxSheetId="3" userName="user" r:id="rId210" minRId="1015" maxRId="1017">
    <sheetIdMap count="2">
      <sheetId val="1"/>
      <sheetId val="2"/>
    </sheetIdMap>
  </header>
  <header guid="{4D479DFD-F6E2-4BE3-B335-E3335F781108}" dateTime="2026-01-31T18:47:03" maxSheetId="3" userName="user" r:id="rId211" minRId="1018" maxRId="1034">
    <sheetIdMap count="2">
      <sheetId val="1"/>
      <sheetId val="2"/>
    </sheetIdMap>
  </header>
  <header guid="{3D573271-DE60-43DD-91D0-63D5FB2A861D}" dateTime="2026-02-03T09:20:26" maxSheetId="3" userName="Irena Stankeviciene" r:id="rId212" minRId="1035" maxRId="103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" sId="1">
    <oc r="D4">
      <v>5</v>
    </oc>
    <nc r="D4">
      <v>3</v>
    </nc>
  </rcc>
  <rcc rId="1036" sId="1">
    <oc r="E4">
      <v>6</v>
    </oc>
    <nc r="E4">
      <v>4</v>
    </nc>
  </rcc>
  <rcc rId="1037" sId="1">
    <oc r="F4">
      <v>7</v>
    </oc>
    <nc r="F4">
      <v>5</v>
    </nc>
  </rcc>
  <rcc rId="1038" sId="1">
    <oc r="G4">
      <v>8</v>
    </oc>
    <nc r="G4">
      <v>6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1" sId="1">
    <oc r="B2" t="inlineStr">
      <is>
        <t>3 lentelė. Panevėžio rajono savivaldybės 2025–2027 metų 004 Rajono infrastruktūros priežiūros, modernizavimo ir plėtros  programos uždaviniai, priemonės, asignavimai ir kitos lėšos (tūkst. eurų)</t>
      </is>
    </oc>
    <nc r="B2" t="inlineStr">
      <is>
        <t>3 lentelė. Panevėžio rajono savivaldybės 2026–2028 metų 004 Rajono infrastruktūros priežiūros, modernizavimo ir plėtros  programos uždaviniai, priemonės, asignavimai ir kitos lėšos (tūkst. eurų)</t>
      </is>
    </nc>
  </rcc>
  <rcc rId="832" sId="1">
    <oc r="D3" t="inlineStr">
      <is>
        <t>2025 metų asignavimai ir kitos lėšos</t>
      </is>
    </oc>
    <nc r="D3" t="inlineStr">
      <is>
        <t>2026 metų asignavimai ir kitos lėšos</t>
      </is>
    </nc>
  </rcc>
  <rcc rId="833" sId="1">
    <oc r="E3" t="inlineStr">
      <is>
        <t>2026 metų asignavimai ir kitos lėšos</t>
      </is>
    </oc>
    <nc r="E3" t="inlineStr">
      <is>
        <t>2027 metų asignavimai ir kitos lėšos</t>
      </is>
    </nc>
  </rcc>
  <rcc rId="834" sId="1">
    <oc r="F3" t="inlineStr">
      <is>
        <t>2027 metų asignavimai ir kitos lėšos</t>
      </is>
    </oc>
    <nc r="F3" t="inlineStr">
      <is>
        <t>2028 metų asignavimai ir kitos lėšos</t>
      </is>
    </nc>
  </rcc>
  <rcc rId="835" sId="1" numFmtId="4">
    <oc r="D9">
      <v>6</v>
    </oc>
    <nc r="D9"/>
  </rcc>
  <rcc rId="836" sId="1" numFmtId="4">
    <oc r="E9">
      <v>6.3</v>
    </oc>
    <nc r="E9"/>
  </rcc>
  <rcc rId="837" sId="1" numFmtId="4">
    <oc r="F9">
      <v>6.5</v>
    </oc>
    <nc r="F9"/>
  </rcc>
  <rcc rId="838" sId="1" numFmtId="4">
    <oc r="D11">
      <v>4.0999999999999996</v>
    </oc>
    <nc r="D11"/>
  </rcc>
  <rcc rId="839" sId="1" numFmtId="4">
    <oc r="D15">
      <v>216.6</v>
    </oc>
    <nc r="D15"/>
  </rcc>
  <rcc rId="840" sId="1" numFmtId="4">
    <oc r="E15">
      <v>217.1</v>
    </oc>
    <nc r="E15"/>
  </rcc>
  <rcc rId="841" sId="1" numFmtId="4">
    <oc r="F15">
      <v>225.3</v>
    </oc>
    <nc r="F15"/>
  </rcc>
  <rcc rId="842" sId="1" numFmtId="4">
    <oc r="D16">
      <v>52.9</v>
    </oc>
    <nc r="D16"/>
  </rcc>
  <rcc rId="843" sId="1" numFmtId="4">
    <oc r="D20">
      <v>130.6</v>
    </oc>
    <nc r="D20"/>
  </rcc>
  <rcc rId="844" sId="1" numFmtId="4">
    <oc r="E20">
      <v>180.2</v>
    </oc>
    <nc r="E20"/>
  </rcc>
  <rcc rId="845" sId="1" numFmtId="4">
    <oc r="F20">
      <v>187.1</v>
    </oc>
    <nc r="F20"/>
  </rcc>
  <rcc rId="846" sId="1" numFmtId="4">
    <oc r="D21">
      <v>136</v>
    </oc>
    <nc r="D21"/>
  </rcc>
  <rcc rId="847" sId="1" numFmtId="4">
    <oc r="D25">
      <v>214.5</v>
    </oc>
    <nc r="D25"/>
  </rcc>
  <rcc rId="848" sId="1" numFmtId="4">
    <oc r="E25">
      <v>229.4</v>
    </oc>
    <nc r="E25"/>
  </rcc>
  <rcc rId="849" sId="1" numFmtId="4">
    <oc r="F25">
      <v>238.1</v>
    </oc>
    <nc r="F25"/>
  </rcc>
  <rcc rId="850" sId="1" numFmtId="4">
    <oc r="D26">
      <v>6.6</v>
    </oc>
    <nc r="D26"/>
  </rcc>
  <rcc rId="851" sId="1" numFmtId="4">
    <oc r="D30">
      <v>144.9</v>
    </oc>
    <nc r="D30"/>
  </rcc>
  <rcc rId="852" sId="1" numFmtId="4">
    <oc r="E30">
      <v>168.1</v>
    </oc>
    <nc r="E30"/>
  </rcc>
  <rcc rId="853" sId="1" numFmtId="4">
    <oc r="F30">
      <v>174.5</v>
    </oc>
    <nc r="F30"/>
  </rcc>
  <rcc rId="854" sId="1" numFmtId="4">
    <oc r="D31">
      <v>38.700000000000003</v>
    </oc>
    <nc r="D31"/>
  </rcc>
  <rcc rId="855" sId="1" numFmtId="4">
    <oc r="E31">
      <v>38.9</v>
    </oc>
    <nc r="E31"/>
  </rcc>
  <rcc rId="856" sId="1" numFmtId="4">
    <oc r="F31">
      <v>39.1</v>
    </oc>
    <nc r="F31"/>
  </rcc>
  <rcc rId="857" sId="1" numFmtId="4">
    <oc r="D32">
      <v>263.5</v>
    </oc>
    <nc r="D32"/>
  </rcc>
  <rcc rId="858" sId="1" numFmtId="4">
    <oc r="D36">
      <v>485.3</v>
    </oc>
    <nc r="D36"/>
  </rcc>
  <rcc rId="859" sId="1" numFmtId="4">
    <oc r="E36">
      <v>815.5</v>
    </oc>
    <nc r="E36"/>
  </rcc>
  <rcc rId="860" sId="1" numFmtId="4">
    <oc r="F36">
      <v>942.7</v>
    </oc>
    <nc r="F36"/>
  </rcc>
  <rcc rId="861" sId="1" numFmtId="4">
    <oc r="D38">
      <v>152.80000000000001</v>
    </oc>
    <nc r="D38"/>
  </rcc>
  <rcc rId="862" sId="1" numFmtId="4">
    <oc r="D42">
      <v>6.3</v>
    </oc>
    <nc r="D42"/>
  </rcc>
  <rcc rId="863" sId="1" numFmtId="4">
    <oc r="E42">
      <v>4.5</v>
    </oc>
    <nc r="E42"/>
  </rcc>
  <rcc rId="864" sId="1" numFmtId="4">
    <oc r="F42">
      <v>4.7</v>
    </oc>
    <nc r="F42"/>
  </rcc>
  <rcc rId="865" sId="1" numFmtId="4">
    <oc r="D43">
      <v>18.399999999999999</v>
    </oc>
    <nc r="D43"/>
  </rcc>
  <rcc rId="866" sId="1" numFmtId="4">
    <oc r="D47">
      <v>165.6</v>
    </oc>
    <nc r="D47"/>
  </rcc>
  <rcc rId="867" sId="1" numFmtId="4">
    <oc r="E47">
      <v>173.6</v>
    </oc>
    <nc r="E47"/>
  </rcc>
  <rcc rId="868" sId="1" numFmtId="4">
    <oc r="F47">
      <v>180.2</v>
    </oc>
    <nc r="F47"/>
  </rcc>
  <rcc rId="869" sId="1" numFmtId="4">
    <oc r="D48">
      <v>15</v>
    </oc>
    <nc r="D48"/>
  </rcc>
  <rcc rId="870" sId="1" numFmtId="4">
    <oc r="D52">
      <v>30</v>
    </oc>
    <nc r="D52"/>
  </rcc>
  <rcc rId="871" sId="1" numFmtId="4">
    <oc r="E52">
      <v>31.6</v>
    </oc>
    <nc r="E52"/>
  </rcc>
  <rcc rId="872" sId="1" numFmtId="4">
    <oc r="F52">
      <v>32.799999999999997</v>
    </oc>
    <nc r="F52"/>
  </rcc>
  <rcc rId="873" sId="1" numFmtId="4">
    <oc r="D57">
      <v>200</v>
    </oc>
    <nc r="D57"/>
  </rcc>
  <rcc rId="874" sId="1" numFmtId="4">
    <oc r="E57">
      <v>220</v>
    </oc>
    <nc r="E57"/>
  </rcc>
  <rcc rId="875" sId="1" numFmtId="4">
    <oc r="F57">
      <v>240</v>
    </oc>
    <nc r="F57"/>
  </rcc>
  <rcc rId="876" sId="1" numFmtId="4">
    <oc r="D58">
      <v>210.9</v>
    </oc>
    <nc r="D58"/>
  </rcc>
  <rcc rId="877" sId="1" numFmtId="4">
    <oc r="D63">
      <v>57.5</v>
    </oc>
    <nc r="D63"/>
  </rcc>
  <rcc rId="878" sId="1" numFmtId="4">
    <oc r="E63">
      <v>1059.7</v>
    </oc>
    <nc r="E63"/>
  </rcc>
  <rcc rId="879" sId="1" numFmtId="4">
    <oc r="F63">
      <v>1073</v>
    </oc>
    <nc r="F63"/>
  </rcc>
  <rcc rId="880" sId="1" numFmtId="4">
    <oc r="D64">
      <v>3033.4</v>
    </oc>
    <nc r="D64"/>
  </rcc>
  <rcc rId="881" sId="1" numFmtId="4">
    <oc r="E64">
      <v>2674.2</v>
    </oc>
    <nc r="E64"/>
  </rcc>
  <rcc rId="882" sId="1" numFmtId="4">
    <oc r="F64">
      <v>3521.2</v>
    </oc>
    <nc r="F64"/>
  </rcc>
  <rcc rId="883" sId="1" numFmtId="4">
    <oc r="D65">
      <v>841.9</v>
    </oc>
    <nc r="D65"/>
  </rcc>
  <rcc rId="884" sId="1" numFmtId="4">
    <oc r="D69">
      <v>54.8</v>
    </oc>
    <nc r="D69"/>
  </rcc>
  <rcc rId="885" sId="1" numFmtId="4">
    <oc r="E69">
      <v>257.7</v>
    </oc>
    <nc r="E69"/>
  </rcc>
  <rcc rId="886" sId="1" numFmtId="4">
    <oc r="F69">
      <v>259.89999999999998</v>
    </oc>
    <nc r="F69"/>
  </rcc>
  <rcc rId="887" sId="1" numFmtId="4">
    <oc r="D70">
      <v>537.9</v>
    </oc>
    <nc r="D70"/>
  </rcc>
  <rcc rId="888" sId="1" numFmtId="4">
    <oc r="D74">
      <v>161.69999999999999</v>
    </oc>
    <nc r="D74"/>
  </rcc>
  <rcc rId="889" sId="1" numFmtId="4">
    <oc r="E74">
      <v>210.4</v>
    </oc>
    <nc r="E74"/>
  </rcc>
  <rcc rId="890" sId="1" numFmtId="4">
    <oc r="F74">
      <v>218.4</v>
    </oc>
    <nc r="F74"/>
  </rcc>
  <rcc rId="891" sId="1" numFmtId="4">
    <oc r="D84">
      <v>2</v>
    </oc>
    <nc r="D84"/>
  </rcc>
  <rcc rId="892" sId="1" numFmtId="4">
    <oc r="E85">
      <v>2</v>
    </oc>
    <nc r="E85"/>
  </rcc>
  <rcc rId="893" sId="1" numFmtId="4">
    <oc r="F85">
      <v>2</v>
    </oc>
    <nc r="F85"/>
  </rcc>
  <rcc rId="894" sId="1" numFmtId="4">
    <oc r="E86">
      <v>15</v>
    </oc>
    <nc r="E86"/>
  </rcc>
  <rcc rId="895" sId="1" numFmtId="4">
    <oc r="F86">
      <v>19</v>
    </oc>
    <nc r="F86"/>
  </rcc>
  <rcc rId="896" sId="1" numFmtId="4">
    <oc r="D92">
      <v>0.1</v>
    </oc>
    <nc r="D92"/>
  </rcc>
  <rcc rId="897" sId="1" numFmtId="4">
    <oc r="D97">
      <v>29.7</v>
    </oc>
    <nc r="D97"/>
  </rcc>
  <rcc rId="898" sId="1" numFmtId="4">
    <oc r="E97">
      <v>210.4</v>
    </oc>
    <nc r="E97"/>
  </rcc>
  <rcc rId="899" sId="1" numFmtId="4">
    <oc r="F97">
      <v>218.4</v>
    </oc>
    <nc r="F97"/>
  </rcc>
  <rcc rId="900" sId="1" numFmtId="4">
    <oc r="D98">
      <v>286.8</v>
    </oc>
    <nc r="D98"/>
  </rcc>
  <rcc rId="901" sId="1" numFmtId="4">
    <oc r="D102">
      <v>20.3</v>
    </oc>
    <nc r="D102"/>
  </rcc>
  <rcc rId="902" sId="1" numFmtId="4">
    <oc r="E102">
      <v>52.6</v>
    </oc>
    <nc r="E102"/>
  </rcc>
  <rcc rId="903" sId="1" numFmtId="4">
    <oc r="F102">
      <v>54.6</v>
    </oc>
    <nc r="F102"/>
  </rcc>
  <rcc rId="904" sId="1" numFmtId="4">
    <oc r="D107">
      <v>50</v>
    </oc>
    <nc r="D107"/>
  </rcc>
  <rcc rId="905" sId="1" numFmtId="4">
    <oc r="E107">
      <v>52.6</v>
    </oc>
    <nc r="E107"/>
  </rcc>
  <rcc rId="906" sId="1" numFmtId="4">
    <oc r="F107">
      <v>54.6</v>
    </oc>
    <nc r="F107"/>
  </rcc>
  <rcc rId="907" sId="1" numFmtId="4">
    <oc r="E117">
      <v>500</v>
    </oc>
    <nc r="E117"/>
  </rcc>
  <rcc rId="908" sId="1" numFmtId="4">
    <oc r="E118">
      <v>100</v>
    </oc>
    <nc r="E118"/>
  </rcc>
  <rcc rId="909" sId="1" numFmtId="4">
    <oc r="F118">
      <v>300</v>
    </oc>
    <nc r="F118"/>
  </rcc>
  <rcc rId="910" sId="1" numFmtId="4">
    <oc r="E119">
      <v>1000</v>
    </oc>
    <nc r="E119"/>
  </rcc>
  <rcc rId="911" sId="1" numFmtId="4">
    <oc r="F119">
      <v>3000</v>
    </oc>
    <nc r="F119"/>
  </rcc>
  <rcc rId="912" sId="1" numFmtId="4">
    <oc r="D120">
      <v>176.7</v>
    </oc>
    <nc r="D120"/>
  </rcc>
  <rcc rId="913" sId="1" numFmtId="4">
    <oc r="D124">
      <v>40</v>
    </oc>
    <nc r="D124"/>
  </rcc>
  <rcc rId="914" sId="1" numFmtId="4">
    <oc r="E125">
      <v>15</v>
    </oc>
    <nc r="E125"/>
  </rcc>
  <rcc rId="915" sId="1" numFmtId="4">
    <oc r="F125">
      <v>15</v>
    </oc>
    <nc r="F125"/>
  </rcc>
  <rcc rId="916" sId="1" numFmtId="4">
    <oc r="E126">
      <v>140</v>
    </oc>
    <nc r="E126"/>
  </rcc>
  <rcc rId="917" sId="1" numFmtId="4">
    <oc r="F126">
      <v>140</v>
    </oc>
    <nc r="F126"/>
  </rcc>
  <rcc rId="918" sId="1" numFmtId="4">
    <oc r="D130">
      <v>20</v>
    </oc>
    <nc r="D130"/>
  </rcc>
  <rcc rId="919" sId="1" numFmtId="4">
    <oc r="D131">
      <v>6.2</v>
    </oc>
    <nc r="D131"/>
  </rcc>
  <rcc rId="920" sId="1" numFmtId="4">
    <oc r="D132">
      <v>15.3</v>
    </oc>
    <nc r="D132"/>
  </rcc>
  <rcc rId="921" sId="1" numFmtId="4">
    <oc r="E136">
      <v>20</v>
    </oc>
    <nc r="E136"/>
  </rcc>
  <rcc rId="922" sId="1" numFmtId="4">
    <oc r="F136">
      <v>30</v>
    </oc>
    <nc r="F136"/>
  </rcc>
  <rcc rId="923" sId="1" numFmtId="4">
    <oc r="D142">
      <v>691.6</v>
    </oc>
    <nc r="D142"/>
  </rcc>
  <rcc rId="924" sId="1">
    <oc r="C149">
      <v>2025</v>
    </oc>
    <nc r="C149">
      <v>2026</v>
    </nc>
  </rcc>
  <rcc rId="925" sId="1">
    <oc r="D149">
      <v>2026</v>
    </oc>
    <nc r="D149">
      <v>2027</v>
    </nc>
  </rcc>
  <rcc rId="926" sId="1">
    <oc r="E149">
      <v>2027</v>
    </oc>
    <nc r="E149">
      <v>2028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7" sId="1" numFmtId="4">
    <nc r="D132">
      <v>47.5</v>
    </nc>
  </rcc>
  <rcc rId="928" sId="1" numFmtId="4">
    <nc r="D131">
      <v>4.8</v>
    </nc>
  </rcc>
  <rcc rId="929" sId="1" numFmtId="4">
    <nc r="E84">
      <v>2</v>
    </nc>
  </rcc>
  <rcc rId="930" sId="1" numFmtId="4">
    <nc r="F84">
      <v>2</v>
    </nc>
  </rcc>
  <rcc rId="931" sId="1" numFmtId="4">
    <nc r="E117">
      <v>2670</v>
    </nc>
  </rcc>
  <rcc rId="932" sId="1" numFmtId="4">
    <nc r="F117">
      <v>1602.3</v>
    </nc>
  </rcc>
  <rcc rId="933" sId="1" numFmtId="4">
    <nc r="E124">
      <v>183</v>
    </nc>
  </rcc>
  <rcc rId="934" sId="1" numFmtId="4">
    <nc r="F124">
      <v>78.900000000000006</v>
    </nc>
  </rcc>
  <rcc rId="935" sId="1" numFmtId="4">
    <nc r="E126">
      <v>87.8</v>
    </nc>
  </rcc>
  <rcc rId="936" sId="1" numFmtId="4">
    <nc r="F126">
      <v>37.9</v>
    </nc>
  </rcc>
  <rcc rId="937" sId="1" numFmtId="4">
    <nc r="E74">
      <v>200</v>
    </nc>
  </rcc>
  <rcc rId="938" sId="1" numFmtId="4">
    <nc r="F74">
      <v>200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9" sId="1" numFmtId="4">
    <nc r="E57">
      <v>240</v>
    </nc>
  </rcc>
  <rcc rId="940" sId="1" numFmtId="4">
    <nc r="F57">
      <v>260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1" sId="1" numFmtId="4">
    <nc r="E64">
      <v>3920.4</v>
    </nc>
  </rcc>
  <rcc rId="942" sId="1" numFmtId="4">
    <nc r="F64">
      <v>3033.4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3" sId="1" numFmtId="4">
    <nc r="E31">
      <v>40.1</v>
    </nc>
  </rcc>
  <rcc rId="944" sId="1" numFmtId="4">
    <nc r="F31">
      <v>40.1</v>
    </nc>
  </rcc>
  <rcv guid="{5766C048-6005-4F58-B96E-87E8013A150E}" action="delete"/>
  <rcv guid="{5766C048-6005-4F58-B96E-87E8013A150E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5" sId="1" numFmtId="4">
    <nc r="D25">
      <v>232.9</v>
    </nc>
  </rcc>
  <rcc rId="946" sId="1" numFmtId="4">
    <nc r="D84">
      <v>2</v>
    </nc>
  </rcc>
  <rcc rId="947" sId="1" numFmtId="4">
    <nc r="D124">
      <v>5</v>
    </nc>
  </rcc>
  <rcc rId="948" sId="1" numFmtId="4">
    <nc r="D42">
      <v>17.600000000000001</v>
    </nc>
  </rcc>
  <rcc rId="949" sId="1" numFmtId="4">
    <nc r="D63">
      <v>998.8</v>
    </nc>
  </rcc>
  <rcc rId="950" sId="1" numFmtId="4">
    <nc r="D74">
      <v>200</v>
    </nc>
  </rcc>
  <rcc rId="951" sId="1" numFmtId="4">
    <nc r="D47">
      <v>240</v>
    </nc>
  </rcc>
  <rcc rId="952" sId="1" numFmtId="4">
    <nc r="D30">
      <v>181.8</v>
    </nc>
  </rcc>
  <rcc rId="953" sId="1" numFmtId="4">
    <nc r="D20">
      <v>165.5</v>
    </nc>
  </rcc>
  <rcc rId="954" sId="1" numFmtId="4">
    <nc r="D69">
      <v>270</v>
    </nc>
  </rcc>
  <rcc rId="955" sId="1" numFmtId="4">
    <nc r="D102">
      <v>50</v>
    </nc>
  </rcc>
  <rcc rId="956" sId="1" numFmtId="4">
    <nc r="D36">
      <v>321.89999999999998</v>
    </nc>
  </rcc>
  <rcc rId="957" sId="1" numFmtId="4">
    <nc r="D52">
      <v>57</v>
    </nc>
  </rcc>
  <rcc rId="958" sId="1" numFmtId="4">
    <nc r="D107">
      <v>50</v>
    </nc>
  </rcc>
  <rcc rId="959" sId="1" numFmtId="4">
    <nc r="D57">
      <v>220</v>
    </nc>
  </rcc>
  <rcc rId="960" sId="1" numFmtId="4">
    <nc r="D32">
      <v>1.7</v>
    </nc>
  </rcc>
  <rcc rId="961" sId="1" numFmtId="4">
    <nc r="D16">
      <v>50</v>
    </nc>
  </rcc>
  <rcc rId="962" sId="1" numFmtId="4">
    <nc r="D43">
      <v>0.4</v>
    </nc>
  </rcc>
  <rcc rId="963" sId="1" numFmtId="4">
    <nc r="D65">
      <v>1.2</v>
    </nc>
  </rcc>
  <rcc rId="964" sId="1" numFmtId="4">
    <nc r="D98">
      <v>350</v>
    </nc>
  </rcc>
  <rcc rId="965" sId="1" numFmtId="4">
    <nc r="D21">
      <v>6.5</v>
    </nc>
  </rcc>
  <rcc rId="966" sId="1" numFmtId="4">
    <nc r="D38">
      <v>268.10000000000002</v>
    </nc>
  </rcc>
  <rcc rId="967" sId="1" numFmtId="4">
    <nc r="D120">
      <v>3189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8" sId="1" numFmtId="4">
    <oc r="D38">
      <v>268.10000000000002</v>
    </oc>
    <nc r="D38">
      <v>276.8</v>
    </nc>
  </rcc>
  <rcc rId="969" sId="1" numFmtId="4">
    <nc r="D64">
      <v>3073.4</v>
    </nc>
  </rcc>
  <rcc rId="970" sId="1" numFmtId="4">
    <nc r="D58">
      <v>456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1" sId="1" numFmtId="4">
    <nc r="D142">
      <v>3565.6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2" sId="1" numFmtId="4">
    <oc r="D36">
      <v>321.89999999999998</v>
    </oc>
    <nc r="D36">
      <v>433.4</v>
    </nc>
  </rcc>
  <rcc rId="973" sId="1" numFmtId="4">
    <oc r="D21">
      <v>6.5</v>
    </oc>
    <nc r="D21">
      <v>18.600000000000001</v>
    </nc>
  </rcc>
  <rcc rId="974" sId="1" numFmtId="4">
    <oc r="D20">
      <v>165.5</v>
    </oc>
    <nc r="D20">
      <v>182</v>
    </nc>
  </rcc>
  <rcc rId="975" sId="1" numFmtId="4">
    <nc r="D31">
      <v>39.9</v>
    </nc>
  </rcc>
  <rcc rId="976" sId="1" numFmtId="4">
    <oc r="D32">
      <v>1.7</v>
    </oc>
    <nc r="D32">
      <v>84.1</v>
    </nc>
  </rcc>
  <rcc rId="977" sId="1" numFmtId="4">
    <oc r="D30">
      <v>181.8</v>
    </oc>
    <nc r="D30">
      <v>281.8</v>
    </nc>
  </rcc>
  <rcc rId="978" sId="1" numFmtId="4">
    <nc r="D15">
      <v>229.2</v>
    </nc>
  </rcc>
  <rcc rId="979" sId="1" numFmtId="4">
    <oc r="D16">
      <v>50</v>
    </oc>
    <nc r="D16">
      <v>309.2</v>
    </nc>
  </rcc>
  <rcc rId="980" sId="1" numFmtId="4">
    <nc r="D9">
      <v>12</v>
    </nc>
  </rcc>
  <rcc rId="981" sId="1" numFmtId="4">
    <oc r="D63">
      <v>998.8</v>
    </oc>
    <nc r="D63">
      <v>1058.8</v>
    </nc>
  </rcc>
  <rcc rId="982" sId="1" numFmtId="4">
    <oc r="D25">
      <v>232.9</v>
    </oc>
    <nc r="D25">
      <v>238.9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3" sId="1" numFmtId="4">
    <nc r="E9">
      <v>12.6</v>
    </nc>
  </rcc>
  <rcc rId="984" sId="1" numFmtId="4">
    <nc r="F9">
      <v>13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5" sId="1" numFmtId="4">
    <nc r="E15">
      <v>240</v>
    </nc>
  </rcc>
  <rcc rId="986" sId="1" numFmtId="4">
    <nc r="F15">
      <v>247.7</v>
    </nc>
  </rcc>
  <rcc rId="987" sId="1" numFmtId="4">
    <nc r="E20">
      <v>190.6</v>
    </nc>
  </rcc>
  <rcc rId="988" sId="1" numFmtId="4">
    <nc r="F20">
      <v>196.7</v>
    </nc>
  </rcc>
  <rcc rId="989" sId="1" numFmtId="4">
    <nc r="E25">
      <v>250.1</v>
    </nc>
  </rcc>
  <rcc rId="990" sId="1" numFmtId="4">
    <nc r="F25">
      <v>258.10000000000002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1" sId="1" numFmtId="4">
    <nc r="E30">
      <v>295</v>
    </nc>
  </rcc>
  <rcc rId="992" sId="1" numFmtId="4">
    <nc r="F30">
      <v>304.5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" sId="1" numFmtId="4">
    <nc r="E36">
      <v>453.8</v>
    </nc>
  </rcc>
  <rcc rId="994" sId="1" numFmtId="4">
    <nc r="F36">
      <v>468.3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5" sId="1" numFmtId="4">
    <nc r="E42">
      <v>18.399999999999999</v>
    </nc>
  </rcc>
  <rcc rId="996" sId="1" numFmtId="4">
    <nc r="F42">
      <v>19</v>
    </nc>
  </rcc>
  <rcc rId="997" sId="1" numFmtId="4">
    <nc r="E47">
      <v>251.3</v>
    </nc>
  </rcc>
  <rcc rId="998" sId="1" numFmtId="4">
    <nc r="F47">
      <v>259.3</v>
    </nc>
  </rcc>
  <rcc rId="999" sId="1" numFmtId="4">
    <nc r="E52">
      <v>59.7</v>
    </nc>
  </rcc>
  <rcc rId="1000" sId="1" numFmtId="4">
    <nc r="F52">
      <v>61.6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" sId="1" numFmtId="4">
    <nc r="E63">
      <v>1108.5999999999999</v>
    </nc>
  </rcc>
  <rcc rId="1002" sId="1" numFmtId="4">
    <nc r="F63">
      <v>1144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3" sId="1" numFmtId="4">
    <nc r="E69">
      <v>282.7</v>
    </nc>
  </rcc>
  <rcc rId="1004" sId="1" numFmtId="4">
    <nc r="F69">
      <v>291.7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5" sId="1" numFmtId="4">
    <nc r="E97">
      <v>366.5</v>
    </nc>
  </rcc>
  <rcc rId="1006" sId="1" numFmtId="4">
    <nc r="F97">
      <v>378.2</v>
    </nc>
  </rcc>
  <rcc rId="1007" sId="1" numFmtId="4">
    <nc r="E102">
      <v>52.4</v>
    </nc>
  </rcc>
  <rcc rId="1008" sId="1" numFmtId="4">
    <nc r="F102">
      <v>54</v>
    </nc>
  </rcc>
  <rcc rId="1009" sId="1" numFmtId="4">
    <nc r="E107">
      <v>52.4</v>
    </nc>
  </rcc>
  <rcc rId="1010" sId="1" numFmtId="4">
    <nc r="F107">
      <v>54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1" sId="1" numFmtId="4">
    <oc r="E36">
      <v>453.8</v>
    </oc>
    <nc r="E36">
      <v>743.6</v>
    </nc>
  </rcc>
  <rcc rId="1012" sId="1" numFmtId="4">
    <oc r="F36">
      <v>468.3</v>
    </oc>
    <nc r="F36">
      <v>767.4</v>
    </nc>
  </rcc>
  <rcc rId="1013" sId="1" numFmtId="4">
    <oc r="E15">
      <v>240</v>
    </oc>
    <nc r="E15">
      <v>563.70000000000005</v>
    </nc>
  </rcc>
  <rcc rId="1014" sId="1" numFmtId="4">
    <oc r="F15">
      <v>247.7</v>
    </oc>
    <nc r="F15">
      <v>581.70000000000005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5" sId="1" numFmtId="4">
    <oc r="E117">
      <v>2670</v>
    </oc>
    <nc r="E117">
      <v>300.5</v>
    </nc>
  </rcc>
  <rcc rId="1016" sId="1" numFmtId="4">
    <oc r="F117">
      <v>1602.3</v>
    </oc>
    <nc r="F117">
      <v>200</v>
    </nc>
  </rcc>
  <rcc rId="1017" sId="1" numFmtId="4">
    <oc r="E124">
      <v>183</v>
    </oc>
    <nc r="E124">
      <v>50</v>
    </nc>
  </rcc>
  <rcv guid="{5766C048-6005-4F58-B96E-87E8013A150E}" action="delete"/>
  <rcv guid="{5766C048-6005-4F58-B96E-87E8013A150E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18" sId="1" ref="A89:XFD89" action="deleteRow">
    <rfmt sheetId="1" xfDxf="1" sqref="A89:XFD89" start="0" length="0">
      <dxf>
        <font>
          <sz val="10"/>
          <name val="Times New Roman"/>
          <scheme val="none"/>
        </font>
      </dxf>
    </rfmt>
    <rcc rId="0" sId="1" dxf="1">
      <nc r="B89" t="inlineStr">
        <is>
          <t>004-01-02-06 (PVP)</t>
        </is>
      </nc>
      <ndxf>
        <font>
          <b/>
          <strike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 t="inlineStr">
        <is>
          <t xml:space="preserve">Priemonė: Geriamojo vandens tiekimo sistemos Puodžiūnų k., Panevėžio r., statyba (draudimo paslaugų apmokėjimas) 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9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9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9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89" t="inlineStr">
        <is>
          <t>2.2.1.1</t>
        </is>
      </nc>
      <n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H89" t="inlineStr">
        <is>
          <t>Baigėsi</t>
        </is>
      </nc>
    </rcc>
  </rrc>
  <rrc rId="1019" sId="1" ref="A89:XFD89" action="deleteRow">
    <undo index="15" exp="ref" v="1" dr="F89" r="F140" sId="1"/>
    <undo index="15" exp="ref" v="1" dr="E89" r="E140" sId="1"/>
    <undo index="15" exp="ref" v="1" dr="D89" r="D140" sId="1"/>
    <undo index="16" exp="ref" v="1" dr="F89" r="F139" sId="1"/>
    <undo index="16" exp="ref" v="1" dr="E89" r="E139" sId="1"/>
    <undo index="16" exp="ref" v="1" dr="D89" r="D139" sId="1"/>
    <rfmt sheetId="1" xfDxf="1" sqref="A89:XFD89" start="0" length="0">
      <dxf>
        <font>
          <sz val="10"/>
          <name val="Times New Roman"/>
          <scheme val="none"/>
        </font>
      </dxf>
    </rfmt>
    <rfmt sheetId="1" sqref="B89" start="0" length="0">
      <dxf>
        <font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9" t="inlineStr">
        <is>
          <t>1. Savivaldybės biudžetas (įskaitant skolintas lėšas)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9">
        <f>SUM(D91:D92)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9">
        <f>SUM(E91:E92)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9">
        <f>SUM(F91:F92)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89" start="0" length="0">
      <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0" sId="1" ref="A89:XFD89" action="deleteRow">
    <rfmt sheetId="1" xfDxf="1" sqref="A89:XFD89" start="0" length="0">
      <dxf>
        <font>
          <sz val="10"/>
          <name val="Times New Roman"/>
          <scheme val="none"/>
        </font>
      </dxf>
    </rfmt>
    <rfmt sheetId="1" sqref="B89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9" t="inlineStr">
        <is>
          <t>Iš jo: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9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1" sId="1" ref="A89:XFD89" action="deleteRow">
    <undo index="28" exp="ref" v="1" dr="F89" r="E149" sId="1"/>
    <undo index="28" exp="ref" v="1" dr="E89" r="D149" sId="1"/>
    <undo index="28" exp="ref" v="1" dr="D89" r="C149" sId="1"/>
    <rfmt sheetId="1" xfDxf="1" sqref="A89:XFD89" start="0" length="0">
      <dxf>
        <font>
          <sz val="10"/>
          <name val="Times New Roman"/>
          <scheme val="none"/>
        </font>
      </dxf>
    </rfmt>
    <rfmt sheetId="1" sqref="B89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9" t="inlineStr">
        <is>
          <t xml:space="preserve">Savivaldybės biudžeto lėšos (nuosavos, be ankstesnių metų likučio) 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9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22" sId="1" ref="A89:XFD89" action="deleteRow">
    <undo index="30" exp="ref" v="1" dr="F89" r="E150" sId="1"/>
    <undo index="30" exp="ref" v="1" dr="E89" r="D150" sId="1"/>
    <undo index="30" exp="ref" v="1" dr="D89" r="C150" sId="1"/>
    <rfmt sheetId="1" xfDxf="1" sqref="A89:XFD89" start="0" length="0">
      <dxf>
        <font>
          <sz val="10"/>
          <name val="Times New Roman"/>
          <scheme val="none"/>
        </font>
      </dxf>
    </rfmt>
    <rfmt sheetId="1" sqref="B89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9" t="inlineStr">
        <is>
          <t xml:space="preserve">Ankstesnių metų likučiai
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89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9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023" sId="1">
    <oc r="D135">
      <f>+D117+D110+D105+D100+D129+D123+D95+D90+#REF!+D82+D77+D72+D67+D61+D50+D45+D40+D28+D23+D18+D13+D7+D34+D55</f>
    </oc>
    <nc r="D135">
      <f>+D117+D110+D105+D100+D129+D123+D95+D90+D82+D77+D72+D67+D61+D50+D45+D40+D28+D23+D18+D13+D7+D34+D55</f>
    </nc>
  </rcc>
  <rcc rId="1024" sId="1">
    <oc r="E135">
      <f>+E117+E110+E105+E100+E129+E123+E95+E90+#REF!+E82+E77+E72+E67+E61+E50+E45+E40+E28+E23+E18+E13+E7+E34+E55</f>
    </oc>
    <nc r="E135">
      <f>+E117+E110+E105+E100+E129+E123+E95+E90+E82+E77+E72+E67+E61+E50+E45+E40+E28+E23+E18+E13+E7+E34+E55</f>
    </nc>
  </rcc>
  <rcc rId="1025" sId="1">
    <oc r="F135">
      <f>+F117+F110+F105+F100+F129+F123+F95+F90+#REF!+F82+F77+F72+F67+F61+F50+F45+F40+F28+F23+F18+F13+F7+F34+F55</f>
    </oc>
    <nc r="F135">
      <f>+F117+F110+F105+F100+F129+F123+F95+F90+F82+F77+F72+F67+F61+F50+F45+F40+F28+F23+F18+F13+F7+F34+F55</f>
    </nc>
  </rcc>
  <rcc rId="1026" sId="1">
    <oc r="D136">
      <f>SUM(D129+D123+D117+D110+D105+D100+D95+D90+#REF!+D82+D77+D72+D67+D61)</f>
    </oc>
    <nc r="D136">
      <f>SUM(D129+D123+D117+D110+D105+D100+D95+D90+D82+D77+D72+D67+D61)</f>
    </nc>
  </rcc>
  <rcc rId="1027" sId="1">
    <oc r="E136">
      <f>SUM(E129+E123+E117+E110+E105+E100+E95+E90+#REF!+E82+E77+E72+E67+E61)</f>
    </oc>
    <nc r="E136">
      <f>SUM(E129+E123+E117+E110+E105+E100+E95+E90+E82+E77+E72+E67+E61)</f>
    </nc>
  </rcc>
  <rcc rId="1028" sId="1">
    <oc r="F136">
      <f>SUM(F129+F123+F117+F110+F105+F100+F95+F90+#REF!+F82+F77+F72+F67+F61)</f>
    </oc>
    <nc r="F136">
      <f>SUM(F129+F123+F117+F110+F105+F100+F95+F90+F82+F77+F72+F67+F61)</f>
    </nc>
  </rcc>
  <rcc rId="1029" sId="1">
    <oc r="C147">
      <f>+D15+D20+D25+D30+D36+D42+D52+D69+D74+D92+D97+D102+D112+D125+#REF!+D107+D119+D131+D47+D84+D79+D63+D57+D9</f>
    </oc>
    <nc r="C147">
      <f>+D15+D20+D25+D30+D36+D42+D52+D69+D74+D92+D97+D102+D112+D125+D107+D119+D131+D47+D84+D79+D63+D57+D9</f>
    </nc>
  </rcc>
  <rcc rId="1030" sId="1">
    <oc r="C149">
      <f>+D11+D16+D21+D32+D38+D58+D65+D93+D134+D43+D48+D115+D108+D103+D98+#REF!+D87+D80+D75+D70+D53+D26</f>
    </oc>
    <nc r="C149">
      <f>+D11+D16+D21+D32+D38+D58+D65+D93+D134+D43+D48+D115+D108+D103+D98+D87+D80+D75+D70+D53+D26</f>
    </nc>
  </rcc>
  <rcc rId="1031" sId="1">
    <oc r="D147">
      <f>+E15+E20+E25+E30+E36+E42+E52+E69+E74+E92+E97+E102+E112+E125+#REF!+E107+E119+E131+E47+E84+E79+E63+E57+E9</f>
    </oc>
    <nc r="D147">
      <f>+E15+E20+E25+E30+E36+E42+E52+E69+E74+E92+E97+E102+E112+E125+E107+E119+E131+E47+E84+E79+E63+E57+E9</f>
    </nc>
  </rcc>
  <rcc rId="1032" sId="1">
    <oc r="D149">
      <f>+E11+E16+E21+E32+E38+E58+E65+E93+E134+E43+E48+E115+E108+E103+E98+#REF!+E87+E80+E75+E70+E53+E26</f>
    </oc>
    <nc r="D149">
      <f>+E11+E16+E21+E32+E38+E58+E65+E93+E134+E43+E48+E115+E108+E103+E98+E87+E80+E75+E70+E53+E26</f>
    </nc>
  </rcc>
  <rcc rId="1033" sId="1">
    <oc r="E149">
      <f>+F11+F16+F21+F32+F38+F58+F65+F93+F134+F43+F48+F115+F108+F103+F98+#REF!+F87+F80+F75+F70+F53+F26</f>
    </oc>
    <nc r="E149">
      <f>+F11+F16+F21+F32+F38+F58+F65+F93+F134+F43+F48+F115+F108+F103+F98+F87+F80+F75+F70+F53+F26</f>
    </nc>
  </rcc>
  <rcc rId="1034" sId="1">
    <oc r="E147">
      <f>+F15+F20+F25+F30+F36+F42+F52+F69+F74+F92+F97+F102+F112+F125+#REF!+F107+F119+F131+F47+F84+F79+F63+F57+F9</f>
    </oc>
    <nc r="E147">
      <f>+F15+F20+F25+F30+F36+F42+F52+F69+F74+F92+F97+F102+F112+F125+F107+F119+F131+F47+F84+F79+F63+F57+F9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4"/>
  <sheetViews>
    <sheetView tabSelected="1" topLeftCell="A133" zoomScaleNormal="100" workbookViewId="0">
      <selection activeCell="K6" sqref="K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86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3</v>
      </c>
      <c r="E4" s="19">
        <v>4</v>
      </c>
      <c r="F4" s="19">
        <v>5</v>
      </c>
      <c r="G4" s="19">
        <v>6</v>
      </c>
    </row>
    <row r="5" spans="2:7" ht="31.9" customHeight="1" x14ac:dyDescent="0.2">
      <c r="B5" s="10" t="s">
        <v>27</v>
      </c>
      <c r="C5" s="10" t="s">
        <v>60</v>
      </c>
      <c r="D5" s="11"/>
      <c r="E5" s="11"/>
      <c r="F5" s="11"/>
      <c r="G5" s="11"/>
    </row>
    <row r="6" spans="2:7" ht="43.5" customHeight="1" x14ac:dyDescent="0.2">
      <c r="B6" s="12" t="s">
        <v>28</v>
      </c>
      <c r="C6" s="13" t="s">
        <v>61</v>
      </c>
      <c r="D6" s="21"/>
      <c r="E6" s="21"/>
      <c r="F6" s="21"/>
      <c r="G6" s="27" t="s">
        <v>47</v>
      </c>
    </row>
    <row r="7" spans="2:7" ht="17.25" customHeight="1" x14ac:dyDescent="0.2">
      <c r="B7" s="23"/>
      <c r="C7" s="22" t="s">
        <v>3</v>
      </c>
      <c r="D7" s="24">
        <f>SUM(D9:D11)</f>
        <v>12</v>
      </c>
      <c r="E7" s="24">
        <f t="shared" ref="E7:F7" si="0">SUM(E9:E11)</f>
        <v>12.6</v>
      </c>
      <c r="F7" s="24">
        <f t="shared" si="0"/>
        <v>13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9</v>
      </c>
      <c r="D9" s="6">
        <v>12</v>
      </c>
      <c r="E9" s="6">
        <v>12.6</v>
      </c>
      <c r="F9" s="6">
        <v>13</v>
      </c>
      <c r="G9" s="29"/>
    </row>
    <row r="10" spans="2:7" ht="17.25" customHeight="1" x14ac:dyDescent="0.2">
      <c r="B10" s="35"/>
      <c r="C10" s="14" t="s">
        <v>12</v>
      </c>
      <c r="D10" s="6"/>
      <c r="E10" s="6"/>
      <c r="F10" s="6"/>
      <c r="G10" s="29"/>
    </row>
    <row r="11" spans="2:7" ht="16.5" customHeight="1" x14ac:dyDescent="0.2">
      <c r="B11" s="35"/>
      <c r="C11" s="14" t="s">
        <v>8</v>
      </c>
      <c r="D11" s="6"/>
      <c r="E11" s="6"/>
      <c r="F11" s="6"/>
      <c r="G11" s="29"/>
    </row>
    <row r="12" spans="2:7" ht="25.9" customHeight="1" x14ac:dyDescent="0.2">
      <c r="B12" s="12" t="s">
        <v>29</v>
      </c>
      <c r="C12" s="13" t="s">
        <v>62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538.4</v>
      </c>
      <c r="E13" s="24">
        <f t="shared" ref="E13:F13" si="1">SUM(E15:E16)</f>
        <v>563.70000000000005</v>
      </c>
      <c r="F13" s="24">
        <f t="shared" si="1"/>
        <v>581.70000000000005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9</v>
      </c>
      <c r="D15" s="6">
        <v>229.2</v>
      </c>
      <c r="E15" s="6">
        <v>563.70000000000005</v>
      </c>
      <c r="F15" s="6">
        <v>581.70000000000005</v>
      </c>
      <c r="G15" s="29"/>
    </row>
    <row r="16" spans="2:7" ht="16.5" customHeight="1" x14ac:dyDescent="0.2">
      <c r="B16" s="37"/>
      <c r="C16" s="14" t="s">
        <v>8</v>
      </c>
      <c r="D16" s="6">
        <v>309.2</v>
      </c>
      <c r="E16" s="6"/>
      <c r="F16" s="6"/>
      <c r="G16" s="29"/>
    </row>
    <row r="17" spans="2:7" ht="40.5" customHeight="1" x14ac:dyDescent="0.2">
      <c r="B17" s="12" t="s">
        <v>30</v>
      </c>
      <c r="C17" s="13" t="s">
        <v>63</v>
      </c>
      <c r="D17" s="18"/>
      <c r="E17" s="18"/>
      <c r="F17" s="18"/>
      <c r="G17" s="27"/>
    </row>
    <row r="18" spans="2:7" ht="17.25" customHeight="1" x14ac:dyDescent="0.2">
      <c r="B18" s="15"/>
      <c r="C18" s="38" t="s">
        <v>17</v>
      </c>
      <c r="D18" s="39">
        <f>SUM(D20:D21)</f>
        <v>200.6</v>
      </c>
      <c r="E18" s="39">
        <f t="shared" ref="E18:F18" si="2">SUM(E20:E21)</f>
        <v>190.6</v>
      </c>
      <c r="F18" s="39">
        <f t="shared" si="2"/>
        <v>196.7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9</v>
      </c>
      <c r="D20" s="6">
        <v>182</v>
      </c>
      <c r="E20" s="6">
        <v>190.6</v>
      </c>
      <c r="F20" s="6">
        <v>196.7</v>
      </c>
      <c r="G20" s="32"/>
    </row>
    <row r="21" spans="2:7" ht="16.149999999999999" customHeight="1" x14ac:dyDescent="0.2">
      <c r="B21" s="64"/>
      <c r="C21" s="14" t="s">
        <v>8</v>
      </c>
      <c r="D21" s="6">
        <v>18.600000000000001</v>
      </c>
      <c r="E21" s="6"/>
      <c r="F21" s="6"/>
      <c r="G21" s="32"/>
    </row>
    <row r="22" spans="2:7" ht="34.9" customHeight="1" x14ac:dyDescent="0.2">
      <c r="B22" s="12" t="s">
        <v>31</v>
      </c>
      <c r="C22" s="13" t="s">
        <v>64</v>
      </c>
      <c r="D22" s="18"/>
      <c r="E22" s="18"/>
      <c r="F22" s="18"/>
      <c r="G22" s="27" t="s">
        <v>46</v>
      </c>
    </row>
    <row r="23" spans="2:7" ht="16.149999999999999" customHeight="1" x14ac:dyDescent="0.2">
      <c r="B23" s="15"/>
      <c r="C23" s="38" t="s">
        <v>3</v>
      </c>
      <c r="D23" s="39">
        <f>SUM(D25:D26)</f>
        <v>238.9</v>
      </c>
      <c r="E23" s="39">
        <f t="shared" ref="E23:F23" si="3">SUM(E25:E26)</f>
        <v>250.1</v>
      </c>
      <c r="F23" s="39">
        <f t="shared" si="3"/>
        <v>258.10000000000002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9</v>
      </c>
      <c r="D25" s="6">
        <v>238.9</v>
      </c>
      <c r="E25" s="6">
        <v>250.1</v>
      </c>
      <c r="F25" s="6">
        <v>258.10000000000002</v>
      </c>
      <c r="G25" s="32"/>
    </row>
    <row r="26" spans="2:7" ht="16.149999999999999" customHeight="1" x14ac:dyDescent="0.2">
      <c r="B26" s="64"/>
      <c r="C26" s="14" t="s">
        <v>8</v>
      </c>
      <c r="D26" s="6"/>
      <c r="E26" s="6"/>
      <c r="F26" s="6"/>
      <c r="G26" s="32"/>
    </row>
    <row r="27" spans="2:7" ht="16.899999999999999" customHeight="1" x14ac:dyDescent="0.2">
      <c r="B27" s="12" t="s">
        <v>32</v>
      </c>
      <c r="C27" s="13" t="s">
        <v>65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405.79999999999995</v>
      </c>
      <c r="E28" s="39">
        <f t="shared" ref="E28:F28" si="4">SUM(E30:E32)</f>
        <v>335.1</v>
      </c>
      <c r="F28" s="39">
        <f t="shared" si="4"/>
        <v>344.6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9</v>
      </c>
      <c r="D30" s="6">
        <v>281.8</v>
      </c>
      <c r="E30" s="6">
        <v>295</v>
      </c>
      <c r="F30" s="6">
        <v>304.5</v>
      </c>
      <c r="G30" s="32"/>
    </row>
    <row r="31" spans="2:7" ht="16.149999999999999" customHeight="1" x14ac:dyDescent="0.2">
      <c r="B31" s="64"/>
      <c r="C31" s="14" t="s">
        <v>16</v>
      </c>
      <c r="D31" s="6">
        <v>39.9</v>
      </c>
      <c r="E31" s="6">
        <v>40.1</v>
      </c>
      <c r="F31" s="6">
        <v>40.1</v>
      </c>
      <c r="G31" s="32"/>
    </row>
    <row r="32" spans="2:7" ht="16.149999999999999" customHeight="1" x14ac:dyDescent="0.2">
      <c r="B32" s="64"/>
      <c r="C32" s="14" t="s">
        <v>8</v>
      </c>
      <c r="D32" s="6">
        <v>84.1</v>
      </c>
      <c r="E32" s="6"/>
      <c r="F32" s="6"/>
      <c r="G32" s="32"/>
    </row>
    <row r="33" spans="2:7" ht="30" customHeight="1" x14ac:dyDescent="0.2">
      <c r="B33" s="12" t="s">
        <v>33</v>
      </c>
      <c r="C33" s="13" t="s">
        <v>66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710.2</v>
      </c>
      <c r="E34" s="39">
        <f t="shared" ref="E34:F34" si="5">SUM(E36:E38)</f>
        <v>743.6</v>
      </c>
      <c r="F34" s="39">
        <f t="shared" si="5"/>
        <v>767.4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9</v>
      </c>
      <c r="D36" s="6">
        <v>433.4</v>
      </c>
      <c r="E36" s="6">
        <v>743.6</v>
      </c>
      <c r="F36" s="6">
        <v>767.4</v>
      </c>
      <c r="G36" s="32"/>
    </row>
    <row r="37" spans="2:7" ht="16.149999999999999" customHeight="1" x14ac:dyDescent="0.2">
      <c r="B37" s="64"/>
      <c r="C37" s="14" t="s">
        <v>26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8</v>
      </c>
      <c r="D38" s="6">
        <v>276.8</v>
      </c>
      <c r="E38" s="6"/>
      <c r="F38" s="6"/>
      <c r="G38" s="32"/>
    </row>
    <row r="39" spans="2:7" ht="29.45" customHeight="1" x14ac:dyDescent="0.2">
      <c r="B39" s="12" t="s">
        <v>34</v>
      </c>
      <c r="C39" s="13" t="s">
        <v>67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18</v>
      </c>
      <c r="E40" s="39">
        <f t="shared" ref="E40:F40" si="6">SUM(E42:E43)</f>
        <v>18.399999999999999</v>
      </c>
      <c r="F40" s="39">
        <f t="shared" si="6"/>
        <v>19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9</v>
      </c>
      <c r="D42" s="6">
        <v>17.600000000000001</v>
      </c>
      <c r="E42" s="6">
        <v>18.399999999999999</v>
      </c>
      <c r="F42" s="6">
        <v>19</v>
      </c>
      <c r="G42" s="32"/>
    </row>
    <row r="43" spans="2:7" ht="16.149999999999999" customHeight="1" x14ac:dyDescent="0.2">
      <c r="B43" s="64"/>
      <c r="C43" s="14" t="s">
        <v>8</v>
      </c>
      <c r="D43" s="6">
        <v>0.4</v>
      </c>
      <c r="E43" s="6"/>
      <c r="F43" s="6"/>
      <c r="G43" s="32"/>
    </row>
    <row r="44" spans="2:7" ht="18.600000000000001" customHeight="1" x14ac:dyDescent="0.2">
      <c r="B44" s="12" t="s">
        <v>35</v>
      </c>
      <c r="C44" s="13" t="s">
        <v>68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240</v>
      </c>
      <c r="E45" s="39">
        <f t="shared" ref="E45:F45" si="7">SUM(E47:E48)</f>
        <v>251.3</v>
      </c>
      <c r="F45" s="39">
        <f t="shared" si="7"/>
        <v>259.3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9</v>
      </c>
      <c r="D47" s="6">
        <v>240</v>
      </c>
      <c r="E47" s="6">
        <v>251.3</v>
      </c>
      <c r="F47" s="6">
        <v>259.3</v>
      </c>
      <c r="G47" s="32"/>
    </row>
    <row r="48" spans="2:7" ht="16.149999999999999" customHeight="1" x14ac:dyDescent="0.2">
      <c r="B48" s="64"/>
      <c r="C48" s="14" t="s">
        <v>8</v>
      </c>
      <c r="D48" s="6"/>
      <c r="E48" s="40"/>
      <c r="F48" s="40"/>
      <c r="G48" s="32"/>
    </row>
    <row r="49" spans="2:7" ht="27" customHeight="1" x14ac:dyDescent="0.2">
      <c r="B49" s="12" t="s">
        <v>36</v>
      </c>
      <c r="C49" s="13" t="s">
        <v>69</v>
      </c>
      <c r="D49" s="18"/>
      <c r="E49" s="18"/>
      <c r="F49" s="18"/>
      <c r="G49" s="27" t="s">
        <v>87</v>
      </c>
    </row>
    <row r="50" spans="2:7" ht="16.5" customHeight="1" x14ac:dyDescent="0.2">
      <c r="B50" s="15"/>
      <c r="C50" s="38" t="s">
        <v>3</v>
      </c>
      <c r="D50" s="39">
        <f>SUM(D52:D53)</f>
        <v>57</v>
      </c>
      <c r="E50" s="39">
        <f t="shared" ref="E50:F50" si="8">SUM(E52:E53)</f>
        <v>59.7</v>
      </c>
      <c r="F50" s="39">
        <f t="shared" si="8"/>
        <v>61.6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9</v>
      </c>
      <c r="D52" s="6">
        <v>57</v>
      </c>
      <c r="E52" s="6">
        <v>59.7</v>
      </c>
      <c r="F52" s="6">
        <v>61.6</v>
      </c>
      <c r="G52" s="32"/>
    </row>
    <row r="53" spans="2:7" ht="16.5" customHeight="1" x14ac:dyDescent="0.2">
      <c r="B53" s="35"/>
      <c r="C53" s="14" t="s">
        <v>8</v>
      </c>
      <c r="D53" s="40"/>
      <c r="E53" s="40"/>
      <c r="F53" s="40"/>
      <c r="G53" s="32"/>
    </row>
    <row r="54" spans="2:7" ht="53.45" customHeight="1" x14ac:dyDescent="0.2">
      <c r="B54" s="12" t="s">
        <v>45</v>
      </c>
      <c r="C54" s="13" t="s">
        <v>70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676</v>
      </c>
      <c r="E55" s="39">
        <f t="shared" ref="E55:F55" si="9">SUM(E57:E58)</f>
        <v>240</v>
      </c>
      <c r="F55" s="39">
        <f t="shared" si="9"/>
        <v>260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9</v>
      </c>
      <c r="D57" s="6">
        <v>220</v>
      </c>
      <c r="E57" s="6">
        <v>240</v>
      </c>
      <c r="F57" s="6">
        <v>260</v>
      </c>
      <c r="G57" s="32"/>
    </row>
    <row r="58" spans="2:7" ht="16.5" customHeight="1" x14ac:dyDescent="0.2">
      <c r="B58" s="35"/>
      <c r="C58" s="14" t="s">
        <v>8</v>
      </c>
      <c r="D58" s="6">
        <v>456</v>
      </c>
      <c r="E58" s="6"/>
      <c r="F58" s="6"/>
      <c r="G58" s="32"/>
    </row>
    <row r="59" spans="2:7" ht="33" customHeight="1" x14ac:dyDescent="0.2">
      <c r="B59" s="10" t="s">
        <v>37</v>
      </c>
      <c r="C59" s="10" t="s">
        <v>71</v>
      </c>
      <c r="D59" s="11"/>
      <c r="E59" s="11"/>
      <c r="F59" s="11"/>
      <c r="G59" s="33"/>
    </row>
    <row r="60" spans="2:7" ht="28.9" customHeight="1" x14ac:dyDescent="0.2">
      <c r="B60" s="12" t="s">
        <v>38</v>
      </c>
      <c r="C60" s="13" t="s">
        <v>85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4133.3999999999996</v>
      </c>
      <c r="E61" s="39">
        <f t="shared" ref="E61:F61" si="10">SUM(E63:E65)</f>
        <v>5029</v>
      </c>
      <c r="F61" s="39">
        <f t="shared" si="10"/>
        <v>4177.3999999999996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9</v>
      </c>
      <c r="D63" s="6">
        <v>1058.8</v>
      </c>
      <c r="E63" s="6">
        <v>1108.5999999999999</v>
      </c>
      <c r="F63" s="6">
        <v>1144</v>
      </c>
      <c r="G63" s="32"/>
    </row>
    <row r="64" spans="2:7" ht="16.149999999999999" customHeight="1" x14ac:dyDescent="0.2">
      <c r="B64" s="64"/>
      <c r="C64" s="14" t="s">
        <v>12</v>
      </c>
      <c r="D64" s="6">
        <v>3073.4</v>
      </c>
      <c r="E64" s="6">
        <v>3920.4</v>
      </c>
      <c r="F64" s="6">
        <v>3033.4</v>
      </c>
      <c r="G64" s="32"/>
    </row>
    <row r="65" spans="2:7" ht="16.149999999999999" customHeight="1" x14ac:dyDescent="0.2">
      <c r="B65" s="64"/>
      <c r="C65" s="14" t="s">
        <v>8</v>
      </c>
      <c r="D65" s="6">
        <v>1.2</v>
      </c>
      <c r="E65" s="6"/>
      <c r="F65" s="6"/>
      <c r="G65" s="32"/>
    </row>
    <row r="66" spans="2:7" ht="28.5" customHeight="1" x14ac:dyDescent="0.2">
      <c r="B66" s="12" t="s">
        <v>39</v>
      </c>
      <c r="C66" s="13" t="s">
        <v>72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270</v>
      </c>
      <c r="E67" s="39">
        <f t="shared" ref="E67:F67" si="11">SUM(E69:E70)</f>
        <v>282.7</v>
      </c>
      <c r="F67" s="39">
        <f t="shared" si="11"/>
        <v>291.7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9</v>
      </c>
      <c r="D69" s="6">
        <v>270</v>
      </c>
      <c r="E69" s="6">
        <v>282.7</v>
      </c>
      <c r="F69" s="6">
        <v>291.7</v>
      </c>
      <c r="G69" s="32"/>
    </row>
    <row r="70" spans="2:7" ht="16.149999999999999" customHeight="1" x14ac:dyDescent="0.2">
      <c r="B70" s="64"/>
      <c r="C70" s="14" t="s">
        <v>8</v>
      </c>
      <c r="D70" s="6"/>
      <c r="E70" s="6"/>
      <c r="F70" s="6"/>
      <c r="G70" s="32"/>
    </row>
    <row r="71" spans="2:7" ht="33.6" customHeight="1" x14ac:dyDescent="0.2">
      <c r="B71" s="12" t="s">
        <v>44</v>
      </c>
      <c r="C71" s="13" t="s">
        <v>73</v>
      </c>
      <c r="D71" s="18"/>
      <c r="E71" s="18"/>
      <c r="F71" s="18"/>
      <c r="G71" s="27" t="s">
        <v>48</v>
      </c>
    </row>
    <row r="72" spans="2:7" ht="16.149999999999999" customHeight="1" x14ac:dyDescent="0.2">
      <c r="B72" s="15"/>
      <c r="C72" s="38" t="s">
        <v>3</v>
      </c>
      <c r="D72" s="39">
        <f>SUM(D74:D75)</f>
        <v>200</v>
      </c>
      <c r="E72" s="39">
        <f t="shared" ref="E72:F72" si="12">SUM(E74:E75)</f>
        <v>200</v>
      </c>
      <c r="F72" s="39">
        <f t="shared" si="12"/>
        <v>200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9</v>
      </c>
      <c r="D74" s="6">
        <v>200</v>
      </c>
      <c r="E74" s="6">
        <v>200</v>
      </c>
      <c r="F74" s="6">
        <v>200</v>
      </c>
      <c r="G74" s="32"/>
    </row>
    <row r="75" spans="2:7" ht="16.149999999999999" customHeight="1" x14ac:dyDescent="0.2">
      <c r="B75" s="64"/>
      <c r="C75" s="14" t="s">
        <v>8</v>
      </c>
      <c r="D75" s="40"/>
      <c r="E75" s="40"/>
      <c r="F75" s="40"/>
      <c r="G75" s="32"/>
    </row>
    <row r="76" spans="2:7" ht="40.15" customHeight="1" x14ac:dyDescent="0.2">
      <c r="B76" s="12" t="s">
        <v>40</v>
      </c>
      <c r="C76" s="13" t="s">
        <v>74</v>
      </c>
      <c r="D76" s="18"/>
      <c r="E76" s="18"/>
      <c r="F76" s="18"/>
      <c r="G76" s="27" t="s">
        <v>49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9</v>
      </c>
      <c r="D79" s="40"/>
      <c r="E79" s="40"/>
      <c r="F79" s="40"/>
      <c r="G79" s="32"/>
    </row>
    <row r="80" spans="2:7" ht="20.25" customHeight="1" x14ac:dyDescent="0.2">
      <c r="B80" s="64"/>
      <c r="C80" s="14" t="s">
        <v>8</v>
      </c>
      <c r="D80" s="6">
        <v>0</v>
      </c>
      <c r="E80" s="40"/>
      <c r="F80" s="40"/>
      <c r="G80" s="32"/>
    </row>
    <row r="81" spans="2:7" ht="31.9" customHeight="1" x14ac:dyDescent="0.2">
      <c r="B81" s="12" t="s">
        <v>41</v>
      </c>
      <c r="C81" s="13" t="s">
        <v>84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2</v>
      </c>
      <c r="F82" s="39">
        <f t="shared" si="14"/>
        <v>2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9</v>
      </c>
      <c r="D84" s="6">
        <v>2</v>
      </c>
      <c r="E84" s="6">
        <v>2</v>
      </c>
      <c r="F84" s="6">
        <v>2</v>
      </c>
      <c r="G84" s="32"/>
    </row>
    <row r="85" spans="2:7" ht="20.25" customHeight="1" x14ac:dyDescent="0.2">
      <c r="B85" s="42"/>
      <c r="C85" s="14" t="s">
        <v>12</v>
      </c>
      <c r="D85" s="6"/>
      <c r="E85" s="6"/>
      <c r="F85" s="6"/>
      <c r="G85" s="32"/>
    </row>
    <row r="86" spans="2:7" ht="26.45" customHeight="1" x14ac:dyDescent="0.2">
      <c r="B86" s="42"/>
      <c r="C86" s="14" t="s">
        <v>13</v>
      </c>
      <c r="D86" s="6"/>
      <c r="E86" s="6"/>
      <c r="F86" s="6"/>
      <c r="G86" s="32"/>
    </row>
    <row r="87" spans="2:7" ht="16.5" customHeight="1" x14ac:dyDescent="0.2">
      <c r="B87" s="43"/>
      <c r="C87" s="14" t="s">
        <v>8</v>
      </c>
      <c r="D87" s="6"/>
      <c r="E87" s="40"/>
      <c r="F87" s="40"/>
      <c r="G87" s="32"/>
    </row>
    <row r="88" spans="2:7" ht="19.5" customHeight="1" x14ac:dyDescent="0.2">
      <c r="B88" s="43"/>
      <c r="C88" s="14" t="s">
        <v>59</v>
      </c>
      <c r="D88" s="6"/>
      <c r="E88" s="6"/>
      <c r="F88" s="6"/>
      <c r="G88" s="32"/>
    </row>
    <row r="89" spans="2:7" ht="30" customHeight="1" x14ac:dyDescent="0.2">
      <c r="B89" s="12" t="s">
        <v>51</v>
      </c>
      <c r="C89" s="13" t="s">
        <v>75</v>
      </c>
      <c r="D89" s="18"/>
      <c r="E89" s="18"/>
      <c r="F89" s="18"/>
      <c r="G89" s="27" t="s">
        <v>50</v>
      </c>
    </row>
    <row r="90" spans="2:7" ht="18.600000000000001" customHeight="1" x14ac:dyDescent="0.2">
      <c r="B90" s="15"/>
      <c r="C90" s="38" t="s">
        <v>3</v>
      </c>
      <c r="D90" s="39">
        <f>SUM(D92:D93)</f>
        <v>350</v>
      </c>
      <c r="E90" s="39">
        <f t="shared" ref="E90:F90" si="15">SUM(E92:E93)</f>
        <v>366.5</v>
      </c>
      <c r="F90" s="39">
        <f t="shared" si="15"/>
        <v>378.2</v>
      </c>
      <c r="G90" s="30"/>
    </row>
    <row r="91" spans="2:7" ht="18.600000000000001" customHeight="1" x14ac:dyDescent="0.2">
      <c r="B91" s="41"/>
      <c r="C91" s="14" t="s">
        <v>4</v>
      </c>
      <c r="D91" s="6"/>
      <c r="E91" s="6"/>
      <c r="F91" s="6"/>
      <c r="G91" s="31"/>
    </row>
    <row r="92" spans="2:7" ht="25.5" customHeight="1" x14ac:dyDescent="0.2">
      <c r="B92" s="42"/>
      <c r="C92" s="14" t="s">
        <v>9</v>
      </c>
      <c r="D92" s="6"/>
      <c r="E92" s="6">
        <v>366.5</v>
      </c>
      <c r="F92" s="6">
        <v>378.2</v>
      </c>
      <c r="G92" s="32"/>
    </row>
    <row r="93" spans="2:7" ht="18.600000000000001" customHeight="1" x14ac:dyDescent="0.2">
      <c r="B93" s="35"/>
      <c r="C93" s="14" t="s">
        <v>8</v>
      </c>
      <c r="D93" s="6">
        <v>350</v>
      </c>
      <c r="E93" s="6"/>
      <c r="F93" s="6"/>
      <c r="G93" s="32"/>
    </row>
    <row r="94" spans="2:7" ht="31.5" customHeight="1" x14ac:dyDescent="0.2">
      <c r="B94" s="12" t="s">
        <v>42</v>
      </c>
      <c r="C94" s="13" t="s">
        <v>76</v>
      </c>
      <c r="D94" s="18"/>
      <c r="E94" s="18"/>
      <c r="F94" s="18"/>
      <c r="G94" s="27" t="s">
        <v>49</v>
      </c>
    </row>
    <row r="95" spans="2:7" ht="16.5" customHeight="1" x14ac:dyDescent="0.2">
      <c r="B95" s="44"/>
      <c r="C95" s="38" t="s">
        <v>3</v>
      </c>
      <c r="D95" s="39">
        <f>SUM(D97:D98)</f>
        <v>50</v>
      </c>
      <c r="E95" s="39">
        <f t="shared" ref="E95:F95" si="16">SUM(E97:E98)</f>
        <v>52.4</v>
      </c>
      <c r="F95" s="39">
        <f t="shared" si="16"/>
        <v>54</v>
      </c>
      <c r="G95" s="30"/>
    </row>
    <row r="96" spans="2:7" ht="16.5" customHeight="1" x14ac:dyDescent="0.2">
      <c r="B96" s="45"/>
      <c r="C96" s="14" t="s">
        <v>4</v>
      </c>
      <c r="D96" s="6"/>
      <c r="E96" s="6"/>
      <c r="F96" s="6"/>
      <c r="G96" s="31"/>
    </row>
    <row r="97" spans="2:7" ht="16.5" customHeight="1" x14ac:dyDescent="0.2">
      <c r="B97" s="46"/>
      <c r="C97" s="14" t="s">
        <v>9</v>
      </c>
      <c r="D97" s="6">
        <v>50</v>
      </c>
      <c r="E97" s="6">
        <v>52.4</v>
      </c>
      <c r="F97" s="6">
        <v>54</v>
      </c>
      <c r="G97" s="32"/>
    </row>
    <row r="98" spans="2:7" ht="16.5" customHeight="1" x14ac:dyDescent="0.2">
      <c r="B98" s="47"/>
      <c r="C98" s="14" t="s">
        <v>8</v>
      </c>
      <c r="D98" s="40"/>
      <c r="E98" s="40"/>
      <c r="F98" s="40"/>
      <c r="G98" s="32"/>
    </row>
    <row r="99" spans="2:7" ht="34.15" customHeight="1" x14ac:dyDescent="0.2">
      <c r="B99" s="12" t="s">
        <v>43</v>
      </c>
      <c r="C99" s="13" t="s">
        <v>77</v>
      </c>
      <c r="D99" s="18"/>
      <c r="E99" s="18"/>
      <c r="F99" s="18"/>
      <c r="G99" s="27"/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52.4</v>
      </c>
      <c r="F100" s="39">
        <f t="shared" si="17"/>
        <v>54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9</v>
      </c>
      <c r="D102" s="6">
        <v>50</v>
      </c>
      <c r="E102" s="6">
        <v>52.4</v>
      </c>
      <c r="F102" s="6">
        <v>54</v>
      </c>
      <c r="G102" s="32"/>
    </row>
    <row r="103" spans="2:7" ht="16.5" customHeight="1" x14ac:dyDescent="0.2">
      <c r="B103" s="47"/>
      <c r="C103" s="14" t="s">
        <v>8</v>
      </c>
      <c r="D103" s="40"/>
      <c r="E103" s="40"/>
      <c r="F103" s="40"/>
      <c r="G103" s="32"/>
    </row>
    <row r="104" spans="2:7" ht="29.25" customHeight="1" x14ac:dyDescent="0.2">
      <c r="B104" s="12" t="s">
        <v>52</v>
      </c>
      <c r="C104" s="13" t="s">
        <v>78</v>
      </c>
      <c r="D104" s="18"/>
      <c r="E104" s="18"/>
      <c r="F104" s="18"/>
      <c r="G104" s="27" t="s">
        <v>88</v>
      </c>
    </row>
    <row r="105" spans="2:7" ht="16.5" customHeight="1" x14ac:dyDescent="0.2">
      <c r="B105" s="44"/>
      <c r="C105" s="38" t="s">
        <v>3</v>
      </c>
      <c r="D105" s="39">
        <f>SUM(D107:D108)</f>
        <v>0</v>
      </c>
      <c r="E105" s="39">
        <f t="shared" ref="E105:F105" si="18">SUM(E107:E108)</f>
        <v>0</v>
      </c>
      <c r="F105" s="39">
        <f t="shared" si="18"/>
        <v>0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9</v>
      </c>
      <c r="D107" s="40"/>
      <c r="E107" s="40"/>
      <c r="F107" s="40"/>
      <c r="G107" s="32"/>
    </row>
    <row r="108" spans="2:7" ht="16.5" customHeight="1" x14ac:dyDescent="0.2">
      <c r="B108" s="47"/>
      <c r="C108" s="14" t="s">
        <v>8</v>
      </c>
      <c r="D108" s="40"/>
      <c r="E108" s="40"/>
      <c r="F108" s="40"/>
      <c r="G108" s="32"/>
    </row>
    <row r="109" spans="2:7" ht="43.9" customHeight="1" x14ac:dyDescent="0.2">
      <c r="B109" s="12" t="s">
        <v>53</v>
      </c>
      <c r="C109" s="13" t="s">
        <v>79</v>
      </c>
      <c r="D109" s="18"/>
      <c r="E109" s="18"/>
      <c r="F109" s="18"/>
      <c r="G109" s="27" t="s">
        <v>54</v>
      </c>
    </row>
    <row r="110" spans="2:7" ht="16.5" customHeight="1" x14ac:dyDescent="0.2">
      <c r="B110" s="44"/>
      <c r="C110" s="38" t="s">
        <v>3</v>
      </c>
      <c r="D110" s="39">
        <f>SUM(D112:D115)</f>
        <v>3189</v>
      </c>
      <c r="E110" s="39">
        <f t="shared" ref="E110:F110" si="19">SUM(E112:E115)</f>
        <v>300.5</v>
      </c>
      <c r="F110" s="39">
        <f t="shared" si="19"/>
        <v>200</v>
      </c>
      <c r="G110" s="39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9</v>
      </c>
      <c r="D112" s="6"/>
      <c r="E112" s="6">
        <v>300.5</v>
      </c>
      <c r="F112" s="6">
        <v>200</v>
      </c>
      <c r="G112" s="32"/>
    </row>
    <row r="113" spans="2:7" ht="16.5" customHeight="1" x14ac:dyDescent="0.2">
      <c r="B113" s="46"/>
      <c r="C113" s="14" t="s">
        <v>12</v>
      </c>
      <c r="D113" s="6"/>
      <c r="E113" s="6"/>
      <c r="F113" s="6"/>
      <c r="G113" s="32"/>
    </row>
    <row r="114" spans="2:7" ht="23.25" customHeight="1" x14ac:dyDescent="0.2">
      <c r="B114" s="46"/>
      <c r="C114" s="14" t="s">
        <v>13</v>
      </c>
      <c r="D114" s="6"/>
      <c r="E114" s="6"/>
      <c r="F114" s="6"/>
      <c r="G114" s="32"/>
    </row>
    <row r="115" spans="2:7" ht="16.5" customHeight="1" x14ac:dyDescent="0.2">
      <c r="B115" s="47"/>
      <c r="C115" s="14" t="s">
        <v>8</v>
      </c>
      <c r="D115" s="6">
        <v>3189</v>
      </c>
      <c r="E115" s="6"/>
      <c r="F115" s="6"/>
      <c r="G115" s="32"/>
    </row>
    <row r="116" spans="2:7" ht="65.25" customHeight="1" x14ac:dyDescent="0.2">
      <c r="B116" s="12" t="s">
        <v>55</v>
      </c>
      <c r="C116" s="13" t="s">
        <v>89</v>
      </c>
      <c r="D116" s="18"/>
      <c r="E116" s="18"/>
      <c r="F116" s="18"/>
      <c r="G116" s="27"/>
    </row>
    <row r="117" spans="2:7" ht="18.75" customHeight="1" x14ac:dyDescent="0.2">
      <c r="B117" s="44"/>
      <c r="C117" s="38" t="s">
        <v>3</v>
      </c>
      <c r="D117" s="24">
        <f>SUM(D119:D121)</f>
        <v>5</v>
      </c>
      <c r="E117" s="24">
        <f>SUM(E119:E121)</f>
        <v>137.80000000000001</v>
      </c>
      <c r="F117" s="24">
        <f>SUM(F119:F121)</f>
        <v>116.80000000000001</v>
      </c>
      <c r="G117" s="30"/>
    </row>
    <row r="118" spans="2:7" ht="16.5" customHeight="1" x14ac:dyDescent="0.2">
      <c r="B118" s="45"/>
      <c r="C118" s="14" t="s">
        <v>4</v>
      </c>
      <c r="D118" s="6"/>
      <c r="E118" s="6"/>
      <c r="F118" s="6"/>
      <c r="G118" s="31"/>
    </row>
    <row r="119" spans="2:7" ht="30.6" customHeight="1" x14ac:dyDescent="0.2">
      <c r="B119" s="46"/>
      <c r="C119" s="14" t="s">
        <v>9</v>
      </c>
      <c r="D119" s="6">
        <v>5</v>
      </c>
      <c r="E119" s="6">
        <v>50</v>
      </c>
      <c r="F119" s="6">
        <v>78.900000000000006</v>
      </c>
      <c r="G119" s="32"/>
    </row>
    <row r="120" spans="2:7" ht="18" customHeight="1" x14ac:dyDescent="0.2">
      <c r="B120" s="46"/>
      <c r="C120" s="14" t="s">
        <v>12</v>
      </c>
      <c r="D120" s="6"/>
      <c r="E120" s="6"/>
      <c r="F120" s="6"/>
      <c r="G120" s="32"/>
    </row>
    <row r="121" spans="2:7" ht="30" customHeight="1" x14ac:dyDescent="0.2">
      <c r="B121" s="46"/>
      <c r="C121" s="48" t="s">
        <v>13</v>
      </c>
      <c r="D121" s="6"/>
      <c r="E121" s="6">
        <v>87.8</v>
      </c>
      <c r="F121" s="6">
        <v>37.9</v>
      </c>
      <c r="G121" s="32"/>
    </row>
    <row r="122" spans="2:7" ht="28.15" customHeight="1" x14ac:dyDescent="0.2">
      <c r="B122" s="12" t="s">
        <v>56</v>
      </c>
      <c r="C122" s="13" t="s">
        <v>80</v>
      </c>
      <c r="D122" s="18"/>
      <c r="E122" s="18"/>
      <c r="F122" s="18"/>
      <c r="G122" s="27" t="s">
        <v>57</v>
      </c>
    </row>
    <row r="123" spans="2:7" ht="19.5" customHeight="1" x14ac:dyDescent="0.2">
      <c r="B123" s="44"/>
      <c r="C123" s="38" t="s">
        <v>3</v>
      </c>
      <c r="D123" s="39">
        <f>SUM(D125:D127)</f>
        <v>52.3</v>
      </c>
      <c r="E123" s="39">
        <f>SUM(E125:E127)</f>
        <v>0</v>
      </c>
      <c r="F123" s="39">
        <f>SUM(F125:F127)</f>
        <v>0</v>
      </c>
      <c r="G123" s="39"/>
    </row>
    <row r="124" spans="2:7" ht="19.5" customHeight="1" x14ac:dyDescent="0.2">
      <c r="B124" s="45"/>
      <c r="C124" s="14" t="s">
        <v>4</v>
      </c>
      <c r="D124" s="6"/>
      <c r="E124" s="6"/>
      <c r="F124" s="6"/>
      <c r="G124" s="31"/>
    </row>
    <row r="125" spans="2:7" ht="29.45" customHeight="1" x14ac:dyDescent="0.2">
      <c r="B125" s="46"/>
      <c r="C125" s="14" t="s">
        <v>9</v>
      </c>
      <c r="D125" s="6"/>
      <c r="E125" s="6"/>
      <c r="F125" s="6"/>
      <c r="G125" s="32"/>
    </row>
    <row r="126" spans="2:7" ht="19.5" customHeight="1" x14ac:dyDescent="0.2">
      <c r="B126" s="46"/>
      <c r="C126" s="14" t="s">
        <v>12</v>
      </c>
      <c r="D126" s="6">
        <v>4.8</v>
      </c>
      <c r="E126" s="40"/>
      <c r="F126" s="40"/>
      <c r="G126" s="32"/>
    </row>
    <row r="127" spans="2:7" ht="27.6" customHeight="1" x14ac:dyDescent="0.2">
      <c r="B127" s="46"/>
      <c r="C127" s="48" t="s">
        <v>13</v>
      </c>
      <c r="D127" s="6">
        <v>47.5</v>
      </c>
      <c r="E127" s="40"/>
      <c r="F127" s="40"/>
      <c r="G127" s="32"/>
    </row>
    <row r="128" spans="2:7" ht="30.75" customHeight="1" x14ac:dyDescent="0.2">
      <c r="B128" s="12" t="s">
        <v>58</v>
      </c>
      <c r="C128" s="13" t="s">
        <v>81</v>
      </c>
      <c r="D128" s="18"/>
      <c r="E128" s="18"/>
      <c r="F128" s="18"/>
      <c r="G128" s="27" t="s">
        <v>57</v>
      </c>
    </row>
    <row r="129" spans="2:7" ht="19.5" customHeight="1" x14ac:dyDescent="0.2">
      <c r="B129" s="44"/>
      <c r="C129" s="38" t="s">
        <v>3</v>
      </c>
      <c r="D129" s="39">
        <f t="shared" ref="D129:F129" si="20">SUM(D131:D134)</f>
        <v>0</v>
      </c>
      <c r="E129" s="39">
        <f t="shared" si="20"/>
        <v>0</v>
      </c>
      <c r="F129" s="39">
        <f t="shared" si="20"/>
        <v>0</v>
      </c>
      <c r="G129" s="30"/>
    </row>
    <row r="130" spans="2:7" ht="19.5" customHeight="1" x14ac:dyDescent="0.2">
      <c r="B130" s="45"/>
      <c r="C130" s="14" t="s">
        <v>4</v>
      </c>
      <c r="D130" s="6"/>
      <c r="E130" s="6"/>
      <c r="F130" s="6"/>
      <c r="G130" s="31"/>
    </row>
    <row r="131" spans="2:7" ht="27" customHeight="1" x14ac:dyDescent="0.2">
      <c r="B131" s="46"/>
      <c r="C131" s="14" t="s">
        <v>9</v>
      </c>
      <c r="D131" s="40"/>
      <c r="E131" s="40"/>
      <c r="F131" s="40"/>
      <c r="G131" s="32"/>
    </row>
    <row r="132" spans="2:7" ht="19.5" customHeight="1" x14ac:dyDescent="0.2">
      <c r="B132" s="46"/>
      <c r="C132" s="14" t="s">
        <v>12</v>
      </c>
      <c r="D132" s="40"/>
      <c r="E132" s="40"/>
      <c r="F132" s="40"/>
      <c r="G132" s="32"/>
    </row>
    <row r="133" spans="2:7" ht="27" customHeight="1" x14ac:dyDescent="0.2">
      <c r="B133" s="46"/>
      <c r="C133" s="48" t="s">
        <v>13</v>
      </c>
      <c r="D133" s="40"/>
      <c r="E133" s="40"/>
      <c r="F133" s="40"/>
      <c r="G133" s="32"/>
    </row>
    <row r="134" spans="2:7" ht="19.5" customHeight="1" x14ac:dyDescent="0.2">
      <c r="B134" s="47"/>
      <c r="C134" s="14" t="s">
        <v>8</v>
      </c>
      <c r="D134" s="6"/>
      <c r="E134" s="40"/>
      <c r="F134" s="40"/>
      <c r="G134" s="32"/>
    </row>
    <row r="135" spans="2:7" ht="30.6" customHeight="1" x14ac:dyDescent="0.2">
      <c r="B135" s="49"/>
      <c r="C135" s="50" t="s">
        <v>18</v>
      </c>
      <c r="D135" s="51">
        <f>+D117+D110+D105+D100+D129+D123+D95+D90+D82+D77+D72+D67+D61+D50+D45+D40+D28+D23+D18+D13+D7+D34+D55</f>
        <v>11398.6</v>
      </c>
      <c r="E135" s="51">
        <f>+E117+E110+E105+E100+E129+E123+E95+E90+E82+E77+E72+E67+E61+E50+E45+E40+E28+E23+E18+E13+E7+E34+E55</f>
        <v>9088.4000000000015</v>
      </c>
      <c r="F135" s="51">
        <f>+F117+F110+F105+F100+F129+F123+F95+F90+F82+F77+F72+F67+F61+F50+F45+F40+F28+F23+F18+F13+F7+F34+F55</f>
        <v>8235.5</v>
      </c>
      <c r="G135" s="51"/>
    </row>
    <row r="136" spans="2:7" ht="15.75" customHeight="1" x14ac:dyDescent="0.2">
      <c r="B136" s="17"/>
      <c r="C136" s="16" t="s">
        <v>5</v>
      </c>
      <c r="D136" s="5">
        <f>SUM(D129+D123+D117+D110+D105+D100+D95+D90+D82+D77+D72+D67+D61)</f>
        <v>8301.7000000000007</v>
      </c>
      <c r="E136" s="5">
        <f>SUM(E129+E123+E117+E110+E105+E100+E95+E90+E82+E77+E72+E67+E61)</f>
        <v>6423.3</v>
      </c>
      <c r="F136" s="5">
        <f>SUM(F129+F123+F117+F110+F105+F100+F95+F90+F82+F77+F72+F67+F61)</f>
        <v>5474.0999999999995</v>
      </c>
      <c r="G136" s="34"/>
    </row>
    <row r="137" spans="2:7" ht="31.5" customHeight="1" x14ac:dyDescent="0.2">
      <c r="B137" s="17"/>
      <c r="C137" s="16" t="s">
        <v>6</v>
      </c>
      <c r="D137" s="5">
        <v>3565.6</v>
      </c>
      <c r="E137" s="5">
        <f>+E135-D135</f>
        <v>-2310.1999999999989</v>
      </c>
      <c r="F137" s="5">
        <f>+F135-E135</f>
        <v>-852.90000000000146</v>
      </c>
      <c r="G137" s="34"/>
    </row>
    <row r="138" spans="2:7" x14ac:dyDescent="0.2">
      <c r="C138" s="4"/>
    </row>
    <row r="139" spans="2:7" ht="13.15" customHeight="1" x14ac:dyDescent="0.2">
      <c r="B139" s="65" t="s">
        <v>10</v>
      </c>
      <c r="C139" s="65"/>
      <c r="D139" s="65"/>
      <c r="E139" s="65"/>
      <c r="F139" s="65"/>
      <c r="G139" s="65"/>
    </row>
    <row r="140" spans="2:7" ht="18" customHeight="1" x14ac:dyDescent="0.2">
      <c r="B140" s="65" t="s">
        <v>11</v>
      </c>
      <c r="C140" s="65"/>
      <c r="D140" s="65"/>
      <c r="E140" s="65"/>
      <c r="F140" s="65"/>
      <c r="G140" s="65"/>
    </row>
    <row r="141" spans="2:7" x14ac:dyDescent="0.2">
      <c r="B141" s="66" t="s">
        <v>15</v>
      </c>
      <c r="C141" s="66"/>
      <c r="D141" s="66"/>
      <c r="E141" s="66"/>
      <c r="F141" s="66"/>
      <c r="G141" s="66"/>
    </row>
    <row r="142" spans="2:7" x14ac:dyDescent="0.2">
      <c r="B142" s="1" t="s">
        <v>14</v>
      </c>
    </row>
    <row r="144" spans="2:7" x14ac:dyDescent="0.2">
      <c r="B144" s="52" t="s">
        <v>82</v>
      </c>
      <c r="C144" s="53">
        <v>2026</v>
      </c>
      <c r="D144" s="53">
        <v>2027</v>
      </c>
      <c r="E144" s="53">
        <v>2028</v>
      </c>
    </row>
    <row r="145" spans="2:6" ht="36" x14ac:dyDescent="0.2">
      <c r="B145" s="54" t="s">
        <v>3</v>
      </c>
      <c r="C145" s="55">
        <f>+C147+C148+C149+C150+C151+C152</f>
        <v>11398.6</v>
      </c>
      <c r="D145" s="55">
        <f>+D147+D148+D149+D150+D151+D152</f>
        <v>9088.4</v>
      </c>
      <c r="E145" s="55">
        <f>+E147+E148+E149+E150+E151+E152</f>
        <v>8235.5</v>
      </c>
      <c r="F145" s="25"/>
    </row>
    <row r="146" spans="2:6" x14ac:dyDescent="0.2">
      <c r="B146" s="56" t="s">
        <v>4</v>
      </c>
      <c r="C146" s="57"/>
      <c r="D146" s="57"/>
      <c r="E146" s="57"/>
    </row>
    <row r="147" spans="2:6" ht="42.75" customHeight="1" x14ac:dyDescent="0.2">
      <c r="B147" s="58" t="s">
        <v>9</v>
      </c>
      <c r="C147" s="59">
        <f>+D15+D20+D25+D30+D36+D42+D52+D69+D74+D92+D97+D102+D112+D125+D107+D119+D131+D47+D84+D79+D63+D57+D9</f>
        <v>3547.7</v>
      </c>
      <c r="D147" s="59">
        <f>+E15+E20+E25+E30+E36+E42+E52+E69+E74+E92+E97+E102+E112+E125+E107+E119+E131+E47+E84+E79+E63+E57+E9</f>
        <v>5040.1000000000004</v>
      </c>
      <c r="E147" s="59">
        <f>+F15+F20+F25+F30+F36+F42+F52+F69+F74+F92+F97+F102+F112+F125+F107+F119+F131+F47+F84+F79+F63+F57+F9</f>
        <v>5124.1000000000004</v>
      </c>
      <c r="F147" s="25"/>
    </row>
    <row r="148" spans="2:6" ht="24" x14ac:dyDescent="0.2">
      <c r="B148" s="58" t="s">
        <v>83</v>
      </c>
      <c r="C148" s="62">
        <f>+D31</f>
        <v>39.9</v>
      </c>
      <c r="D148" s="59">
        <f>+E31</f>
        <v>40.1</v>
      </c>
      <c r="E148" s="59">
        <f>+F31</f>
        <v>40.1</v>
      </c>
    </row>
    <row r="149" spans="2:6" ht="18.75" customHeight="1" x14ac:dyDescent="0.2">
      <c r="B149" s="58" t="s">
        <v>8</v>
      </c>
      <c r="C149" s="62">
        <f>+D11+D16+D21+D32+D38+D58+D65+D93+D134+D43+D48+D115+D108+D103+D98+D87+D80+D75+D70+D53+D26</f>
        <v>4685.3</v>
      </c>
      <c r="D149" s="62">
        <f>+E11+E16+E21+E32+E38+E58+E65+E93+E134+E43+E48+E115+E108+E103+E98+E87+E80+E75+E70+E53+E26</f>
        <v>0</v>
      </c>
      <c r="E149" s="62">
        <f>+F11+F16+F21+F32+F38+F58+F65+F93+F134+F43+F48+F115+F108+F103+F98+F87+F80+F75+F70+F53+F26</f>
        <v>0</v>
      </c>
    </row>
    <row r="150" spans="2:6" x14ac:dyDescent="0.2">
      <c r="B150" s="58" t="s">
        <v>59</v>
      </c>
      <c r="C150" s="62">
        <f>+D88</f>
        <v>0</v>
      </c>
      <c r="D150" s="59">
        <f>+E88</f>
        <v>0</v>
      </c>
      <c r="E150" s="59">
        <f>+F88</f>
        <v>0</v>
      </c>
    </row>
    <row r="151" spans="2:6" ht="36" x14ac:dyDescent="0.2">
      <c r="B151" s="58" t="s">
        <v>12</v>
      </c>
      <c r="C151" s="62">
        <f>+D37+D10+D64+D126+D120+D113+D85</f>
        <v>3078.2000000000003</v>
      </c>
      <c r="D151" s="62">
        <f>+E37+E10+E64+E126+E120+E113+E85</f>
        <v>3920.4</v>
      </c>
      <c r="E151" s="62">
        <f>+F37+F10+F64+F126+F120+F113+F85</f>
        <v>3033.4</v>
      </c>
    </row>
    <row r="152" spans="2:6" ht="39.75" customHeight="1" x14ac:dyDescent="0.2">
      <c r="B152" s="60" t="s">
        <v>13</v>
      </c>
      <c r="C152" s="59">
        <f>+D133+D127+D121+D114+D86</f>
        <v>47.5</v>
      </c>
      <c r="D152" s="59">
        <f>+E133+E127+E121+E114+E86</f>
        <v>87.8</v>
      </c>
      <c r="E152" s="59">
        <f>+F133+F127+F121+F114+F86</f>
        <v>37.9</v>
      </c>
    </row>
    <row r="154" spans="2:6" x14ac:dyDescent="0.2">
      <c r="F154" s="25"/>
    </row>
  </sheetData>
  <customSheetViews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5766C048-6005-4F58-B96E-87E8013A150E}" fitToPage="1" topLeftCell="A104">
      <selection activeCell="F124" sqref="F124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4">
    <mergeCell ref="B2:G2"/>
    <mergeCell ref="B24:B26"/>
    <mergeCell ref="B29:B32"/>
    <mergeCell ref="B140:G140"/>
    <mergeCell ref="B141:G141"/>
    <mergeCell ref="B19:B21"/>
    <mergeCell ref="B139:G139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0.45" customHeight="1" x14ac:dyDescent="0.2">
      <c r="B7" s="2" t="s">
        <v>24</v>
      </c>
    </row>
    <row r="8" spans="2:2" ht="141" customHeight="1" x14ac:dyDescent="0.2">
      <c r="B8" s="26" t="s">
        <v>25</v>
      </c>
    </row>
    <row r="9" spans="2:2" x14ac:dyDescent="0.2">
      <c r="B9" s="4"/>
    </row>
  </sheetData>
  <customSheetViews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2026-01-30T15:03:20Z</cp:lastPrinted>
  <dcterms:created xsi:type="dcterms:W3CDTF">2023-07-11T10:34:54Z</dcterms:created>
  <dcterms:modified xsi:type="dcterms:W3CDTF">2026-02-03T07:20:26Z</dcterms:modified>
</cp:coreProperties>
</file>