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1" l="1"/>
  <c r="D209" i="1"/>
  <c r="E206" i="1"/>
  <c r="D206" i="1"/>
  <c r="E204" i="1"/>
  <c r="D204" i="1"/>
  <c r="C209" i="1"/>
  <c r="C206" i="1"/>
  <c r="C204" i="1"/>
  <c r="E194" i="1"/>
  <c r="F194" i="1"/>
  <c r="F193" i="1"/>
  <c r="E193" i="1"/>
  <c r="D194" i="1"/>
  <c r="D193" i="1"/>
  <c r="F176" i="1" l="1"/>
  <c r="D208" i="1"/>
  <c r="E208" i="1"/>
  <c r="E169" i="1"/>
  <c r="C208" i="1" l="1"/>
  <c r="D169" i="1"/>
  <c r="D45" i="1" l="1"/>
  <c r="D207" i="1" l="1"/>
  <c r="E207" i="1"/>
  <c r="C207" i="1"/>
  <c r="D123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05" i="1"/>
  <c r="E205" i="1"/>
  <c r="C205" i="1"/>
  <c r="D202" i="1" l="1"/>
  <c r="E202" i="1"/>
  <c r="C202" i="1"/>
  <c r="E176" i="1"/>
  <c r="D176" i="1"/>
  <c r="F169" i="1" l="1"/>
  <c r="D162" i="1" l="1"/>
  <c r="D189" i="1"/>
  <c r="F162" i="1"/>
  <c r="E162" i="1"/>
  <c r="D149" i="1" l="1"/>
  <c r="D142" i="1"/>
  <c r="D156" i="1" l="1"/>
  <c r="F156" i="1"/>
  <c r="E156" i="1"/>
  <c r="D89" i="1" l="1"/>
  <c r="D51" i="1" l="1"/>
  <c r="D77" i="1"/>
  <c r="D83" i="1"/>
  <c r="D184" i="1"/>
  <c r="F142" i="1" l="1"/>
  <c r="E142" i="1"/>
  <c r="F149" i="1" l="1"/>
  <c r="E14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84" i="1" l="1"/>
  <c r="F184" i="1"/>
  <c r="E129" i="1"/>
  <c r="F129" i="1"/>
  <c r="D129" i="1"/>
  <c r="E136" i="1"/>
  <c r="F136" i="1"/>
  <c r="D136" i="1"/>
  <c r="E189" i="1"/>
  <c r="F189" i="1"/>
  <c r="E100" i="1"/>
  <c r="F100" i="1"/>
  <c r="D100" i="1"/>
  <c r="E123" i="1"/>
  <c r="F123" i="1"/>
  <c r="E96" i="1"/>
  <c r="F96" i="1"/>
  <c r="D96" i="1"/>
  <c r="E89" i="1" l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E195" i="1" l="1"/>
  <c r="F195" i="1" l="1"/>
</calcChain>
</file>

<file path=xl/sharedStrings.xml><?xml version="1.0" encoding="utf-8"?>
<sst xmlns="http://schemas.openxmlformats.org/spreadsheetml/2006/main" count="278" uniqueCount="113">
  <si>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</si>
  <si>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</si>
  <si>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</si>
  <si>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</si>
  <si>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</si>
  <si>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</si>
  <si>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</si>
  <si>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</si>
  <si>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</si>
  <si>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</si>
  <si>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</si>
  <si>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</si>
  <si>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</si>
  <si>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</si>
  <si>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</si>
  <si>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</si>
  <si>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</si>
  <si>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</si>
  <si>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</si>
  <si>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</si>
  <si>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</si>
  <si>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</si>
  <si>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</si>
  <si>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</si>
  <si>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</si>
  <si>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</si>
  <si>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</si>
  <si>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</si>
  <si>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</si>
  <si>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</si>
  <si>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</si>
  <si>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</si>
  <si>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</si>
  <si>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</si>
  <si>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</si>
  <si>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</si>
  <si>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</si>
  <si>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</si>
  <si>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</si>
  <si>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</si>
  <si>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</si>
  <si>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</si>
  <si>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</si>
  <si>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</si>
  <si>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</si>
  <si>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</si>
  <si>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</si>
  <si>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</si>
  <si>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</si>
  <si>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</si>
  <si>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</si>
  <si>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</si>
  <si>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</si>
  <si>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</si>
  <si>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</si>
  <si>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</si>
  <si>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</si>
  <si>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</si>
  <si>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</si>
  <si>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</si>
  <si>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</si>
  <si>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</si>
  <si>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</si>
  <si>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</si>
  <si>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</si>
  <si>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</si>
  <si>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</si>
  <si>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</si>
  <si>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</si>
  <si>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</si>
  <si>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</si>
  <si>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</si>
  <si>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</si>
  <si>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</si>
  <si>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</si>
  <si>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</si>
  <si>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</si>
  <si>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</si>
  <si>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</si>
  <si>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</si>
  <si>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</si>
  <si>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</si>
  <si>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</si>
  <si>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</si>
  <si>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</si>
  <si>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</si>
  <si>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</si>
  <si>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</si>
  <si>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</si>
  <si>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</si>
  <si>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</si>
  <si>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</si>
  <si>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</si>
  <si>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</si>
  <si>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</si>
  <si>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</si>
  <si>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</si>
  <si>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</si>
  <si>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</si>
  <si>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</si>
  <si>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</si>
  <si>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</si>
  <si>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</si>
  <si>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</si>
  <si>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</si>
  <si>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</si>
  <si>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</si>
  <si>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</si>
  <si>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</si>
  <si>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</si>
  <si>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</si>
  <si>
    <t>3 lentelė. Panevėžio rajono savivaldybės 2026–2028 metų 002 Ugdymo proceso ir kokybiškos ugdymosi aplinkos užtikrinimo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</si>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</sst>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1" Type="http://schemas.openxmlformats.org/officeDocument/2006/relationships/revisionLog" Target="revisionLog41.xml"/><Relationship Id="rId383" Type="http://schemas.openxmlformats.org/officeDocument/2006/relationships/revisionLog" Target="revisionLog33.xml"/><Relationship Id="rId396" Type="http://schemas.openxmlformats.org/officeDocument/2006/relationships/revisionLog" Target="revisionLog1.xml"/><Relationship Id="rId387" Type="http://schemas.openxmlformats.org/officeDocument/2006/relationships/revisionLog" Target="revisionLog37.xml"/><Relationship Id="rId395" Type="http://schemas.openxmlformats.org/officeDocument/2006/relationships/revisionLog" Target="revisionLog45.xml"/><Relationship Id="rId379" Type="http://schemas.openxmlformats.org/officeDocument/2006/relationships/revisionLog" Target="revisionLog29.xml"/><Relationship Id="rId382" Type="http://schemas.openxmlformats.org/officeDocument/2006/relationships/revisionLog" Target="revisionLog32.xml"/><Relationship Id="rId390" Type="http://schemas.openxmlformats.org/officeDocument/2006/relationships/revisionLog" Target="revisionLog40.xml"/><Relationship Id="rId394" Type="http://schemas.openxmlformats.org/officeDocument/2006/relationships/revisionLog" Target="revisionLog44.xml"/><Relationship Id="rId386" Type="http://schemas.openxmlformats.org/officeDocument/2006/relationships/revisionLog" Target="revisionLog36.xml"/><Relationship Id="rId381" Type="http://schemas.openxmlformats.org/officeDocument/2006/relationships/revisionLog" Target="revisionLog31.xml"/><Relationship Id="rId378" Type="http://schemas.openxmlformats.org/officeDocument/2006/relationships/revisionLog" Target="revisionLog28.xml"/><Relationship Id="rId377" Type="http://schemas.openxmlformats.org/officeDocument/2006/relationships/revisionLog" Target="revisionLog27.xml"/><Relationship Id="rId393" Type="http://schemas.openxmlformats.org/officeDocument/2006/relationships/revisionLog" Target="revisionLog43.xml"/><Relationship Id="rId385" Type="http://schemas.openxmlformats.org/officeDocument/2006/relationships/revisionLog" Target="revisionLog35.xml"/><Relationship Id="rId380" Type="http://schemas.openxmlformats.org/officeDocument/2006/relationships/revisionLog" Target="revisionLog30.xml"/><Relationship Id="rId389" Type="http://schemas.openxmlformats.org/officeDocument/2006/relationships/revisionLog" Target="revisionLog39.xml"/><Relationship Id="rId384" Type="http://schemas.openxmlformats.org/officeDocument/2006/relationships/revisionLog" Target="revisionLog34.xml"/><Relationship Id="rId392" Type="http://schemas.openxmlformats.org/officeDocument/2006/relationships/revisionLog" Target="revisionLog42.xml"/><Relationship Id="rId388" Type="http://schemas.openxmlformats.org/officeDocument/2006/relationships/revisionLog" Target="revisionLog3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04051A-652D-410A-8B12-DB6E5ABE7A4E}" diskRevisions="1" revisionId="2286" version="2" preserveHistory="15">
  <header guid="{20AC00B3-58C7-4527-AF98-36ACF6AA5DE1}" dateTime="2026-01-27T14:58:51" maxSheetId="3" userName="user" r:id="rId377" minRId="1990" maxRId="2144">
    <sheetIdMap count="2">
      <sheetId val="1"/>
      <sheetId val="2"/>
    </sheetIdMap>
  </header>
  <header guid="{EE6BF41D-3F17-4B05-922A-242207204892}" dateTime="2026-01-27T15:57:28" maxSheetId="3" userName="user" r:id="rId378" minRId="2145" maxRId="2154">
    <sheetIdMap count="2">
      <sheetId val="1"/>
      <sheetId val="2"/>
    </sheetIdMap>
  </header>
  <header guid="{502A3CED-F3F3-41DF-9E64-5681B5FA2417}" dateTime="2026-01-27T16:08:04" maxSheetId="3" userName="user" r:id="rId379" minRId="2155" maxRId="2162">
    <sheetIdMap count="2">
      <sheetId val="1"/>
      <sheetId val="2"/>
    </sheetIdMap>
  </header>
  <header guid="{9267880C-AEBD-40FC-B8ED-0101D0AAFA06}" dateTime="2026-01-29T14:28:18" maxSheetId="3" userName="user" r:id="rId380" minRId="2163">
    <sheetIdMap count="2">
      <sheetId val="1"/>
      <sheetId val="2"/>
    </sheetIdMap>
  </header>
  <header guid="{8902A518-1E1C-4D74-AE7C-978905E2FE40}" dateTime="2026-01-30T11:47:44" maxSheetId="3" userName="user" r:id="rId381" minRId="2164" maxRId="2170">
    <sheetIdMap count="2">
      <sheetId val="1"/>
      <sheetId val="2"/>
    </sheetIdMap>
  </header>
  <header guid="{011A6093-A9C6-4D70-B9B8-EB7C9664BFBA}" dateTime="2026-01-30T14:42:37" maxSheetId="3" userName="user" r:id="rId382" minRId="2171">
    <sheetIdMap count="2">
      <sheetId val="1"/>
      <sheetId val="2"/>
    </sheetIdMap>
  </header>
  <header guid="{72ECAB90-B7D3-4F38-9D6E-D83E04639DCA}" dateTime="2026-01-30T14:52:07" maxSheetId="3" userName="user" r:id="rId383" minRId="2172" maxRId="2175">
    <sheetIdMap count="2">
      <sheetId val="1"/>
      <sheetId val="2"/>
    </sheetIdMap>
  </header>
  <header guid="{A6782090-EB91-469E-B9EA-595016343A23}" dateTime="2026-01-30T14:57:06" maxSheetId="3" userName="user" r:id="rId384" minRId="2176" maxRId="2199">
    <sheetIdMap count="2">
      <sheetId val="1"/>
      <sheetId val="2"/>
    </sheetIdMap>
  </header>
  <header guid="{6AA3F642-DE30-4A70-9C4B-68F130C3E891}" dateTime="2026-01-30T14:57:49" maxSheetId="3" userName="user" r:id="rId385" minRId="2200" maxRId="2203">
    <sheetIdMap count="2">
      <sheetId val="1"/>
      <sheetId val="2"/>
    </sheetIdMap>
  </header>
  <header guid="{DDEB918F-80EE-4F1D-AE5E-6880B82B14B2}" dateTime="2026-01-30T15:00:08" maxSheetId="3" userName="user" r:id="rId386" minRId="2204" maxRId="2207">
    <sheetIdMap count="2">
      <sheetId val="1"/>
      <sheetId val="2"/>
    </sheetIdMap>
  </header>
  <header guid="{943BF0CE-5C3A-4FE7-95CF-070D13C050F8}" dateTime="2026-01-30T15:05:21" maxSheetId="3" userName="user" r:id="rId387" minRId="2208">
    <sheetIdMap count="2">
      <sheetId val="1"/>
      <sheetId val="2"/>
    </sheetIdMap>
  </header>
  <header guid="{7267FA41-3E0A-49B0-A59A-961C2C23BA48}" dateTime="2026-01-30T15:18:53" maxSheetId="3" userName="user" r:id="rId388" minRId="2209">
    <sheetIdMap count="2">
      <sheetId val="1"/>
      <sheetId val="2"/>
    </sheetIdMap>
  </header>
  <header guid="{6FA4072D-9AFF-4A7E-AE6F-A98A0A9A3E7D}" dateTime="2026-01-30T15:23:28" maxSheetId="3" userName="user" r:id="rId389" minRId="2210" maxRId="2219">
    <sheetIdMap count="2">
      <sheetId val="1"/>
      <sheetId val="2"/>
    </sheetIdMap>
  </header>
  <header guid="{6A3DDF3B-C3BA-4F8C-821D-54E1EC935D9A}" dateTime="2026-01-30T15:24:33" maxSheetId="3" userName="user" r:id="rId390" minRId="2220" maxRId="2224">
    <sheetIdMap count="2">
      <sheetId val="1"/>
      <sheetId val="2"/>
    </sheetIdMap>
  </header>
  <header guid="{2256E17A-8CAE-4B44-8E34-C2117B2ECAC1}" dateTime="2026-01-30T15:25:08" maxSheetId="3" userName="user" r:id="rId391" minRId="2225">
    <sheetIdMap count="2">
      <sheetId val="1"/>
      <sheetId val="2"/>
    </sheetIdMap>
  </header>
  <header guid="{20B397D8-A3F9-48C3-8ECA-925C81D58E63}" dateTime="2026-01-30T15:42:59" maxSheetId="3" userName="user" r:id="rId392" minRId="2226" maxRId="2239">
    <sheetIdMap count="2">
      <sheetId val="1"/>
      <sheetId val="2"/>
    </sheetIdMap>
  </header>
  <header guid="{F162212A-1AD9-4E28-BF98-BE0D3ED7A216}" dateTime="2026-01-30T15:45:22" maxSheetId="3" userName="user" r:id="rId393" minRId="2240" maxRId="2255">
    <sheetIdMap count="2">
      <sheetId val="1"/>
      <sheetId val="2"/>
    </sheetIdMap>
  </header>
  <header guid="{75B6E8E1-BD84-4487-A8F8-3A683805954B}" dateTime="2026-01-30T15:49:39" maxSheetId="3" userName="user" r:id="rId394" minRId="2256">
    <sheetIdMap count="2">
      <sheetId val="1"/>
      <sheetId val="2"/>
    </sheetIdMap>
  </header>
  <header guid="{9F2045B0-78A7-44A6-BF59-FC207DEB460A}" dateTime="2026-01-31T18:40:57" maxSheetId="3" userName="user" r:id="rId395" minRId="2257" maxRId="2282">
    <sheetIdMap count="2">
      <sheetId val="1"/>
      <sheetId val="2"/>
    </sheetIdMap>
  </header>
  <header guid="{3004051A-652D-410A-8B12-DB6E5ABE7A4E}" dateTime="2026-02-03T09:13:31" maxSheetId="3" userName="Irena Stankeviciene" r:id="rId396" minRId="2283" maxRId="228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3" sId="1">
    <oc r="D4">
      <v>5</v>
    </oc>
    <nc r="D4">
      <v>3</v>
    </nc>
  </rcc>
  <rcc rId="2284" sId="1">
    <oc r="E4">
      <v>6</v>
    </oc>
    <nc r="E4">
      <v>4</v>
    </nc>
  </rcc>
  <rcc rId="2285" sId="1">
    <oc r="F4">
      <v>7</v>
    </oc>
    <nc r="F4">
      <v>5</v>
    </nc>
  </rcc>
  <rcc rId="2286" sId="1">
    <oc r="G4">
      <v>8</v>
    </oc>
    <nc r="G4">
      <v>6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0" sId="1">
    <oc r="C212">
      <v>2025</v>
    </oc>
    <nc r="C212">
      <v>2026</v>
    </nc>
  </rcc>
  <rcc rId="1991" sId="1">
    <oc r="D212">
      <v>2026</v>
    </oc>
    <nc r="D212">
      <v>2027</v>
    </nc>
  </rcc>
  <rcc rId="1992" sId="1">
    <oc r="E212">
      <v>2027</v>
    </oc>
    <nc r="E212">
      <v>2028</v>
    </nc>
  </rcc>
  <rcc rId="1993" sId="1">
    <oc r="B2" t="inlineStr">
      <is>
        <t>3 lentelė. Panevėžio rajono savivaldybės 2025–2027 metų 002 Ugdymo proceso ir kokybiškos ugdymosi aplinkos užtikrinimo  programos uždaviniai, priemonės, asignavimai ir kitos lėšos (tūkst. eurų)</t>
      </is>
    </oc>
    <nc r="B2" t="inlineStr">
      <is>
        <t>3 lentelė. Panevėžio rajono savivaldybės 2026–2028 metų 002 Ugdymo proceso ir kokybiškos ugdymosi aplinkos užtikrinimo  programos uždaviniai, priemonės, asignavimai ir kitos lėšos (tūkst. eurų)</t>
      </is>
    </nc>
  </rcc>
  <rcc rId="1994" sId="1">
    <oc r="D3" t="inlineStr">
      <is>
        <t>2025 metų asignavimai ir kitos lėšos</t>
      </is>
    </oc>
    <nc r="D3" t="inlineStr">
      <is>
        <t>2026 metų asignavimai ir kitos lėšos</t>
      </is>
    </nc>
  </rcc>
  <rcc rId="1995" sId="1">
    <oc r="E3" t="inlineStr">
      <is>
        <t>2026 metų asignavimai ir kitos lėšos</t>
      </is>
    </oc>
    <nc r="E3" t="inlineStr">
      <is>
        <t>2027 metų asignavimai ir kitos lėšos</t>
      </is>
    </nc>
  </rcc>
  <rcc rId="1996" sId="1">
    <oc r="F3" t="inlineStr">
      <is>
        <t>2027 metų asignavimai ir kitos lėšos</t>
      </is>
    </oc>
    <nc r="F3" t="inlineStr">
      <is>
        <t>2028 metų asignavimai ir kitos lėšos</t>
      </is>
    </nc>
  </rcc>
  <rcc rId="1997" sId="1" numFmtId="4">
    <oc r="D9">
      <v>1904.5</v>
    </oc>
    <nc r="D9"/>
  </rcc>
  <rcc rId="1998" sId="1" numFmtId="4">
    <oc r="E9">
      <v>1961.3</v>
    </oc>
    <nc r="E9"/>
  </rcc>
  <rcc rId="1999" sId="1" numFmtId="4">
    <oc r="F9">
      <v>2035.9</v>
    </oc>
    <nc r="F9"/>
  </rcc>
  <rcc rId="2000" sId="1" numFmtId="4">
    <oc r="D10">
      <v>1514.3</v>
    </oc>
    <nc r="D10"/>
  </rcc>
  <rcc rId="2001" sId="1" numFmtId="4">
    <oc r="E10">
      <v>1360.8</v>
    </oc>
    <nc r="E10"/>
  </rcc>
  <rcc rId="2002" sId="1" numFmtId="4">
    <oc r="F10">
      <v>1360.8</v>
    </oc>
    <nc r="F10"/>
  </rcc>
  <rcc rId="2003" sId="1" numFmtId="4">
    <oc r="D11">
      <v>195.8</v>
    </oc>
    <nc r="D11"/>
  </rcc>
  <rcc rId="2004" sId="1" numFmtId="4">
    <oc r="E11">
      <v>195.7</v>
    </oc>
    <nc r="E11"/>
  </rcc>
  <rcc rId="2005" sId="1" numFmtId="4">
    <oc r="F11">
      <v>200.4</v>
    </oc>
    <nc r="F11"/>
  </rcc>
  <rcc rId="2006" sId="1" numFmtId="4">
    <oc r="D12">
      <v>289.10000000000002</v>
    </oc>
    <nc r="D12"/>
  </rcc>
  <rcc rId="2007" sId="1" numFmtId="4">
    <oc r="D17">
      <v>181.7</v>
    </oc>
    <nc r="D17"/>
  </rcc>
  <rcc rId="2008" sId="1" numFmtId="4">
    <oc r="D24">
      <v>1012.4</v>
    </oc>
    <nc r="D24"/>
  </rcc>
  <rcc rId="2009" sId="1" numFmtId="4">
    <oc r="E24">
      <v>1065.3</v>
    </oc>
    <nc r="E24"/>
  </rcc>
  <rcc rId="2010" sId="1" numFmtId="4">
    <oc r="F24">
      <v>1105.8</v>
    </oc>
    <nc r="F24"/>
  </rcc>
  <rcc rId="2011" sId="1" numFmtId="4">
    <oc r="D25">
      <v>994.6</v>
    </oc>
    <nc r="D25"/>
  </rcc>
  <rcc rId="2012" sId="1" numFmtId="4">
    <oc r="E25">
      <v>899.6</v>
    </oc>
    <nc r="E25"/>
  </rcc>
  <rcc rId="2013" sId="1" numFmtId="4">
    <oc r="F25">
      <v>899.6</v>
    </oc>
    <nc r="F25"/>
  </rcc>
  <rcc rId="2014" sId="1" numFmtId="4">
    <oc r="D26">
      <v>104</v>
    </oc>
    <nc r="D26"/>
  </rcc>
  <rcc rId="2015" sId="1" numFmtId="4">
    <oc r="E26">
      <v>113</v>
    </oc>
    <nc r="E26"/>
  </rcc>
  <rcc rId="2016" sId="1" numFmtId="4">
    <oc r="F26">
      <v>113</v>
    </oc>
    <nc r="F26"/>
  </rcc>
  <rcc rId="2017" sId="1" numFmtId="4">
    <oc r="D27">
      <v>121.5</v>
    </oc>
    <nc r="D27"/>
  </rcc>
  <rcc rId="2018" sId="1" numFmtId="4">
    <oc r="D32">
      <v>6625.8</v>
    </oc>
    <nc r="D32"/>
  </rcc>
  <rcc rId="2019" sId="1" numFmtId="4">
    <oc r="E32">
      <v>6807.6</v>
    </oc>
    <nc r="E32"/>
  </rcc>
  <rcc rId="2020" sId="1" numFmtId="4">
    <oc r="F32">
      <v>7066.3</v>
    </oc>
    <nc r="F32"/>
  </rcc>
  <rcc rId="2021" sId="1" numFmtId="4">
    <oc r="D33">
      <v>9110.2999999999993</v>
    </oc>
    <nc r="D33"/>
  </rcc>
  <rcc rId="2022" sId="1" numFmtId="4">
    <oc r="E33">
      <v>8717.9</v>
    </oc>
    <nc r="E33"/>
  </rcc>
  <rcc rId="2023" sId="1" numFmtId="4">
    <oc r="F33">
      <v>8717.9</v>
    </oc>
    <nc r="F33"/>
  </rcc>
  <rcc rId="2024" sId="1" numFmtId="4">
    <oc r="D34">
      <v>160.80000000000001</v>
    </oc>
    <nc r="D34"/>
  </rcc>
  <rcc rId="2025" sId="1" numFmtId="4">
    <oc r="E34">
      <v>173.6</v>
    </oc>
    <nc r="E34"/>
  </rcc>
  <rcc rId="2026" sId="1" numFmtId="4">
    <oc r="F34">
      <v>178.6</v>
    </oc>
    <nc r="F34"/>
  </rcc>
  <rcc rId="2027" sId="1" numFmtId="4">
    <oc r="D35">
      <v>1454</v>
    </oc>
    <nc r="D35"/>
  </rcc>
  <rcc rId="2028" sId="1" numFmtId="4">
    <oc r="D40">
      <v>633.9</v>
    </oc>
    <nc r="D40"/>
  </rcc>
  <rcc rId="2029" sId="1" numFmtId="4">
    <oc r="E40">
      <v>663.7</v>
    </oc>
    <nc r="E40"/>
  </rcc>
  <rcc rId="2030" sId="1" numFmtId="4">
    <oc r="F40">
      <v>668.9</v>
    </oc>
    <nc r="F40"/>
  </rcc>
  <rcc rId="2031" sId="1" numFmtId="4">
    <oc r="D41">
      <v>96.2</v>
    </oc>
    <nc r="D41"/>
  </rcc>
  <rcc rId="2032" sId="1" numFmtId="4">
    <oc r="E41">
      <v>73.8</v>
    </oc>
    <nc r="E41"/>
  </rcc>
  <rcc rId="2033" sId="1" numFmtId="4">
    <oc r="F41">
      <v>73.8</v>
    </oc>
    <nc r="F41"/>
  </rcc>
  <rcc rId="2034" sId="1" numFmtId="4">
    <oc r="D42">
      <v>10.3</v>
    </oc>
    <nc r="D42"/>
  </rcc>
  <rcc rId="2035" sId="1" numFmtId="4">
    <oc r="E42">
      <v>10.4</v>
    </oc>
    <nc r="E42"/>
  </rcc>
  <rcc rId="2036" sId="1" numFmtId="4">
    <oc r="F42">
      <v>10.199999999999999</v>
    </oc>
    <nc r="F42"/>
  </rcc>
  <rcc rId="2037" sId="1" numFmtId="4">
    <oc r="D43">
      <v>24.6</v>
    </oc>
    <nc r="D43"/>
  </rcc>
  <rcc rId="2038" sId="1" numFmtId="4">
    <oc r="D47">
      <v>182.3</v>
    </oc>
    <nc r="D47"/>
  </rcc>
  <rcc rId="2039" sId="1" numFmtId="4">
    <oc r="E47">
      <v>196.3</v>
    </oc>
    <nc r="E47"/>
  </rcc>
  <rcc rId="2040" sId="1" numFmtId="4">
    <oc r="F47">
      <v>203.8</v>
    </oc>
    <nc r="F47"/>
  </rcc>
  <rcc rId="2041" sId="1" numFmtId="4">
    <oc r="D48">
      <v>213.2</v>
    </oc>
    <nc r="D48"/>
  </rcc>
  <rcc rId="2042" sId="1" numFmtId="4">
    <oc r="E48">
      <v>197.7</v>
    </oc>
    <nc r="E48"/>
  </rcc>
  <rcc rId="2043" sId="1" numFmtId="4">
    <oc r="F48">
      <v>197.7</v>
    </oc>
    <nc r="F48"/>
  </rcc>
  <rcc rId="2044" sId="1" numFmtId="4">
    <oc r="D49">
      <v>0.4</v>
    </oc>
    <nc r="D49"/>
  </rcc>
  <rcc rId="2045" sId="1" numFmtId="4">
    <oc r="D53">
      <v>15</v>
    </oc>
    <nc r="D53"/>
  </rcc>
  <rcc rId="2046" sId="1" numFmtId="4">
    <oc r="E53">
      <v>15.8</v>
    </oc>
    <nc r="E53"/>
  </rcc>
  <rcc rId="2047" sId="1" numFmtId="4">
    <oc r="F53">
      <v>16.399999999999999</v>
    </oc>
    <nc r="F53"/>
  </rcc>
  <rcc rId="2048" sId="1" numFmtId="4">
    <oc r="D59">
      <v>444.9</v>
    </oc>
    <nc r="D59"/>
  </rcc>
  <rcc rId="2049" sId="1" numFmtId="4">
    <oc r="E59">
      <v>454.2</v>
    </oc>
    <nc r="E59"/>
  </rcc>
  <rcc rId="2050" sId="1" numFmtId="4">
    <oc r="F59">
      <v>471.5</v>
    </oc>
    <nc r="F59"/>
  </rcc>
  <rcc rId="2051" sId="1" numFmtId="4">
    <oc r="D60">
      <v>149.80000000000001</v>
    </oc>
    <nc r="D60"/>
  </rcc>
  <rcc rId="2052" sId="1" numFmtId="4">
    <oc r="E60">
      <v>145.69999999999999</v>
    </oc>
    <nc r="E60"/>
  </rcc>
  <rcc rId="2053" sId="1" numFmtId="4">
    <oc r="F60">
      <v>145.69999999999999</v>
    </oc>
    <nc r="F60"/>
  </rcc>
  <rcc rId="2054" sId="1" numFmtId="4">
    <oc r="D61">
      <v>70.099999999999994</v>
    </oc>
    <nc r="D61"/>
  </rcc>
  <rcc rId="2055" sId="1" numFmtId="4">
    <oc r="E61">
      <v>15</v>
    </oc>
    <nc r="E61"/>
  </rcc>
  <rcc rId="2056" sId="1" numFmtId="4">
    <oc r="F61">
      <v>15</v>
    </oc>
    <nc r="F61"/>
  </rcc>
  <rcc rId="2057" sId="1" numFmtId="4">
    <oc r="D62">
      <v>33.6</v>
    </oc>
    <nc r="D62"/>
  </rcc>
  <rcc rId="2058" sId="1" numFmtId="4">
    <oc r="D66">
      <v>892.7</v>
    </oc>
    <nc r="D66"/>
  </rcc>
  <rcc rId="2059" sId="1" numFmtId="4">
    <oc r="E66">
      <v>1160.8</v>
    </oc>
    <nc r="E66"/>
  </rcc>
  <rcc rId="2060" sId="1" numFmtId="4">
    <oc r="F66">
      <v>1204.9000000000001</v>
    </oc>
    <nc r="F66"/>
  </rcc>
  <rcc rId="2061" sId="1" numFmtId="4">
    <oc r="D67">
      <v>2012</v>
    </oc>
    <nc r="D67"/>
  </rcc>
  <rcc rId="2062" sId="1" numFmtId="4">
    <oc r="E67">
      <v>1894.2</v>
    </oc>
    <nc r="E67"/>
  </rcc>
  <rcc rId="2063" sId="1" numFmtId="4">
    <oc r="F67">
      <v>1894.2</v>
    </oc>
    <nc r="F67"/>
  </rcc>
  <rcc rId="2064" sId="1" numFmtId="4">
    <oc r="D68">
      <v>34.200000000000003</v>
    </oc>
    <nc r="D68"/>
  </rcc>
  <rcc rId="2065" sId="1" numFmtId="4">
    <oc r="D73">
      <v>9</v>
    </oc>
    <nc r="D73"/>
  </rcc>
  <rcc rId="2066" sId="1" numFmtId="4">
    <oc r="D79">
      <v>13.6</v>
    </oc>
    <nc r="D79"/>
  </rcc>
  <rcc rId="2067" sId="1" numFmtId="4">
    <oc r="E79">
      <v>14.3</v>
    </oc>
    <nc r="E79"/>
  </rcc>
  <rcc rId="2068" sId="1" numFmtId="4">
    <oc r="F79">
      <v>14.8</v>
    </oc>
    <nc r="F79"/>
  </rcc>
  <rcc rId="2069" sId="1" numFmtId="4">
    <oc r="D80">
      <v>4.7</v>
    </oc>
    <nc r="D80"/>
  </rcc>
  <rcc rId="2070" sId="1" numFmtId="4">
    <oc r="D85">
      <v>656.7</v>
    </oc>
    <nc r="D85"/>
  </rcc>
  <rcc rId="2071" sId="1" numFmtId="4">
    <oc r="E85">
      <v>658.8</v>
    </oc>
    <nc r="E85"/>
  </rcc>
  <rcc rId="2072" sId="1" numFmtId="4">
    <oc r="F85">
      <v>683.8</v>
    </oc>
    <nc r="F85"/>
  </rcc>
  <rcc rId="2073" sId="1" numFmtId="4">
    <oc r="D86">
      <v>1200.5999999999999</v>
    </oc>
    <nc r="D86"/>
  </rcc>
  <rcc rId="2074" sId="1" numFmtId="4">
    <oc r="E86">
      <v>1267.5</v>
    </oc>
    <nc r="E86"/>
  </rcc>
  <rcc rId="2075" sId="1" numFmtId="4">
    <oc r="F86">
      <v>1267.5</v>
    </oc>
    <nc r="F86"/>
  </rcc>
  <rcc rId="2076" sId="1" numFmtId="4">
    <oc r="D92">
      <v>77.2</v>
    </oc>
    <nc r="D92"/>
  </rcc>
  <rcc rId="2077" sId="1" numFmtId="4">
    <oc r="D98">
      <v>0</v>
    </oc>
    <nc r="D98"/>
  </rcc>
  <rcc rId="2078" sId="1" numFmtId="4">
    <oc r="E98">
      <v>71.8</v>
    </oc>
    <nc r="E98"/>
  </rcc>
  <rcc rId="2079" sId="1" numFmtId="4">
    <oc r="F98">
      <v>71.8</v>
    </oc>
    <nc r="F98"/>
  </rcc>
  <rcc rId="2080" sId="1" numFmtId="4">
    <oc r="D102">
      <v>267.10000000000002</v>
    </oc>
    <nc r="D102"/>
  </rcc>
  <rcc rId="2081" sId="1" numFmtId="4">
    <oc r="E102">
      <v>42.1</v>
    </oc>
    <nc r="E102"/>
  </rcc>
  <rcc rId="2082" sId="1" numFmtId="4">
    <oc r="F102">
      <v>43.7</v>
    </oc>
    <nc r="F102"/>
  </rcc>
  <rcc rId="2083" sId="1" numFmtId="4">
    <oc r="D103">
      <v>4.2</v>
    </oc>
    <nc r="D103"/>
  </rcc>
  <rcc rId="2084" sId="1" numFmtId="4">
    <oc r="D107">
      <v>629.4</v>
    </oc>
    <nc r="D107"/>
  </rcc>
  <rcc rId="2085" sId="1" numFmtId="4">
    <oc r="E107">
      <v>627.5</v>
    </oc>
    <nc r="E107"/>
  </rcc>
  <rcc rId="2086" sId="1" numFmtId="4">
    <oc r="F107">
      <v>627.5</v>
    </oc>
    <nc r="F107"/>
  </rcc>
  <rcc rId="2087" sId="1" numFmtId="4">
    <oc r="D114">
      <v>166.4</v>
    </oc>
    <nc r="D114"/>
  </rcc>
  <rcc rId="2088" sId="1" numFmtId="4">
    <oc r="D119">
      <v>136.4</v>
    </oc>
    <nc r="D119"/>
  </rcc>
  <rcc rId="2089" sId="1" numFmtId="4">
    <oc r="E119">
      <v>56.6</v>
    </oc>
    <nc r="E119"/>
  </rcc>
  <rcc rId="2090" sId="1" numFmtId="4">
    <oc r="F119">
      <v>56.6</v>
    </oc>
    <nc r="F119"/>
  </rcc>
  <rcc rId="2091" sId="1" numFmtId="4">
    <oc r="D126">
      <v>1.2</v>
    </oc>
    <nc r="D126"/>
  </rcc>
  <rcc rId="2092" sId="1" numFmtId="4">
    <oc r="E130">
      <v>1000</v>
    </oc>
    <nc r="E130"/>
  </rcc>
  <rcc rId="2093" sId="1" numFmtId="4">
    <oc r="F130">
      <v>504</v>
    </oc>
    <nc r="F130"/>
  </rcc>
  <rcc rId="2094" sId="1" numFmtId="4">
    <oc r="D131">
      <v>342.2</v>
    </oc>
    <nc r="D131"/>
  </rcc>
  <rcc rId="2095" sId="1" numFmtId="4">
    <oc r="D136">
      <v>1484.5</v>
    </oc>
    <nc r="D136"/>
  </rcc>
  <rcc rId="2096" sId="1" numFmtId="4">
    <oc r="E137">
      <v>90</v>
    </oc>
    <nc r="E137"/>
  </rcc>
  <rcc rId="2097" sId="1" numFmtId="4">
    <oc r="E138">
      <v>850</v>
    </oc>
    <nc r="E138"/>
  </rcc>
  <rcc rId="2098" sId="1" numFmtId="4">
    <oc r="D143">
      <v>141.6</v>
    </oc>
    <nc r="D143"/>
  </rcc>
  <rcc rId="2099" sId="1" numFmtId="4">
    <oc r="E143">
      <v>97.5</v>
    </oc>
    <nc r="E143"/>
  </rcc>
  <rcc rId="2100" sId="1" numFmtId="4">
    <oc r="F143">
      <v>101.2</v>
    </oc>
    <nc r="F143"/>
  </rcc>
  <rcc rId="2101" sId="1" numFmtId="4">
    <oc r="D144">
      <v>429.8</v>
    </oc>
    <nc r="D144"/>
  </rcc>
  <rcc rId="2102" sId="1" numFmtId="4">
    <oc r="D155">
      <v>200</v>
    </oc>
    <nc r="D155"/>
  </rcc>
  <rcc rId="2103" sId="1" numFmtId="4">
    <oc r="E156">
      <v>1.1000000000000001</v>
    </oc>
    <nc r="E156"/>
  </rcc>
  <rcc rId="2104" sId="1" numFmtId="4">
    <oc r="E157">
      <v>25</v>
    </oc>
    <nc r="E157"/>
  </rcc>
  <rcc rId="2105" sId="1" numFmtId="4">
    <oc r="D163">
      <v>140.9</v>
    </oc>
    <nc r="D163"/>
  </rcc>
  <rcc rId="2106" sId="1" numFmtId="4">
    <oc r="D165">
      <v>96.5</v>
    </oc>
    <nc r="D165"/>
  </rcc>
  <rcc rId="2107" sId="1" numFmtId="4">
    <oc r="F176">
      <v>7.9</v>
    </oc>
    <nc r="F176"/>
  </rcc>
  <rcc rId="2108" sId="1" numFmtId="4">
    <oc r="F177">
      <v>31.9</v>
    </oc>
    <nc r="F177"/>
  </rcc>
  <rcc rId="2109" sId="1" numFmtId="4">
    <oc r="D185">
      <v>7.1</v>
    </oc>
    <nc r="D185"/>
  </rcc>
  <rcc rId="2110" sId="1" numFmtId="4">
    <oc r="D197">
      <v>35</v>
    </oc>
    <nc r="D197"/>
  </rcc>
  <rcc rId="2111" sId="1" numFmtId="4">
    <oc r="E197">
      <v>36.799999999999997</v>
    </oc>
    <nc r="E197"/>
  </rcc>
  <rcc rId="2112" sId="1" numFmtId="4">
    <oc r="F197">
      <v>38.200000000000003</v>
    </oc>
    <nc r="F197"/>
  </rcc>
  <rcc rId="2113" sId="1" numFmtId="4">
    <oc r="D202">
      <v>12.4</v>
    </oc>
    <nc r="D202"/>
  </rcc>
  <rcc rId="2114" sId="1" numFmtId="4">
    <oc r="E202">
      <v>12.6</v>
    </oc>
    <nc r="E202"/>
  </rcc>
  <rcc rId="2115" sId="1" numFmtId="4">
    <oc r="F202">
      <v>13.1</v>
    </oc>
    <nc r="F202"/>
  </rcc>
  <rcc rId="2116" sId="1" numFmtId="4">
    <oc r="D206">
      <v>6305.9</v>
    </oc>
    <nc r="D206"/>
  </rcc>
  <rcc rId="2117" sId="1" numFmtId="4">
    <oc r="E204">
      <v>31074.2</v>
    </oc>
    <nc r="E204">
      <f>SUM(E7+E14+E22+E30+E38+E45+E51+E57+E64+E70+E77+E83+E89+E96+E100+E105+E111+E116+E123+E128+E134+E141+E147+E153+E160+E167+E173+E180+E187+E195+E200)</f>
    </nc>
  </rcc>
  <rcc rId="2118" sId="1" numFmtId="4">
    <oc r="F204">
      <v>30042.400000000001</v>
    </oc>
    <nc r="F204">
      <f>SUM(F7+F14+F22+F30+F38+F45+F51+F57+F64+F70+F77+F83+F89+F96+F100+F105+F111+F116+F123+F128+F134+F141+F147+F153+F160+F167+F173+F180+F187+F195+F200)</f>
    </nc>
  </rcc>
  <rcc rId="2119" sId="1" numFmtId="4">
    <nc r="D138">
      <v>1700</v>
    </nc>
  </rcc>
  <rcc rId="2120" sId="1" numFmtId="4">
    <oc r="D156">
      <v>64.400000000000006</v>
    </oc>
    <nc r="D156">
      <v>134</v>
    </nc>
  </rcc>
  <rcc rId="2121" sId="1" numFmtId="4">
    <oc r="D157">
      <v>517.5</v>
    </oc>
    <nc r="D157">
      <v>635</v>
    </nc>
  </rcc>
  <rcc rId="2122" sId="1" numFmtId="4">
    <oc r="D132">
      <v>1600</v>
    </oc>
    <nc r="D132">
      <v>1456.1</v>
    </nc>
  </rcc>
  <rcc rId="2123" sId="1" numFmtId="4">
    <oc r="D177">
      <v>56.5</v>
    </oc>
    <nc r="D177">
      <v>85</v>
    </nc>
  </rcc>
  <rcc rId="2124" sId="1" numFmtId="4">
    <oc r="D176">
      <v>5.8</v>
    </oc>
    <nc r="D176">
      <v>15</v>
    </nc>
  </rcc>
  <rcc rId="2125" sId="1" numFmtId="4">
    <oc r="E176">
      <v>18.8</v>
    </oc>
    <nc r="E176">
      <v>6.3</v>
    </nc>
  </rcc>
  <rcc rId="2126" sId="1" numFmtId="4">
    <oc r="E177">
      <v>76.5</v>
    </oc>
    <nc r="E177">
      <v>35.6</v>
    </nc>
  </rcc>
  <rcc rId="2127" sId="1" numFmtId="4">
    <oc r="D190">
      <v>17.2</v>
    </oc>
    <nc r="D190">
      <v>30.6</v>
    </nc>
  </rcc>
  <rcc rId="2128" sId="1" numFmtId="4">
    <oc r="D191">
      <v>97.4</v>
    </oc>
    <nc r="D191">
      <v>288.60000000000002</v>
    </nc>
  </rcc>
  <rcc rId="2129" sId="1" numFmtId="4">
    <nc r="E190">
      <v>8.3000000000000007</v>
    </nc>
  </rcc>
  <rcc rId="2130" sId="1" numFmtId="4">
    <nc r="E191">
      <v>28.6</v>
    </nc>
  </rcc>
  <rcc rId="2131" sId="1" numFmtId="4">
    <nc r="F190">
      <v>5</v>
    </nc>
  </rcc>
  <rcc rId="2132" sId="1" numFmtId="4">
    <nc r="F191">
      <v>6.7</v>
    </nc>
  </rcc>
  <rcc rId="2133" sId="1" numFmtId="4">
    <oc r="D170">
      <v>4.9000000000000004</v>
    </oc>
    <nc r="D170">
      <v>7.1</v>
    </nc>
  </rcc>
  <rcc rId="2134" sId="1" numFmtId="4">
    <oc r="E170">
      <v>4.9000000000000004</v>
    </oc>
    <nc r="E170">
      <v>4.0999999999999996</v>
    </nc>
  </rcc>
  <rcc rId="2135" sId="1" numFmtId="4">
    <nc r="F170">
      <v>0.5</v>
    </nc>
  </rcc>
  <rcc rId="2136" sId="1" numFmtId="4">
    <oc r="D184">
      <v>22.8</v>
    </oc>
    <nc r="D184">
      <v>602</v>
    </nc>
  </rcc>
  <rcc rId="2137" sId="1" numFmtId="4">
    <oc r="D183">
      <v>4</v>
    </oc>
    <nc r="D183">
      <v>105</v>
    </nc>
  </rcc>
  <rcc rId="2138" sId="1" numFmtId="4">
    <nc r="E184">
      <v>213</v>
    </nc>
  </rcc>
  <rcc rId="2139" sId="1" numFmtId="4">
    <nc r="E183">
      <v>40</v>
    </nc>
  </rcc>
  <rcc rId="2140" sId="1" numFmtId="4">
    <nc r="E182">
      <v>40</v>
    </nc>
  </rcc>
  <rcc rId="2141" sId="1">
    <oc r="D219">
      <f>SUM(E10+E17+E25+E33+E41+E48+E60+E67+E73+E86+E92+E98+E107+E119+E137+E156+E163+E176)</f>
    </oc>
    <nc r="D219">
      <f>SUM(E10+E17+E25+E33+E41+E48+E60+E67+E73+E86+E92+E98+E107+E119+E137+E156+E163+E176+E190+E183)</f>
    </nc>
  </rcc>
  <rcc rId="2142" sId="1">
    <oc r="E219">
      <f>SUM(F10+F17+F25+F33+F41+F48+F60+F67+F73+F86+F92+F98+F107+F119+F137+F156+F163+F176)</f>
    </oc>
    <nc r="E219">
      <f>SUM(F10+F17+F25+F33+F41+F48+F60+F67+F73+F86+F92+F98+F107+F119+F137+F156+F163+F176+F190+F183)</f>
    </nc>
  </rcc>
  <rcc rId="2143" sId="1">
    <oc r="D220">
      <f>SUM(E93+E120+E138+E144+E150+E157+E164+E170+E177+E184+E191)</f>
    </oc>
    <nc r="D220">
      <f>SUM(E93+E120+E138+E144+E150+E157+E164+E170+E177+E184+E191)</f>
    </nc>
  </rcc>
  <rcc rId="2144" sId="1">
    <oc r="E220">
      <f>SUM(F93+F120+F138+F144+F150+F157+F164+F170+F177+F184+F191)</f>
    </oc>
    <nc r="E220">
      <f>SUM(F93+F120+F138+F144+F150+F157+F164+F170+F177+F184+F191)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5" sId="1" numFmtId="4">
    <nc r="E11">
      <v>195.7</v>
    </nc>
  </rcc>
  <rcc rId="2146" sId="1" numFmtId="4">
    <nc r="E26">
      <v>113</v>
    </nc>
  </rcc>
  <rcc rId="2147" sId="1" numFmtId="4">
    <nc r="E34">
      <v>173.4</v>
    </nc>
  </rcc>
  <rcc rId="2148" sId="1" numFmtId="4">
    <nc r="E42">
      <v>10.4</v>
    </nc>
  </rcc>
  <rcc rId="2149" sId="1" numFmtId="4">
    <nc r="E61">
      <v>15</v>
    </nc>
  </rcc>
  <rcc rId="2150" sId="1" numFmtId="4">
    <nc r="F34">
      <v>178.3</v>
    </nc>
  </rcc>
  <rcc rId="2151" sId="1" numFmtId="4">
    <nc r="F26">
      <v>113</v>
    </nc>
  </rcc>
  <rcc rId="2152" sId="1" numFmtId="4">
    <nc r="F11">
      <v>200.4</v>
    </nc>
  </rcc>
  <rcc rId="2153" sId="1" numFmtId="4">
    <nc r="F42">
      <v>10.199999999999999</v>
    </nc>
  </rcc>
  <rcc rId="2154" sId="1" numFmtId="4">
    <nc r="F61">
      <v>15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5" sId="1" numFmtId="4">
    <oc r="E34">
      <v>173.4</v>
    </oc>
    <nc r="E34">
      <v>176.3</v>
    </nc>
  </rcc>
  <rcc rId="2156" sId="1" numFmtId="4">
    <oc r="E26">
      <v>113</v>
    </oc>
    <nc r="E26">
      <v>106</v>
    </nc>
  </rcc>
  <rcc rId="2157" sId="1" numFmtId="4">
    <oc r="E11">
      <v>195.7</v>
    </oc>
    <nc r="E11">
      <v>210.3</v>
    </nc>
  </rcc>
  <rcc rId="2158" sId="1" numFmtId="4">
    <oc r="E42">
      <v>10.4</v>
    </oc>
    <nc r="E42">
      <v>10.1</v>
    </nc>
  </rcc>
  <rcc rId="2159" sId="1" numFmtId="4">
    <oc r="F42">
      <v>10.199999999999999</v>
    </oc>
    <nc r="F42">
      <v>10</v>
    </nc>
  </rcc>
  <rcc rId="2160" sId="1" numFmtId="4">
    <oc r="F34">
      <v>178.3</v>
    </oc>
    <nc r="F34">
      <v>179.8</v>
    </nc>
  </rcc>
  <rcc rId="2161" sId="1" numFmtId="4">
    <oc r="F26">
      <v>113</v>
    </oc>
    <nc r="F26">
      <v>106</v>
    </nc>
  </rcc>
  <rcc rId="2162" sId="1" numFmtId="4">
    <oc r="F11">
      <v>200.4</v>
    </oc>
    <nc r="F11">
      <v>210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3" sId="1" numFmtId="4">
    <nc r="D189">
      <v>2.7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4" sId="1" numFmtId="4">
    <nc r="D206">
      <v>4734.2</v>
    </nc>
  </rcc>
  <rcc rId="2165" sId="1" numFmtId="4">
    <nc r="D197">
      <v>35</v>
    </nc>
  </rcc>
  <rcc rId="2166" sId="1" numFmtId="4">
    <nc r="D136">
      <v>566.70000000000005</v>
    </nc>
  </rcc>
  <rcc rId="2167" sId="1" numFmtId="4">
    <nc r="D143">
      <v>200</v>
    </nc>
  </rcc>
  <rcc rId="2168" sId="1" numFmtId="4">
    <nc r="D53">
      <v>20</v>
    </nc>
  </rcc>
  <rcc rId="2169" sId="1" numFmtId="4">
    <nc r="D202">
      <v>12</v>
    </nc>
  </rcc>
  <rcc rId="2170" sId="1" numFmtId="4">
    <nc r="D102">
      <v>141.5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1" sId="1" numFmtId="4">
    <nc r="D103">
      <v>359.8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2" sId="1" numFmtId="4">
    <nc r="D185">
      <v>60</v>
    </nc>
  </rcc>
  <rcc rId="2173" sId="1" numFmtId="4">
    <nc r="D131">
      <v>1026</v>
    </nc>
  </rcc>
  <rcc rId="2174" sId="1" numFmtId="4">
    <nc r="D98">
      <v>314.7</v>
    </nc>
  </rcc>
  <rcc rId="2175" sId="1" numFmtId="4">
    <nc r="D48">
      <v>195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6" sId="1" numFmtId="4">
    <nc r="D155">
      <v>200</v>
    </nc>
  </rcc>
  <rcc rId="2177" sId="1" numFmtId="4">
    <oc r="D143">
      <v>200</v>
    </oc>
    <nc r="D143">
      <v>100.8</v>
    </nc>
  </rcc>
  <rcc rId="2178" sId="1" numFmtId="4">
    <nc r="D119">
      <v>56.6</v>
    </nc>
  </rcc>
  <rcc rId="2179" sId="1" numFmtId="4">
    <nc r="D107">
      <v>641</v>
    </nc>
  </rcc>
  <rcc rId="2180" sId="1" numFmtId="4">
    <nc r="D85">
      <v>660.6</v>
    </nc>
  </rcc>
  <rcc rId="2181" sId="1" numFmtId="4">
    <nc r="D86">
      <v>1480.9</v>
    </nc>
  </rcc>
  <rcc rId="2182" sId="1" numFmtId="4">
    <nc r="D79">
      <v>26</v>
    </nc>
  </rcc>
  <rcc rId="2183" sId="1" numFmtId="4">
    <nc r="D66">
      <v>1702</v>
    </nc>
  </rcc>
  <rcc rId="2184" sId="1" numFmtId="4">
    <nc r="D67">
      <v>1951.8</v>
    </nc>
  </rcc>
  <rcc rId="2185" sId="1" numFmtId="4">
    <nc r="D59">
      <v>502</v>
    </nc>
  </rcc>
  <rcc rId="2186" sId="1" numFmtId="4">
    <nc r="D60">
      <v>171</v>
    </nc>
  </rcc>
  <rcc rId="2187" sId="1" numFmtId="4">
    <nc r="D61">
      <v>15</v>
    </nc>
  </rcc>
  <rcc rId="2188" sId="1" numFmtId="4">
    <nc r="D62">
      <v>10.5</v>
    </nc>
  </rcc>
  <rcc rId="2189" sId="1" numFmtId="4">
    <oc r="D53">
      <v>20</v>
    </oc>
    <nc r="D53">
      <v>38</v>
    </nc>
  </rcc>
  <rcc rId="2190" sId="1" numFmtId="4">
    <nc r="D47">
      <v>218.7</v>
    </nc>
  </rcc>
  <rcc rId="2191" sId="1" numFmtId="4">
    <nc r="D40">
      <v>731.8</v>
    </nc>
  </rcc>
  <rcc rId="2192" sId="1" numFmtId="4">
    <nc r="D41">
      <v>85.9</v>
    </nc>
  </rcc>
  <rcc rId="2193" sId="1" numFmtId="4">
    <nc r="D42">
      <v>10.199999999999999</v>
    </nc>
  </rcc>
  <rcc rId="2194" sId="1" numFmtId="4">
    <nc r="D43">
      <v>13.3</v>
    </nc>
  </rcc>
  <rcc rId="2195" sId="1" numFmtId="4">
    <nc r="D17">
      <v>133.4</v>
    </nc>
  </rcc>
  <rcc rId="2196" sId="1" numFmtId="4">
    <nc r="D9">
      <v>2206.1999999999998</v>
    </nc>
  </rcc>
  <rcc rId="2197" sId="1" numFmtId="4">
    <nc r="D10">
      <v>1715.9</v>
    </nc>
  </rcc>
  <rcc rId="2198" sId="1" numFmtId="4">
    <nc r="D11">
      <v>206.8</v>
    </nc>
  </rcc>
  <rcc rId="2199" sId="1" numFmtId="4">
    <nc r="D12">
      <v>93.9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0" sId="1" numFmtId="4">
    <nc r="D24">
      <v>1067.2</v>
    </nc>
  </rcc>
  <rcc rId="2201" sId="1" numFmtId="4">
    <nc r="D25">
      <v>1122.7</v>
    </nc>
  </rcc>
  <rcc rId="2202" sId="1" numFmtId="4">
    <nc r="D26">
      <v>106</v>
    </nc>
  </rcc>
  <rcc rId="2203" sId="1" numFmtId="4">
    <nc r="D27">
      <v>49.4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4" sId="1" numFmtId="4">
    <nc r="D32">
      <v>7671.5</v>
    </nc>
  </rcc>
  <rcc rId="2205" sId="1" numFmtId="4">
    <nc r="D33">
      <v>10017.700000000001</v>
    </nc>
  </rcc>
  <rcc rId="2206" sId="1" numFmtId="4">
    <nc r="D34">
      <v>252.9</v>
    </nc>
  </rcc>
  <rcc rId="2207" sId="1" numFmtId="4">
    <nc r="D35">
      <v>1474.5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8" sId="1" numFmtId="4">
    <oc r="D34">
      <v>252.9</v>
    </oc>
    <nc r="D34">
      <v>169.9</v>
    </nc>
  </rcc>
  <rfmt sheetId="1" sqref="C216">
    <dxf>
      <fill>
        <patternFill>
          <bgColor rgb="FFFFFF00"/>
        </patternFill>
      </fill>
    </dxf>
  </rfmt>
  <rfmt sheetId="1" sqref="C218">
    <dxf>
      <fill>
        <patternFill>
          <bgColor rgb="FFFFFF00"/>
        </patternFill>
      </fill>
    </dxf>
  </rfmt>
  <rfmt sheetId="1" sqref="C220">
    <dxf>
      <fill>
        <patternFill>
          <bgColor rgb="FFFFFF00"/>
        </patternFill>
      </fill>
    </dxf>
  </rfmt>
  <rfmt sheetId="1" sqref="C219">
    <dxf>
      <fill>
        <patternFill>
          <bgColor rgb="FFFFFF00"/>
        </patternFill>
      </fill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9" sId="1" numFmtId="4">
    <oc r="D35">
      <v>1474.5</v>
    </oc>
    <nc r="D35">
      <v>1444.2</v>
    </nc>
  </rcc>
  <rfmt sheetId="1" sqref="C217">
    <dxf>
      <fill>
        <patternFill>
          <bgColor rgb="FFFFFF00"/>
        </patternFill>
      </fill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0" sId="1" numFmtId="4">
    <nc r="E10">
      <v>1715.9</v>
    </nc>
  </rcc>
  <rcc rId="2211" sId="1" numFmtId="4">
    <nc r="E33">
      <v>10017.700000000001</v>
    </nc>
  </rcc>
  <rcc rId="2212" sId="1" numFmtId="4">
    <nc r="E41">
      <v>85.9</v>
    </nc>
  </rcc>
  <rcc rId="2213" sId="1" numFmtId="4">
    <nc r="E60">
      <v>171</v>
    </nc>
  </rcc>
  <rcc rId="2214" sId="1" numFmtId="4">
    <nc r="E67">
      <v>1951.8</v>
    </nc>
  </rcc>
  <rcc rId="2215" sId="1" numFmtId="4">
    <nc r="E86">
      <v>1480.9</v>
    </nc>
  </rcc>
  <rcc rId="2216" sId="1" numFmtId="4">
    <nc r="E25">
      <v>1122.7</v>
    </nc>
  </rcc>
  <rcc rId="2217" sId="1" numFmtId="4">
    <nc r="E98">
      <v>314.7</v>
    </nc>
  </rcc>
  <rcc rId="2218" sId="1" numFmtId="4">
    <nc r="E107">
      <v>641</v>
    </nc>
  </rcc>
  <rcc rId="2219" sId="1" numFmtId="4">
    <nc r="E119">
      <v>56.6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0" sId="1" numFmtId="4">
    <nc r="E202">
      <v>12.6</v>
    </nc>
  </rcc>
  <rcc rId="2221" sId="1" numFmtId="4">
    <nc r="F202">
      <v>13</v>
    </nc>
  </rcc>
  <rcc rId="2222" sId="1" numFmtId="4">
    <nc r="E197">
      <v>36.6</v>
    </nc>
  </rcc>
  <rcc rId="2223" sId="1" numFmtId="4">
    <nc r="F197">
      <v>37.799999999999997</v>
    </nc>
  </rcc>
  <rcc rId="2224" sId="1" numFmtId="4">
    <nc r="F119">
      <v>56.6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5" sId="1" numFmtId="4">
    <nc r="F107">
      <v>641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6" sId="1" numFmtId="4">
    <nc r="E102">
      <v>148.19999999999999</v>
    </nc>
  </rcc>
  <rcc rId="2227" sId="1" numFmtId="4">
    <nc r="F102">
      <v>152.9</v>
    </nc>
  </rcc>
  <rcc rId="2228" sId="1" numFmtId="4">
    <nc r="F98">
      <v>314.7</v>
    </nc>
  </rcc>
  <rcc rId="2229" sId="1" numFmtId="4">
    <nc r="F86">
      <v>1480.9</v>
    </nc>
  </rcc>
  <rcc rId="2230" sId="1" numFmtId="4">
    <nc r="E85">
      <v>691.5</v>
    </nc>
  </rcc>
  <rcc rId="2231" sId="1" numFmtId="4">
    <nc r="F85">
      <v>713.8</v>
    </nc>
  </rcc>
  <rcc rId="2232" sId="1" numFmtId="4">
    <nc r="E79">
      <v>27.2</v>
    </nc>
  </rcc>
  <rcc rId="2233" sId="1" numFmtId="4">
    <nc r="F79">
      <v>28.1</v>
    </nc>
  </rcc>
  <rcc rId="2234" sId="1" numFmtId="4">
    <nc r="F67">
      <v>1951.8</v>
    </nc>
  </rcc>
  <rcc rId="2235" sId="1" numFmtId="4">
    <nc r="E66">
      <v>1782</v>
    </nc>
  </rcc>
  <rcc rId="2236" sId="1" numFmtId="4">
    <nc r="F66">
      <v>1839</v>
    </nc>
  </rcc>
  <rcc rId="2237" sId="1" numFmtId="4">
    <nc r="F60">
      <v>171</v>
    </nc>
  </rcc>
  <rcc rId="2238" sId="1" numFmtId="4">
    <nc r="E59">
      <v>525.6</v>
    </nc>
  </rcc>
  <rcc rId="2239" sId="1" numFmtId="4">
    <nc r="F59">
      <v>542.4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0" sId="1" numFmtId="4">
    <nc r="E53">
      <v>39.799999999999997</v>
    </nc>
  </rcc>
  <rcc rId="2241" sId="1" numFmtId="4">
    <nc r="F53">
      <v>41.1</v>
    </nc>
  </rcc>
  <rcc rId="2242" sId="1" numFmtId="4">
    <nc r="E47">
      <v>229</v>
    </nc>
  </rcc>
  <rcc rId="2243" sId="1" numFmtId="4">
    <nc r="F47">
      <v>236.3</v>
    </nc>
  </rcc>
  <rcc rId="2244" sId="1" numFmtId="4">
    <nc r="F41">
      <v>85.9</v>
    </nc>
  </rcc>
  <rcc rId="2245" sId="1" numFmtId="4">
    <nc r="E40">
      <v>766.2</v>
    </nc>
  </rcc>
  <rcc rId="2246" sId="1" numFmtId="4">
    <nc r="F40">
      <v>790.7</v>
    </nc>
  </rcc>
  <rcc rId="2247" sId="1" numFmtId="4">
    <nc r="F33">
      <v>10017.700000000001</v>
    </nc>
  </rcc>
  <rcc rId="2248" sId="1" numFmtId="4">
    <nc r="E32">
      <v>8032.1</v>
    </nc>
  </rcc>
  <rcc rId="2249" sId="1" numFmtId="4">
    <nc r="F32">
      <v>8289.1</v>
    </nc>
  </rcc>
  <rcc rId="2250" sId="1" numFmtId="4">
    <nc r="F25">
      <v>1122.7</v>
    </nc>
  </rcc>
  <rcc rId="2251" sId="1" numFmtId="4">
    <nc r="E24">
      <v>1117.4000000000001</v>
    </nc>
  </rcc>
  <rcc rId="2252" sId="1" numFmtId="4">
    <nc r="F24">
      <v>1153.0999999999999</v>
    </nc>
  </rcc>
  <rcc rId="2253" sId="1" numFmtId="4">
    <nc r="F10">
      <v>1715.9</v>
    </nc>
  </rcc>
  <rcc rId="2254" sId="1" numFmtId="4">
    <nc r="E9">
      <v>2309.9</v>
    </nc>
  </rcc>
  <rcc rId="2255" sId="1" numFmtId="4">
    <nc r="F9">
      <v>2383.8000000000002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6" sId="1" numFmtId="4">
    <oc r="D32">
      <v>7671.5</v>
    </oc>
    <nc r="D32">
      <v>6942</v>
    </nc>
  </rcc>
  <rfmt sheetId="1" sqref="C216:C220">
    <dxf>
      <fill>
        <patternFill>
          <bgColor theme="0"/>
        </patternFill>
      </fill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57" sId="1" ref="A146:XFD146" action="deleteRow">
    <rfmt sheetId="1" xfDxf="1" sqref="A146:XFD146" start="0" length="0">
      <dxf>
        <font>
          <sz val="10"/>
          <name val="Times New Roman"/>
          <scheme val="none"/>
        </font>
      </dxf>
    </rfmt>
    <rcc rId="0" sId="1" dxf="1">
      <nc r="B146" t="inlineStr">
        <is>
          <t>002-01-06-07 (PVP)</t>
        </is>
      </nc>
      <ndxf>
        <font>
          <b/>
          <strike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46" t="inlineStr">
        <is>
          <t xml:space="preserve">Priemonė: Panevėžio r. Dembavos lopšelio-darželio „Smalsutis“ priestato statyba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6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6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6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46" t="inlineStr">
        <is>
          <t>1.2.1.4</t>
        </is>
      </nc>
      <n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H146" t="inlineStr">
        <is>
          <t>Baigėsi</t>
        </is>
      </nc>
    </rcc>
  </rrc>
  <rrc rId="2258" sId="1" ref="A146:XFD146" action="deleteRow">
    <undo index="11" exp="ref" v="1" dr="F146" r="F204" sId="1"/>
    <undo index="11" exp="ref" v="1" dr="E146" r="E204" sId="1"/>
    <undo index="11" exp="ref" v="1" dr="D146" r="D204" sId="1"/>
    <undo index="43" exp="ref" v="1" dr="F146" r="F203" sId="1"/>
    <undo index="43" exp="ref" v="1" dr="E146" r="E203" sId="1"/>
    <undo index="43" exp="ref" v="1" dr="D146" r="D203" sId="1"/>
    <rfmt sheetId="1" xfDxf="1" sqref="A146:XFD146" start="0" length="0">
      <dxf>
        <font>
          <sz val="10"/>
          <name val="Times New Roman"/>
          <scheme val="none"/>
        </font>
      </dxf>
    </rfmt>
    <rfmt sheetId="1" sqref="B146" start="0" length="0">
      <dxf>
        <font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46" t="inlineStr">
        <is>
          <t>1. Savivaldybės biudžetas (įskaitant skolintas lėšas)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D146">
        <f>SUM(D148:D150)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6">
        <f>SUM(E148:E150)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6">
        <f>SUM(F148:F150)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46" start="0" length="0">
      <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59" sId="1" ref="A146:XFD146" action="deleteRow">
    <rfmt sheetId="1" xfDxf="1" sqref="A146:XFD146" start="0" length="0">
      <dxf>
        <font>
          <sz val="10"/>
          <name val="Times New Roman"/>
          <scheme val="none"/>
        </font>
      </dxf>
    </rfmt>
    <rfmt sheetId="1" sqref="B146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46" t="inlineStr">
        <is>
          <t>Iš jo: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0" sId="1" ref="A146:XFD146" action="deleteRow">
    <undo index="39" exp="ref" v="1" dr="F146" r="E212" sId="1"/>
    <undo index="39" exp="ref" v="1" dr="E146" r="D212" sId="1"/>
    <undo index="39" exp="ref" v="1" dr="D146" r="C212" sId="1"/>
    <rfmt sheetId="1" xfDxf="1" sqref="A146:XFD146" start="0" length="0">
      <dxf>
        <font>
          <sz val="10"/>
          <name val="Times New Roman"/>
          <scheme val="none"/>
        </font>
      </dxf>
    </rfmt>
    <rfmt sheetId="1" sqref="B146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46" t="inlineStr">
        <is>
          <t xml:space="preserve">Savivaldybės biudžeto lėšos (nuosavos, be ankstesnių metų likučio)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1" sId="1" ref="A146:XFD146" action="deleteRow">
    <undo index="7" exp="ref" v="1" dr="F146" r="E216" sId="1"/>
    <undo index="7" exp="ref" v="1" dr="E146" r="D216" sId="1"/>
    <undo index="7" exp="ref" v="1" dr="D146" r="C216" sId="1"/>
    <rfmt sheetId="1" xfDxf="1" sqref="A146:XFD146" start="0" length="0">
      <dxf>
        <font>
          <sz val="10"/>
          <name val="Times New Roman"/>
          <scheme val="none"/>
        </font>
      </dxf>
    </rfmt>
    <rfmt sheetId="1" sqref="B146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46" t="inlineStr">
        <is>
          <t>Europos Sąjungos ir kitos tarptautinės finansinės paramos lėšos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2" sId="1" ref="A146:XFD146" action="deleteRow">
    <undo index="41" exp="ref" v="1" dr="F146" r="E212" sId="1"/>
    <undo index="41" exp="ref" v="1" dr="E146" r="D212" sId="1"/>
    <undo index="41" exp="ref" v="1" dr="D146" r="C212" sId="1"/>
    <rfmt sheetId="1" xfDxf="1" sqref="A146:XFD146" start="0" length="0">
      <dxf>
        <font>
          <sz val="10"/>
          <name val="Times New Roman"/>
          <scheme val="none"/>
        </font>
      </dxf>
    </rfmt>
    <rfmt sheetId="1" sqref="B146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46" t="inlineStr">
        <is>
          <t xml:space="preserve">Ankstesnių metų likučiai
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F146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G146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2263" sId="1" ref="A122:XFD122" action="deleteRow">
    <rfmt sheetId="1" xfDxf="1" sqref="A122:XFD122" start="0" length="0">
      <dxf>
        <font>
          <sz val="10"/>
          <name val="Times New Roman"/>
          <scheme val="none"/>
        </font>
      </dxf>
    </rfmt>
    <rcc rId="0" sId="1" dxf="1">
      <nc r="B122" t="inlineStr">
        <is>
          <t>002-01-06-03 (PVP)</t>
        </is>
      </nc>
      <ndxf>
        <font>
          <b/>
          <strike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22" t="inlineStr">
        <is>
          <t>Priemonė: Panevėžio r. Velžio lopšelio-darželio „Šypsenėlė“ priestato statyba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2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2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2" start="0" length="0">
      <dxf>
        <font>
          <b/>
          <strike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22" t="inlineStr">
        <is>
          <t>1.2.1.4</t>
        </is>
      </nc>
      <n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H122" t="inlineStr">
        <is>
          <t>Baigėsi</t>
        </is>
      </nc>
    </rcc>
  </rrc>
  <rrc rId="2264" sId="1" ref="A122:XFD122" action="deleteRow">
    <undo index="19" exp="ref" v="1" dr="F122" r="F198" sId="1"/>
    <undo index="19" exp="ref" v="1" dr="E122" r="E198" sId="1"/>
    <undo index="19" exp="ref" v="1" dr="D122" r="D198" sId="1"/>
    <undo index="35" exp="ref" v="1" dr="F122" r="F197" sId="1"/>
    <undo index="35" exp="ref" v="1" dr="E122" r="E197" sId="1"/>
    <undo index="35" exp="ref" v="1" dr="D122" r="D197" sId="1"/>
    <rfmt sheetId="1" xfDxf="1" sqref="A122:XFD122" start="0" length="0">
      <dxf>
        <font>
          <sz val="10"/>
          <name val="Times New Roman"/>
          <scheme val="none"/>
        </font>
      </dxf>
    </rfmt>
    <rfmt sheetId="1" sqref="B122" start="0" length="0">
      <dxf>
        <font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22" t="inlineStr">
        <is>
          <t>1. Savivaldybės biudžetas (įskaitant skolintas lėšas)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D122">
        <f>SUM(D124:D125)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2">
        <f>SUM(E124:E125)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22">
        <f>SUM(F124:F125)</f>
      </nc>
      <ndxf>
        <font>
          <b/>
          <strike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22" start="0" length="0">
      <dxf>
        <font>
          <b/>
          <strike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5" sId="1" ref="A122:XFD122" action="deleteRow">
    <rfmt sheetId="1" xfDxf="1" sqref="A122:XFD122" start="0" length="0">
      <dxf>
        <font>
          <sz val="10"/>
          <name val="Times New Roman"/>
          <scheme val="none"/>
        </font>
      </dxf>
    </rfmt>
    <rfmt sheetId="1" sqref="B122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22" t="inlineStr">
        <is>
          <t>Iš jo: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2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6" sId="1" ref="A122:XFD122" action="deleteRow">
    <undo index="31" exp="ref" v="1" dr="F122" r="E206" sId="1"/>
    <undo index="31" exp="ref" v="1" dr="E122" r="D206" sId="1"/>
    <undo index="31" exp="ref" v="1" dr="D122" r="C206" sId="1"/>
    <rfmt sheetId="1" xfDxf="1" sqref="A122:XFD122" start="0" length="0">
      <dxf>
        <font>
          <sz val="10"/>
          <name val="Times New Roman"/>
          <scheme val="none"/>
        </font>
      </dxf>
    </rfmt>
    <rfmt sheetId="1" sqref="B122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22" t="inlineStr">
        <is>
          <t xml:space="preserve">Savivaldybės biudžeto lėšos (nuosavos, be ankstesnių metų likučio) 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2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267" sId="1" ref="A122:XFD122" action="deleteRow">
    <undo index="33" exp="ref" v="1" dr="F122" r="E207" sId="1"/>
    <undo index="33" exp="ref" v="1" dr="E122" r="D207" sId="1"/>
    <undo index="33" exp="ref" v="1" dr="D122" r="C207" sId="1"/>
    <rfmt sheetId="1" xfDxf="1" sqref="A122:XFD122" start="0" length="0">
      <dxf>
        <font>
          <sz val="10"/>
          <name val="Times New Roman"/>
          <scheme val="none"/>
        </font>
      </dxf>
    </rfmt>
    <rfmt sheetId="1" sqref="B122" start="0" length="0">
      <dxf>
        <font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22" t="inlineStr">
        <is>
          <t xml:space="preserve">Ankstesnių metų likučiai
</t>
        </is>
      </nc>
      <ndxf>
        <font>
          <b/>
          <strike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2" start="0" length="0">
      <dxf>
        <font>
          <b/>
          <strike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2" start="0" length="0">
      <dxf>
        <font>
          <b/>
          <strike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268" sId="1">
    <oc r="D193">
      <f>SUM(D7+D14+D22+D30+D38+D45+D51+D57+D64+D70+D77+D83+D89+D96+D100+D105+D111+D116+#REF!+D123+D129+D136+#REF!+D142+D149+D156+D162+D169+D176+D184+D189)</f>
    </oc>
    <nc r="D193">
      <f>SUM(D7+D14+D22+D30+D38+D45+D51+D57+D64+D70+D77+D83+D89+D96+D100+D105+D111+D116+D123+D129+D136+D142+D149+D156+D162+D169+D176+D184+D189)</f>
    </nc>
  </rcc>
  <rcc rId="2269" sId="1">
    <oc r="D194">
      <f>SUM(D176+D169+D162+D156+D149+D142+#REF!+D136+D129+D123+#REF!+D116+D111)</f>
    </oc>
    <nc r="D194">
      <f>SUM(D176+D169+D162+D156+D149+D142+D136+D129+D123+D116+D111)</f>
    </nc>
  </rcc>
  <rcc rId="2270" sId="1">
    <oc r="E193">
      <f>SUM(E7+E14+E22+E30+E38+E45+E51+E57+E64+E70+E77+E83+E89+E96+E100+E105+E111+E116+#REF!+E123+E129+E136+#REF!+E142+E149+E156+E162+E169+E176+E184+E189)</f>
    </oc>
    <nc r="E193">
      <f>SUM(E7+E14+E22+E30+E38+E45+E51+E57+E64+E70+E77+E83+E89+E96+E100+E105+E111+E116+E123+E129+E136+E142+E149+E156+E162+E169+E176+E184+E189)</f>
    </nc>
  </rcc>
  <rcc rId="2271" sId="1">
    <oc r="F193">
      <f>SUM(F7+F14+F22+F30+F38+F45+F51+F57+F64+F70+F77+F83+F89+F96+F100+F105+F111+F116+#REF!+F123+F129+F136+#REF!+F142+F149+F156+F162+F169+F176+F184+F189)</f>
    </oc>
    <nc r="F193">
      <f>SUM(F7+F14+F22+F30+F38+F45+F51+F57+F64+F70+F77+F83+F89+F96+F100+F105+F111+F116+F123+F129+F136+F142+F149+F156+F162+F169+F176+F184+F189)</f>
    </nc>
  </rcc>
  <rcc rId="2272" sId="1">
    <oc r="F194">
      <f>SUM(F176+F169+F162+F156+F149+F142+#REF!+F136+F129+F123+#REF!+F116+F111)</f>
    </oc>
    <nc r="F194">
      <f>SUM(F176+F169+F162+F156+F149+F142+F136+F129+F123+F116+F111)</f>
    </nc>
  </rcc>
  <rcc rId="2273" sId="1">
    <oc r="E194">
      <f>SUM(E176+E169+E162+E156+E149+E142+#REF!+E136+E129+E123+#REF!+E116+E111)</f>
    </oc>
    <nc r="E194">
      <f>SUM(E176+E169+E162+E156+E149+E142+E136+E129+E123+E116+E111)</f>
    </nc>
  </rcc>
  <rcc rId="2274" sId="1">
    <oc r="C204">
      <f>SUM(D9+D16+D24+D32+D40+D47+D53+D59+D66+D72+D79+D85+D91+D102+D113+D118+#REF!+D125+D131+D138+#REF!+D144+D151+D158+D164+D171+D178+D186+D191)</f>
    </oc>
    <nc r="C204">
      <f>SUM(D9+D16+D24+D32+D40+D47+D53+D59+D66+D72+D79+D85+D91+D102+D113+D118+D125+D131+D138+D144+D151+D158+D164+D171+D178+D186+D191)</f>
    </nc>
  </rcc>
  <rcc rId="2275" sId="1">
    <oc r="C206">
      <f>SUM(D12+D19+D27+D35+D43+D49+D54+D62+D68+D75+D80+D87+D94+D103+D108+D114+D121+#REF!+D126+D134+D140+#REF!+D147+D154+D160+D167+D174+D181+D187+D192)</f>
    </oc>
    <nc r="C206">
      <f>SUM(D12+D19+D27+D35+D43+D49+D54+D62+D68+D75+D80+D87+D94+D103+D108+D114+D121+D126+D134+D140+D147+D154+D160+D167+D174+D181+D187+D192)</f>
    </nc>
  </rcc>
  <rcc rId="2276" sId="1">
    <oc r="C209">
      <f>SUM(D93+D120+D133+D139+#REF!+D146+D153+D159+D166+D173+D180)</f>
    </oc>
    <nc r="C209">
      <f>SUM(D93+D120+D133+D139+D146+D153+D159+D166+D173+D180)</f>
    </nc>
  </rcc>
  <rcc rId="2277" sId="1">
    <oc r="D204">
      <f>SUM(E9+E16+E24+E32+E40+E47+E53+E59+E66+E72+E79+E85+E91+E102+E113+E118+#REF!+E125+E131+E138+#REF!+E144+E151+E158+E164+E171+E178+E186+E191)</f>
    </oc>
    <nc r="D204">
      <f>SUM(E9+E16+E24+E32+E40+E47+E53+E59+E66+E72+E79+E85+E91+E102+E113+E118+E125+E131+E138+E144+E151+E158+E164+E171+E178+E186+E191)</f>
    </nc>
  </rcc>
  <rcc rId="2278" sId="1">
    <oc r="E204">
      <f>SUM(F9+F16+F24+F32+F40+F47+F53+F59+F66+F72+F79+F85+F91+F102+F113+F118+#REF!+F125+F131+F138+#REF!+F144+F151+F158+F164+F171+F178+F186+F191)</f>
    </oc>
    <nc r="E204">
      <f>SUM(F9+F16+F24+F32+F40+F47+F53+F59+F66+F72+F79+F85+F91+F102+F113+F118+F125+F131+F138+F144+F151+F158+F164+F171+F178+F186+F191)</f>
    </nc>
  </rcc>
  <rcc rId="2279" sId="1">
    <oc r="D206">
      <f>SUM(E12+E19+E27+E35+E43+E49+E54+E62+E68+E75+E80+E87+E94+E103+E108+E114+E121+#REF!+E126+E134+E140+#REF!+E147+E154+E160+E167+E174+E181+E187+E192)</f>
    </oc>
    <nc r="D206">
      <f>SUM(E12+E19+E27+E35+E43+E49+E54+E62+E68+E75+E80+E87+E94+E103+E108+E114+E121+E126+E134+E140+E147+E154+E160+E167+E174+E181+E187+E192)</f>
    </nc>
  </rcc>
  <rcc rId="2280" sId="1">
    <oc r="E206">
      <f>SUM(F12+F19+F27+F35+F43+F49+F54+F62+F68+F75+F80+F87+F94+F103+F108+F114+F121+#REF!+F126+F134+F140+#REF!+F147+F154+F160+F167+F174+F181+F187+F192)</f>
    </oc>
    <nc r="E206">
      <f>SUM(F12+F19+F27+F35+F43+F49+F54+F62+F68+F75+F80+F87+F94+F103+F108+F114+F121+F126+F134+F140+F147+F154+F160+F167+F174+F181+F187+F192)</f>
    </nc>
  </rcc>
  <rcc rId="2281" sId="1">
    <oc r="D209">
      <f>SUM(E93+E120+E133+E139+#REF!+E146+E153+E159+E166+E173+E180)</f>
    </oc>
    <nc r="D209">
      <f>SUM(E93+E120+E133+E139+E146+E153+E159+E166+E173+E180)</f>
    </nc>
  </rcc>
  <rcc rId="2282" sId="1">
    <oc r="E209">
      <f>SUM(F93+F120+F133+F139+#REF!+F146+F153+F159+F166+F173+F180)</f>
    </oc>
    <nc r="E209">
      <f>SUM(F93+F120+F133+F139+F146+F153+F159+F166+F173+F180)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9"/>
  <sheetViews>
    <sheetView tabSelected="1" topLeftCell="A187" zoomScaleNormal="100" workbookViewId="0">
      <selection activeCell="K6" sqref="K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3" t="s">
        <v>111</v>
      </c>
      <c r="C2" s="73"/>
      <c r="D2" s="73"/>
      <c r="E2" s="73"/>
      <c r="F2" s="73"/>
      <c r="G2" s="73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101</v>
      </c>
      <c r="F3" s="11" t="s">
        <v>112</v>
      </c>
      <c r="G3" s="11" t="s">
        <v>2</v>
      </c>
    </row>
    <row r="4" spans="2:7" x14ac:dyDescent="0.2">
      <c r="B4" s="27">
        <v>1</v>
      </c>
      <c r="C4" s="28">
        <v>2</v>
      </c>
      <c r="D4" s="27">
        <v>3</v>
      </c>
      <c r="E4" s="27">
        <v>4</v>
      </c>
      <c r="F4" s="27">
        <v>5</v>
      </c>
      <c r="G4" s="27">
        <v>6</v>
      </c>
    </row>
    <row r="5" spans="2:7" ht="31.15" customHeight="1" x14ac:dyDescent="0.2">
      <c r="B5" s="12" t="s">
        <v>28</v>
      </c>
      <c r="C5" s="12" t="s">
        <v>63</v>
      </c>
      <c r="D5" s="13"/>
      <c r="E5" s="13"/>
      <c r="F5" s="13"/>
      <c r="G5" s="48"/>
    </row>
    <row r="6" spans="2:7" ht="30" customHeight="1" x14ac:dyDescent="0.2">
      <c r="B6" s="14" t="s">
        <v>106</v>
      </c>
      <c r="C6" s="15" t="s">
        <v>103</v>
      </c>
      <c r="D6" s="31"/>
      <c r="E6" s="31"/>
      <c r="F6" s="31"/>
      <c r="G6" s="49" t="s">
        <v>52</v>
      </c>
    </row>
    <row r="7" spans="2:7" ht="17.25" customHeight="1" x14ac:dyDescent="0.2">
      <c r="B7" s="33"/>
      <c r="C7" s="32" t="s">
        <v>3</v>
      </c>
      <c r="D7" s="72">
        <f>SUM(D9:D12)</f>
        <v>4222.7999999999993</v>
      </c>
      <c r="E7" s="72">
        <f t="shared" ref="E7:F7" si="0">SUM(E9:E12)</f>
        <v>4236.1000000000004</v>
      </c>
      <c r="F7" s="72">
        <f t="shared" si="0"/>
        <v>4309.7000000000007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9</v>
      </c>
      <c r="D9" s="7">
        <v>2206.1999999999998</v>
      </c>
      <c r="E9" s="7">
        <v>2309.9</v>
      </c>
      <c r="F9" s="7">
        <v>2383.8000000000002</v>
      </c>
      <c r="G9" s="52"/>
    </row>
    <row r="10" spans="2:7" ht="17.25" customHeight="1" x14ac:dyDescent="0.2">
      <c r="B10" s="35"/>
      <c r="C10" s="16" t="s">
        <v>12</v>
      </c>
      <c r="D10" s="7">
        <v>1715.9</v>
      </c>
      <c r="E10" s="7">
        <v>1715.9</v>
      </c>
      <c r="F10" s="7">
        <v>1715.9</v>
      </c>
      <c r="G10" s="52"/>
    </row>
    <row r="11" spans="2:7" ht="18.75" customHeight="1" x14ac:dyDescent="0.2">
      <c r="B11" s="35"/>
      <c r="C11" s="16" t="s">
        <v>16</v>
      </c>
      <c r="D11" s="7">
        <v>206.8</v>
      </c>
      <c r="E11" s="7">
        <v>210.3</v>
      </c>
      <c r="F11" s="7">
        <v>210</v>
      </c>
      <c r="G11" s="52"/>
    </row>
    <row r="12" spans="2:7" ht="16.5" customHeight="1" x14ac:dyDescent="0.2">
      <c r="B12" s="36"/>
      <c r="C12" s="16" t="s">
        <v>8</v>
      </c>
      <c r="D12" s="7">
        <v>93.9</v>
      </c>
      <c r="E12" s="7"/>
      <c r="F12" s="7"/>
      <c r="G12" s="52"/>
    </row>
    <row r="13" spans="2:7" ht="30" customHeight="1" x14ac:dyDescent="0.2">
      <c r="B13" s="44" t="s">
        <v>29</v>
      </c>
      <c r="C13" s="15" t="s">
        <v>64</v>
      </c>
      <c r="D13" s="25"/>
      <c r="E13" s="25"/>
      <c r="F13" s="25"/>
      <c r="G13" s="49" t="s">
        <v>52</v>
      </c>
    </row>
    <row r="14" spans="2:7" ht="16.149999999999999" customHeight="1" x14ac:dyDescent="0.2">
      <c r="B14" s="17"/>
      <c r="C14" s="19" t="s">
        <v>3</v>
      </c>
      <c r="D14" s="9">
        <f>SUM(D16:D19)</f>
        <v>133.4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4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5"/>
      <c r="C16" s="41" t="s">
        <v>9</v>
      </c>
      <c r="D16" s="24"/>
      <c r="E16" s="24"/>
      <c r="F16" s="24"/>
      <c r="G16" s="55"/>
    </row>
    <row r="17" spans="2:7" ht="16.149999999999999" customHeight="1" x14ac:dyDescent="0.2">
      <c r="B17" s="75"/>
      <c r="C17" s="41" t="s">
        <v>12</v>
      </c>
      <c r="D17" s="23">
        <v>133.4</v>
      </c>
      <c r="E17" s="24"/>
      <c r="F17" s="24"/>
      <c r="G17" s="55"/>
    </row>
    <row r="18" spans="2:7" ht="16.149999999999999" customHeight="1" x14ac:dyDescent="0.2">
      <c r="B18" s="75"/>
      <c r="C18" s="41" t="s">
        <v>16</v>
      </c>
      <c r="D18" s="24"/>
      <c r="E18" s="24"/>
      <c r="F18" s="24"/>
      <c r="G18" s="55"/>
    </row>
    <row r="19" spans="2:7" ht="16.149999999999999" customHeight="1" x14ac:dyDescent="0.2">
      <c r="B19" s="76"/>
      <c r="C19" s="41" t="s">
        <v>8</v>
      </c>
      <c r="D19" s="24"/>
      <c r="E19" s="24"/>
      <c r="F19" s="24"/>
      <c r="G19" s="55"/>
    </row>
    <row r="20" spans="2:7" ht="25.5" customHeight="1" x14ac:dyDescent="0.2">
      <c r="B20" s="12" t="s">
        <v>27</v>
      </c>
      <c r="C20" s="12" t="s">
        <v>65</v>
      </c>
      <c r="D20" s="13"/>
      <c r="E20" s="13"/>
      <c r="F20" s="13"/>
      <c r="G20" s="48"/>
    </row>
    <row r="21" spans="2:7" ht="33" customHeight="1" x14ac:dyDescent="0.2">
      <c r="B21" s="44" t="s">
        <v>107</v>
      </c>
      <c r="C21" s="15" t="s">
        <v>104</v>
      </c>
      <c r="D21" s="25"/>
      <c r="E21" s="25"/>
      <c r="F21" s="25"/>
      <c r="G21" s="49" t="s">
        <v>52</v>
      </c>
    </row>
    <row r="22" spans="2:7" ht="16.149999999999999" customHeight="1" x14ac:dyDescent="0.2">
      <c r="B22" s="17"/>
      <c r="C22" s="19" t="s">
        <v>3</v>
      </c>
      <c r="D22" s="9">
        <f>SUM(D24:D27)</f>
        <v>2345.3000000000002</v>
      </c>
      <c r="E22" s="9">
        <f t="shared" ref="E22:F22" si="2">SUM(E24:E27)</f>
        <v>2346.1000000000004</v>
      </c>
      <c r="F22" s="9">
        <f t="shared" si="2"/>
        <v>2381.8000000000002</v>
      </c>
      <c r="G22" s="53"/>
    </row>
    <row r="23" spans="2:7" ht="16.149999999999999" customHeight="1" x14ac:dyDescent="0.2">
      <c r="B23" s="74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5"/>
      <c r="C24" s="41" t="s">
        <v>9</v>
      </c>
      <c r="D24" s="23">
        <v>1067.2</v>
      </c>
      <c r="E24" s="23">
        <v>1117.4000000000001</v>
      </c>
      <c r="F24" s="23">
        <v>1153.0999999999999</v>
      </c>
      <c r="G24" s="55"/>
    </row>
    <row r="25" spans="2:7" ht="16.149999999999999" customHeight="1" x14ac:dyDescent="0.2">
      <c r="B25" s="75"/>
      <c r="C25" s="41" t="s">
        <v>12</v>
      </c>
      <c r="D25" s="23">
        <v>1122.7</v>
      </c>
      <c r="E25" s="23">
        <v>1122.7</v>
      </c>
      <c r="F25" s="23">
        <v>1122.7</v>
      </c>
      <c r="G25" s="55"/>
    </row>
    <row r="26" spans="2:7" ht="16.149999999999999" customHeight="1" x14ac:dyDescent="0.2">
      <c r="B26" s="75"/>
      <c r="C26" s="41" t="s">
        <v>16</v>
      </c>
      <c r="D26" s="23">
        <v>106</v>
      </c>
      <c r="E26" s="23">
        <v>106</v>
      </c>
      <c r="F26" s="23">
        <v>106</v>
      </c>
      <c r="G26" s="55"/>
    </row>
    <row r="27" spans="2:7" ht="16.149999999999999" customHeight="1" x14ac:dyDescent="0.2">
      <c r="B27" s="76"/>
      <c r="C27" s="41" t="s">
        <v>8</v>
      </c>
      <c r="D27" s="23">
        <v>49.4</v>
      </c>
      <c r="E27" s="23"/>
      <c r="F27" s="23"/>
      <c r="G27" s="55"/>
    </row>
    <row r="28" spans="2:7" ht="33.75" customHeight="1" x14ac:dyDescent="0.2">
      <c r="B28" s="12" t="s">
        <v>30</v>
      </c>
      <c r="C28" s="12" t="s">
        <v>66</v>
      </c>
      <c r="D28" s="13"/>
      <c r="E28" s="13"/>
      <c r="F28" s="13"/>
      <c r="G28" s="48"/>
    </row>
    <row r="29" spans="2:7" ht="33.6" customHeight="1" x14ac:dyDescent="0.2">
      <c r="B29" s="44" t="s">
        <v>108</v>
      </c>
      <c r="C29" s="15" t="s">
        <v>105</v>
      </c>
      <c r="D29" s="25"/>
      <c r="E29" s="25"/>
      <c r="F29" s="25"/>
      <c r="G29" s="49" t="s">
        <v>52</v>
      </c>
    </row>
    <row r="30" spans="2:7" ht="16.149999999999999" customHeight="1" x14ac:dyDescent="0.2">
      <c r="B30" s="17"/>
      <c r="C30" s="19" t="s">
        <v>3</v>
      </c>
      <c r="D30" s="9">
        <f>SUM(D32:D35)</f>
        <v>18573.800000000003</v>
      </c>
      <c r="E30" s="9">
        <f t="shared" ref="E30:F30" si="3">SUM(E32:E35)</f>
        <v>18226.100000000002</v>
      </c>
      <c r="F30" s="9">
        <f t="shared" si="3"/>
        <v>18486.600000000002</v>
      </c>
      <c r="G30" s="53"/>
    </row>
    <row r="31" spans="2:7" ht="16.149999999999999" customHeight="1" x14ac:dyDescent="0.2">
      <c r="B31" s="74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5"/>
      <c r="C32" s="41" t="s">
        <v>9</v>
      </c>
      <c r="D32" s="23">
        <v>6942</v>
      </c>
      <c r="E32" s="23">
        <v>8032.1</v>
      </c>
      <c r="F32" s="23">
        <v>8289.1</v>
      </c>
      <c r="G32" s="55"/>
    </row>
    <row r="33" spans="2:7" ht="16.149999999999999" customHeight="1" x14ac:dyDescent="0.2">
      <c r="B33" s="75"/>
      <c r="C33" s="41" t="s">
        <v>12</v>
      </c>
      <c r="D33" s="23">
        <v>10017.700000000001</v>
      </c>
      <c r="E33" s="23">
        <v>10017.700000000001</v>
      </c>
      <c r="F33" s="23">
        <v>10017.700000000001</v>
      </c>
      <c r="G33" s="55"/>
    </row>
    <row r="34" spans="2:7" ht="16.149999999999999" customHeight="1" x14ac:dyDescent="0.2">
      <c r="B34" s="75"/>
      <c r="C34" s="41" t="s">
        <v>16</v>
      </c>
      <c r="D34" s="23">
        <v>169.9</v>
      </c>
      <c r="E34" s="23">
        <v>176.3</v>
      </c>
      <c r="F34" s="23">
        <v>179.8</v>
      </c>
      <c r="G34" s="55"/>
    </row>
    <row r="35" spans="2:7" ht="16.149999999999999" customHeight="1" x14ac:dyDescent="0.2">
      <c r="B35" s="76"/>
      <c r="C35" s="41" t="s">
        <v>8</v>
      </c>
      <c r="D35" s="23">
        <v>1444.2</v>
      </c>
      <c r="E35" s="23"/>
      <c r="F35" s="23"/>
      <c r="G35" s="55"/>
    </row>
    <row r="36" spans="2:7" ht="29.25" customHeight="1" x14ac:dyDescent="0.2">
      <c r="B36" s="12" t="s">
        <v>31</v>
      </c>
      <c r="C36" s="20" t="s">
        <v>91</v>
      </c>
      <c r="D36" s="26"/>
      <c r="E36" s="26"/>
      <c r="F36" s="26"/>
      <c r="G36" s="48"/>
    </row>
    <row r="37" spans="2:7" ht="26.25" customHeight="1" x14ac:dyDescent="0.2">
      <c r="B37" s="44" t="s">
        <v>32</v>
      </c>
      <c r="C37" s="15" t="s">
        <v>90</v>
      </c>
      <c r="D37" s="25"/>
      <c r="E37" s="25"/>
      <c r="F37" s="25"/>
      <c r="G37" s="49" t="s">
        <v>102</v>
      </c>
    </row>
    <row r="38" spans="2:7" ht="18.600000000000001" customHeight="1" x14ac:dyDescent="0.2">
      <c r="B38" s="42"/>
      <c r="C38" s="19" t="s">
        <v>3</v>
      </c>
      <c r="D38" s="9">
        <f>SUM(D40:D43)</f>
        <v>841.19999999999993</v>
      </c>
      <c r="E38" s="9">
        <f t="shared" ref="E38:F38" si="4">SUM(E40:E43)</f>
        <v>862.2</v>
      </c>
      <c r="F38" s="9">
        <f t="shared" si="4"/>
        <v>886.6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9</v>
      </c>
      <c r="D40" s="23">
        <v>731.8</v>
      </c>
      <c r="E40" s="23">
        <v>766.2</v>
      </c>
      <c r="F40" s="23">
        <v>790.7</v>
      </c>
      <c r="G40" s="55"/>
    </row>
    <row r="41" spans="2:7" ht="18.600000000000001" customHeight="1" x14ac:dyDescent="0.2">
      <c r="B41" s="30"/>
      <c r="C41" s="41" t="s">
        <v>12</v>
      </c>
      <c r="D41" s="23">
        <v>85.9</v>
      </c>
      <c r="E41" s="23">
        <v>85.9</v>
      </c>
      <c r="F41" s="23">
        <v>85.9</v>
      </c>
      <c r="G41" s="55"/>
    </row>
    <row r="42" spans="2:7" ht="18.600000000000001" customHeight="1" x14ac:dyDescent="0.2">
      <c r="B42" s="35"/>
      <c r="C42" s="41" t="s">
        <v>16</v>
      </c>
      <c r="D42" s="23">
        <v>10.199999999999999</v>
      </c>
      <c r="E42" s="23">
        <v>10.1</v>
      </c>
      <c r="F42" s="23">
        <v>10</v>
      </c>
      <c r="G42" s="55"/>
    </row>
    <row r="43" spans="2:7" ht="16.5" customHeight="1" x14ac:dyDescent="0.2">
      <c r="B43" s="36"/>
      <c r="C43" s="41" t="s">
        <v>8</v>
      </c>
      <c r="D43" s="23">
        <v>13.3</v>
      </c>
      <c r="E43" s="23"/>
      <c r="F43" s="23"/>
      <c r="G43" s="55"/>
    </row>
    <row r="44" spans="2:7" ht="21" customHeight="1" x14ac:dyDescent="0.2">
      <c r="B44" s="44" t="s">
        <v>33</v>
      </c>
      <c r="C44" s="15" t="s">
        <v>89</v>
      </c>
      <c r="D44" s="25"/>
      <c r="E44" s="25"/>
      <c r="F44" s="25"/>
      <c r="G44" s="49" t="s">
        <v>53</v>
      </c>
    </row>
    <row r="45" spans="2:7" ht="16.5" customHeight="1" x14ac:dyDescent="0.2">
      <c r="B45" s="42"/>
      <c r="C45" s="19" t="s">
        <v>3</v>
      </c>
      <c r="D45" s="9">
        <f>SUM(D47:D49)</f>
        <v>413.7</v>
      </c>
      <c r="E45" s="9">
        <f t="shared" ref="E45:F45" si="5">SUM(E47:E49)</f>
        <v>229</v>
      </c>
      <c r="F45" s="9">
        <f t="shared" si="5"/>
        <v>236.3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9</v>
      </c>
      <c r="D47" s="23">
        <v>218.7</v>
      </c>
      <c r="E47" s="23">
        <v>229</v>
      </c>
      <c r="F47" s="23">
        <v>236.3</v>
      </c>
      <c r="G47" s="55"/>
    </row>
    <row r="48" spans="2:7" ht="16.5" customHeight="1" x14ac:dyDescent="0.2">
      <c r="B48" s="30"/>
      <c r="C48" s="41" t="s">
        <v>12</v>
      </c>
      <c r="D48" s="23">
        <v>195</v>
      </c>
      <c r="E48" s="23"/>
      <c r="F48" s="23"/>
      <c r="G48" s="55"/>
    </row>
    <row r="49" spans="2:7" ht="16.5" customHeight="1" x14ac:dyDescent="0.2">
      <c r="B49" s="36"/>
      <c r="C49" s="41" t="s">
        <v>8</v>
      </c>
      <c r="D49" s="23"/>
      <c r="E49" s="23"/>
      <c r="F49" s="23"/>
      <c r="G49" s="55"/>
    </row>
    <row r="50" spans="2:7" ht="28.5" customHeight="1" x14ac:dyDescent="0.2">
      <c r="B50" s="44" t="s">
        <v>34</v>
      </c>
      <c r="C50" s="15" t="s">
        <v>88</v>
      </c>
      <c r="D50" s="25"/>
      <c r="E50" s="25"/>
      <c r="F50" s="25"/>
      <c r="G50" s="49" t="s">
        <v>54</v>
      </c>
    </row>
    <row r="51" spans="2:7" ht="16.5" customHeight="1" x14ac:dyDescent="0.2">
      <c r="B51" s="42"/>
      <c r="C51" s="19" t="s">
        <v>3</v>
      </c>
      <c r="D51" s="9">
        <f>SUM(D53:D54)</f>
        <v>38</v>
      </c>
      <c r="E51" s="9">
        <f t="shared" ref="E51:F51" si="6">SUM(E53:E54)</f>
        <v>39.799999999999997</v>
      </c>
      <c r="F51" s="9">
        <f t="shared" si="6"/>
        <v>41.1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9</v>
      </c>
      <c r="D53" s="23">
        <v>38</v>
      </c>
      <c r="E53" s="23">
        <v>39.799999999999997</v>
      </c>
      <c r="F53" s="23">
        <v>41.1</v>
      </c>
      <c r="G53" s="55"/>
    </row>
    <row r="54" spans="2:7" ht="16.5" customHeight="1" x14ac:dyDescent="0.2">
      <c r="B54" s="36"/>
      <c r="C54" s="41" t="s">
        <v>8</v>
      </c>
      <c r="D54" s="23"/>
      <c r="E54" s="23"/>
      <c r="F54" s="23"/>
      <c r="G54" s="55"/>
    </row>
    <row r="55" spans="2:7" ht="42" customHeight="1" x14ac:dyDescent="0.2">
      <c r="B55" s="12" t="s">
        <v>35</v>
      </c>
      <c r="C55" s="20" t="s">
        <v>87</v>
      </c>
      <c r="D55" s="26"/>
      <c r="E55" s="26"/>
      <c r="F55" s="26"/>
      <c r="G55" s="48"/>
    </row>
    <row r="56" spans="2:7" ht="27.75" customHeight="1" x14ac:dyDescent="0.2">
      <c r="B56" s="44" t="s">
        <v>36</v>
      </c>
      <c r="C56" s="15" t="s">
        <v>86</v>
      </c>
      <c r="D56" s="25"/>
      <c r="E56" s="25"/>
      <c r="F56" s="25"/>
      <c r="G56" s="49" t="s">
        <v>54</v>
      </c>
    </row>
    <row r="57" spans="2:7" ht="23.25" customHeight="1" x14ac:dyDescent="0.2">
      <c r="B57" s="42"/>
      <c r="C57" s="19" t="s">
        <v>3</v>
      </c>
      <c r="D57" s="9">
        <f>SUM(D59:D62)</f>
        <v>698.5</v>
      </c>
      <c r="E57" s="9">
        <f t="shared" ref="E57:F57" si="7">SUM(E59:E62)</f>
        <v>711.6</v>
      </c>
      <c r="F57" s="9">
        <f t="shared" si="7"/>
        <v>728.4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9</v>
      </c>
      <c r="D59" s="23">
        <v>502</v>
      </c>
      <c r="E59" s="23">
        <v>525.6</v>
      </c>
      <c r="F59" s="23">
        <v>542.4</v>
      </c>
      <c r="G59" s="55"/>
    </row>
    <row r="60" spans="2:7" ht="16.5" customHeight="1" x14ac:dyDescent="0.2">
      <c r="B60" s="30"/>
      <c r="C60" s="41" t="s">
        <v>12</v>
      </c>
      <c r="D60" s="23">
        <v>171</v>
      </c>
      <c r="E60" s="23">
        <v>171</v>
      </c>
      <c r="F60" s="23">
        <v>171</v>
      </c>
      <c r="G60" s="55"/>
    </row>
    <row r="61" spans="2:7" ht="17.25" customHeight="1" x14ac:dyDescent="0.2">
      <c r="B61" s="35"/>
      <c r="C61" s="41" t="s">
        <v>16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8</v>
      </c>
      <c r="D62" s="23">
        <v>10.5</v>
      </c>
      <c r="E62" s="23"/>
      <c r="F62" s="23"/>
      <c r="G62" s="55"/>
    </row>
    <row r="63" spans="2:7" ht="30" customHeight="1" x14ac:dyDescent="0.2">
      <c r="B63" s="44" t="s">
        <v>37</v>
      </c>
      <c r="C63" s="15" t="s">
        <v>85</v>
      </c>
      <c r="D63" s="25"/>
      <c r="E63" s="25"/>
      <c r="F63" s="25"/>
      <c r="G63" s="49" t="s">
        <v>55</v>
      </c>
    </row>
    <row r="64" spans="2:7" ht="15.75" customHeight="1" x14ac:dyDescent="0.2">
      <c r="B64" s="42"/>
      <c r="C64" s="19" t="s">
        <v>3</v>
      </c>
      <c r="D64" s="9">
        <f>SUM(D66:D68)</f>
        <v>3653.8</v>
      </c>
      <c r="E64" s="9">
        <f t="shared" ref="E64:F64" si="8">SUM(E66:E68)</f>
        <v>3733.8</v>
      </c>
      <c r="F64" s="9">
        <f t="shared" si="8"/>
        <v>3790.8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9</v>
      </c>
      <c r="D66" s="23">
        <v>1702</v>
      </c>
      <c r="E66" s="23">
        <v>1782</v>
      </c>
      <c r="F66" s="23">
        <v>1839</v>
      </c>
      <c r="G66" s="55"/>
    </row>
    <row r="67" spans="2:7" ht="19.149999999999999" customHeight="1" x14ac:dyDescent="0.2">
      <c r="B67" s="30"/>
      <c r="C67" s="41" t="s">
        <v>12</v>
      </c>
      <c r="D67" s="23">
        <v>1951.8</v>
      </c>
      <c r="E67" s="23">
        <v>1951.8</v>
      </c>
      <c r="F67" s="23">
        <v>1951.8</v>
      </c>
      <c r="G67" s="55"/>
    </row>
    <row r="68" spans="2:7" ht="18" customHeight="1" x14ac:dyDescent="0.2">
      <c r="B68" s="36"/>
      <c r="C68" s="41" t="s">
        <v>8</v>
      </c>
      <c r="D68" s="24"/>
      <c r="E68" s="24"/>
      <c r="F68" s="24"/>
      <c r="G68" s="55"/>
    </row>
    <row r="69" spans="2:7" ht="25.9" customHeight="1" x14ac:dyDescent="0.2">
      <c r="B69" s="44" t="s">
        <v>38</v>
      </c>
      <c r="C69" s="15" t="s">
        <v>84</v>
      </c>
      <c r="D69" s="25"/>
      <c r="E69" s="25"/>
      <c r="F69" s="25"/>
      <c r="G69" s="49" t="s">
        <v>52</v>
      </c>
    </row>
    <row r="70" spans="2:7" ht="16.5" customHeight="1" x14ac:dyDescent="0.2">
      <c r="B70" s="42"/>
      <c r="C70" s="19" t="s">
        <v>3</v>
      </c>
      <c r="D70" s="9">
        <f>SUM(D72:D75)</f>
        <v>0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9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12</v>
      </c>
      <c r="D73" s="24"/>
      <c r="E73" s="24"/>
      <c r="F73" s="24"/>
      <c r="G73" s="55"/>
    </row>
    <row r="74" spans="2:7" x14ac:dyDescent="0.2">
      <c r="B74" s="35"/>
      <c r="C74" s="41" t="s">
        <v>16</v>
      </c>
      <c r="D74" s="24"/>
      <c r="E74" s="24"/>
      <c r="F74" s="24"/>
      <c r="G74" s="55"/>
    </row>
    <row r="75" spans="2:7" ht="16.5" customHeight="1" x14ac:dyDescent="0.2">
      <c r="B75" s="36"/>
      <c r="C75" s="41" t="s">
        <v>8</v>
      </c>
      <c r="D75" s="24"/>
      <c r="E75" s="24"/>
      <c r="F75" s="24"/>
      <c r="G75" s="55"/>
    </row>
    <row r="76" spans="2:7" ht="30.6" customHeight="1" x14ac:dyDescent="0.2">
      <c r="B76" s="44" t="s">
        <v>44</v>
      </c>
      <c r="C76" s="15" t="s">
        <v>83</v>
      </c>
      <c r="D76" s="25"/>
      <c r="E76" s="25"/>
      <c r="F76" s="25"/>
      <c r="G76" s="49" t="s">
        <v>52</v>
      </c>
    </row>
    <row r="77" spans="2:7" ht="16.5" customHeight="1" x14ac:dyDescent="0.2">
      <c r="B77" s="42"/>
      <c r="C77" s="19" t="s">
        <v>3</v>
      </c>
      <c r="D77" s="9">
        <f>SUM(D79:D80)</f>
        <v>26</v>
      </c>
      <c r="E77" s="9">
        <f t="shared" ref="E77:F77" si="10">SUM(E79:E80)</f>
        <v>27.2</v>
      </c>
      <c r="F77" s="9">
        <f t="shared" si="10"/>
        <v>28.1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9</v>
      </c>
      <c r="D79" s="23">
        <v>26</v>
      </c>
      <c r="E79" s="23">
        <v>27.2</v>
      </c>
      <c r="F79" s="23">
        <v>28.1</v>
      </c>
      <c r="G79" s="55"/>
    </row>
    <row r="80" spans="2:7" ht="18" customHeight="1" x14ac:dyDescent="0.2">
      <c r="B80" s="36"/>
      <c r="C80" s="41" t="s">
        <v>8</v>
      </c>
      <c r="D80" s="23"/>
      <c r="E80" s="23"/>
      <c r="F80" s="23"/>
      <c r="G80" s="55"/>
    </row>
    <row r="81" spans="2:7" ht="45.75" customHeight="1" x14ac:dyDescent="0.2">
      <c r="B81" s="17"/>
      <c r="C81" s="18" t="s">
        <v>17</v>
      </c>
      <c r="D81" s="8"/>
      <c r="E81" s="8"/>
      <c r="F81" s="8"/>
      <c r="G81" s="53"/>
    </row>
    <row r="82" spans="2:7" ht="30.75" customHeight="1" x14ac:dyDescent="0.2">
      <c r="B82" s="44" t="s">
        <v>39</v>
      </c>
      <c r="C82" s="15" t="s">
        <v>82</v>
      </c>
      <c r="D82" s="25"/>
      <c r="E82" s="25"/>
      <c r="F82" s="25"/>
      <c r="G82" s="49" t="s">
        <v>52</v>
      </c>
    </row>
    <row r="83" spans="2:7" ht="20.25" customHeight="1" x14ac:dyDescent="0.2">
      <c r="B83" s="42"/>
      <c r="C83" s="19" t="s">
        <v>3</v>
      </c>
      <c r="D83" s="9">
        <f>SUM(D85:D87)</f>
        <v>2141.5</v>
      </c>
      <c r="E83" s="9">
        <f t="shared" ref="E83:F83" si="11">SUM(E85:E87)</f>
        <v>2172.4</v>
      </c>
      <c r="F83" s="9">
        <f t="shared" si="11"/>
        <v>2194.6999999999998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9</v>
      </c>
      <c r="D85" s="23">
        <v>660.6</v>
      </c>
      <c r="E85" s="23">
        <v>691.5</v>
      </c>
      <c r="F85" s="23">
        <v>713.8</v>
      </c>
      <c r="G85" s="55"/>
    </row>
    <row r="86" spans="2:7" ht="15" customHeight="1" x14ac:dyDescent="0.2">
      <c r="B86" s="30"/>
      <c r="C86" s="41" t="s">
        <v>12</v>
      </c>
      <c r="D86" s="23">
        <v>1480.9</v>
      </c>
      <c r="E86" s="23">
        <v>1480.9</v>
      </c>
      <c r="F86" s="23">
        <v>1480.9</v>
      </c>
      <c r="G86" s="55"/>
    </row>
    <row r="87" spans="2:7" ht="18" customHeight="1" x14ac:dyDescent="0.2">
      <c r="B87" s="36"/>
      <c r="C87" s="41" t="s">
        <v>8</v>
      </c>
      <c r="D87" s="24"/>
      <c r="E87" s="24"/>
      <c r="F87" s="24"/>
      <c r="G87" s="55"/>
    </row>
    <row r="88" spans="2:7" ht="31.9" customHeight="1" x14ac:dyDescent="0.2">
      <c r="B88" s="44" t="s">
        <v>40</v>
      </c>
      <c r="C88" s="15" t="s">
        <v>81</v>
      </c>
      <c r="D88" s="25"/>
      <c r="E88" s="25"/>
      <c r="F88" s="25"/>
      <c r="G88" s="49" t="s">
        <v>52</v>
      </c>
    </row>
    <row r="89" spans="2:7" ht="18" customHeight="1" x14ac:dyDescent="0.2">
      <c r="B89" s="42"/>
      <c r="C89" s="19" t="s">
        <v>3</v>
      </c>
      <c r="D89" s="9">
        <f>SUM(D91:D94)</f>
        <v>0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9</v>
      </c>
      <c r="D91" s="24"/>
      <c r="E91" s="24"/>
      <c r="F91" s="24"/>
      <c r="G91" s="55"/>
    </row>
    <row r="92" spans="2:7" ht="13.5" customHeight="1" x14ac:dyDescent="0.2">
      <c r="B92" s="30"/>
      <c r="C92" s="41" t="s">
        <v>12</v>
      </c>
      <c r="D92" s="23"/>
      <c r="E92" s="24"/>
      <c r="F92" s="24"/>
      <c r="G92" s="55"/>
    </row>
    <row r="93" spans="2:7" ht="27.75" customHeight="1" x14ac:dyDescent="0.2">
      <c r="B93" s="30"/>
      <c r="C93" s="41" t="s">
        <v>13</v>
      </c>
      <c r="D93" s="23"/>
      <c r="E93" s="24"/>
      <c r="F93" s="24"/>
      <c r="G93" s="55"/>
    </row>
    <row r="94" spans="2:7" ht="18" customHeight="1" x14ac:dyDescent="0.2">
      <c r="B94" s="36"/>
      <c r="C94" s="41" t="s">
        <v>8</v>
      </c>
      <c r="D94" s="23"/>
      <c r="E94" s="24"/>
      <c r="F94" s="24"/>
      <c r="G94" s="55"/>
    </row>
    <row r="95" spans="2:7" ht="17.45" customHeight="1" x14ac:dyDescent="0.2">
      <c r="B95" s="44" t="s">
        <v>41</v>
      </c>
      <c r="C95" s="15" t="s">
        <v>80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314.7</v>
      </c>
      <c r="E96" s="9">
        <f t="shared" ref="E96:F96" si="13">SUM(E98)</f>
        <v>314.7</v>
      </c>
      <c r="F96" s="9">
        <f t="shared" si="13"/>
        <v>314.7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12</v>
      </c>
      <c r="D98" s="71">
        <v>314.7</v>
      </c>
      <c r="E98" s="71">
        <v>314.7</v>
      </c>
      <c r="F98" s="71">
        <v>314.7</v>
      </c>
      <c r="G98" s="60"/>
    </row>
    <row r="99" spans="2:7" x14ac:dyDescent="0.2">
      <c r="B99" s="14" t="s">
        <v>42</v>
      </c>
      <c r="C99" s="15" t="s">
        <v>79</v>
      </c>
      <c r="D99" s="25"/>
      <c r="E99" s="25"/>
      <c r="F99" s="25"/>
      <c r="G99" s="49" t="s">
        <v>56</v>
      </c>
    </row>
    <row r="100" spans="2:7" ht="21" customHeight="1" x14ac:dyDescent="0.2">
      <c r="B100" s="42"/>
      <c r="C100" s="19" t="s">
        <v>3</v>
      </c>
      <c r="D100" s="9">
        <f>SUM(D102:D103)</f>
        <v>501.3</v>
      </c>
      <c r="E100" s="9">
        <f t="shared" ref="E100:F100" si="14">SUM(E102:E103)</f>
        <v>148.19999999999999</v>
      </c>
      <c r="F100" s="9">
        <f t="shared" si="14"/>
        <v>152.9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9</v>
      </c>
      <c r="D102" s="23">
        <v>141.5</v>
      </c>
      <c r="E102" s="23">
        <v>148.19999999999999</v>
      </c>
      <c r="F102" s="23">
        <v>152.9</v>
      </c>
      <c r="G102" s="55"/>
    </row>
    <row r="103" spans="2:7" ht="15.75" customHeight="1" x14ac:dyDescent="0.2">
      <c r="B103" s="36"/>
      <c r="C103" s="41" t="s">
        <v>8</v>
      </c>
      <c r="D103" s="23">
        <v>359.8</v>
      </c>
      <c r="E103" s="23"/>
      <c r="F103" s="23"/>
      <c r="G103" s="55"/>
    </row>
    <row r="104" spans="2:7" ht="18" customHeight="1" x14ac:dyDescent="0.2">
      <c r="B104" s="14" t="s">
        <v>43</v>
      </c>
      <c r="C104" s="15" t="s">
        <v>78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18</v>
      </c>
      <c r="D105" s="9">
        <f>SUM(D107:D108)</f>
        <v>641</v>
      </c>
      <c r="E105" s="9">
        <f t="shared" ref="E105:F105" si="15">SUM(E107:E108)</f>
        <v>641</v>
      </c>
      <c r="F105" s="9">
        <f t="shared" si="15"/>
        <v>641</v>
      </c>
      <c r="G105" s="53"/>
    </row>
    <row r="106" spans="2:7" ht="15.75" customHeight="1" x14ac:dyDescent="0.2">
      <c r="B106" s="74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5"/>
      <c r="C107" s="59" t="s">
        <v>12</v>
      </c>
      <c r="D107" s="23">
        <v>641</v>
      </c>
      <c r="E107" s="23">
        <v>641</v>
      </c>
      <c r="F107" s="23">
        <v>641</v>
      </c>
      <c r="G107" s="55"/>
    </row>
    <row r="108" spans="2:7" ht="15.75" customHeight="1" x14ac:dyDescent="0.2">
      <c r="B108" s="76"/>
      <c r="C108" s="41" t="s">
        <v>8</v>
      </c>
      <c r="D108" s="24"/>
      <c r="E108" s="24"/>
      <c r="F108" s="24"/>
      <c r="G108" s="55"/>
    </row>
    <row r="109" spans="2:7" ht="17.25" customHeight="1" x14ac:dyDescent="0.2">
      <c r="B109" s="12" t="s">
        <v>45</v>
      </c>
      <c r="C109" s="20" t="s">
        <v>77</v>
      </c>
      <c r="D109" s="26"/>
      <c r="E109" s="26"/>
      <c r="F109" s="26"/>
      <c r="G109" s="48"/>
    </row>
    <row r="110" spans="2:7" ht="30" customHeight="1" x14ac:dyDescent="0.2">
      <c r="B110" s="44" t="s">
        <v>46</v>
      </c>
      <c r="C110" s="15" t="s">
        <v>76</v>
      </c>
      <c r="D110" s="25"/>
      <c r="E110" s="25"/>
      <c r="F110" s="25"/>
      <c r="G110" s="49" t="s">
        <v>52</v>
      </c>
    </row>
    <row r="111" spans="2:7" ht="17.25" customHeight="1" x14ac:dyDescent="0.2">
      <c r="B111" s="42"/>
      <c r="C111" s="19" t="s">
        <v>3</v>
      </c>
      <c r="D111" s="9">
        <f>SUM(D113:D114)</f>
        <v>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9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8</v>
      </c>
      <c r="D114" s="23"/>
      <c r="E114" s="23"/>
      <c r="F114" s="23"/>
      <c r="G114" s="55"/>
    </row>
    <row r="115" spans="2:7" ht="16.5" customHeight="1" x14ac:dyDescent="0.2">
      <c r="B115" s="44" t="s">
        <v>47</v>
      </c>
      <c r="C115" s="15" t="s">
        <v>75</v>
      </c>
      <c r="D115" s="25"/>
      <c r="E115" s="25"/>
      <c r="F115" s="25"/>
      <c r="G115" s="49" t="s">
        <v>52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9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12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13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8</v>
      </c>
      <c r="D121" s="46"/>
      <c r="E121" s="46"/>
      <c r="F121" s="46"/>
      <c r="G121" s="56"/>
    </row>
    <row r="122" spans="2:7" ht="21" customHeight="1" x14ac:dyDescent="0.2">
      <c r="B122" s="44" t="s">
        <v>48</v>
      </c>
      <c r="C122" s="15" t="s">
        <v>74</v>
      </c>
      <c r="D122" s="25"/>
      <c r="E122" s="25"/>
      <c r="F122" s="25"/>
      <c r="G122" s="49" t="s">
        <v>52</v>
      </c>
    </row>
    <row r="123" spans="2:7" ht="16.149999999999999" customHeight="1" x14ac:dyDescent="0.2">
      <c r="B123" s="42"/>
      <c r="C123" s="19" t="s">
        <v>3</v>
      </c>
      <c r="D123" s="9">
        <f>SUM(D125:D127)</f>
        <v>2482.1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x14ac:dyDescent="0.2">
      <c r="B124" s="45"/>
      <c r="C124" s="43" t="s">
        <v>4</v>
      </c>
      <c r="D124" s="7"/>
      <c r="E124" s="7"/>
      <c r="F124" s="7"/>
      <c r="G124" s="54"/>
    </row>
    <row r="125" spans="2:7" ht="25.5" x14ac:dyDescent="0.2">
      <c r="B125" s="30"/>
      <c r="C125" s="41" t="s">
        <v>9</v>
      </c>
      <c r="D125" s="24"/>
      <c r="E125" s="23"/>
      <c r="F125" s="23"/>
      <c r="G125" s="55"/>
    </row>
    <row r="126" spans="2:7" ht="18.75" customHeight="1" x14ac:dyDescent="0.2">
      <c r="B126" s="36"/>
      <c r="C126" s="41" t="s">
        <v>8</v>
      </c>
      <c r="D126" s="23">
        <v>1026</v>
      </c>
      <c r="E126" s="24"/>
      <c r="F126" s="24"/>
      <c r="G126" s="55"/>
    </row>
    <row r="127" spans="2:7" ht="18.75" customHeight="1" x14ac:dyDescent="0.2">
      <c r="B127" s="36"/>
      <c r="C127" s="41" t="s">
        <v>109</v>
      </c>
      <c r="D127" s="23">
        <v>1456.1</v>
      </c>
      <c r="E127" s="24"/>
      <c r="F127" s="24"/>
      <c r="G127" s="55"/>
    </row>
    <row r="128" spans="2:7" ht="43.5" customHeight="1" x14ac:dyDescent="0.2">
      <c r="B128" s="44" t="s">
        <v>57</v>
      </c>
      <c r="C128" s="15" t="s">
        <v>73</v>
      </c>
      <c r="D128" s="25"/>
      <c r="E128" s="25"/>
      <c r="F128" s="25"/>
      <c r="G128" s="49" t="s">
        <v>58</v>
      </c>
    </row>
    <row r="129" spans="2:7" ht="16.149999999999999" customHeight="1" x14ac:dyDescent="0.2">
      <c r="B129" s="42"/>
      <c r="C129" s="19" t="s">
        <v>3</v>
      </c>
      <c r="D129" s="9">
        <f>SUM(D131:D134)</f>
        <v>2266.6999999999998</v>
      </c>
      <c r="E129" s="9">
        <f t="shared" ref="E129:F129" si="19">SUM(E131:E134)</f>
        <v>0</v>
      </c>
      <c r="F129" s="9">
        <f t="shared" si="19"/>
        <v>0</v>
      </c>
      <c r="G129" s="53"/>
    </row>
    <row r="130" spans="2:7" ht="16.149999999999999" customHeight="1" x14ac:dyDescent="0.2">
      <c r="B130" s="45"/>
      <c r="C130" s="43" t="s">
        <v>4</v>
      </c>
      <c r="D130" s="7"/>
      <c r="E130" s="7"/>
      <c r="F130" s="7"/>
      <c r="G130" s="54"/>
    </row>
    <row r="131" spans="2:7" ht="16.149999999999999" customHeight="1" x14ac:dyDescent="0.2">
      <c r="B131" s="30"/>
      <c r="C131" s="41" t="s">
        <v>9</v>
      </c>
      <c r="D131" s="23">
        <v>566.70000000000005</v>
      </c>
      <c r="E131" s="23"/>
      <c r="F131" s="23"/>
      <c r="G131" s="55"/>
    </row>
    <row r="132" spans="2:7" ht="16.149999999999999" customHeight="1" x14ac:dyDescent="0.2">
      <c r="B132" s="30"/>
      <c r="C132" s="41" t="s">
        <v>12</v>
      </c>
      <c r="D132" s="23"/>
      <c r="E132" s="23"/>
      <c r="F132" s="23"/>
      <c r="G132" s="55"/>
    </row>
    <row r="133" spans="2:7" ht="16.149999999999999" customHeight="1" x14ac:dyDescent="0.2">
      <c r="B133" s="35"/>
      <c r="C133" s="41" t="s">
        <v>13</v>
      </c>
      <c r="D133" s="23">
        <v>1700</v>
      </c>
      <c r="E133" s="23"/>
      <c r="F133" s="24"/>
      <c r="G133" s="55"/>
    </row>
    <row r="134" spans="2:7" ht="16.149999999999999" customHeight="1" x14ac:dyDescent="0.2">
      <c r="B134" s="36"/>
      <c r="C134" s="41" t="s">
        <v>8</v>
      </c>
      <c r="D134" s="46"/>
      <c r="E134" s="46"/>
      <c r="F134" s="46"/>
      <c r="G134" s="56"/>
    </row>
    <row r="135" spans="2:7" ht="42" customHeight="1" x14ac:dyDescent="0.2">
      <c r="B135" s="44" t="s">
        <v>59</v>
      </c>
      <c r="C135" s="15" t="s">
        <v>72</v>
      </c>
      <c r="D135" s="25"/>
      <c r="E135" s="25"/>
      <c r="F135" s="25"/>
      <c r="G135" s="49" t="s">
        <v>53</v>
      </c>
    </row>
    <row r="136" spans="2:7" ht="16.149999999999999" customHeight="1" x14ac:dyDescent="0.2">
      <c r="B136" s="42"/>
      <c r="C136" s="19" t="s">
        <v>3</v>
      </c>
      <c r="D136" s="9">
        <f>SUM(D138:D140)</f>
        <v>100.8</v>
      </c>
      <c r="E136" s="9">
        <f t="shared" ref="E136:F136" si="20">SUM(E138:E140)</f>
        <v>0</v>
      </c>
      <c r="F136" s="9">
        <f t="shared" si="20"/>
        <v>0</v>
      </c>
      <c r="G136" s="53"/>
    </row>
    <row r="137" spans="2:7" ht="16.149999999999999" customHeight="1" x14ac:dyDescent="0.2">
      <c r="B137" s="45"/>
      <c r="C137" s="43" t="s">
        <v>4</v>
      </c>
      <c r="D137" s="7"/>
      <c r="E137" s="7"/>
      <c r="F137" s="7"/>
      <c r="G137" s="54"/>
    </row>
    <row r="138" spans="2:7" ht="16.149999999999999" customHeight="1" x14ac:dyDescent="0.2">
      <c r="B138" s="30"/>
      <c r="C138" s="41" t="s">
        <v>9</v>
      </c>
      <c r="D138" s="23">
        <v>100.8</v>
      </c>
      <c r="E138" s="23"/>
      <c r="F138" s="23"/>
      <c r="G138" s="55"/>
    </row>
    <row r="139" spans="2:7" ht="16.149999999999999" customHeight="1" x14ac:dyDescent="0.2">
      <c r="B139" s="35"/>
      <c r="C139" s="41" t="s">
        <v>13</v>
      </c>
      <c r="D139" s="23"/>
      <c r="E139" s="23"/>
      <c r="F139" s="23"/>
      <c r="G139" s="55"/>
    </row>
    <row r="140" spans="2:7" ht="16.149999999999999" customHeight="1" x14ac:dyDescent="0.2">
      <c r="B140" s="36"/>
      <c r="C140" s="41" t="s">
        <v>8</v>
      </c>
      <c r="D140" s="46"/>
      <c r="E140" s="46"/>
      <c r="F140" s="46"/>
      <c r="G140" s="56"/>
    </row>
    <row r="141" spans="2:7" ht="33" customHeight="1" x14ac:dyDescent="0.2">
      <c r="B141" s="44" t="s">
        <v>62</v>
      </c>
      <c r="C141" s="15" t="s">
        <v>71</v>
      </c>
      <c r="D141" s="25"/>
      <c r="E141" s="25"/>
      <c r="F141" s="25"/>
      <c r="G141" s="49" t="s">
        <v>52</v>
      </c>
    </row>
    <row r="142" spans="2:7" ht="16.149999999999999" customHeight="1" x14ac:dyDescent="0.2">
      <c r="B142" s="42"/>
      <c r="C142" s="19" t="s">
        <v>3</v>
      </c>
      <c r="D142" s="9">
        <f>SUM(D144:D147)</f>
        <v>969</v>
      </c>
      <c r="E142" s="9">
        <f>SUM(E144:E147)</f>
        <v>0</v>
      </c>
      <c r="F142" s="9">
        <f>SUM(F144:F147)</f>
        <v>0</v>
      </c>
      <c r="G142" s="53"/>
    </row>
    <row r="143" spans="2:7" ht="16.149999999999999" customHeight="1" x14ac:dyDescent="0.2">
      <c r="B143" s="45"/>
      <c r="C143" s="43" t="s">
        <v>4</v>
      </c>
      <c r="D143" s="7"/>
      <c r="E143" s="7"/>
      <c r="F143" s="7"/>
      <c r="G143" s="54"/>
    </row>
    <row r="144" spans="2:7" ht="25.5" x14ac:dyDescent="0.2">
      <c r="B144" s="30"/>
      <c r="C144" s="41" t="s">
        <v>9</v>
      </c>
      <c r="D144" s="23">
        <v>200</v>
      </c>
      <c r="E144" s="23"/>
      <c r="F144" s="23"/>
      <c r="G144" s="55"/>
    </row>
    <row r="145" spans="2:7" ht="16.149999999999999" customHeight="1" x14ac:dyDescent="0.2">
      <c r="B145" s="30"/>
      <c r="C145" s="41" t="s">
        <v>12</v>
      </c>
      <c r="D145" s="23">
        <v>134</v>
      </c>
      <c r="E145" s="23"/>
      <c r="F145" s="23"/>
      <c r="G145" s="55"/>
    </row>
    <row r="146" spans="2:7" ht="16.149999999999999" customHeight="1" x14ac:dyDescent="0.2">
      <c r="B146" s="35"/>
      <c r="C146" s="41" t="s">
        <v>13</v>
      </c>
      <c r="D146" s="23">
        <v>635</v>
      </c>
      <c r="E146" s="23"/>
      <c r="F146" s="23"/>
      <c r="G146" s="55"/>
    </row>
    <row r="147" spans="2:7" ht="16.149999999999999" customHeight="1" x14ac:dyDescent="0.2">
      <c r="B147" s="36"/>
      <c r="C147" s="41" t="s">
        <v>8</v>
      </c>
      <c r="D147" s="46"/>
      <c r="E147" s="46"/>
      <c r="F147" s="46"/>
      <c r="G147" s="56"/>
    </row>
    <row r="148" spans="2:7" ht="42.75" customHeight="1" x14ac:dyDescent="0.2">
      <c r="B148" s="44" t="s">
        <v>61</v>
      </c>
      <c r="C148" s="15" t="s">
        <v>70</v>
      </c>
      <c r="D148" s="25"/>
      <c r="E148" s="25"/>
      <c r="F148" s="25"/>
      <c r="G148" s="49" t="s">
        <v>52</v>
      </c>
    </row>
    <row r="149" spans="2:7" ht="16.149999999999999" customHeight="1" x14ac:dyDescent="0.2">
      <c r="B149" s="42"/>
      <c r="C149" s="19" t="s">
        <v>3</v>
      </c>
      <c r="D149" s="9">
        <f>SUM(D151:D154)</f>
        <v>0</v>
      </c>
      <c r="E149" s="9">
        <f>SUM(E151:E154)</f>
        <v>0</v>
      </c>
      <c r="F149" s="9">
        <f>SUM(F151:F154)</f>
        <v>0</v>
      </c>
      <c r="G149" s="53"/>
    </row>
    <row r="150" spans="2:7" ht="16.149999999999999" customHeight="1" x14ac:dyDescent="0.2">
      <c r="B150" s="45"/>
      <c r="C150" s="43" t="s">
        <v>4</v>
      </c>
      <c r="D150" s="7"/>
      <c r="E150" s="7"/>
      <c r="F150" s="7"/>
      <c r="G150" s="54"/>
    </row>
    <row r="151" spans="2:7" ht="24" customHeight="1" x14ac:dyDescent="0.2">
      <c r="B151" s="30"/>
      <c r="C151" s="41" t="s">
        <v>9</v>
      </c>
      <c r="D151" s="24"/>
      <c r="E151" s="24"/>
      <c r="F151" s="24"/>
      <c r="G151" s="55"/>
    </row>
    <row r="152" spans="2:7" ht="16.5" customHeight="1" x14ac:dyDescent="0.2">
      <c r="B152" s="30"/>
      <c r="C152" s="41" t="s">
        <v>12</v>
      </c>
      <c r="D152" s="24"/>
      <c r="E152" s="24"/>
      <c r="F152" s="24"/>
      <c r="G152" s="55"/>
    </row>
    <row r="153" spans="2:7" ht="16.149999999999999" customHeight="1" x14ac:dyDescent="0.2">
      <c r="B153" s="35"/>
      <c r="C153" s="41" t="s">
        <v>13</v>
      </c>
      <c r="D153" s="24"/>
      <c r="E153" s="24"/>
      <c r="F153" s="24"/>
      <c r="G153" s="55"/>
    </row>
    <row r="154" spans="2:7" ht="16.149999999999999" customHeight="1" x14ac:dyDescent="0.2">
      <c r="B154" s="36"/>
      <c r="C154" s="41" t="s">
        <v>8</v>
      </c>
      <c r="D154" s="46"/>
      <c r="E154" s="46"/>
      <c r="F154" s="46"/>
      <c r="G154" s="56"/>
    </row>
    <row r="155" spans="2:7" ht="29.25" customHeight="1" x14ac:dyDescent="0.2">
      <c r="B155" s="44" t="s">
        <v>94</v>
      </c>
      <c r="C155" s="15" t="s">
        <v>95</v>
      </c>
      <c r="D155" s="25"/>
      <c r="E155" s="25"/>
      <c r="F155" s="25"/>
      <c r="G155" s="49" t="s">
        <v>52</v>
      </c>
    </row>
    <row r="156" spans="2:7" ht="16.149999999999999" customHeight="1" x14ac:dyDescent="0.2">
      <c r="B156" s="42"/>
      <c r="C156" s="19" t="s">
        <v>3</v>
      </c>
      <c r="D156" s="9">
        <f>SUM(D158:D160)</f>
        <v>7.1</v>
      </c>
      <c r="E156" s="9">
        <f>SUM(E158:E160)</f>
        <v>4.0999999999999996</v>
      </c>
      <c r="F156" s="9">
        <f>SUM(F158:F160)</f>
        <v>0.5</v>
      </c>
      <c r="G156" s="53"/>
    </row>
    <row r="157" spans="2:7" ht="16.149999999999999" customHeight="1" x14ac:dyDescent="0.2">
      <c r="B157" s="45"/>
      <c r="C157" s="43" t="s">
        <v>4</v>
      </c>
      <c r="D157" s="7"/>
      <c r="E157" s="7"/>
      <c r="F157" s="7"/>
      <c r="G157" s="54"/>
    </row>
    <row r="158" spans="2:7" ht="25.5" customHeight="1" x14ac:dyDescent="0.2">
      <c r="B158" s="30"/>
      <c r="C158" s="41" t="s">
        <v>9</v>
      </c>
      <c r="D158" s="24"/>
      <c r="E158" s="24"/>
      <c r="F158" s="24"/>
      <c r="G158" s="55"/>
    </row>
    <row r="159" spans="2:7" ht="16.149999999999999" customHeight="1" x14ac:dyDescent="0.2">
      <c r="B159" s="35"/>
      <c r="C159" s="41" t="s">
        <v>13</v>
      </c>
      <c r="D159" s="23">
        <v>7.1</v>
      </c>
      <c r="E159" s="23">
        <v>4.0999999999999996</v>
      </c>
      <c r="F159" s="24">
        <v>0.5</v>
      </c>
      <c r="G159" s="55"/>
    </row>
    <row r="160" spans="2:7" ht="16.149999999999999" customHeight="1" x14ac:dyDescent="0.2">
      <c r="B160" s="36"/>
      <c r="C160" s="41" t="s">
        <v>8</v>
      </c>
      <c r="D160" s="46"/>
      <c r="E160" s="46"/>
      <c r="F160" s="46"/>
      <c r="G160" s="56"/>
    </row>
    <row r="161" spans="2:7" ht="42.75" customHeight="1" x14ac:dyDescent="0.2">
      <c r="B161" s="44" t="s">
        <v>96</v>
      </c>
      <c r="C161" s="15" t="s">
        <v>97</v>
      </c>
      <c r="D161" s="25"/>
      <c r="E161" s="25"/>
      <c r="F161" s="25"/>
      <c r="G161" s="49"/>
    </row>
    <row r="162" spans="2:7" ht="16.149999999999999" customHeight="1" x14ac:dyDescent="0.2">
      <c r="B162" s="42"/>
      <c r="C162" s="19" t="s">
        <v>3</v>
      </c>
      <c r="D162" s="9">
        <f>SUM(D164:D167)</f>
        <v>100</v>
      </c>
      <c r="E162" s="9">
        <f>SUM(E164:E167)</f>
        <v>41.9</v>
      </c>
      <c r="F162" s="9">
        <f>SUM(F164:F167)</f>
        <v>0</v>
      </c>
      <c r="G162" s="53"/>
    </row>
    <row r="163" spans="2:7" ht="16.149999999999999" customHeight="1" x14ac:dyDescent="0.2">
      <c r="B163" s="45"/>
      <c r="C163" s="43" t="s">
        <v>4</v>
      </c>
      <c r="D163" s="7"/>
      <c r="E163" s="7"/>
      <c r="F163" s="7"/>
      <c r="G163" s="54"/>
    </row>
    <row r="164" spans="2:7" ht="16.149999999999999" customHeight="1" x14ac:dyDescent="0.2">
      <c r="B164" s="30"/>
      <c r="C164" s="41" t="s">
        <v>9</v>
      </c>
      <c r="D164" s="24"/>
      <c r="E164" s="24"/>
      <c r="F164" s="24"/>
      <c r="G164" s="55"/>
    </row>
    <row r="165" spans="2:7" ht="16.149999999999999" customHeight="1" x14ac:dyDescent="0.2">
      <c r="B165" s="30"/>
      <c r="C165" s="41" t="s">
        <v>12</v>
      </c>
      <c r="D165" s="23">
        <v>15</v>
      </c>
      <c r="E165" s="23">
        <v>6.3</v>
      </c>
      <c r="F165" s="23"/>
      <c r="G165" s="55"/>
    </row>
    <row r="166" spans="2:7" ht="16.149999999999999" customHeight="1" x14ac:dyDescent="0.2">
      <c r="B166" s="35"/>
      <c r="C166" s="41" t="s">
        <v>13</v>
      </c>
      <c r="D166" s="23">
        <v>85</v>
      </c>
      <c r="E166" s="23">
        <v>35.6</v>
      </c>
      <c r="F166" s="23"/>
      <c r="G166" s="55"/>
    </row>
    <row r="167" spans="2:7" ht="16.149999999999999" customHeight="1" x14ac:dyDescent="0.2">
      <c r="B167" s="36"/>
      <c r="C167" s="41" t="s">
        <v>8</v>
      </c>
      <c r="D167" s="46"/>
      <c r="E167" s="46"/>
      <c r="F167" s="46"/>
      <c r="G167" s="56"/>
    </row>
    <row r="168" spans="2:7" ht="39" customHeight="1" x14ac:dyDescent="0.2">
      <c r="B168" s="44" t="s">
        <v>98</v>
      </c>
      <c r="C168" s="15" t="s">
        <v>110</v>
      </c>
      <c r="D168" s="25"/>
      <c r="E168" s="25"/>
      <c r="F168" s="25"/>
      <c r="G168" s="49"/>
    </row>
    <row r="169" spans="2:7" ht="16.149999999999999" customHeight="1" x14ac:dyDescent="0.2">
      <c r="B169" s="42"/>
      <c r="C169" s="19" t="s">
        <v>3</v>
      </c>
      <c r="D169" s="9">
        <f>SUM(D171:D174)</f>
        <v>767</v>
      </c>
      <c r="E169" s="9">
        <f>SUM(E171:E174)</f>
        <v>293</v>
      </c>
      <c r="F169" s="9">
        <f>SUM(F171:F174)</f>
        <v>0</v>
      </c>
      <c r="G169" s="53"/>
    </row>
    <row r="170" spans="2:7" ht="16.149999999999999" customHeight="1" x14ac:dyDescent="0.2">
      <c r="B170" s="45"/>
      <c r="C170" s="43" t="s">
        <v>4</v>
      </c>
      <c r="D170" s="7"/>
      <c r="E170" s="7"/>
      <c r="F170" s="7"/>
      <c r="G170" s="54"/>
    </row>
    <row r="171" spans="2:7" ht="16.149999999999999" customHeight="1" x14ac:dyDescent="0.2">
      <c r="B171" s="30"/>
      <c r="C171" s="41" t="s">
        <v>9</v>
      </c>
      <c r="D171" s="24"/>
      <c r="E171" s="24">
        <v>40</v>
      </c>
      <c r="F171" s="24"/>
      <c r="G171" s="55"/>
    </row>
    <row r="172" spans="2:7" ht="16.149999999999999" customHeight="1" x14ac:dyDescent="0.2">
      <c r="B172" s="30"/>
      <c r="C172" s="41" t="s">
        <v>12</v>
      </c>
      <c r="D172" s="24">
        <v>105</v>
      </c>
      <c r="E172" s="24">
        <v>40</v>
      </c>
      <c r="F172" s="24"/>
      <c r="G172" s="55"/>
    </row>
    <row r="173" spans="2:7" ht="16.149999999999999" customHeight="1" x14ac:dyDescent="0.2">
      <c r="B173" s="35"/>
      <c r="C173" s="41" t="s">
        <v>13</v>
      </c>
      <c r="D173" s="24">
        <v>602</v>
      </c>
      <c r="E173" s="24">
        <v>213</v>
      </c>
      <c r="F173" s="24"/>
      <c r="G173" s="55"/>
    </row>
    <row r="174" spans="2:7" ht="16.149999999999999" customHeight="1" x14ac:dyDescent="0.2">
      <c r="B174" s="36"/>
      <c r="C174" s="41" t="s">
        <v>8</v>
      </c>
      <c r="D174" s="46">
        <v>60</v>
      </c>
      <c r="E174" s="46"/>
      <c r="F174" s="46"/>
      <c r="G174" s="56"/>
    </row>
    <row r="175" spans="2:7" ht="32.25" customHeight="1" x14ac:dyDescent="0.2">
      <c r="B175" s="44" t="s">
        <v>99</v>
      </c>
      <c r="C175" s="15" t="s">
        <v>100</v>
      </c>
      <c r="D175" s="25"/>
      <c r="E175" s="25"/>
      <c r="F175" s="25"/>
      <c r="G175" s="49"/>
    </row>
    <row r="176" spans="2:7" ht="16.149999999999999" customHeight="1" x14ac:dyDescent="0.2">
      <c r="B176" s="42"/>
      <c r="C176" s="19" t="s">
        <v>3</v>
      </c>
      <c r="D176" s="9">
        <f>SUM(D178:D181)</f>
        <v>321.90000000000003</v>
      </c>
      <c r="E176" s="9">
        <f>SUM(E178:E181)</f>
        <v>36.900000000000006</v>
      </c>
      <c r="F176" s="9">
        <f>SUM(F178:F181)</f>
        <v>11.7</v>
      </c>
      <c r="G176" s="53"/>
    </row>
    <row r="177" spans="2:7" ht="16.149999999999999" customHeight="1" x14ac:dyDescent="0.2">
      <c r="B177" s="45"/>
      <c r="C177" s="43" t="s">
        <v>4</v>
      </c>
      <c r="D177" s="7"/>
      <c r="E177" s="7"/>
      <c r="F177" s="7"/>
      <c r="G177" s="54"/>
    </row>
    <row r="178" spans="2:7" ht="16.149999999999999" customHeight="1" x14ac:dyDescent="0.2">
      <c r="B178" s="30"/>
      <c r="C178" s="41" t="s">
        <v>9</v>
      </c>
      <c r="D178" s="24">
        <v>2.7</v>
      </c>
      <c r="E178" s="24"/>
      <c r="F178" s="24"/>
      <c r="G178" s="55"/>
    </row>
    <row r="179" spans="2:7" ht="16.149999999999999" customHeight="1" x14ac:dyDescent="0.2">
      <c r="B179" s="30"/>
      <c r="C179" s="41" t="s">
        <v>12</v>
      </c>
      <c r="D179" s="24">
        <v>30.6</v>
      </c>
      <c r="E179" s="24">
        <v>8.3000000000000007</v>
      </c>
      <c r="F179" s="24">
        <v>5</v>
      </c>
      <c r="G179" s="55"/>
    </row>
    <row r="180" spans="2:7" ht="16.149999999999999" customHeight="1" x14ac:dyDescent="0.2">
      <c r="B180" s="35"/>
      <c r="C180" s="41" t="s">
        <v>13</v>
      </c>
      <c r="D180" s="24">
        <v>288.60000000000002</v>
      </c>
      <c r="E180" s="24">
        <v>28.6</v>
      </c>
      <c r="F180" s="24">
        <v>6.7</v>
      </c>
      <c r="G180" s="55"/>
    </row>
    <row r="181" spans="2:7" ht="16.149999999999999" customHeight="1" x14ac:dyDescent="0.2">
      <c r="B181" s="36"/>
      <c r="C181" s="41" t="s">
        <v>8</v>
      </c>
      <c r="D181" s="46"/>
      <c r="E181" s="46"/>
      <c r="F181" s="46"/>
      <c r="G181" s="56"/>
    </row>
    <row r="182" spans="2:7" ht="27.75" customHeight="1" x14ac:dyDescent="0.2">
      <c r="B182" s="12" t="s">
        <v>49</v>
      </c>
      <c r="C182" s="20" t="s">
        <v>69</v>
      </c>
      <c r="D182" s="26"/>
      <c r="E182" s="26"/>
      <c r="F182" s="26"/>
      <c r="G182" s="48"/>
    </row>
    <row r="183" spans="2:7" ht="27" customHeight="1" x14ac:dyDescent="0.2">
      <c r="B183" s="44" t="s">
        <v>50</v>
      </c>
      <c r="C183" s="15" t="s">
        <v>68</v>
      </c>
      <c r="D183" s="25"/>
      <c r="E183" s="25"/>
      <c r="F183" s="25"/>
      <c r="G183" s="49" t="s">
        <v>60</v>
      </c>
    </row>
    <row r="184" spans="2:7" ht="16.149999999999999" customHeight="1" x14ac:dyDescent="0.2">
      <c r="B184" s="42"/>
      <c r="C184" s="19" t="s">
        <v>3</v>
      </c>
      <c r="D184" s="9">
        <f>SUM(D186:D187)</f>
        <v>35</v>
      </c>
      <c r="E184" s="9">
        <f t="shared" ref="E184:F184" si="21">SUM(E186:E187)</f>
        <v>36.6</v>
      </c>
      <c r="F184" s="9">
        <f t="shared" si="21"/>
        <v>37.799999999999997</v>
      </c>
      <c r="G184" s="53"/>
    </row>
    <row r="185" spans="2:7" ht="16.149999999999999" customHeight="1" x14ac:dyDescent="0.2">
      <c r="B185" s="45"/>
      <c r="C185" s="43" t="s">
        <v>4</v>
      </c>
      <c r="D185" s="7"/>
      <c r="E185" s="7"/>
      <c r="F185" s="7"/>
      <c r="G185" s="54"/>
    </row>
    <row r="186" spans="2:7" ht="16.149999999999999" customHeight="1" x14ac:dyDescent="0.2">
      <c r="B186" s="30"/>
      <c r="C186" s="41" t="s">
        <v>9</v>
      </c>
      <c r="D186" s="23">
        <v>35</v>
      </c>
      <c r="E186" s="23">
        <v>36.6</v>
      </c>
      <c r="F186" s="23">
        <v>37.799999999999997</v>
      </c>
      <c r="G186" s="55"/>
    </row>
    <row r="187" spans="2:7" ht="16.149999999999999" customHeight="1" x14ac:dyDescent="0.2">
      <c r="B187" s="36"/>
      <c r="C187" s="41" t="s">
        <v>8</v>
      </c>
      <c r="D187" s="23"/>
      <c r="E187" s="23"/>
      <c r="F187" s="23"/>
      <c r="G187" s="55"/>
    </row>
    <row r="188" spans="2:7" ht="19.5" customHeight="1" x14ac:dyDescent="0.2">
      <c r="B188" s="44" t="s">
        <v>51</v>
      </c>
      <c r="C188" s="15" t="s">
        <v>67</v>
      </c>
      <c r="D188" s="25"/>
      <c r="E188" s="25"/>
      <c r="F188" s="25"/>
      <c r="G188" s="49"/>
    </row>
    <row r="189" spans="2:7" ht="25.5" customHeight="1" x14ac:dyDescent="0.2">
      <c r="B189" s="42"/>
      <c r="C189" s="19" t="s">
        <v>3</v>
      </c>
      <c r="D189" s="9">
        <f>SUM(D191:D192)</f>
        <v>12</v>
      </c>
      <c r="E189" s="9">
        <f t="shared" ref="E189:F189" si="22">SUM(E191:E192)</f>
        <v>12.6</v>
      </c>
      <c r="F189" s="9">
        <f t="shared" si="22"/>
        <v>13</v>
      </c>
      <c r="G189" s="53"/>
    </row>
    <row r="190" spans="2:7" ht="16.149999999999999" customHeight="1" x14ac:dyDescent="0.2">
      <c r="B190" s="45"/>
      <c r="C190" s="43" t="s">
        <v>4</v>
      </c>
      <c r="D190" s="7"/>
      <c r="E190" s="7"/>
      <c r="F190" s="7"/>
      <c r="G190" s="54"/>
    </row>
    <row r="191" spans="2:7" ht="16.149999999999999" customHeight="1" x14ac:dyDescent="0.2">
      <c r="B191" s="30"/>
      <c r="C191" s="41" t="s">
        <v>9</v>
      </c>
      <c r="D191" s="23">
        <v>12</v>
      </c>
      <c r="E191" s="23">
        <v>12.6</v>
      </c>
      <c r="F191" s="23">
        <v>13</v>
      </c>
      <c r="G191" s="55"/>
    </row>
    <row r="192" spans="2:7" ht="16.149999999999999" customHeight="1" x14ac:dyDescent="0.2">
      <c r="B192" s="36"/>
      <c r="C192" s="41" t="s">
        <v>8</v>
      </c>
      <c r="D192" s="23"/>
      <c r="E192" s="23"/>
      <c r="F192" s="23"/>
      <c r="G192" s="55"/>
    </row>
    <row r="193" spans="2:7" ht="26.25" customHeight="1" x14ac:dyDescent="0.2">
      <c r="B193" s="29"/>
      <c r="C193" s="39" t="s">
        <v>19</v>
      </c>
      <c r="D193" s="40">
        <f>SUM(D7+D14+D22+D30+D38+D45+D51+D57+D64+D70+D77+D83+D89+D96+D100+D105+D111+D116+D123+D129+D136+D142+D149+D156+D162+D169+D176+D184+D189)</f>
        <v>41663.199999999997</v>
      </c>
      <c r="E193" s="40">
        <f>SUM(E7+E14+E22+E30+E38+E45+E51+E57+E64+E70+E77+E83+E89+E96+E100+E105+E111+E116+E123+E129+E136+E142+E149+E156+E162+E169+E176+E184+E189)</f>
        <v>34169.899999999994</v>
      </c>
      <c r="F193" s="40">
        <f>SUM(F7+F14+F22+F30+F38+F45+F51+F57+F64+F70+F77+F83+F89+F96+F100+F105+F111+F116+F123+F129+F136+F142+F149+F156+F162+F169+F176+F184+F189)</f>
        <v>34312.299999999996</v>
      </c>
      <c r="G193" s="57"/>
    </row>
    <row r="194" spans="2:7" ht="15.75" customHeight="1" x14ac:dyDescent="0.2">
      <c r="B194" s="22"/>
      <c r="C194" s="21" t="s">
        <v>5</v>
      </c>
      <c r="D194" s="6">
        <f>SUM(D176+D169+D162+D156+D149+D142+D136+D129+D123+D116+D111)</f>
        <v>7071.2000000000007</v>
      </c>
      <c r="E194" s="6">
        <f>SUM(E176+E169+E162+E156+E149+E142+E136+E129+E123+E116+E111)</f>
        <v>432.5</v>
      </c>
      <c r="F194" s="6">
        <f>SUM(F176+F169+F162+F156+F149+F142+F136+F129+F123+F116+F111)</f>
        <v>68.8</v>
      </c>
      <c r="G194" s="58"/>
    </row>
    <row r="195" spans="2:7" ht="31.5" customHeight="1" x14ac:dyDescent="0.2">
      <c r="B195" s="22"/>
      <c r="C195" s="21" t="s">
        <v>6</v>
      </c>
      <c r="D195" s="6">
        <v>4734.2</v>
      </c>
      <c r="E195" s="6">
        <f>+E193-D193</f>
        <v>-7493.3000000000029</v>
      </c>
      <c r="F195" s="6">
        <f>+F193-E193</f>
        <v>142.40000000000146</v>
      </c>
      <c r="G195" s="58"/>
    </row>
    <row r="196" spans="2:7" ht="13.15" customHeight="1" x14ac:dyDescent="0.2">
      <c r="B196" s="79" t="s">
        <v>10</v>
      </c>
      <c r="C196" s="79"/>
      <c r="D196" s="79"/>
      <c r="E196" s="79"/>
      <c r="F196" s="79"/>
      <c r="G196" s="79"/>
    </row>
    <row r="197" spans="2:7" ht="18" customHeight="1" x14ac:dyDescent="0.2">
      <c r="B197" s="77" t="s">
        <v>11</v>
      </c>
      <c r="C197" s="77"/>
      <c r="D197" s="77"/>
      <c r="E197" s="77"/>
      <c r="F197" s="77"/>
      <c r="G197" s="77"/>
    </row>
    <row r="198" spans="2:7" x14ac:dyDescent="0.2">
      <c r="B198" s="78" t="s">
        <v>15</v>
      </c>
      <c r="C198" s="78"/>
      <c r="D198" s="78"/>
      <c r="E198" s="78"/>
      <c r="F198" s="78"/>
      <c r="G198" s="78"/>
    </row>
    <row r="199" spans="2:7" x14ac:dyDescent="0.2">
      <c r="B199" s="1" t="s">
        <v>14</v>
      </c>
    </row>
    <row r="201" spans="2:7" x14ac:dyDescent="0.2">
      <c r="B201" s="61" t="s">
        <v>92</v>
      </c>
      <c r="C201" s="62">
        <v>2026</v>
      </c>
      <c r="D201" s="62">
        <v>2027</v>
      </c>
      <c r="E201" s="62">
        <v>2028</v>
      </c>
    </row>
    <row r="202" spans="2:7" ht="36" x14ac:dyDescent="0.2">
      <c r="B202" s="63" t="s">
        <v>3</v>
      </c>
      <c r="C202" s="69">
        <f>SUM(C204:C209)</f>
        <v>41663.199999999997</v>
      </c>
      <c r="D202" s="69">
        <f>SUM(D204:D209)</f>
        <v>34169.900000000009</v>
      </c>
      <c r="E202" s="69">
        <f>SUM(E204:E209)</f>
        <v>34312.299999999996</v>
      </c>
      <c r="F202" s="34"/>
      <c r="G202" s="34"/>
    </row>
    <row r="203" spans="2:7" x14ac:dyDescent="0.2">
      <c r="B203" s="64" t="s">
        <v>4</v>
      </c>
      <c r="C203" s="65"/>
      <c r="D203" s="65"/>
      <c r="E203" s="65"/>
    </row>
    <row r="204" spans="2:7" ht="40.5" customHeight="1" x14ac:dyDescent="0.2">
      <c r="B204" s="66" t="s">
        <v>9</v>
      </c>
      <c r="C204" s="67">
        <f>SUM(D9+D16+D24+D32+D40+D47+D53+D59+D66+D72+D79+D85+D91+D102+D113+D118+D125+D131+D138+D144+D151+D158+D164+D171+D178+D186+D191)</f>
        <v>15153.2</v>
      </c>
      <c r="D204" s="67">
        <f>SUM(E9+E16+E24+E32+E40+E47+E53+E59+E66+E72+E79+E85+E91+E102+E113+E118+E125+E131+E138+E144+E151+E158+E164+E171+E178+E186+E191)</f>
        <v>15758.100000000004</v>
      </c>
      <c r="E204" s="67">
        <f>SUM(F9+F16+F24+F32+F40+F47+F53+F59+F66+F72+F79+F85+F91+F102+F113+F118+F125+F131+F138+F144+F151+F158+F164+F171+F178+F186+F191)</f>
        <v>16221.099999999999</v>
      </c>
    </row>
    <row r="205" spans="2:7" ht="24" x14ac:dyDescent="0.2">
      <c r="B205" s="66" t="s">
        <v>93</v>
      </c>
      <c r="C205" s="70">
        <f>SUM(D11+D18+D26+D34+D42+D61+D74)</f>
        <v>507.90000000000003</v>
      </c>
      <c r="D205" s="70">
        <f>SUM(E11+E18+E26+E34+E42+E61+E74)</f>
        <v>517.70000000000005</v>
      </c>
      <c r="E205" s="70">
        <f>SUM(F11+F18+F26+F34+F42+F61+F74)</f>
        <v>520.79999999999995</v>
      </c>
    </row>
    <row r="206" spans="2:7" ht="15.75" customHeight="1" x14ac:dyDescent="0.2">
      <c r="B206" s="66" t="s">
        <v>8</v>
      </c>
      <c r="C206" s="70">
        <f>SUM(D12+D19+D27+D35+D43+D49+D54+D62+D68+D75+D80+D87+D94+D103+D108+D114+D121+D126+D134+D140+D147+D154+D160+D167+D174+D181+D187+D192)</f>
        <v>3057.1</v>
      </c>
      <c r="D206" s="70">
        <f>SUM(E12+E19+E27+E35+E43+E49+E54+E62+E68+E75+E80+E87+E94+E103+E108+E114+E121+E126+E134+E140+E147+E154+E160+E167+E174+E181+E187+E192)</f>
        <v>0</v>
      </c>
      <c r="E206" s="70">
        <f>SUM(F12+F19+F27+F35+F43+F49+F54+F62+F68+F75+F80+F87+F94+F103+F108+F114+F121+F126+F134+F140+F147+F154+F160+F167+F174+F181+F187+F192)</f>
        <v>0</v>
      </c>
      <c r="F206" s="34"/>
    </row>
    <row r="207" spans="2:7" ht="15.75" customHeight="1" x14ac:dyDescent="0.2">
      <c r="B207" s="66" t="s">
        <v>109</v>
      </c>
      <c r="C207" s="70">
        <f>SUM(D127)</f>
        <v>1456.1</v>
      </c>
      <c r="D207" s="70">
        <f>SUM(E127)</f>
        <v>0</v>
      </c>
      <c r="E207" s="70">
        <f>SUM(F127)</f>
        <v>0</v>
      </c>
      <c r="F207" s="34"/>
    </row>
    <row r="208" spans="2:7" ht="36" x14ac:dyDescent="0.2">
      <c r="B208" s="66" t="s">
        <v>12</v>
      </c>
      <c r="C208" s="70">
        <f>SUM(D10+D17+D25+D33+D41+D48+D60+D67+D73+D86+D92+D98+D107+D119+D132+D145+D152+D165+D179+D172)</f>
        <v>18171.199999999997</v>
      </c>
      <c r="D208" s="70">
        <f>SUM(E10+E17+E25+E33+E41+E48+E60+E67+E73+E86+E92+E98+E107+E119+E132+E145+E152+E165+E179+E172)</f>
        <v>17612.8</v>
      </c>
      <c r="E208" s="70">
        <f>SUM(F10+F17+F25+F33+F41+F48+F60+F67+F73+F86+F92+F98+F107+F119+F132+F145+F152+F165+F179+F172)</f>
        <v>17563.2</v>
      </c>
    </row>
    <row r="209" spans="2:6" ht="35.25" customHeight="1" x14ac:dyDescent="0.2">
      <c r="B209" s="68" t="s">
        <v>13</v>
      </c>
      <c r="C209" s="70">
        <f>SUM(D93+D120+D133+D139+D146+D153+D159+D166+D173+D180)</f>
        <v>3317.7</v>
      </c>
      <c r="D209" s="70">
        <f>SUM(E93+E120+E133+E139+E146+E153+E159+E166+E173+E180)</f>
        <v>281.3</v>
      </c>
      <c r="E209" s="70">
        <f>SUM(F93+F120+F133+F139+F146+F153+F159+F166+F173+F180)</f>
        <v>7.2</v>
      </c>
      <c r="F209" s="34"/>
    </row>
  </sheetData>
  <customSheetViews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196">
      <selection activeCell="J149" sqref="J149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197:G197"/>
    <mergeCell ref="B198:G198"/>
    <mergeCell ref="B196:G19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20</v>
      </c>
    </row>
    <row r="3" spans="2:2" ht="178.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39" customHeight="1" x14ac:dyDescent="0.2">
      <c r="B6" s="2" t="s">
        <v>24</v>
      </c>
    </row>
    <row r="7" spans="2:2" ht="190.9" customHeight="1" x14ac:dyDescent="0.2">
      <c r="B7" s="2" t="s">
        <v>25</v>
      </c>
    </row>
    <row r="8" spans="2:2" ht="129" customHeight="1" x14ac:dyDescent="0.2">
      <c r="B8" s="47" t="s">
        <v>26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2026-02-03T07:13:31Z</dcterms:modified>
</cp:coreProperties>
</file>