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1 programa 3 lentelė" sheetId="1" r:id="rId1"/>
    <sheet name="Lėšų atmintinė" sheetId="2" r:id="rId2"/>
  </sheets>
  <calcPr calcId="152511"/>
  <customWorkbookViews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user - Individuali peržiūra" guid="{C1EF5078-F834-466D-A78D-C2FEFDDB78FD}" mergeInterval="0" personalView="1" maximized="1" xWindow="-8" yWindow="-8" windowWidth="1552" windowHeight="8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E119" i="1"/>
  <c r="C119" i="1"/>
  <c r="D118" i="1"/>
  <c r="E118" i="1"/>
  <c r="C118" i="1"/>
  <c r="D116" i="1"/>
  <c r="E116" i="1"/>
  <c r="C116" i="1"/>
  <c r="E99" i="1"/>
  <c r="F99" i="1"/>
  <c r="D99" i="1"/>
  <c r="D120" i="1" l="1"/>
  <c r="E120" i="1"/>
  <c r="C120" i="1"/>
  <c r="C117" i="1"/>
  <c r="F92" i="1"/>
  <c r="E92" i="1"/>
  <c r="D92" i="1"/>
  <c r="D78" i="1" l="1"/>
  <c r="E54" i="1" l="1"/>
  <c r="F85" i="1" l="1"/>
  <c r="E85" i="1"/>
  <c r="D85" i="1"/>
  <c r="F78" i="1" l="1"/>
  <c r="E78" i="1"/>
  <c r="F71" i="1" l="1"/>
  <c r="E71" i="1"/>
  <c r="D71" i="1"/>
  <c r="D60" i="1" l="1"/>
  <c r="E31" i="1" l="1"/>
  <c r="F31" i="1"/>
  <c r="D31" i="1"/>
  <c r="E7" i="1"/>
  <c r="F7" i="1"/>
  <c r="D7" i="1"/>
  <c r="E117" i="1"/>
  <c r="E114" i="1" s="1"/>
  <c r="F37" i="1"/>
  <c r="E37" i="1"/>
  <c r="D37" i="1"/>
  <c r="E48" i="1"/>
  <c r="D117" i="1"/>
  <c r="D114" i="1" s="1"/>
  <c r="E12" i="1"/>
  <c r="D12" i="1"/>
  <c r="C114" i="1" l="1"/>
  <c r="F12" i="1"/>
  <c r="E18" i="1"/>
  <c r="F18" i="1"/>
  <c r="D18" i="1"/>
  <c r="E23" i="1"/>
  <c r="F23" i="1"/>
  <c r="D23" i="1"/>
  <c r="E27" i="1"/>
  <c r="F27" i="1"/>
  <c r="D27" i="1"/>
  <c r="E60" i="1"/>
  <c r="E105" i="1" s="1"/>
  <c r="F60" i="1"/>
  <c r="F105" i="1" s="1"/>
  <c r="F54" i="1"/>
  <c r="D54" i="1"/>
  <c r="D105" i="1" s="1"/>
  <c r="F48" i="1"/>
  <c r="D48" i="1"/>
  <c r="E43" i="1"/>
  <c r="F43" i="1"/>
  <c r="D43" i="1"/>
  <c r="F104" i="1" l="1"/>
  <c r="E104" i="1"/>
  <c r="D104" i="1"/>
  <c r="E106" i="1" l="1"/>
  <c r="F106" i="1"/>
</calcChain>
</file>

<file path=xl/sharedStrings.xml><?xml version="1.0" encoding="utf-8"?>
<sst xmlns="http://schemas.openxmlformats.org/spreadsheetml/2006/main" count="159" uniqueCount="75">
  <si>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</si>
  <si>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</si>
  <si>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</si>
  <si>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</si>
  <si>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</si>
  <si>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</si>
  <si>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</si>
  <si>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</si>
  <si>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</si>
  <si>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</si>
  <si>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</si>
  <si>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</si>
  <si>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</si>
  <si>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</si>
  <si>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</si>
  <si>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</si>
  <si>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</si>
  <si>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</si>
  <si>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</si>
  <si>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</si>
  <si>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</si>
  <si>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</si>
  <si>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</si>
  <si>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</si>
  <si>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</si>
  <si>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</si>
  <si>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</si>
  <si>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</si>
  <si>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</si>
  <si>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</si>
  <si>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</si>
  <si>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</si>
  <si>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</si>
  <si>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</si>
  <si>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</si>
  <si>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</si>
  <si>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</si>
  <si>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</si>
  <si>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</si>
  <si>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</si>
  <si>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</si>
  <si>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</si>
  <si>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</si>
  <si>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</si>
  <si>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</si>
  <si>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</si>
  <si>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</si>
  <si>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</si>
  <si>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</si>
  <si>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</si>
  <si>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</si>
  <si>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</si>
  <si>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</si>
  <si>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</si>
  <si>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</si>
  <si>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</si>
  <si>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</si>
  <si>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</si>
  <si>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</si>
  <si>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</si>
  <si>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</si>
  <si>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</si>
  <si>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</si>
  <si>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</si>
  <si>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</si>
  <si>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</si>
  <si>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</si>
  <si>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1.1.1.1.</t>
  </si>
  <si>
    <t>001-01-03-07 (PVP)</t>
  </si>
  <si>
    <t>Priemonė: Projekto „Priedangų infrastruktūros plėtra Panevėžio rajone I etapas“ įgyvendinimas</t>
  </si>
  <si>
    <t>Priemonė: Projekto „Priedangų infrastruktūros plėtra Panevėžio rajone II etapas“  įgyvendinimas</t>
  </si>
  <si>
    <t>Priemonė: Projekto „Pasirengimo valdyti krizes ir ekstremaliąsias situacijas stiprinimas Panevėžio rajone II etapas“ įgyvendinimas</t>
  </si>
  <si>
    <t>001-01-03-08 (PVP)</t>
  </si>
  <si>
    <t>3 lentelė. Panevėžio rajono savivaldybės 2026–2028 metų 001 Savivaldybės valdymo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</si>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</sst>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12.xml"/><Relationship Id="rId171" Type="http://schemas.openxmlformats.org/officeDocument/2006/relationships/revisionLog" Target="revisionLog1.xml"/><Relationship Id="rId167" Type="http://schemas.openxmlformats.org/officeDocument/2006/relationships/revisionLog" Target="revisionLog16.xml"/><Relationship Id="rId159" Type="http://schemas.openxmlformats.org/officeDocument/2006/relationships/revisionLog" Target="revisionLog8.xml"/><Relationship Id="rId170" Type="http://schemas.openxmlformats.org/officeDocument/2006/relationships/revisionLog" Target="revisionLog19.xml"/><Relationship Id="rId162" Type="http://schemas.openxmlformats.org/officeDocument/2006/relationships/revisionLog" Target="revisionLog11.xml"/><Relationship Id="rId166" Type="http://schemas.openxmlformats.org/officeDocument/2006/relationships/revisionLog" Target="revisionLog15.xml"/><Relationship Id="rId161" Type="http://schemas.openxmlformats.org/officeDocument/2006/relationships/revisionLog" Target="revisionLog10.xml"/><Relationship Id="rId165" Type="http://schemas.openxmlformats.org/officeDocument/2006/relationships/revisionLog" Target="revisionLog14.xml"/><Relationship Id="rId160" Type="http://schemas.openxmlformats.org/officeDocument/2006/relationships/revisionLog" Target="revisionLog9.xml"/><Relationship Id="rId169" Type="http://schemas.openxmlformats.org/officeDocument/2006/relationships/revisionLog" Target="revisionLog18.xml"/><Relationship Id="rId164" Type="http://schemas.openxmlformats.org/officeDocument/2006/relationships/revisionLog" Target="revisionLog13.xml"/><Relationship Id="rId168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2043AEC-A32D-4727-86CE-D047C691DEDA}" diskRevisions="1" revisionId="1095" version="2" preserveHistory="15">
  <header guid="{63CF3E5D-6166-4D19-B47A-0201DFBFAE29}" dateTime="2026-01-27T14:47:31" maxSheetId="3" userName="user" r:id="rId159" minRId="956" maxRId="1024">
    <sheetIdMap count="2">
      <sheetId val="1"/>
      <sheetId val="2"/>
    </sheetIdMap>
  </header>
  <header guid="{E1E7ECD9-1FF2-4ADF-A6CD-7C17C1939799}" dateTime="2026-01-27T14:51:21" maxSheetId="3" userName="user" r:id="rId160" minRId="1025" maxRId="1036">
    <sheetIdMap count="2">
      <sheetId val="1"/>
      <sheetId val="2"/>
    </sheetIdMap>
  </header>
  <header guid="{6B61DB33-6CFD-46D9-9BA9-1F9F4B255419}" dateTime="2026-01-27T15:48:12" maxSheetId="3" userName="user" r:id="rId161" minRId="1037" maxRId="1038">
    <sheetIdMap count="2">
      <sheetId val="1"/>
      <sheetId val="2"/>
    </sheetIdMap>
  </header>
  <header guid="{9D2B36CE-5171-4055-8196-435180A12047}" dateTime="2026-01-30T16:06:27" maxSheetId="3" userName="user" r:id="rId162" minRId="1039" maxRId="1056">
    <sheetIdMap count="2">
      <sheetId val="1"/>
      <sheetId val="2"/>
    </sheetIdMap>
  </header>
  <header guid="{3FFA2FB6-D4E1-4239-A45D-59D05A3219BE}" dateTime="2026-01-30T16:07:36" maxSheetId="3" userName="user" r:id="rId163" minRId="1057">
    <sheetIdMap count="2">
      <sheetId val="1"/>
      <sheetId val="2"/>
    </sheetIdMap>
  </header>
  <header guid="{359BDC0D-6C30-4DBE-92C5-D7B2712D06CF}" dateTime="2026-01-30T16:09:12" maxSheetId="3" userName="user" r:id="rId164" minRId="1058" maxRId="1062">
    <sheetIdMap count="2">
      <sheetId val="1"/>
      <sheetId val="2"/>
    </sheetIdMap>
  </header>
  <header guid="{32C43C39-586E-47CA-A9F3-04861AFE05EE}" dateTime="2026-01-30T16:09:53" maxSheetId="3" userName="user" r:id="rId165" minRId="1063" maxRId="1064">
    <sheetIdMap count="2">
      <sheetId val="1"/>
      <sheetId val="2"/>
    </sheetIdMap>
  </header>
  <header guid="{0865F4A5-B330-46ED-8F15-4B06E1CB01B6}" dateTime="2026-01-30T16:11:34" maxSheetId="3" userName="user" r:id="rId166" minRId="1065" maxRId="1066">
    <sheetIdMap count="2">
      <sheetId val="1"/>
      <sheetId val="2"/>
    </sheetIdMap>
  </header>
  <header guid="{7D55BC9C-E9CE-45CC-91A6-9117CCA826BF}" dateTime="2026-01-30T16:38:33" maxSheetId="3" userName="user" r:id="rId167" minRId="1067" maxRId="1084">
    <sheetIdMap count="2">
      <sheetId val="1"/>
      <sheetId val="2"/>
    </sheetIdMap>
  </header>
  <header guid="{4A712701-AE77-4762-8088-FF852C1DF840}" dateTime="2026-01-30T17:00:10" maxSheetId="3" userName="user" r:id="rId168" minRId="1085" maxRId="1086">
    <sheetIdMap count="2">
      <sheetId val="1"/>
      <sheetId val="2"/>
    </sheetIdMap>
  </header>
  <header guid="{7D095194-A6E2-4789-86F8-D0CC192474C3}" dateTime="2026-01-31T08:07:50" maxSheetId="3" userName="user" r:id="rId169" minRId="1087" maxRId="1088">
    <sheetIdMap count="2">
      <sheetId val="1"/>
      <sheetId val="2"/>
    </sheetIdMap>
  </header>
  <header guid="{9891E59A-A900-4E7A-9B1D-1D844F518755}" dateTime="2026-01-31T18:37:30" maxSheetId="3" userName="user" r:id="rId170" minRId="1089" maxRId="1091">
    <sheetIdMap count="2">
      <sheetId val="1"/>
      <sheetId val="2"/>
    </sheetIdMap>
  </header>
  <header guid="{62043AEC-A32D-4727-86CE-D047C691DEDA}" dateTime="2026-02-03T09:10:15" maxSheetId="3" userName="Irena Stankeviciene" r:id="rId171" minRId="1092" maxRId="109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2" sId="1">
    <oc r="D4">
      <v>5</v>
    </oc>
    <nc r="D4">
      <v>3</v>
    </nc>
  </rcc>
  <rcc rId="1093" sId="1">
    <oc r="E4">
      <v>6</v>
    </oc>
    <nc r="E4">
      <v>4</v>
    </nc>
  </rcc>
  <rcc rId="1094" sId="1">
    <oc r="F4">
      <v>7</v>
    </oc>
    <nc r="F4">
      <v>5</v>
    </nc>
  </rcc>
  <rcc rId="1095" sId="1">
    <oc r="G4">
      <v>8</v>
    </oc>
    <nc r="G4">
      <v>6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" sId="1" numFmtId="4">
    <nc r="E15">
      <v>32.5</v>
    </nc>
  </rcc>
  <rcc rId="1038" sId="1" numFmtId="4">
    <nc r="F15">
      <v>32.5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9" sId="1" numFmtId="4">
    <nc r="D9">
      <v>720.3</v>
    </nc>
  </rcc>
  <rcc rId="1040" sId="1" numFmtId="4">
    <nc r="D45">
      <v>704.5</v>
    </nc>
  </rcc>
  <rcc rId="1041" sId="1" numFmtId="4">
    <nc r="D25">
      <v>200</v>
    </nc>
  </rcc>
  <rcc rId="1042" sId="1" numFmtId="4">
    <nc r="D50">
      <v>73.599999999999994</v>
    </nc>
  </rcc>
  <rcc rId="1043" sId="1" numFmtId="4">
    <nc r="D56">
      <v>2.2999999999999998</v>
    </nc>
  </rcc>
  <rcc rId="1044" sId="1" numFmtId="4">
    <nc r="D29">
      <v>37.5</v>
    </nc>
  </rcc>
  <rcc rId="1045" sId="1" numFmtId="4">
    <nc r="D73">
      <v>86.5</v>
    </nc>
  </rcc>
  <rcc rId="1046" sId="1" numFmtId="4">
    <nc r="D94">
      <v>5</v>
    </nc>
  </rcc>
  <rcc rId="1047" sId="1" numFmtId="4">
    <nc r="D14">
      <v>8429.9</v>
    </nc>
  </rcc>
  <rcc rId="1048" sId="1" numFmtId="4">
    <nc r="D33">
      <v>532</v>
    </nc>
  </rcc>
  <rcc rId="1049" sId="1" numFmtId="4">
    <nc r="D15">
      <v>32.5</v>
    </nc>
  </rcc>
  <rcc rId="1050" sId="1" numFmtId="4">
    <nc r="D10">
      <v>0.1</v>
    </nc>
  </rcc>
  <rcc rId="1051" sId="1" numFmtId="4">
    <nc r="D16">
      <v>120.2</v>
    </nc>
  </rcc>
  <rcc rId="1052" sId="1" numFmtId="4">
    <nc r="D35">
      <v>0.5</v>
    </nc>
  </rcc>
  <rcc rId="1053" sId="1" numFmtId="4">
    <nc r="D66">
      <v>150</v>
    </nc>
  </rcc>
  <rcc rId="1054" sId="1" numFmtId="4">
    <nc r="D34">
      <v>684.2</v>
    </nc>
  </rcc>
  <rcc rId="1055" sId="1" numFmtId="4">
    <nc r="E34">
      <v>658.5</v>
    </nc>
  </rcc>
  <rcc rId="1056" sId="1" numFmtId="4">
    <nc r="F34">
      <v>658.5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7" sId="1" numFmtId="4">
    <oc r="D106">
      <v>0</v>
    </oc>
    <nc r="D106">
      <v>546.29999999999995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8" sId="1" numFmtId="4">
    <nc r="D20">
      <v>163.80000000000001</v>
    </nc>
  </rcc>
  <rcc rId="1059" sId="1" numFmtId="4">
    <nc r="D21">
      <v>0.1</v>
    </nc>
  </rcc>
  <rcc rId="1060" sId="1" numFmtId="4">
    <nc r="D38">
      <v>55.6</v>
    </nc>
  </rcc>
  <rcc rId="1061" sId="1" numFmtId="4">
    <nc r="D39">
      <v>1408.6</v>
    </nc>
  </rcc>
  <rcc rId="1062" sId="1" numFmtId="4">
    <nc r="D40">
      <v>0.2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3" sId="1" numFmtId="4">
    <oc r="D14">
      <v>8429.9</v>
    </oc>
    <nc r="D14">
      <v>8610.2999999999993</v>
    </nc>
  </rcc>
  <rcc rId="1064" sId="1" numFmtId="4">
    <oc r="D16">
      <v>120.2</v>
    </oc>
    <nc r="D16">
      <v>133.5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5" sId="1" numFmtId="4">
    <nc r="E50">
      <v>77.099999999999994</v>
    </nc>
  </rcc>
  <rcc rId="1066" sId="1" numFmtId="4">
    <nc r="F50">
      <v>79.5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7" sId="1" numFmtId="4">
    <nc r="E45">
      <v>309.10000000000002</v>
    </nc>
  </rcc>
  <rcc rId="1068" sId="1" numFmtId="4">
    <nc r="F45">
      <v>350</v>
    </nc>
  </rcc>
  <rcc rId="1069" sId="1" numFmtId="4">
    <nc r="E39">
      <v>1408.6</v>
    </nc>
  </rcc>
  <rcc rId="1070" sId="1" numFmtId="4">
    <nc r="F39">
      <v>1408.6</v>
    </nc>
  </rcc>
  <rcc rId="1071" sId="1" numFmtId="4">
    <nc r="E38">
      <v>58.2</v>
    </nc>
  </rcc>
  <rcc rId="1072" sId="1" numFmtId="4">
    <nc r="F38">
      <v>60.1</v>
    </nc>
  </rcc>
  <rcc rId="1073" sId="1" numFmtId="4">
    <nc r="E33">
      <v>557</v>
    </nc>
  </rcc>
  <rcc rId="1074" sId="1" numFmtId="4">
    <nc r="F33">
      <v>574.79999999999995</v>
    </nc>
  </rcc>
  <rcc rId="1075" sId="1" numFmtId="4">
    <nc r="E29">
      <v>39.299999999999997</v>
    </nc>
  </rcc>
  <rcc rId="1076" sId="1" numFmtId="4">
    <nc r="F29">
      <v>40.5</v>
    </nc>
  </rcc>
  <rcc rId="1077" sId="1" numFmtId="4">
    <nc r="E25">
      <v>200</v>
    </nc>
  </rcc>
  <rcc rId="1078" sId="1" numFmtId="4">
    <nc r="F25">
      <v>200</v>
    </nc>
  </rcc>
  <rcc rId="1079" sId="1" numFmtId="4">
    <nc r="E20">
      <v>171.5</v>
    </nc>
  </rcc>
  <rcc rId="1080" sId="1" numFmtId="4">
    <nc r="F20">
      <v>177</v>
    </nc>
  </rcc>
  <rcc rId="1081" sId="1" numFmtId="4">
    <nc r="E14">
      <v>9015</v>
    </nc>
  </rcc>
  <rcc rId="1082" sId="1" numFmtId="4">
    <nc r="F14">
      <v>9303.5</v>
    </nc>
  </rcc>
  <rcc rId="1083" sId="1" numFmtId="4">
    <nc r="E9">
      <v>754.2</v>
    </nc>
  </rcc>
  <rcc rId="1084" sId="1" numFmtId="4">
    <nc r="F9">
      <v>778.3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5" sId="1" numFmtId="4">
    <oc r="E62">
      <v>400</v>
    </oc>
    <nc r="E62">
      <v>50</v>
    </nc>
  </rcc>
  <rcc rId="1086" sId="1" numFmtId="4">
    <oc r="F62">
      <v>400</v>
    </oc>
    <nc r="F62">
      <v>56.2</v>
    </nc>
  </rcc>
  <rcv guid="{C1EF5078-F834-466D-A78D-C2FEFDDB78FD}" action="delete"/>
  <rcv guid="{C1EF5078-F834-466D-A78D-C2FEFDDB78FD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7" sId="1" numFmtId="4">
    <oc r="F34">
      <v>658.5</v>
    </oc>
    <nc r="F34">
      <v>658.4</v>
    </nc>
  </rcc>
  <rcc rId="1088" sId="1" numFmtId="4">
    <oc r="F33">
      <v>574.79999999999995</v>
    </oc>
    <nc r="F33">
      <v>574.9</v>
    </nc>
  </rcc>
  <rcv guid="{C1EF5078-F834-466D-A78D-C2FEFDDB78FD}" action="delete"/>
  <rcv guid="{C1EF5078-F834-466D-A78D-C2FEFDDB78FD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9" sId="1">
    <oc r="H98" t="inlineStr">
      <is>
        <t>NAUJA</t>
      </is>
    </oc>
    <nc r="H98"/>
  </rcc>
  <rcc rId="1090" sId="1">
    <oc r="H91" t="inlineStr">
      <is>
        <t>NAUJA</t>
      </is>
    </oc>
    <nc r="H91"/>
  </rcc>
  <rcc rId="1091" sId="1">
    <oc r="H84" t="inlineStr">
      <is>
        <t>Patikslintas pavadinimas</t>
      </is>
    </oc>
    <nc r="H84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6" sId="1" numFmtId="4">
    <oc r="D9">
      <v>718.6</v>
    </oc>
    <nc r="D9"/>
  </rcc>
  <rcc rId="957" sId="1" numFmtId="4">
    <oc r="E9">
      <v>758.7</v>
    </oc>
    <nc r="E9"/>
  </rcc>
  <rcc rId="958" sId="1" numFmtId="4">
    <oc r="F9">
      <v>787.5</v>
    </oc>
    <nc r="F9"/>
  </rcc>
  <rcc rId="959" sId="1" numFmtId="4">
    <oc r="D10">
      <v>0.7</v>
    </oc>
    <nc r="D10"/>
  </rcc>
  <rcc rId="960" sId="1" numFmtId="4">
    <oc r="D14">
      <v>7517.8</v>
    </oc>
    <nc r="D14"/>
  </rcc>
  <rcc rId="961" sId="1" numFmtId="4">
    <oc r="E14">
      <v>8222.4</v>
    </oc>
    <nc r="E14"/>
  </rcc>
  <rcc rId="962" sId="1" numFmtId="4">
    <oc r="F14">
      <v>8722.4</v>
    </oc>
    <nc r="F14"/>
  </rcc>
  <rcc rId="963" sId="1" numFmtId="4">
    <oc r="D15">
      <v>32.5</v>
    </oc>
    <nc r="D15"/>
  </rcc>
  <rcc rId="964" sId="1" numFmtId="4">
    <oc r="E15">
      <v>32.5</v>
    </oc>
    <nc r="E15"/>
  </rcc>
  <rcc rId="965" sId="1" numFmtId="4">
    <oc r="F15">
      <v>32.5</v>
    </oc>
    <nc r="F15"/>
  </rcc>
  <rcc rId="966" sId="1" numFmtId="4">
    <oc r="D16">
      <v>487.6</v>
    </oc>
    <nc r="D16"/>
  </rcc>
  <rcc rId="967" sId="1" numFmtId="4">
    <oc r="D20">
      <v>156.6</v>
    </oc>
    <nc r="D20"/>
  </rcc>
  <rcc rId="968" sId="1" numFmtId="4">
    <oc r="E20">
      <v>164.7</v>
    </oc>
    <nc r="E20"/>
  </rcc>
  <rcc rId="969" sId="1" numFmtId="4">
    <oc r="F20">
      <v>171</v>
    </oc>
    <nc r="F20"/>
  </rcc>
  <rcc rId="970" sId="1" numFmtId="4">
    <oc r="D21">
      <v>1.2</v>
    </oc>
    <nc r="D21"/>
  </rcc>
  <rcc rId="971" sId="1" numFmtId="4">
    <oc r="D25">
      <v>150</v>
    </oc>
    <nc r="D25"/>
  </rcc>
  <rcc rId="972" sId="1" numFmtId="4">
    <oc r="E25">
      <v>200</v>
    </oc>
    <nc r="E25"/>
  </rcc>
  <rcc rId="973" sId="1" numFmtId="4">
    <oc r="F25">
      <v>250</v>
    </oc>
    <nc r="F25"/>
  </rcc>
  <rcc rId="974" sId="1" numFmtId="4">
    <oc r="D29">
      <v>36</v>
    </oc>
    <nc r="D29"/>
  </rcc>
  <rcc rId="975" sId="1" numFmtId="4">
    <oc r="E29">
      <v>37.9</v>
    </oc>
    <nc r="E29"/>
  </rcc>
  <rcc rId="976" sId="1" numFmtId="4">
    <oc r="F29">
      <v>39.299999999999997</v>
    </oc>
    <nc r="F29"/>
  </rcc>
  <rcc rId="977" sId="1" numFmtId="4">
    <oc r="D33">
      <v>501.5</v>
    </oc>
    <nc r="D33"/>
  </rcc>
  <rcc rId="978" sId="1" numFmtId="4">
    <oc r="E33">
      <v>441.3</v>
    </oc>
    <nc r="E33"/>
  </rcc>
  <rcc rId="979" sId="1" numFmtId="4">
    <oc r="F33">
      <v>458.1</v>
    </oc>
    <nc r="F33"/>
  </rcc>
  <rcc rId="980" sId="1" numFmtId="4">
    <oc r="D34">
      <v>1093.2</v>
    </oc>
    <nc r="D34"/>
  </rcc>
  <rcc rId="981" sId="1" numFmtId="4">
    <oc r="E34">
      <v>1206</v>
    </oc>
    <nc r="E34"/>
  </rcc>
  <rcc rId="982" sId="1" numFmtId="4">
    <oc r="F34">
      <v>1206.2</v>
    </oc>
    <nc r="F34"/>
  </rcc>
  <rcc rId="983" sId="1" numFmtId="4">
    <oc r="D35">
      <v>150.69999999999999</v>
    </oc>
    <nc r="D35"/>
  </rcc>
  <rcc rId="984" sId="1" numFmtId="4">
    <oc r="D38">
      <v>52.5</v>
    </oc>
    <nc r="D38"/>
  </rcc>
  <rcc rId="985" sId="1" numFmtId="4">
    <oc r="E38">
      <v>55.2</v>
    </oc>
    <nc r="E38"/>
  </rcc>
  <rcc rId="986" sId="1" numFmtId="4">
    <oc r="F38">
      <v>57.3</v>
    </oc>
    <nc r="F38"/>
  </rcc>
  <rcc rId="987" sId="1" numFmtId="4">
    <oc r="D39">
      <v>1426.4</v>
    </oc>
    <nc r="D39"/>
  </rcc>
  <rcc rId="988" sId="1" numFmtId="4">
    <oc r="E39">
      <v>1426.4</v>
    </oc>
    <nc r="E39"/>
  </rcc>
  <rcc rId="989" sId="1" numFmtId="4">
    <oc r="F39">
      <v>1426.4</v>
    </oc>
    <nc r="F39"/>
  </rcc>
  <rcc rId="990" sId="1" numFmtId="4">
    <oc r="D40">
      <v>131.30000000000001</v>
    </oc>
    <nc r="D40"/>
  </rcc>
  <rcc rId="991" sId="1" numFmtId="4">
    <oc r="D45">
      <v>731.5</v>
    </oc>
    <nc r="D45"/>
  </rcc>
  <rcc rId="992" sId="1" numFmtId="4">
    <oc r="E45">
      <v>300</v>
    </oc>
    <nc r="E45"/>
  </rcc>
  <rcc rId="993" sId="1" numFmtId="4">
    <oc r="F45">
      <v>400</v>
    </oc>
    <nc r="F45"/>
  </rcc>
  <rcc rId="994" sId="1" numFmtId="4">
    <oc r="D50">
      <v>76.3</v>
    </oc>
    <nc r="D50"/>
  </rcc>
  <rcc rId="995" sId="1" numFmtId="4">
    <oc r="E50">
      <v>80.3</v>
    </oc>
    <nc r="E50"/>
  </rcc>
  <rcc rId="996" sId="1" numFmtId="4">
    <oc r="F50">
      <v>83.4</v>
    </oc>
    <nc r="F50"/>
  </rcc>
  <rcc rId="997" sId="1" numFmtId="4">
    <oc r="D56">
      <v>53.6</v>
    </oc>
    <nc r="D56"/>
  </rcc>
  <rcc rId="998" sId="1" numFmtId="4">
    <oc r="D57">
      <v>14</v>
    </oc>
    <nc r="D57"/>
  </rcc>
  <rcc rId="999" sId="1" numFmtId="4">
    <oc r="E57">
      <v>2</v>
    </oc>
    <nc r="E57"/>
  </rcc>
  <rcc rId="1000" sId="1" numFmtId="4">
    <oc r="D58">
      <v>66.8</v>
    </oc>
    <nc r="D58"/>
  </rcc>
  <rcc rId="1001" sId="1" numFmtId="4">
    <oc r="E58">
      <v>11.8</v>
    </oc>
    <nc r="E58"/>
  </rcc>
  <rcc rId="1002" sId="1" numFmtId="4">
    <oc r="E62">
      <v>1500</v>
    </oc>
    <nc r="E62"/>
  </rcc>
  <rcc rId="1003" sId="1" numFmtId="4">
    <oc r="F62">
      <v>2000</v>
    </oc>
    <nc r="F62"/>
  </rcc>
  <rcc rId="1004" sId="1" numFmtId="4">
    <oc r="E63">
      <v>100</v>
    </oc>
    <nc r="E63"/>
  </rcc>
  <rcc rId="1005" sId="1" numFmtId="4">
    <oc r="F63">
      <v>200</v>
    </oc>
    <nc r="F63"/>
  </rcc>
  <rcc rId="1006" sId="1" numFmtId="4">
    <oc r="E64">
      <v>1000</v>
    </oc>
    <nc r="E64"/>
  </rcc>
  <rcc rId="1007" sId="1" numFmtId="4">
    <oc r="F64">
      <v>2000</v>
    </oc>
    <nc r="F64"/>
  </rcc>
  <rcc rId="1008" sId="1" numFmtId="4">
    <oc r="D66">
      <v>100</v>
    </oc>
    <nc r="D66"/>
  </rcc>
  <rcc rId="1009" sId="1" numFmtId="4">
    <oc r="D73">
      <v>15.6</v>
    </oc>
    <nc r="D73"/>
  </rcc>
  <rcc rId="1010" sId="1" numFmtId="4">
    <oc r="D74">
      <v>10.5</v>
    </oc>
    <nc r="D74"/>
  </rcc>
  <rcc rId="1011" sId="1" numFmtId="4">
    <oc r="E74">
      <v>10</v>
    </oc>
    <nc r="E74"/>
  </rcc>
  <rcc rId="1012" sId="1" numFmtId="4">
    <oc r="F74">
      <v>10</v>
    </oc>
    <nc r="F74"/>
  </rcc>
  <rcc rId="1013" sId="1" numFmtId="4">
    <oc r="E75">
      <v>58.4</v>
    </oc>
    <nc r="E75"/>
  </rcc>
  <rcc rId="1014" sId="1" numFmtId="4">
    <oc r="F75">
      <v>58.4</v>
    </oc>
    <nc r="F75"/>
  </rcc>
  <rcc rId="1015" sId="1" numFmtId="4">
    <oc r="D76">
      <v>8.5</v>
    </oc>
    <nc r="D76"/>
  </rcc>
  <rcc rId="1016" sId="1" numFmtId="4">
    <oc r="D81">
      <v>225</v>
    </oc>
    <nc r="D81"/>
  </rcc>
  <rcc rId="1017" sId="1" numFmtId="4">
    <oc r="D106">
      <v>2449.3000000000002</v>
    </oc>
    <nc r="D106">
      <v>0</v>
    </nc>
  </rcc>
  <rcc rId="1018" sId="1">
    <oc r="B2" t="inlineStr">
      <is>
        <t>3 lentelė. Panevėžio rajono savivaldybės 2025–2027 metų 001 Savivaldybės valdymo programos uždaviniai, priemonės, asignavimai ir kitos lėšos (tūkst. eurų)</t>
      </is>
    </oc>
    <nc r="B2" t="inlineStr">
      <is>
        <t>3 lentelė. Panevėžio rajono savivaldybės 2026–2028 metų 001 Savivaldybės valdymo programos uždaviniai, priemonės, asignavimai ir kitos lėšos (tūkst. eurų)</t>
      </is>
    </nc>
  </rcc>
  <rcc rId="1019" sId="1">
    <oc r="D3" t="inlineStr">
      <is>
        <t>2025 metų asignavimai ir kitos lėšos</t>
      </is>
    </oc>
    <nc r="D3" t="inlineStr">
      <is>
        <t>2026 metų asignavimai ir kitos lėšos</t>
      </is>
    </nc>
  </rcc>
  <rcc rId="1020" sId="1">
    <oc r="E3" t="inlineStr">
      <is>
        <t>2026 metų asignavimai ir kitos lėšos</t>
      </is>
    </oc>
    <nc r="E3" t="inlineStr">
      <is>
        <t>2027 metų asignavimai ir kitos lėšos</t>
      </is>
    </nc>
  </rcc>
  <rcc rId="1021" sId="1">
    <oc r="F3" t="inlineStr">
      <is>
        <t>2027 metų asignavimai ir kitos lėšos</t>
      </is>
    </oc>
    <nc r="F3" t="inlineStr">
      <is>
        <t>2028 metų asignavimai ir kitos lėšos</t>
      </is>
    </nc>
  </rcc>
  <rcc rId="1022" sId="1">
    <oc r="C113">
      <v>2025</v>
    </oc>
    <nc r="C113">
      <v>2026</v>
    </nc>
  </rcc>
  <rcc rId="1023" sId="1">
    <oc r="D113">
      <v>2026</v>
    </oc>
    <nc r="D113">
      <v>2027</v>
    </nc>
  </rcc>
  <rcc rId="1024" sId="1">
    <oc r="E113">
      <v>2027</v>
    </oc>
    <nc r="E113">
      <v>2028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" sId="1" numFmtId="4">
    <nc r="D58">
      <v>15.5</v>
    </nc>
  </rcc>
  <rcc rId="1026" sId="1" numFmtId="4">
    <nc r="D57">
      <v>9</v>
    </nc>
  </rcc>
  <rcc rId="1027" sId="1" numFmtId="4">
    <nc r="D81">
      <v>185</v>
    </nc>
  </rcc>
  <rcc rId="1028" sId="1" numFmtId="4">
    <nc r="D88">
      <v>200</v>
    </nc>
  </rcc>
  <rcc rId="1029" sId="1" numFmtId="4">
    <nc r="D75">
      <v>66.400000000000006</v>
    </nc>
  </rcc>
  <rcc rId="1030" sId="1" numFmtId="4">
    <nc r="D74">
      <v>10.5</v>
    </nc>
  </rcc>
  <rcc rId="1031" sId="1" numFmtId="4">
    <nc r="E75">
      <v>35.6</v>
    </nc>
  </rcc>
  <rcc rId="1032" sId="1" numFmtId="4">
    <nc r="E74">
      <v>2.6</v>
    </nc>
  </rcc>
  <rcc rId="1033" sId="1" numFmtId="4">
    <nc r="E62">
      <v>400</v>
    </nc>
  </rcc>
  <rcc rId="1034" sId="1" numFmtId="4">
    <nc r="F62">
      <v>400</v>
    </nc>
  </rcc>
  <rcc rId="1035" sId="1" numFmtId="4">
    <nc r="E94">
      <v>2</v>
    </nc>
  </rcc>
  <rcc rId="1036" sId="1" numFmtId="4">
    <nc r="F94">
      <v>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23"/>
  <sheetViews>
    <sheetView tabSelected="1" topLeftCell="A103" zoomScaleNormal="100" workbookViewId="0">
      <selection activeCell="J9" sqref="J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5" t="s">
        <v>73</v>
      </c>
      <c r="C2" s="75"/>
      <c r="D2" s="75"/>
      <c r="E2" s="75"/>
      <c r="F2" s="75"/>
      <c r="G2" s="75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66</v>
      </c>
      <c r="F3" s="10" t="s">
        <v>74</v>
      </c>
      <c r="G3" s="10" t="s">
        <v>2</v>
      </c>
    </row>
    <row r="4" spans="2:7" x14ac:dyDescent="0.2">
      <c r="B4" s="32">
        <v>1</v>
      </c>
      <c r="C4" s="33">
        <v>2</v>
      </c>
      <c r="D4" s="32">
        <v>3</v>
      </c>
      <c r="E4" s="32">
        <v>4</v>
      </c>
      <c r="F4" s="32">
        <v>5</v>
      </c>
      <c r="G4" s="32">
        <v>6</v>
      </c>
    </row>
    <row r="5" spans="2:7" ht="31.15" customHeight="1" x14ac:dyDescent="0.2">
      <c r="B5" s="11" t="s">
        <v>27</v>
      </c>
      <c r="C5" s="11" t="s">
        <v>45</v>
      </c>
      <c r="D5" s="12"/>
      <c r="E5" s="12"/>
      <c r="F5" s="12"/>
      <c r="G5" s="48" t="s">
        <v>42</v>
      </c>
    </row>
    <row r="6" spans="2:7" ht="30" customHeight="1" x14ac:dyDescent="0.2">
      <c r="B6" s="13" t="s">
        <v>28</v>
      </c>
      <c r="C6" s="14" t="s">
        <v>46</v>
      </c>
      <c r="D6" s="34"/>
      <c r="E6" s="34"/>
      <c r="F6" s="34"/>
      <c r="G6" s="49" t="s">
        <v>43</v>
      </c>
    </row>
    <row r="7" spans="2:7" ht="17.25" customHeight="1" x14ac:dyDescent="0.2">
      <c r="B7" s="36"/>
      <c r="C7" s="35" t="s">
        <v>3</v>
      </c>
      <c r="D7" s="37">
        <f>SUM(D9:D10)</f>
        <v>720.4</v>
      </c>
      <c r="E7" s="37">
        <f t="shared" ref="E7:F7" si="0">SUM(E9:E10)</f>
        <v>754.2</v>
      </c>
      <c r="F7" s="37">
        <f t="shared" si="0"/>
        <v>778.3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9</v>
      </c>
      <c r="D9" s="6">
        <v>720.3</v>
      </c>
      <c r="E9" s="6">
        <v>754.2</v>
      </c>
      <c r="F9" s="6">
        <v>778.3</v>
      </c>
      <c r="G9" s="19"/>
    </row>
    <row r="10" spans="2:7" ht="18" customHeight="1" x14ac:dyDescent="0.2">
      <c r="B10" s="54"/>
      <c r="C10" s="15" t="s">
        <v>8</v>
      </c>
      <c r="D10" s="6">
        <v>0.1</v>
      </c>
      <c r="E10" s="6"/>
      <c r="F10" s="6"/>
      <c r="G10" s="19"/>
    </row>
    <row r="11" spans="2:7" ht="28.5" customHeight="1" x14ac:dyDescent="0.2">
      <c r="B11" s="13" t="s">
        <v>29</v>
      </c>
      <c r="C11" s="14" t="s">
        <v>47</v>
      </c>
      <c r="D11" s="34"/>
      <c r="E11" s="34"/>
      <c r="F11" s="34"/>
      <c r="G11" s="49" t="s">
        <v>44</v>
      </c>
    </row>
    <row r="12" spans="2:7" ht="17.25" customHeight="1" x14ac:dyDescent="0.2">
      <c r="B12" s="20"/>
      <c r="C12" s="21" t="s">
        <v>3</v>
      </c>
      <c r="D12" s="7">
        <f>+D14+D15+D16</f>
        <v>8776.2999999999993</v>
      </c>
      <c r="E12" s="7">
        <f>+E14+E15+E16</f>
        <v>9047.5</v>
      </c>
      <c r="F12" s="7">
        <f>+F14+F15+F16</f>
        <v>9336</v>
      </c>
      <c r="G12" s="22"/>
    </row>
    <row r="13" spans="2:7" ht="17.25" customHeight="1" x14ac:dyDescent="0.2">
      <c r="B13" s="76"/>
      <c r="C13" s="17" t="s">
        <v>4</v>
      </c>
      <c r="D13" s="26"/>
      <c r="E13" s="26"/>
      <c r="F13" s="26"/>
      <c r="G13" s="19"/>
    </row>
    <row r="14" spans="2:7" ht="27.75" customHeight="1" x14ac:dyDescent="0.2">
      <c r="B14" s="76"/>
      <c r="C14" s="15" t="s">
        <v>9</v>
      </c>
      <c r="D14" s="6">
        <v>8610.2999999999993</v>
      </c>
      <c r="E14" s="6">
        <v>9015</v>
      </c>
      <c r="F14" s="6">
        <v>9303.5</v>
      </c>
      <c r="G14" s="16"/>
    </row>
    <row r="15" spans="2:7" ht="18.600000000000001" customHeight="1" x14ac:dyDescent="0.2">
      <c r="B15" s="76"/>
      <c r="C15" s="15" t="s">
        <v>12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6"/>
      <c r="C16" s="15" t="s">
        <v>8</v>
      </c>
      <c r="D16" s="6">
        <v>133.5</v>
      </c>
      <c r="E16" s="6"/>
      <c r="F16" s="6"/>
      <c r="G16" s="16"/>
    </row>
    <row r="17" spans="2:7" ht="30" customHeight="1" x14ac:dyDescent="0.2">
      <c r="B17" s="13" t="s">
        <v>30</v>
      </c>
      <c r="C17" s="14" t="s">
        <v>48</v>
      </c>
      <c r="D17" s="30"/>
      <c r="E17" s="30"/>
      <c r="F17" s="30"/>
      <c r="G17" s="49" t="s">
        <v>43</v>
      </c>
    </row>
    <row r="18" spans="2:7" ht="17.25" customHeight="1" x14ac:dyDescent="0.2">
      <c r="B18" s="20"/>
      <c r="C18" s="21" t="s">
        <v>3</v>
      </c>
      <c r="D18" s="7">
        <f>SUM(D20:D21)</f>
        <v>163.9</v>
      </c>
      <c r="E18" s="7">
        <f t="shared" ref="E18:F18" si="1">SUM(E20:E21)</f>
        <v>171.5</v>
      </c>
      <c r="F18" s="7">
        <f t="shared" si="1"/>
        <v>177</v>
      </c>
      <c r="G18" s="22"/>
    </row>
    <row r="19" spans="2:7" ht="17.25" customHeight="1" x14ac:dyDescent="0.2">
      <c r="B19" s="76"/>
      <c r="C19" s="46" t="s">
        <v>4</v>
      </c>
      <c r="D19" s="6"/>
      <c r="E19" s="6"/>
      <c r="F19" s="6"/>
      <c r="G19" s="18"/>
    </row>
    <row r="20" spans="2:7" ht="27.75" customHeight="1" x14ac:dyDescent="0.2">
      <c r="B20" s="76"/>
      <c r="C20" s="24" t="s">
        <v>9</v>
      </c>
      <c r="D20" s="6">
        <v>163.80000000000001</v>
      </c>
      <c r="E20" s="6">
        <v>171.5</v>
      </c>
      <c r="F20" s="6">
        <v>177</v>
      </c>
      <c r="G20" s="27"/>
    </row>
    <row r="21" spans="2:7" ht="16.149999999999999" customHeight="1" x14ac:dyDescent="0.2">
      <c r="B21" s="76"/>
      <c r="C21" s="24" t="s">
        <v>8</v>
      </c>
      <c r="D21" s="6">
        <v>0.1</v>
      </c>
      <c r="E21" s="6"/>
      <c r="F21" s="6"/>
      <c r="G21" s="27"/>
    </row>
    <row r="22" spans="2:7" ht="16.149999999999999" customHeight="1" x14ac:dyDescent="0.2">
      <c r="B22" s="13" t="s">
        <v>31</v>
      </c>
      <c r="C22" s="14" t="s">
        <v>49</v>
      </c>
      <c r="D22" s="30"/>
      <c r="E22" s="30"/>
      <c r="F22" s="30"/>
      <c r="G22" s="49" t="s">
        <v>43</v>
      </c>
    </row>
    <row r="23" spans="2:7" ht="20.25" customHeight="1" x14ac:dyDescent="0.2">
      <c r="B23" s="20"/>
      <c r="C23" s="21" t="s">
        <v>3</v>
      </c>
      <c r="D23" s="7">
        <f>SUM(D25)</f>
        <v>200</v>
      </c>
      <c r="E23" s="7">
        <f t="shared" ref="E23:F23" si="2">SUM(E25)</f>
        <v>200</v>
      </c>
      <c r="F23" s="7">
        <f t="shared" si="2"/>
        <v>200</v>
      </c>
      <c r="G23" s="22"/>
    </row>
    <row r="24" spans="2:7" ht="16.5" customHeight="1" x14ac:dyDescent="0.2">
      <c r="B24" s="76"/>
      <c r="C24" s="46" t="s">
        <v>4</v>
      </c>
      <c r="D24" s="6"/>
      <c r="E24" s="6"/>
      <c r="F24" s="6"/>
      <c r="G24" s="18"/>
    </row>
    <row r="25" spans="2:7" ht="27" customHeight="1" x14ac:dyDescent="0.2">
      <c r="B25" s="76"/>
      <c r="C25" s="24" t="s">
        <v>9</v>
      </c>
      <c r="D25" s="6">
        <v>200</v>
      </c>
      <c r="E25" s="6">
        <v>200</v>
      </c>
      <c r="F25" s="6">
        <v>200</v>
      </c>
      <c r="G25" s="27"/>
    </row>
    <row r="26" spans="2:7" ht="44.45" customHeight="1" x14ac:dyDescent="0.2">
      <c r="B26" s="13" t="s">
        <v>32</v>
      </c>
      <c r="C26" s="14" t="s">
        <v>50</v>
      </c>
      <c r="D26" s="30"/>
      <c r="E26" s="30"/>
      <c r="F26" s="30"/>
      <c r="G26" s="49" t="s">
        <v>43</v>
      </c>
    </row>
    <row r="27" spans="2:7" ht="16.149999999999999" customHeight="1" x14ac:dyDescent="0.2">
      <c r="B27" s="20"/>
      <c r="C27" s="21" t="s">
        <v>3</v>
      </c>
      <c r="D27" s="7">
        <f>SUM(D29)</f>
        <v>37.5</v>
      </c>
      <c r="E27" s="7">
        <f t="shared" ref="E27:F27" si="3">SUM(E29)</f>
        <v>39.299999999999997</v>
      </c>
      <c r="F27" s="7">
        <f t="shared" si="3"/>
        <v>40.5</v>
      </c>
      <c r="G27" s="22"/>
    </row>
    <row r="28" spans="2:7" ht="16.149999999999999" customHeight="1" x14ac:dyDescent="0.2">
      <c r="B28" s="76"/>
      <c r="C28" s="46" t="s">
        <v>4</v>
      </c>
      <c r="D28" s="6"/>
      <c r="E28" s="6"/>
      <c r="F28" s="6"/>
      <c r="G28" s="18"/>
    </row>
    <row r="29" spans="2:7" ht="33.6" customHeight="1" x14ac:dyDescent="0.2">
      <c r="B29" s="76"/>
      <c r="C29" s="24" t="s">
        <v>9</v>
      </c>
      <c r="D29" s="6">
        <v>37.5</v>
      </c>
      <c r="E29" s="6">
        <v>39.299999999999997</v>
      </c>
      <c r="F29" s="6">
        <v>40.5</v>
      </c>
      <c r="G29" s="27"/>
    </row>
    <row r="30" spans="2:7" ht="40.5" customHeight="1" x14ac:dyDescent="0.2">
      <c r="B30" s="13" t="s">
        <v>33</v>
      </c>
      <c r="C30" s="14" t="s">
        <v>51</v>
      </c>
      <c r="D30" s="29"/>
      <c r="E30" s="29"/>
      <c r="F30" s="29"/>
      <c r="G30" s="49" t="s">
        <v>43</v>
      </c>
    </row>
    <row r="31" spans="2:7" ht="17.25" customHeight="1" x14ac:dyDescent="0.2">
      <c r="B31" s="20"/>
      <c r="C31" s="21" t="s">
        <v>18</v>
      </c>
      <c r="D31" s="7">
        <f>+D33+D34+D35</f>
        <v>1216.7</v>
      </c>
      <c r="E31" s="7">
        <f>+E33+E34+E35</f>
        <v>1215.5</v>
      </c>
      <c r="F31" s="7">
        <f t="shared" ref="F31" si="4">+F33+F34+F35</f>
        <v>1233.3</v>
      </c>
      <c r="G31" s="22"/>
    </row>
    <row r="32" spans="2:7" ht="17.25" customHeight="1" x14ac:dyDescent="0.2">
      <c r="B32" s="76"/>
      <c r="C32" s="17" t="s">
        <v>4</v>
      </c>
      <c r="D32" s="26"/>
      <c r="E32" s="26"/>
      <c r="F32" s="26"/>
      <c r="G32" s="19"/>
    </row>
    <row r="33" spans="2:7" ht="27.75" customHeight="1" x14ac:dyDescent="0.2">
      <c r="B33" s="76"/>
      <c r="C33" s="15" t="s">
        <v>9</v>
      </c>
      <c r="D33" s="6">
        <v>532</v>
      </c>
      <c r="E33" s="6">
        <v>557</v>
      </c>
      <c r="F33" s="6">
        <v>574.9</v>
      </c>
      <c r="G33" s="16"/>
    </row>
    <row r="34" spans="2:7" ht="18.600000000000001" customHeight="1" x14ac:dyDescent="0.2">
      <c r="B34" s="76"/>
      <c r="C34" s="15" t="s">
        <v>13</v>
      </c>
      <c r="D34" s="6">
        <v>684.2</v>
      </c>
      <c r="E34" s="28">
        <v>658.5</v>
      </c>
      <c r="F34" s="28">
        <v>658.4</v>
      </c>
      <c r="G34" s="16"/>
    </row>
    <row r="35" spans="2:7" ht="18.600000000000001" customHeight="1" x14ac:dyDescent="0.2">
      <c r="B35" s="55"/>
      <c r="C35" s="24" t="s">
        <v>8</v>
      </c>
      <c r="D35" s="6">
        <v>0.5</v>
      </c>
      <c r="E35" s="45"/>
      <c r="F35" s="45"/>
      <c r="G35" s="16"/>
    </row>
    <row r="36" spans="2:7" ht="34.9" customHeight="1" x14ac:dyDescent="0.2">
      <c r="B36" s="23" t="s">
        <v>41</v>
      </c>
      <c r="C36" s="14" t="s">
        <v>52</v>
      </c>
      <c r="D36" s="50"/>
      <c r="E36" s="50"/>
      <c r="F36" s="50"/>
      <c r="G36" s="49" t="s">
        <v>43</v>
      </c>
    </row>
    <row r="37" spans="2:7" ht="17.25" customHeight="1" x14ac:dyDescent="0.2">
      <c r="B37" s="20"/>
      <c r="C37" s="21" t="s">
        <v>18</v>
      </c>
      <c r="D37" s="7">
        <f>D38+D39+D40</f>
        <v>1464.3999999999999</v>
      </c>
      <c r="E37" s="7">
        <f>+E38+E39+E40</f>
        <v>1466.8</v>
      </c>
      <c r="F37" s="7">
        <f>+F38+F39+F40</f>
        <v>1468.6999999999998</v>
      </c>
      <c r="G37" s="22"/>
    </row>
    <row r="38" spans="2:7" ht="30" customHeight="1" x14ac:dyDescent="0.2">
      <c r="B38" s="55"/>
      <c r="C38" s="15" t="s">
        <v>9</v>
      </c>
      <c r="D38" s="6">
        <v>55.6</v>
      </c>
      <c r="E38" s="6">
        <v>58.2</v>
      </c>
      <c r="F38" s="6">
        <v>60.1</v>
      </c>
      <c r="G38" s="16"/>
    </row>
    <row r="39" spans="2:7" ht="18.600000000000001" customHeight="1" x14ac:dyDescent="0.2">
      <c r="B39" s="55"/>
      <c r="C39" s="15" t="s">
        <v>13</v>
      </c>
      <c r="D39" s="6">
        <v>1408.6</v>
      </c>
      <c r="E39" s="6">
        <v>1408.6</v>
      </c>
      <c r="F39" s="6">
        <v>1408.6</v>
      </c>
      <c r="G39" s="16"/>
    </row>
    <row r="40" spans="2:7" ht="18.600000000000001" customHeight="1" x14ac:dyDescent="0.2">
      <c r="B40" s="55"/>
      <c r="C40" s="15" t="s">
        <v>8</v>
      </c>
      <c r="D40" s="6">
        <v>0.2</v>
      </c>
      <c r="E40" s="6"/>
      <c r="F40" s="6"/>
      <c r="G40" s="16"/>
    </row>
    <row r="41" spans="2:7" ht="35.450000000000003" customHeight="1" x14ac:dyDescent="0.2">
      <c r="B41" s="11" t="s">
        <v>34</v>
      </c>
      <c r="C41" s="56" t="s">
        <v>57</v>
      </c>
      <c r="D41" s="31"/>
      <c r="E41" s="31"/>
      <c r="F41" s="31"/>
      <c r="G41" s="12"/>
    </row>
    <row r="42" spans="2:7" ht="39.75" customHeight="1" x14ac:dyDescent="0.2">
      <c r="B42" s="23" t="s">
        <v>35</v>
      </c>
      <c r="C42" s="14" t="s">
        <v>53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704.5</v>
      </c>
      <c r="E43" s="7">
        <f t="shared" ref="E43:F43" si="5">SUM(E45:E46)</f>
        <v>309.10000000000002</v>
      </c>
      <c r="F43" s="7">
        <f t="shared" si="5"/>
        <v>350</v>
      </c>
      <c r="G43" s="22"/>
    </row>
    <row r="44" spans="2:7" ht="17.25" customHeight="1" x14ac:dyDescent="0.2">
      <c r="B44" s="76"/>
      <c r="C44" s="17" t="s">
        <v>4</v>
      </c>
      <c r="D44" s="26"/>
      <c r="E44" s="26"/>
      <c r="F44" s="26"/>
      <c r="G44" s="19"/>
    </row>
    <row r="45" spans="2:7" ht="27.75" customHeight="1" x14ac:dyDescent="0.2">
      <c r="B45" s="76"/>
      <c r="C45" s="15" t="s">
        <v>9</v>
      </c>
      <c r="D45" s="6">
        <v>704.5</v>
      </c>
      <c r="E45" s="6">
        <v>309.10000000000002</v>
      </c>
      <c r="F45" s="6">
        <v>350</v>
      </c>
      <c r="G45" s="16"/>
    </row>
    <row r="46" spans="2:7" ht="16.5" customHeight="1" x14ac:dyDescent="0.2">
      <c r="B46" s="76"/>
      <c r="C46" s="15" t="s">
        <v>8</v>
      </c>
      <c r="D46" s="28"/>
      <c r="E46" s="28"/>
      <c r="F46" s="28"/>
      <c r="G46" s="16"/>
    </row>
    <row r="47" spans="2:7" ht="36" customHeight="1" x14ac:dyDescent="0.2">
      <c r="B47" s="43" t="s">
        <v>40</v>
      </c>
      <c r="C47" s="14" t="s">
        <v>54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73.599999999999994</v>
      </c>
      <c r="E48" s="7">
        <f>SUM(E50)</f>
        <v>77.099999999999994</v>
      </c>
      <c r="F48" s="7">
        <f t="shared" ref="F48" si="6">SUM(F50)</f>
        <v>79.5</v>
      </c>
      <c r="G48" s="22"/>
    </row>
    <row r="49" spans="2:7" ht="17.25" customHeight="1" x14ac:dyDescent="0.2">
      <c r="B49" s="76"/>
      <c r="C49" s="17" t="s">
        <v>4</v>
      </c>
      <c r="D49" s="26"/>
      <c r="E49" s="26"/>
      <c r="F49" s="26"/>
      <c r="G49" s="19"/>
    </row>
    <row r="50" spans="2:7" ht="27.75" customHeight="1" x14ac:dyDescent="0.2">
      <c r="B50" s="76"/>
      <c r="C50" s="15" t="s">
        <v>9</v>
      </c>
      <c r="D50" s="6">
        <v>73.599999999999994</v>
      </c>
      <c r="E50" s="6">
        <v>77.099999999999994</v>
      </c>
      <c r="F50" s="6">
        <v>79.5</v>
      </c>
      <c r="G50" s="16"/>
    </row>
    <row r="51" spans="2:7" ht="16.5" customHeight="1" x14ac:dyDescent="0.2">
      <c r="B51" s="76"/>
      <c r="C51" s="15" t="s">
        <v>8</v>
      </c>
      <c r="D51" s="28"/>
      <c r="E51" s="28"/>
      <c r="F51" s="28"/>
      <c r="G51" s="16"/>
    </row>
    <row r="52" spans="2:7" ht="40.9" customHeight="1" x14ac:dyDescent="0.2">
      <c r="B52" s="57" t="s">
        <v>36</v>
      </c>
      <c r="C52" s="56" t="s">
        <v>58</v>
      </c>
      <c r="D52" s="58"/>
      <c r="E52" s="58"/>
      <c r="F52" s="58"/>
      <c r="G52" s="12" t="s">
        <v>67</v>
      </c>
    </row>
    <row r="53" spans="2:7" ht="40.5" customHeight="1" x14ac:dyDescent="0.2">
      <c r="B53" s="43" t="s">
        <v>37</v>
      </c>
      <c r="C53" s="14" t="s">
        <v>55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26.8</v>
      </c>
      <c r="E54" s="7">
        <f>SUM(E56:E58)</f>
        <v>0</v>
      </c>
      <c r="F54" s="7">
        <f>SUM(F56:F58)</f>
        <v>0</v>
      </c>
      <c r="G54" s="22"/>
    </row>
    <row r="55" spans="2:7" x14ac:dyDescent="0.2">
      <c r="B55" s="76"/>
      <c r="C55" s="17" t="s">
        <v>4</v>
      </c>
      <c r="D55" s="26"/>
      <c r="E55" s="26"/>
      <c r="F55" s="26"/>
      <c r="G55" s="19"/>
    </row>
    <row r="56" spans="2:7" ht="25.5" x14ac:dyDescent="0.2">
      <c r="B56" s="76"/>
      <c r="C56" s="15" t="s">
        <v>9</v>
      </c>
      <c r="D56" s="6">
        <v>2.2999999999999998</v>
      </c>
      <c r="E56" s="6"/>
      <c r="F56" s="6"/>
      <c r="G56" s="16"/>
    </row>
    <row r="57" spans="2:7" x14ac:dyDescent="0.2">
      <c r="B57" s="76"/>
      <c r="C57" s="15" t="s">
        <v>13</v>
      </c>
      <c r="D57" s="6">
        <v>9</v>
      </c>
      <c r="E57" s="6"/>
      <c r="F57" s="6"/>
      <c r="G57" s="16"/>
    </row>
    <row r="58" spans="2:7" ht="25.5" x14ac:dyDescent="0.2">
      <c r="B58" s="76"/>
      <c r="C58" s="15" t="s">
        <v>14</v>
      </c>
      <c r="D58" s="6">
        <v>15.5</v>
      </c>
      <c r="E58" s="6"/>
      <c r="F58" s="28"/>
      <c r="G58" s="16"/>
    </row>
    <row r="59" spans="2:7" ht="28.5" customHeight="1" x14ac:dyDescent="0.2">
      <c r="B59" s="43" t="s">
        <v>38</v>
      </c>
      <c r="C59" s="14" t="s">
        <v>65</v>
      </c>
      <c r="D59" s="42"/>
      <c r="E59" s="42"/>
      <c r="F59" s="42"/>
      <c r="G59" s="49" t="s">
        <v>67</v>
      </c>
    </row>
    <row r="60" spans="2:7" ht="26.45" customHeight="1" x14ac:dyDescent="0.2">
      <c r="B60" s="20"/>
      <c r="C60" s="21" t="s">
        <v>3</v>
      </c>
      <c r="D60" s="7">
        <f>SUM(D62:D66)</f>
        <v>150</v>
      </c>
      <c r="E60" s="7">
        <f t="shared" ref="E60:F60" si="7">SUM(E62:E66)</f>
        <v>50</v>
      </c>
      <c r="F60" s="7">
        <f t="shared" si="7"/>
        <v>56.2</v>
      </c>
      <c r="G60" s="22"/>
    </row>
    <row r="61" spans="2:7" x14ac:dyDescent="0.2">
      <c r="B61" s="76"/>
      <c r="C61" s="17" t="s">
        <v>4</v>
      </c>
      <c r="D61" s="26"/>
      <c r="E61" s="26"/>
      <c r="F61" s="26"/>
      <c r="G61" s="19"/>
    </row>
    <row r="62" spans="2:7" ht="25.5" x14ac:dyDescent="0.2">
      <c r="B62" s="76"/>
      <c r="C62" s="15" t="s">
        <v>9</v>
      </c>
      <c r="D62" s="28"/>
      <c r="E62" s="28">
        <v>50</v>
      </c>
      <c r="F62" s="28">
        <v>56.2</v>
      </c>
      <c r="G62" s="16"/>
    </row>
    <row r="63" spans="2:7" x14ac:dyDescent="0.2">
      <c r="B63" s="76"/>
      <c r="C63" s="15" t="s">
        <v>13</v>
      </c>
      <c r="D63" s="6"/>
      <c r="E63" s="6"/>
      <c r="F63" s="6"/>
      <c r="G63" s="16"/>
    </row>
    <row r="64" spans="2:7" ht="25.5" x14ac:dyDescent="0.2">
      <c r="B64" s="76"/>
      <c r="C64" s="15" t="s">
        <v>14</v>
      </c>
      <c r="D64" s="6"/>
      <c r="E64" s="6"/>
      <c r="F64" s="6"/>
      <c r="G64" s="16"/>
    </row>
    <row r="65" spans="2:7" x14ac:dyDescent="0.2">
      <c r="B65" s="76"/>
      <c r="C65" s="15" t="s">
        <v>15</v>
      </c>
      <c r="D65" s="6"/>
      <c r="E65" s="6"/>
      <c r="F65" s="6"/>
      <c r="G65" s="16"/>
    </row>
    <row r="66" spans="2:7" ht="18" customHeight="1" x14ac:dyDescent="0.2">
      <c r="B66" s="76"/>
      <c r="C66" s="15" t="s">
        <v>8</v>
      </c>
      <c r="D66" s="6">
        <v>150</v>
      </c>
      <c r="E66" s="6"/>
      <c r="F66" s="6"/>
      <c r="G66" s="16"/>
    </row>
    <row r="67" spans="2:7" ht="30.6" customHeight="1" x14ac:dyDescent="0.2">
      <c r="B67" s="23" t="s">
        <v>39</v>
      </c>
      <c r="C67" s="14" t="s">
        <v>56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9</v>
      </c>
      <c r="D69" s="40"/>
      <c r="E69" s="40"/>
      <c r="F69" s="40"/>
      <c r="G69" s="19"/>
    </row>
    <row r="70" spans="2:7" ht="38.25" x14ac:dyDescent="0.2">
      <c r="B70" s="43" t="s">
        <v>63</v>
      </c>
      <c r="C70" s="14" t="s">
        <v>61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163.4</v>
      </c>
      <c r="E71" s="7">
        <f>SUM(E73:E76)</f>
        <v>38.200000000000003</v>
      </c>
      <c r="F71" s="7">
        <f>SUM(F73:F76)</f>
        <v>0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9</v>
      </c>
      <c r="D73" s="6">
        <v>86.5</v>
      </c>
      <c r="E73" s="6"/>
      <c r="F73" s="6"/>
      <c r="G73" s="16"/>
    </row>
    <row r="74" spans="2:7" x14ac:dyDescent="0.2">
      <c r="B74" s="55"/>
      <c r="C74" s="15" t="s">
        <v>13</v>
      </c>
      <c r="D74" s="6">
        <v>10.5</v>
      </c>
      <c r="E74" s="6">
        <v>2.6</v>
      </c>
      <c r="F74" s="6"/>
      <c r="G74" s="16"/>
    </row>
    <row r="75" spans="2:7" ht="25.5" x14ac:dyDescent="0.2">
      <c r="B75" s="55"/>
      <c r="C75" s="15" t="s">
        <v>14</v>
      </c>
      <c r="D75" s="6">
        <v>66.400000000000006</v>
      </c>
      <c r="E75" s="6">
        <v>35.6</v>
      </c>
      <c r="F75" s="6"/>
      <c r="G75" s="16"/>
    </row>
    <row r="76" spans="2:7" ht="18.75" customHeight="1" x14ac:dyDescent="0.2">
      <c r="B76" s="55"/>
      <c r="C76" s="15" t="s">
        <v>8</v>
      </c>
      <c r="D76" s="28"/>
      <c r="E76" s="28"/>
      <c r="F76" s="28"/>
      <c r="G76" s="16"/>
    </row>
    <row r="77" spans="2:7" ht="39" customHeight="1" x14ac:dyDescent="0.2">
      <c r="B77" s="43" t="s">
        <v>64</v>
      </c>
      <c r="C77" s="14" t="s">
        <v>60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185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9</v>
      </c>
      <c r="D80" s="28"/>
      <c r="E80" s="28"/>
      <c r="F80" s="28"/>
      <c r="G80" s="16"/>
    </row>
    <row r="81" spans="2:7" ht="26.25" customHeight="1" x14ac:dyDescent="0.2">
      <c r="B81" s="55"/>
      <c r="C81" s="15" t="s">
        <v>13</v>
      </c>
      <c r="D81" s="28">
        <v>185</v>
      </c>
      <c r="E81" s="28"/>
      <c r="F81" s="28"/>
      <c r="G81" s="16"/>
    </row>
    <row r="82" spans="2:7" ht="26.25" customHeight="1" x14ac:dyDescent="0.2">
      <c r="B82" s="55"/>
      <c r="C82" s="15" t="s">
        <v>14</v>
      </c>
      <c r="D82" s="28"/>
      <c r="E82" s="28"/>
      <c r="F82" s="28"/>
      <c r="G82" s="16"/>
    </row>
    <row r="83" spans="2:7" ht="18.75" customHeight="1" x14ac:dyDescent="0.2">
      <c r="B83" s="55"/>
      <c r="C83" s="15" t="s">
        <v>8</v>
      </c>
      <c r="D83" s="28"/>
      <c r="E83" s="28"/>
      <c r="F83" s="28"/>
      <c r="G83" s="16"/>
    </row>
    <row r="84" spans="2:7" ht="29.25" customHeight="1" x14ac:dyDescent="0.2">
      <c r="B84" s="43" t="s">
        <v>62</v>
      </c>
      <c r="C84" s="14" t="s">
        <v>69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200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9</v>
      </c>
      <c r="D87" s="28"/>
      <c r="E87" s="28"/>
      <c r="F87" s="28"/>
      <c r="G87" s="16"/>
    </row>
    <row r="88" spans="2:7" ht="18.75" customHeight="1" x14ac:dyDescent="0.2">
      <c r="B88" s="55"/>
      <c r="C88" s="15" t="s">
        <v>13</v>
      </c>
      <c r="D88" s="28">
        <v>200</v>
      </c>
      <c r="E88" s="28"/>
      <c r="F88" s="28"/>
      <c r="G88" s="16"/>
    </row>
    <row r="89" spans="2:7" ht="27" customHeight="1" x14ac:dyDescent="0.2">
      <c r="B89" s="55"/>
      <c r="C89" s="15" t="s">
        <v>14</v>
      </c>
      <c r="D89" s="28"/>
      <c r="E89" s="28"/>
      <c r="F89" s="28"/>
      <c r="G89" s="16"/>
    </row>
    <row r="90" spans="2:7" ht="18.75" customHeight="1" x14ac:dyDescent="0.2">
      <c r="B90" s="55"/>
      <c r="C90" s="15" t="s">
        <v>8</v>
      </c>
      <c r="D90" s="28"/>
      <c r="E90" s="28"/>
      <c r="F90" s="28"/>
      <c r="G90" s="16"/>
    </row>
    <row r="91" spans="2:7" ht="30" customHeight="1" x14ac:dyDescent="0.2">
      <c r="B91" s="43" t="s">
        <v>68</v>
      </c>
      <c r="C91" s="14" t="s">
        <v>70</v>
      </c>
      <c r="D91" s="42"/>
      <c r="E91" s="42"/>
      <c r="F91" s="42"/>
      <c r="G91" s="49"/>
    </row>
    <row r="92" spans="2:7" ht="18.75" customHeight="1" x14ac:dyDescent="0.2">
      <c r="B92" s="20"/>
      <c r="C92" s="21" t="s">
        <v>3</v>
      </c>
      <c r="D92" s="7">
        <f>SUM(D94:D97)</f>
        <v>5</v>
      </c>
      <c r="E92" s="7">
        <f>SUM(E94:E97)</f>
        <v>2</v>
      </c>
      <c r="F92" s="7">
        <f>SUM(F94:F97)</f>
        <v>1</v>
      </c>
      <c r="G92" s="22"/>
    </row>
    <row r="93" spans="2:7" ht="18.75" customHeight="1" x14ac:dyDescent="0.2">
      <c r="B93" s="72"/>
      <c r="C93" s="17" t="s">
        <v>4</v>
      </c>
      <c r="D93" s="26"/>
      <c r="E93" s="26"/>
      <c r="F93" s="26"/>
      <c r="G93" s="19"/>
    </row>
    <row r="94" spans="2:7" ht="27" customHeight="1" x14ac:dyDescent="0.2">
      <c r="B94" s="72"/>
      <c r="C94" s="15" t="s">
        <v>9</v>
      </c>
      <c r="D94" s="28">
        <v>5</v>
      </c>
      <c r="E94" s="28">
        <v>2</v>
      </c>
      <c r="F94" s="28">
        <v>1</v>
      </c>
      <c r="G94" s="16"/>
    </row>
    <row r="95" spans="2:7" ht="18.75" customHeight="1" x14ac:dyDescent="0.2">
      <c r="B95" s="72"/>
      <c r="C95" s="15" t="s">
        <v>13</v>
      </c>
      <c r="D95" s="28"/>
      <c r="E95" s="28"/>
      <c r="F95" s="28"/>
      <c r="G95" s="16"/>
    </row>
    <row r="96" spans="2:7" ht="27" customHeight="1" x14ac:dyDescent="0.2">
      <c r="B96" s="72"/>
      <c r="C96" s="15" t="s">
        <v>14</v>
      </c>
      <c r="D96" s="28"/>
      <c r="E96" s="28"/>
      <c r="F96" s="28"/>
      <c r="G96" s="16"/>
    </row>
    <row r="97" spans="2:7" ht="18.75" customHeight="1" x14ac:dyDescent="0.2">
      <c r="B97" s="72"/>
      <c r="C97" s="15" t="s">
        <v>8</v>
      </c>
      <c r="D97" s="28"/>
      <c r="E97" s="28"/>
      <c r="F97" s="28"/>
      <c r="G97" s="16"/>
    </row>
    <row r="98" spans="2:7" ht="43.5" customHeight="1" x14ac:dyDescent="0.2">
      <c r="B98" s="43" t="s">
        <v>72</v>
      </c>
      <c r="C98" s="14" t="s">
        <v>71</v>
      </c>
      <c r="D98" s="42"/>
      <c r="E98" s="42"/>
      <c r="F98" s="42"/>
      <c r="G98" s="74"/>
    </row>
    <row r="99" spans="2:7" x14ac:dyDescent="0.2">
      <c r="B99" s="20"/>
      <c r="C99" s="21" t="s">
        <v>3</v>
      </c>
      <c r="D99" s="7">
        <f>SUM(D101:D103)</f>
        <v>0</v>
      </c>
      <c r="E99" s="7">
        <f t="shared" ref="E99:F99" si="8">SUM(E101:E103)</f>
        <v>0</v>
      </c>
      <c r="F99" s="7">
        <f t="shared" si="8"/>
        <v>0</v>
      </c>
      <c r="G99" s="22"/>
    </row>
    <row r="100" spans="2:7" x14ac:dyDescent="0.2">
      <c r="B100" s="73"/>
      <c r="C100" s="17" t="s">
        <v>4</v>
      </c>
      <c r="D100" s="26"/>
      <c r="E100" s="26"/>
      <c r="F100" s="26"/>
      <c r="G100" s="19"/>
    </row>
    <row r="101" spans="2:7" ht="25.5" x14ac:dyDescent="0.2">
      <c r="B101" s="73"/>
      <c r="C101" s="15" t="s">
        <v>9</v>
      </c>
      <c r="D101" s="28"/>
      <c r="E101" s="28"/>
      <c r="F101" s="28"/>
      <c r="G101" s="16"/>
    </row>
    <row r="102" spans="2:7" x14ac:dyDescent="0.2">
      <c r="B102" s="73"/>
      <c r="C102" s="15" t="s">
        <v>13</v>
      </c>
      <c r="D102" s="28"/>
      <c r="E102" s="28"/>
      <c r="F102" s="28"/>
      <c r="G102" s="16"/>
    </row>
    <row r="103" spans="2:7" ht="14.25" customHeight="1" x14ac:dyDescent="0.2">
      <c r="B103" s="73"/>
      <c r="C103" s="15" t="s">
        <v>8</v>
      </c>
      <c r="D103" s="28"/>
      <c r="E103" s="28"/>
      <c r="F103" s="28"/>
      <c r="G103" s="16"/>
    </row>
    <row r="104" spans="2:7" ht="26.25" customHeight="1" x14ac:dyDescent="0.2">
      <c r="B104" s="59"/>
      <c r="C104" s="60" t="s">
        <v>19</v>
      </c>
      <c r="D104" s="61">
        <f>D60+D54+D48+D43+D37+D31+D27+D23+D18+D12+D7+D71+D78+D85+D92+D99</f>
        <v>14087.499999999998</v>
      </c>
      <c r="E104" s="61">
        <f t="shared" ref="E104:F104" si="9">E60+E54+E48+E43+E37+E31+E27+E23+E18+E12+E7+E71+E78+E85+E92+E99</f>
        <v>13371.2</v>
      </c>
      <c r="F104" s="61">
        <f t="shared" si="9"/>
        <v>13720.5</v>
      </c>
      <c r="G104" s="22"/>
    </row>
    <row r="105" spans="2:7" ht="15.75" customHeight="1" x14ac:dyDescent="0.2">
      <c r="B105" s="25"/>
      <c r="C105" s="24" t="s">
        <v>5</v>
      </c>
      <c r="D105" s="5">
        <f>SUM(D85+D60+D54+D78+D71+D92+D99)</f>
        <v>730.19999999999993</v>
      </c>
      <c r="E105" s="5">
        <f t="shared" ref="E105:F105" si="10">SUM(E85+E60+E54+E78+E71+E92+E99)</f>
        <v>90.2</v>
      </c>
      <c r="F105" s="5">
        <f t="shared" si="10"/>
        <v>57.2</v>
      </c>
      <c r="G105" s="16"/>
    </row>
    <row r="106" spans="2:7" ht="29.45" customHeight="1" x14ac:dyDescent="0.2">
      <c r="B106" s="25"/>
      <c r="C106" s="24" t="s">
        <v>6</v>
      </c>
      <c r="D106" s="5">
        <v>546.29999999999995</v>
      </c>
      <c r="E106" s="5">
        <f>+E104-D104</f>
        <v>-716.29999999999745</v>
      </c>
      <c r="F106" s="5">
        <f>+F104-E104</f>
        <v>349.29999999999927</v>
      </c>
      <c r="G106" s="16"/>
    </row>
    <row r="107" spans="2:7" x14ac:dyDescent="0.2">
      <c r="C107" s="4"/>
    </row>
    <row r="108" spans="2:7" ht="13.15" customHeight="1" x14ac:dyDescent="0.2">
      <c r="B108" s="77" t="s">
        <v>10</v>
      </c>
      <c r="C108" s="77"/>
      <c r="D108" s="77"/>
      <c r="E108" s="77"/>
      <c r="F108" s="77"/>
      <c r="G108" s="77"/>
    </row>
    <row r="109" spans="2:7" ht="18" customHeight="1" x14ac:dyDescent="0.2">
      <c r="B109" s="77" t="s">
        <v>11</v>
      </c>
      <c r="C109" s="77"/>
      <c r="D109" s="77"/>
      <c r="E109" s="77"/>
      <c r="F109" s="77"/>
      <c r="G109" s="77"/>
    </row>
    <row r="110" spans="2:7" x14ac:dyDescent="0.2">
      <c r="B110" s="78" t="s">
        <v>17</v>
      </c>
      <c r="C110" s="78"/>
      <c r="D110" s="78"/>
      <c r="E110" s="78"/>
      <c r="F110" s="78"/>
      <c r="G110" s="78"/>
    </row>
    <row r="111" spans="2:7" x14ac:dyDescent="0.2">
      <c r="B111" s="51" t="s">
        <v>16</v>
      </c>
      <c r="C111" s="52"/>
      <c r="D111" s="53"/>
      <c r="E111" s="51"/>
      <c r="F111" s="51"/>
      <c r="G111" s="51"/>
    </row>
    <row r="112" spans="2:7" x14ac:dyDescent="0.2">
      <c r="D112" s="47"/>
    </row>
    <row r="113" spans="2:6" x14ac:dyDescent="0.2">
      <c r="B113" s="66" t="s">
        <v>59</v>
      </c>
      <c r="C113" s="67">
        <v>2026</v>
      </c>
      <c r="D113" s="67">
        <v>2027</v>
      </c>
      <c r="E113" s="67">
        <v>2028</v>
      </c>
    </row>
    <row r="114" spans="2:6" ht="36" x14ac:dyDescent="0.2">
      <c r="B114" s="68" t="s">
        <v>3</v>
      </c>
      <c r="C114" s="70">
        <f>+C116+C117+C118+C119+C120</f>
        <v>14087.499999999998</v>
      </c>
      <c r="D114" s="70">
        <f>+D116+D117+D118+D119+D120</f>
        <v>13371.200000000003</v>
      </c>
      <c r="E114" s="70">
        <f>+E116+E117+E119+E118+E120</f>
        <v>13720.5</v>
      </c>
      <c r="F114" s="39"/>
    </row>
    <row r="115" spans="2:6" x14ac:dyDescent="0.2">
      <c r="B115" s="62" t="s">
        <v>4</v>
      </c>
      <c r="C115" s="63"/>
      <c r="D115" s="63"/>
      <c r="E115" s="63"/>
    </row>
    <row r="116" spans="2:6" ht="41.25" customHeight="1" x14ac:dyDescent="0.2">
      <c r="B116" s="64" t="s">
        <v>9</v>
      </c>
      <c r="C116" s="69">
        <f>+D9+D14+D20+D25+D29+D33+D38+D45+D50+D56+D73+D62+D80+D87+D94+D101</f>
        <v>11191.399999999998</v>
      </c>
      <c r="D116" s="69">
        <f t="shared" ref="D116:E116" si="11">+E9+E14+E20+E25+E29+E33+E38+E45+E50+E56+E73+E62+E80+E87+E94+E101</f>
        <v>11233.400000000001</v>
      </c>
      <c r="E116" s="69">
        <f t="shared" si="11"/>
        <v>11621</v>
      </c>
    </row>
    <row r="117" spans="2:6" ht="24" x14ac:dyDescent="0.2">
      <c r="B117" s="64" t="s">
        <v>12</v>
      </c>
      <c r="C117" s="69">
        <f>+D15</f>
        <v>32.5</v>
      </c>
      <c r="D117" s="69">
        <f>+E15</f>
        <v>32.5</v>
      </c>
      <c r="E117" s="69">
        <f>+F15</f>
        <v>32.5</v>
      </c>
    </row>
    <row r="118" spans="2:6" ht="18.75" customHeight="1" x14ac:dyDescent="0.2">
      <c r="B118" s="64" t="s">
        <v>8</v>
      </c>
      <c r="C118" s="69">
        <f>+D16+D40+D10+D35+D21+D66+D76+D97+D90+D83+D103</f>
        <v>284.39999999999998</v>
      </c>
      <c r="D118" s="69">
        <f t="shared" ref="D118:E118" si="12">+E16+E40+E10+E35+E21+E66+E76+E97+E90+E83+E103</f>
        <v>0</v>
      </c>
      <c r="E118" s="69">
        <f t="shared" si="12"/>
        <v>0</v>
      </c>
    </row>
    <row r="119" spans="2:6" ht="36" x14ac:dyDescent="0.2">
      <c r="B119" s="64" t="s">
        <v>13</v>
      </c>
      <c r="C119" s="69">
        <f>D63+D39+D34+D74+D57+D81+D95+D88+D102</f>
        <v>2497.3000000000002</v>
      </c>
      <c r="D119" s="69">
        <f t="shared" ref="D119:E119" si="13">E63+E39+E34+E74+E57+E81+E95+E88+E102</f>
        <v>2069.6999999999998</v>
      </c>
      <c r="E119" s="69">
        <f t="shared" si="13"/>
        <v>2067</v>
      </c>
    </row>
    <row r="120" spans="2:6" ht="37.5" customHeight="1" x14ac:dyDescent="0.2">
      <c r="B120" s="65" t="s">
        <v>14</v>
      </c>
      <c r="C120" s="69">
        <f>SUM(D82+D89+D75+D64+D58+D96)</f>
        <v>81.900000000000006</v>
      </c>
      <c r="D120" s="69">
        <f t="shared" ref="D120:E120" si="14">SUM(E82+E89+E75+E64+E58+E96)</f>
        <v>35.6</v>
      </c>
      <c r="E120" s="69">
        <f t="shared" si="14"/>
        <v>0</v>
      </c>
    </row>
    <row r="123" spans="2:6" x14ac:dyDescent="0.2">
      <c r="C123" s="71"/>
    </row>
  </sheetData>
  <customSheetViews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C1EF5078-F834-466D-A78D-C2FEFDDB78FD}" fitToPage="1" topLeftCell="A103">
      <selection activeCell="F34" sqref="F34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109:G109"/>
    <mergeCell ref="B110:G110"/>
    <mergeCell ref="B19:B21"/>
    <mergeCell ref="B108:G108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24</v>
      </c>
    </row>
    <row r="3" spans="2:2" ht="167.25" customHeight="1" x14ac:dyDescent="0.2">
      <c r="B3" s="2" t="s">
        <v>20</v>
      </c>
    </row>
    <row r="4" spans="2:2" ht="102" customHeight="1" x14ac:dyDescent="0.2">
      <c r="B4" s="2" t="s">
        <v>25</v>
      </c>
    </row>
    <row r="5" spans="2:2" ht="75.599999999999994" customHeight="1" x14ac:dyDescent="0.2">
      <c r="B5" s="2" t="s">
        <v>21</v>
      </c>
    </row>
    <row r="6" spans="2:2" ht="36.6" customHeight="1" x14ac:dyDescent="0.2">
      <c r="B6" s="2" t="s">
        <v>22</v>
      </c>
    </row>
    <row r="7" spans="2:2" ht="177" customHeight="1" x14ac:dyDescent="0.2">
      <c r="B7" s="2" t="s">
        <v>26</v>
      </c>
    </row>
    <row r="8" spans="2:2" ht="124.15" customHeight="1" x14ac:dyDescent="0.2">
      <c r="B8" s="44" t="s">
        <v>23</v>
      </c>
    </row>
    <row r="9" spans="2:2" x14ac:dyDescent="0.2">
      <c r="B9" s="4"/>
    </row>
  </sheetData>
  <customSheetViews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2026-01-30T15:00:29Z</cp:lastPrinted>
  <dcterms:created xsi:type="dcterms:W3CDTF">2023-07-11T10:34:54Z</dcterms:created>
  <dcterms:modified xsi:type="dcterms:W3CDTF">2026-02-03T07:10:15Z</dcterms:modified>
</cp:coreProperties>
</file>