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8\"/>
    </mc:Choice>
  </mc:AlternateContent>
  <bookViews>
    <workbookView xWindow="0" yWindow="0" windowWidth="28770" windowHeight="12300"/>
  </bookViews>
  <sheets>
    <sheet name="1 programa 3 lentelė" sheetId="1" r:id="rId1"/>
    <sheet name="Lėšų atmintinė" sheetId="2" r:id="rId2"/>
  </sheets>
  <calcPr calcId="152511"/>
  <customWorkbookViews>
    <customWorkbookView name="Irena Stankeviciene - Individuali peržiūra" guid="{448F0D43-38BB-4FB3-82B1-0CA59C1C4E58}" mergeInterval="0" personalView="1" yWindow="40" windowWidth="1920" windowHeight="1040" activeSheetId="1"/>
    <customWorkbookView name="Migle Brazeniene - Personal View" guid="{530B83ED-570D-4354-9AD4-04EFB5ECABC2}" mergeInterval="0" personalView="1" maximized="1" xWindow="-8" yWindow="-8" windowWidth="1936" windowHeight="1056" activeSheetId="1"/>
    <customWorkbookView name="Svetlana Jerpyliova - Individuali peržiūra" guid="{B387BF2B-BD6A-49CD-818E-820464B234C6}" autoUpdate="1" mergeInterval="15" changesSavedWin="1" personalView="1" xWindow="310" yWindow="70" windowWidth="1502" windowHeight="970" activeSheetId="1"/>
    <customWorkbookView name="Daiva Ulianskiene - Individuali peržiūra" guid="{8B6C7191-8D5C-4793-9D88-46E336E02B5F}" mergeInterval="0" personalView="1" maximized="1" xWindow="-8" yWindow="-8" windowWidth="1936" windowHeight="1056" activeSheetId="1"/>
    <customWorkbookView name="Indrė Butenienė - Individuali peržiūra" guid="{0950847F-C5D6-4B73-AB72-6FF6F74E30B1}" mergeInterval="0" personalView="1" yWindow="2" windowWidth="1920" windowHeight="1018" activeSheetId="1"/>
    <customWorkbookView name="Sarune Drobuzaite - Personal View" guid="{974B3D56-B907-4FD7-AF29-205D674939BB}" mergeInterval="0" personalView="1" maximized="1" xWindow="-9" yWindow="-9" windowWidth="1938" windowHeight="1038" activeSheetId="1"/>
    <customWorkbookView name="user - Individuali peržiūra" guid="{C1EF5078-F834-466D-A78D-C2FEFDDB78FD}" mergeInterval="0" personalView="1" xWindow="196" yWindow="81" windowWidth="1316" windowHeight="955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5" i="1" l="1"/>
  <c r="C106" i="1"/>
  <c r="F93" i="1" l="1"/>
  <c r="D78" i="1" l="1"/>
  <c r="E54" i="1" l="1"/>
  <c r="E91" i="1"/>
  <c r="D101" i="1"/>
  <c r="D106" i="1" l="1"/>
  <c r="E106" i="1"/>
  <c r="D103" i="1"/>
  <c r="E103" i="1" l="1"/>
  <c r="E101" i="1" s="1"/>
  <c r="C103" i="1"/>
  <c r="D107" i="1" l="1"/>
  <c r="E107" i="1"/>
  <c r="C107" i="1" l="1"/>
  <c r="D105" i="1"/>
  <c r="E105" i="1"/>
  <c r="C104" i="1"/>
  <c r="F85" i="1" l="1"/>
  <c r="E85" i="1"/>
  <c r="D85" i="1"/>
  <c r="F78" i="1" l="1"/>
  <c r="E78" i="1"/>
  <c r="F71" i="1" l="1"/>
  <c r="E71" i="1"/>
  <c r="D71" i="1"/>
  <c r="D60" i="1" l="1"/>
  <c r="E31" i="1" l="1"/>
  <c r="F31" i="1"/>
  <c r="D31" i="1"/>
  <c r="E7" i="1"/>
  <c r="F7" i="1"/>
  <c r="D7" i="1"/>
  <c r="E104" i="1"/>
  <c r="F37" i="1"/>
  <c r="E37" i="1"/>
  <c r="D37" i="1"/>
  <c r="E48" i="1"/>
  <c r="D104" i="1"/>
  <c r="E12" i="1"/>
  <c r="D12" i="1"/>
  <c r="C101" i="1" l="1"/>
  <c r="F12" i="1"/>
  <c r="E18" i="1"/>
  <c r="F18" i="1"/>
  <c r="D18" i="1"/>
  <c r="E23" i="1"/>
  <c r="F23" i="1"/>
  <c r="D23" i="1"/>
  <c r="E27" i="1"/>
  <c r="F27" i="1"/>
  <c r="D27" i="1"/>
  <c r="E60" i="1"/>
  <c r="E92" i="1" s="1"/>
  <c r="F60" i="1"/>
  <c r="F54" i="1"/>
  <c r="D54" i="1"/>
  <c r="D92" i="1" s="1"/>
  <c r="F48" i="1"/>
  <c r="D48" i="1"/>
  <c r="E43" i="1"/>
  <c r="F43" i="1"/>
  <c r="D43" i="1"/>
  <c r="D91" i="1" l="1"/>
  <c r="F91" i="1"/>
  <c r="F92" i="1"/>
  <c r="E93" i="1" l="1"/>
</calcChain>
</file>

<file path=xl/sharedStrings.xml><?xml version="1.0" encoding="utf-8"?>
<sst xmlns="http://schemas.openxmlformats.org/spreadsheetml/2006/main" count="144" uniqueCount="71">
  <si>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</si>
  <si>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</si>
  <si>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</si>
  <si>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</si>
  <si>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</si>
  <si>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</si>
  <si>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</si>
  <si>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</si>
  <si>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</si>
  <si>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</si>
  <si>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</si>
  <si>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</si>
  <si>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</si>
  <si>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 xml:space="preserve">Pajamų įmokos ir kitos pajamos </t>
  </si>
  <si>
    <t>Lietuvos Respublikos valstybės biudžeto dotacijos</t>
  </si>
  <si>
    <t>Europos Sąjungos ir kitos tarptautinės finansinės paramos lėšos</t>
  </si>
  <si>
    <t>Skolintos lėšos</t>
  </si>
  <si>
    <t>****PVP - pažangos veiklos priemonė</t>
  </si>
  <si>
    <t>***TVP - tęstinės veiklos priemonė</t>
  </si>
  <si>
    <t>1. Savivaldybės biudžetas (įskaitant skolintas lėšas).</t>
  </si>
  <si>
    <t>IŠ VISO programai finansuoti pagal finansavimo šaltinius (1 ir 2 punktai)</t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</si>
  <si>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</si>
  <si>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</si>
  <si>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</si>
  <si>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</si>
  <si>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</si>
  <si>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</si>
  <si>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</si>
  <si>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t xml:space="preserve">001-01-01 (T)*
</t>
  </si>
  <si>
    <t>001-01-01-01 (TVP)***</t>
  </si>
  <si>
    <t>0001-01-01-02 (TVP)</t>
  </si>
  <si>
    <t>001-01-01-03 (TVP)</t>
  </si>
  <si>
    <t>001-01-01-04 (TVP)</t>
  </si>
  <si>
    <t>001-01-01-05 (TVP)</t>
  </si>
  <si>
    <t>001-01-01-06 (TVP)</t>
  </si>
  <si>
    <t>001-01-02 (T)</t>
  </si>
  <si>
    <t>001-01-02-01 (TVP)</t>
  </si>
  <si>
    <t>001-01-03 (P)**</t>
  </si>
  <si>
    <t>001-01-03-01 (PVP)****</t>
  </si>
  <si>
    <t>001-01-03-02 (PVP)</t>
  </si>
  <si>
    <t>001-01-03-03 (PVP)</t>
  </si>
  <si>
    <t>001-01-02-02 (TVP)</t>
  </si>
  <si>
    <t>001-01-01-07(TVP)</t>
  </si>
  <si>
    <t>1.1.1</t>
  </si>
  <si>
    <t>1.1.1.1</t>
  </si>
  <si>
    <t>1.1.1.1;
1.1.1.2</t>
  </si>
  <si>
    <t>Uždavinys: Sudaryti sąlygas savivaldybės funkcijų vykdymui</t>
  </si>
  <si>
    <t>Priemonė: Savivaldybės tarybos darbo organizavimas</t>
  </si>
  <si>
    <t>Priemonė: Savivaldybės administracijos darbo organizavimas</t>
  </si>
  <si>
    <t xml:space="preserve">Priemonė: Kontrolės ir audito tarnybos darbo  organizavimas </t>
  </si>
  <si>
    <t xml:space="preserve">Priemonė: Mero rezervas </t>
  </si>
  <si>
    <t>Priemonė: Dalyvavimas vietinėse ir tarptautinėse organizacijose (narystės mokesčių mokėjimas), garbės piliečio išmokos mokėjimas</t>
  </si>
  <si>
    <t>Priemonė: Valstybės deleguotų funkcijų vykdymas</t>
  </si>
  <si>
    <t xml:space="preserve">Priemonė: Priešgaisrinės tarnybos darbo organizavimas </t>
  </si>
  <si>
    <t xml:space="preserve">Priemonė: Paskolų grąžinimas, palūkanų mokėjimas, kredito linijos ir dotacijų grąžinimas </t>
  </si>
  <si>
    <t xml:space="preserve">Priemonė: Projektų administravimas (darbo užmokestis) </t>
  </si>
  <si>
    <t xml:space="preserve">Priemonė: Projekto 05-002-01-07-08 „Valstybinės žemės nuomos mokesčio skaitmeninimas Panevėžio rajono ir Rokiškio rajono savivaldybėse“ įgyvendinimas </t>
  </si>
  <si>
    <t xml:space="preserve">Priemonė: Administracinės naštos mažinimo priemonių taikymas </t>
  </si>
  <si>
    <t xml:space="preserve">Uždavinys: Efektyviai valdyti savivaldybės investicijas ir finansinius srautus </t>
  </si>
  <si>
    <t>Uždavinys: Investuoti į savivaldybės administracijos darbuotojų kompetencijas, darbo sąlygų gerinimą, klientų aptarnavimo tobulinimą</t>
  </si>
  <si>
    <t>Metai</t>
  </si>
  <si>
    <t>Priemonė: Projekto „Pasirengimo valdyti krizes ir ekstremaliąsias situacijas stiprinimas Panevėžio rajone“ įgyvendinimas</t>
  </si>
  <si>
    <t>Priemonė: Projekto „Civilinės saugos pajėgumų stiprinimas pasienio regionuose per vietos lyderius“ (Stay Safe) įgyvendinimas</t>
  </si>
  <si>
    <t>Priemonė: Projekto „Priedangų infrastruktūros plėtra Panevėžio rajone“ įgyvendinimas</t>
  </si>
  <si>
    <t>001-01-03-06 (PVP)</t>
  </si>
  <si>
    <t>001-01-03-04 (PVP)</t>
  </si>
  <si>
    <t>001-01-03-05 (PVP)</t>
  </si>
  <si>
    <t xml:space="preserve">Priemonė: Panevėžio rajono administracinio pastato Vasario 16-osios g. 27, Panevėžio m. atnaujinimas </t>
  </si>
  <si>
    <t>2027 metų asignavimai ir kitos lėšos</t>
  </si>
  <si>
    <t>3 lentelė. Panevėžio rajono savivaldybės 2025–2027 metų 001 Savivaldybės valdymo programos uždaviniai, priemonės, asignavimai ir kitos lėšos (tūkst. eurų)</t>
  </si>
  <si>
    <t>1.1.1.1.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</si>
</sst>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i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2" fontId="3" fillId="5" borderId="1" xfId="0" applyNumberFormat="1" applyFont="1" applyFill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2" fontId="6" fillId="4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164" fontId="3" fillId="0" borderId="0" xfId="0" applyNumberFormat="1" applyFont="1"/>
    <xf numFmtId="2" fontId="6" fillId="3" borderId="1" xfId="0" applyNumberFormat="1" applyFont="1" applyFill="1" applyBorder="1" applyAlignment="1">
      <alignment horizontal="center" vertical="top" wrapText="1"/>
    </xf>
    <xf numFmtId="2" fontId="6" fillId="5" borderId="1" xfId="0" applyNumberFormat="1" applyFont="1" applyFill="1" applyBorder="1" applyAlignment="1">
      <alignment horizontal="center" vertical="top" wrapText="1"/>
    </xf>
    <xf numFmtId="164" fontId="7" fillId="5" borderId="1" xfId="0" applyNumberFormat="1" applyFont="1" applyFill="1" applyBorder="1" applyAlignment="1">
      <alignment horizontal="center" vertical="top" wrapText="1"/>
    </xf>
    <xf numFmtId="0" fontId="1" fillId="5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164" fontId="6" fillId="3" borderId="0" xfId="0" applyNumberFormat="1" applyFont="1" applyFill="1"/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2" fontId="7" fillId="5" borderId="1" xfId="0" applyNumberFormat="1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vertical="top"/>
    </xf>
    <xf numFmtId="0" fontId="10" fillId="3" borderId="0" xfId="0" applyFont="1" applyFill="1"/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left" vertical="center" wrapText="1"/>
    </xf>
    <xf numFmtId="164" fontId="7" fillId="4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164" fontId="13" fillId="5" borderId="1" xfId="0" applyNumberFormat="1" applyFont="1" applyFill="1" applyBorder="1"/>
    <xf numFmtId="164" fontId="3" fillId="0" borderId="0" xfId="0" applyNumberFormat="1" applyFont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59" Type="http://schemas.openxmlformats.org/officeDocument/2006/relationships/revisionLog" Target="revisionLog8.xml"/><Relationship Id="rId158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A00B4314-1F40-4613-96AB-5B0EFD74C16B}" diskRevisions="1" revisionId="901" preserveHistory="15">
  <header guid="{1C4ACF08-A61D-49F2-BBD4-8528CD2A28E7}" dateTime="2025-12-09T10:38:22" maxSheetId="3" userName="user" r:id="rId158" minRId="897" maxRId="898">
    <sheetIdMap count="2">
      <sheetId val="1"/>
      <sheetId val="2"/>
    </sheetIdMap>
  </header>
  <header guid="{A00B4314-1F40-4613-96AB-5B0EFD74C16B}" dateTime="2025-12-16T15:44:53" maxSheetId="3" userName="user" r:id="rId159" minRId="899" maxRId="901">
    <sheetIdMap count="2">
      <sheetId val="1"/>
      <sheetId val="2"/>
    </sheetIdMap>
  </header>
</header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7" sId="1" numFmtId="4">
    <oc r="D39">
      <v>1426.4</v>
    </oc>
    <nc r="D39">
      <v>1461.8</v>
    </nc>
  </rcc>
  <rcc rId="898" sId="1" numFmtId="4">
    <oc r="D93">
      <v>2190.6</v>
    </oc>
    <nc r="D93">
      <v>2226</v>
    </nc>
  </rcc>
  <rcv guid="{C1EF5078-F834-466D-A78D-C2FEFDDB78FD}" action="delete"/>
  <rcv guid="{C1EF5078-F834-466D-A78D-C2FEFDDB78FD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99" sId="1" numFmtId="4">
    <oc r="D9">
      <v>717.7</v>
    </oc>
    <nc r="D9">
      <v>714.3</v>
    </nc>
  </rcc>
  <rcc rId="900" sId="1" numFmtId="4">
    <oc r="D14">
      <v>7486.2</v>
    </oc>
    <nc r="D14">
      <v>7484</v>
    </nc>
  </rcc>
  <rcc rId="901" sId="1" numFmtId="4">
    <oc r="D33">
      <v>501.5</v>
    </oc>
    <nc r="D33">
      <v>507.1</v>
    </nc>
  </rcc>
  <rcv guid="{C1EF5078-F834-466D-A78D-C2FEFDDB78FD}" action="delete"/>
  <rcv guid="{C1EF5078-F834-466D-A78D-C2FEFDDB78F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10"/>
  <sheetViews>
    <sheetView tabSelected="1" topLeftCell="A76" zoomScaleNormal="100" workbookViewId="0">
      <selection activeCell="D58" sqref="D58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72" t="s">
        <v>69</v>
      </c>
      <c r="C2" s="72"/>
      <c r="D2" s="72"/>
      <c r="E2" s="72"/>
      <c r="F2" s="72"/>
      <c r="G2" s="72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68</v>
      </c>
      <c r="G3" s="10" t="s">
        <v>2</v>
      </c>
    </row>
    <row r="4" spans="2:7" x14ac:dyDescent="0.2">
      <c r="B4" s="32">
        <v>1</v>
      </c>
      <c r="C4" s="33">
        <v>2</v>
      </c>
      <c r="D4" s="32">
        <v>5</v>
      </c>
      <c r="E4" s="32">
        <v>6</v>
      </c>
      <c r="F4" s="32">
        <v>7</v>
      </c>
      <c r="G4" s="32">
        <v>8</v>
      </c>
    </row>
    <row r="5" spans="2:7" ht="31.15" customHeight="1" x14ac:dyDescent="0.2">
      <c r="B5" s="11" t="s">
        <v>28</v>
      </c>
      <c r="C5" s="11" t="s">
        <v>46</v>
      </c>
      <c r="D5" s="12"/>
      <c r="E5" s="12"/>
      <c r="F5" s="12"/>
      <c r="G5" s="48" t="s">
        <v>43</v>
      </c>
    </row>
    <row r="6" spans="2:7" ht="30" customHeight="1" x14ac:dyDescent="0.2">
      <c r="B6" s="13" t="s">
        <v>29</v>
      </c>
      <c r="C6" s="14" t="s">
        <v>47</v>
      </c>
      <c r="D6" s="34"/>
      <c r="E6" s="34"/>
      <c r="F6" s="34"/>
      <c r="G6" s="49" t="s">
        <v>44</v>
      </c>
    </row>
    <row r="7" spans="2:7" ht="17.25" customHeight="1" x14ac:dyDescent="0.2">
      <c r="B7" s="36"/>
      <c r="C7" s="35" t="s">
        <v>3</v>
      </c>
      <c r="D7" s="37">
        <f>SUM(D9:D10)</f>
        <v>715</v>
      </c>
      <c r="E7" s="37">
        <f t="shared" ref="E7:F7" si="0">SUM(E9:E10)</f>
        <v>758.7</v>
      </c>
      <c r="F7" s="37">
        <f t="shared" si="0"/>
        <v>787.5</v>
      </c>
      <c r="G7" s="38"/>
    </row>
    <row r="8" spans="2:7" ht="17.25" customHeight="1" x14ac:dyDescent="0.2">
      <c r="B8" s="54"/>
      <c r="C8" s="17" t="s">
        <v>4</v>
      </c>
      <c r="D8" s="26"/>
      <c r="E8" s="26"/>
      <c r="F8" s="26"/>
      <c r="G8" s="26"/>
    </row>
    <row r="9" spans="2:7" ht="27.75" customHeight="1" x14ac:dyDescent="0.2">
      <c r="B9" s="54"/>
      <c r="C9" s="17" t="s">
        <v>10</v>
      </c>
      <c r="D9" s="6">
        <v>714.3</v>
      </c>
      <c r="E9" s="6">
        <v>758.7</v>
      </c>
      <c r="F9" s="6">
        <v>787.5</v>
      </c>
      <c r="G9" s="19"/>
    </row>
    <row r="10" spans="2:7" ht="18" customHeight="1" x14ac:dyDescent="0.2">
      <c r="B10" s="54"/>
      <c r="C10" s="15" t="s">
        <v>9</v>
      </c>
      <c r="D10" s="6">
        <v>0.7</v>
      </c>
      <c r="E10" s="6"/>
      <c r="F10" s="6"/>
      <c r="G10" s="19"/>
    </row>
    <row r="11" spans="2:7" ht="28.5" customHeight="1" x14ac:dyDescent="0.2">
      <c r="B11" s="13" t="s">
        <v>30</v>
      </c>
      <c r="C11" s="14" t="s">
        <v>48</v>
      </c>
      <c r="D11" s="34"/>
      <c r="E11" s="34"/>
      <c r="F11" s="34"/>
      <c r="G11" s="49" t="s">
        <v>45</v>
      </c>
    </row>
    <row r="12" spans="2:7" ht="17.25" customHeight="1" x14ac:dyDescent="0.2">
      <c r="B12" s="20"/>
      <c r="C12" s="21" t="s">
        <v>3</v>
      </c>
      <c r="D12" s="7">
        <f>+D14+D15+D16</f>
        <v>8002.4</v>
      </c>
      <c r="E12" s="7">
        <f>+E14+E15+E16</f>
        <v>8254.9</v>
      </c>
      <c r="F12" s="7">
        <f>+F14+F15+F16</f>
        <v>8754.9</v>
      </c>
      <c r="G12" s="22"/>
    </row>
    <row r="13" spans="2:7" ht="17.25" customHeight="1" x14ac:dyDescent="0.2">
      <c r="B13" s="73"/>
      <c r="C13" s="17" t="s">
        <v>4</v>
      </c>
      <c r="D13" s="26"/>
      <c r="E13" s="26"/>
      <c r="F13" s="26"/>
      <c r="G13" s="19"/>
    </row>
    <row r="14" spans="2:7" ht="27.75" customHeight="1" x14ac:dyDescent="0.2">
      <c r="B14" s="73"/>
      <c r="C14" s="15" t="s">
        <v>10</v>
      </c>
      <c r="D14" s="6">
        <v>7484</v>
      </c>
      <c r="E14" s="6">
        <v>8222.4</v>
      </c>
      <c r="F14" s="6">
        <v>8722.4</v>
      </c>
      <c r="G14" s="16"/>
    </row>
    <row r="15" spans="2:7" ht="18.600000000000001" customHeight="1" x14ac:dyDescent="0.2">
      <c r="B15" s="73"/>
      <c r="C15" s="15" t="s">
        <v>13</v>
      </c>
      <c r="D15" s="6">
        <v>32.5</v>
      </c>
      <c r="E15" s="6">
        <v>32.5</v>
      </c>
      <c r="F15" s="6">
        <v>32.5</v>
      </c>
      <c r="G15" s="16"/>
    </row>
    <row r="16" spans="2:7" ht="16.5" customHeight="1" x14ac:dyDescent="0.2">
      <c r="B16" s="73"/>
      <c r="C16" s="15" t="s">
        <v>9</v>
      </c>
      <c r="D16" s="6">
        <v>485.9</v>
      </c>
      <c r="E16" s="6"/>
      <c r="F16" s="6"/>
      <c r="G16" s="16"/>
    </row>
    <row r="17" spans="2:7" ht="30" customHeight="1" x14ac:dyDescent="0.2">
      <c r="B17" s="13" t="s">
        <v>31</v>
      </c>
      <c r="C17" s="14" t="s">
        <v>49</v>
      </c>
      <c r="D17" s="30"/>
      <c r="E17" s="30"/>
      <c r="F17" s="30"/>
      <c r="G17" s="49" t="s">
        <v>44</v>
      </c>
    </row>
    <row r="18" spans="2:7" ht="17.25" customHeight="1" x14ac:dyDescent="0.2">
      <c r="B18" s="20"/>
      <c r="C18" s="21" t="s">
        <v>3</v>
      </c>
      <c r="D18" s="7">
        <f>SUM(D20:D21)</f>
        <v>157.79999999999998</v>
      </c>
      <c r="E18" s="7">
        <f t="shared" ref="E18:F18" si="1">SUM(E20:E21)</f>
        <v>164.7</v>
      </c>
      <c r="F18" s="7">
        <f t="shared" si="1"/>
        <v>171</v>
      </c>
      <c r="G18" s="22"/>
    </row>
    <row r="19" spans="2:7" ht="17.25" customHeight="1" x14ac:dyDescent="0.2">
      <c r="B19" s="73"/>
      <c r="C19" s="46" t="s">
        <v>4</v>
      </c>
      <c r="D19" s="6"/>
      <c r="E19" s="6"/>
      <c r="F19" s="6"/>
      <c r="G19" s="18"/>
    </row>
    <row r="20" spans="2:7" ht="27.75" customHeight="1" x14ac:dyDescent="0.2">
      <c r="B20" s="73"/>
      <c r="C20" s="24" t="s">
        <v>10</v>
      </c>
      <c r="D20" s="6">
        <v>156.6</v>
      </c>
      <c r="E20" s="6">
        <v>164.7</v>
      </c>
      <c r="F20" s="6">
        <v>171</v>
      </c>
      <c r="G20" s="27"/>
    </row>
    <row r="21" spans="2:7" ht="16.149999999999999" customHeight="1" x14ac:dyDescent="0.2">
      <c r="B21" s="73"/>
      <c r="C21" s="24" t="s">
        <v>9</v>
      </c>
      <c r="D21" s="6">
        <v>1.2</v>
      </c>
      <c r="E21" s="6"/>
      <c r="F21" s="6"/>
      <c r="G21" s="27"/>
    </row>
    <row r="22" spans="2:7" ht="16.149999999999999" customHeight="1" x14ac:dyDescent="0.2">
      <c r="B22" s="13" t="s">
        <v>32</v>
      </c>
      <c r="C22" s="14" t="s">
        <v>50</v>
      </c>
      <c r="D22" s="30"/>
      <c r="E22" s="30"/>
      <c r="F22" s="30"/>
      <c r="G22" s="49" t="s">
        <v>44</v>
      </c>
    </row>
    <row r="23" spans="2:7" ht="20.25" customHeight="1" x14ac:dyDescent="0.2">
      <c r="B23" s="20"/>
      <c r="C23" s="21" t="s">
        <v>3</v>
      </c>
      <c r="D23" s="7">
        <f>SUM(D25)</f>
        <v>150</v>
      </c>
      <c r="E23" s="7">
        <f t="shared" ref="E23:F23" si="2">SUM(E25)</f>
        <v>200</v>
      </c>
      <c r="F23" s="7">
        <f t="shared" si="2"/>
        <v>250</v>
      </c>
      <c r="G23" s="22"/>
    </row>
    <row r="24" spans="2:7" ht="16.5" customHeight="1" x14ac:dyDescent="0.2">
      <c r="B24" s="73"/>
      <c r="C24" s="46" t="s">
        <v>4</v>
      </c>
      <c r="D24" s="6"/>
      <c r="E24" s="6"/>
      <c r="F24" s="6"/>
      <c r="G24" s="18"/>
    </row>
    <row r="25" spans="2:7" ht="27" customHeight="1" x14ac:dyDescent="0.2">
      <c r="B25" s="73"/>
      <c r="C25" s="24" t="s">
        <v>10</v>
      </c>
      <c r="D25" s="6">
        <v>150</v>
      </c>
      <c r="E25" s="6">
        <v>200</v>
      </c>
      <c r="F25" s="6">
        <v>250</v>
      </c>
      <c r="G25" s="27"/>
    </row>
    <row r="26" spans="2:7" ht="44.45" customHeight="1" x14ac:dyDescent="0.2">
      <c r="B26" s="13" t="s">
        <v>33</v>
      </c>
      <c r="C26" s="14" t="s">
        <v>51</v>
      </c>
      <c r="D26" s="30"/>
      <c r="E26" s="30"/>
      <c r="F26" s="30"/>
      <c r="G26" s="49" t="s">
        <v>44</v>
      </c>
    </row>
    <row r="27" spans="2:7" ht="16.149999999999999" customHeight="1" x14ac:dyDescent="0.2">
      <c r="B27" s="20"/>
      <c r="C27" s="21" t="s">
        <v>3</v>
      </c>
      <c r="D27" s="7">
        <f>SUM(D29)</f>
        <v>36</v>
      </c>
      <c r="E27" s="7">
        <f t="shared" ref="E27:F27" si="3">SUM(E29)</f>
        <v>37.9</v>
      </c>
      <c r="F27" s="7">
        <f t="shared" si="3"/>
        <v>39.299999999999997</v>
      </c>
      <c r="G27" s="22"/>
    </row>
    <row r="28" spans="2:7" ht="16.149999999999999" customHeight="1" x14ac:dyDescent="0.2">
      <c r="B28" s="73"/>
      <c r="C28" s="46" t="s">
        <v>4</v>
      </c>
      <c r="D28" s="6"/>
      <c r="E28" s="6"/>
      <c r="F28" s="6"/>
      <c r="G28" s="18"/>
    </row>
    <row r="29" spans="2:7" ht="33.6" customHeight="1" x14ac:dyDescent="0.2">
      <c r="B29" s="73"/>
      <c r="C29" s="24" t="s">
        <v>10</v>
      </c>
      <c r="D29" s="6">
        <v>36</v>
      </c>
      <c r="E29" s="6">
        <v>37.9</v>
      </c>
      <c r="F29" s="6">
        <v>39.299999999999997</v>
      </c>
      <c r="G29" s="27"/>
    </row>
    <row r="30" spans="2:7" ht="40.5" customHeight="1" x14ac:dyDescent="0.2">
      <c r="B30" s="13" t="s">
        <v>34</v>
      </c>
      <c r="C30" s="14" t="s">
        <v>52</v>
      </c>
      <c r="D30" s="29"/>
      <c r="E30" s="29"/>
      <c r="F30" s="29"/>
      <c r="G30" s="49" t="s">
        <v>44</v>
      </c>
    </row>
    <row r="31" spans="2:7" ht="17.25" customHeight="1" x14ac:dyDescent="0.2">
      <c r="B31" s="20"/>
      <c r="C31" s="21" t="s">
        <v>19</v>
      </c>
      <c r="D31" s="7">
        <f>+D33+D34+D35</f>
        <v>1751.0000000000002</v>
      </c>
      <c r="E31" s="7">
        <f>+E33+E34+E35</f>
        <v>1647.3</v>
      </c>
      <c r="F31" s="7">
        <f t="shared" ref="F31" si="4">+F33+F34+F35</f>
        <v>1664.3000000000002</v>
      </c>
      <c r="G31" s="22"/>
    </row>
    <row r="32" spans="2:7" ht="17.25" customHeight="1" x14ac:dyDescent="0.2">
      <c r="B32" s="73"/>
      <c r="C32" s="17" t="s">
        <v>4</v>
      </c>
      <c r="D32" s="26"/>
      <c r="E32" s="26"/>
      <c r="F32" s="26"/>
      <c r="G32" s="19"/>
    </row>
    <row r="33" spans="2:7" ht="27.75" customHeight="1" x14ac:dyDescent="0.2">
      <c r="B33" s="73"/>
      <c r="C33" s="15" t="s">
        <v>10</v>
      </c>
      <c r="D33" s="6">
        <v>507.1</v>
      </c>
      <c r="E33" s="6">
        <v>441.3</v>
      </c>
      <c r="F33" s="6">
        <v>458.1</v>
      </c>
      <c r="G33" s="16"/>
    </row>
    <row r="34" spans="2:7" ht="18.600000000000001" customHeight="1" x14ac:dyDescent="0.2">
      <c r="B34" s="73"/>
      <c r="C34" s="15" t="s">
        <v>14</v>
      </c>
      <c r="D34" s="6">
        <v>1093.2</v>
      </c>
      <c r="E34" s="28">
        <v>1206</v>
      </c>
      <c r="F34" s="28">
        <v>1206.2</v>
      </c>
      <c r="G34" s="16"/>
    </row>
    <row r="35" spans="2:7" ht="18.600000000000001" customHeight="1" x14ac:dyDescent="0.2">
      <c r="B35" s="55"/>
      <c r="C35" s="24" t="s">
        <v>9</v>
      </c>
      <c r="D35" s="6">
        <v>150.69999999999999</v>
      </c>
      <c r="E35" s="45"/>
      <c r="F35" s="45"/>
      <c r="G35" s="16"/>
    </row>
    <row r="36" spans="2:7" ht="34.9" customHeight="1" x14ac:dyDescent="0.2">
      <c r="B36" s="23" t="s">
        <v>42</v>
      </c>
      <c r="C36" s="14" t="s">
        <v>53</v>
      </c>
      <c r="D36" s="50"/>
      <c r="E36" s="50"/>
      <c r="F36" s="50"/>
      <c r="G36" s="49" t="s">
        <v>44</v>
      </c>
    </row>
    <row r="37" spans="2:7" ht="17.25" customHeight="1" x14ac:dyDescent="0.2">
      <c r="B37" s="20"/>
      <c r="C37" s="21" t="s">
        <v>19</v>
      </c>
      <c r="D37" s="7">
        <f>D38+D39+D40</f>
        <v>1645.6</v>
      </c>
      <c r="E37" s="7">
        <f>+E38+E39+E40</f>
        <v>1481.6000000000001</v>
      </c>
      <c r="F37" s="7">
        <f>+F38+F39+F40</f>
        <v>1483.7</v>
      </c>
      <c r="G37" s="22"/>
    </row>
    <row r="38" spans="2:7" ht="30" customHeight="1" x14ac:dyDescent="0.2">
      <c r="B38" s="55"/>
      <c r="C38" s="15" t="s">
        <v>10</v>
      </c>
      <c r="D38" s="6">
        <v>52.5</v>
      </c>
      <c r="E38" s="6">
        <v>55.2</v>
      </c>
      <c r="F38" s="6">
        <v>57.3</v>
      </c>
      <c r="G38" s="16"/>
    </row>
    <row r="39" spans="2:7" ht="18.600000000000001" customHeight="1" x14ac:dyDescent="0.2">
      <c r="B39" s="55"/>
      <c r="C39" s="15" t="s">
        <v>14</v>
      </c>
      <c r="D39" s="6">
        <v>1461.8</v>
      </c>
      <c r="E39" s="6">
        <v>1426.4</v>
      </c>
      <c r="F39" s="6">
        <v>1426.4</v>
      </c>
      <c r="G39" s="16"/>
    </row>
    <row r="40" spans="2:7" ht="18.600000000000001" customHeight="1" x14ac:dyDescent="0.2">
      <c r="B40" s="55"/>
      <c r="C40" s="15" t="s">
        <v>9</v>
      </c>
      <c r="D40" s="6">
        <v>131.30000000000001</v>
      </c>
      <c r="E40" s="6"/>
      <c r="F40" s="6"/>
      <c r="G40" s="16"/>
    </row>
    <row r="41" spans="2:7" ht="35.450000000000003" customHeight="1" x14ac:dyDescent="0.2">
      <c r="B41" s="11" t="s">
        <v>35</v>
      </c>
      <c r="C41" s="56" t="s">
        <v>58</v>
      </c>
      <c r="D41" s="31"/>
      <c r="E41" s="31"/>
      <c r="F41" s="31"/>
      <c r="G41" s="12"/>
    </row>
    <row r="42" spans="2:7" ht="39.75" customHeight="1" x14ac:dyDescent="0.2">
      <c r="B42" s="23" t="s">
        <v>36</v>
      </c>
      <c r="C42" s="14" t="s">
        <v>54</v>
      </c>
      <c r="D42" s="41"/>
      <c r="E42" s="41"/>
      <c r="F42" s="41"/>
      <c r="G42" s="49"/>
    </row>
    <row r="43" spans="2:7" ht="15" customHeight="1" x14ac:dyDescent="0.2">
      <c r="B43" s="20"/>
      <c r="C43" s="21" t="s">
        <v>3</v>
      </c>
      <c r="D43" s="7">
        <f>SUM(D45:D46)</f>
        <v>731.5</v>
      </c>
      <c r="E43" s="7">
        <f t="shared" ref="E43:F43" si="5">SUM(E45:E46)</f>
        <v>300</v>
      </c>
      <c r="F43" s="7">
        <f t="shared" si="5"/>
        <v>400</v>
      </c>
      <c r="G43" s="22"/>
    </row>
    <row r="44" spans="2:7" ht="17.25" customHeight="1" x14ac:dyDescent="0.2">
      <c r="B44" s="73"/>
      <c r="C44" s="17" t="s">
        <v>4</v>
      </c>
      <c r="D44" s="26"/>
      <c r="E44" s="26"/>
      <c r="F44" s="26"/>
      <c r="G44" s="19"/>
    </row>
    <row r="45" spans="2:7" ht="27.75" customHeight="1" x14ac:dyDescent="0.2">
      <c r="B45" s="73"/>
      <c r="C45" s="15" t="s">
        <v>10</v>
      </c>
      <c r="D45" s="6">
        <v>731.5</v>
      </c>
      <c r="E45" s="6">
        <v>300</v>
      </c>
      <c r="F45" s="6">
        <v>400</v>
      </c>
      <c r="G45" s="16"/>
    </row>
    <row r="46" spans="2:7" ht="16.5" customHeight="1" x14ac:dyDescent="0.2">
      <c r="B46" s="73"/>
      <c r="C46" s="15" t="s">
        <v>9</v>
      </c>
      <c r="D46" s="28"/>
      <c r="E46" s="28"/>
      <c r="F46" s="28"/>
      <c r="G46" s="16"/>
    </row>
    <row r="47" spans="2:7" ht="36" customHeight="1" x14ac:dyDescent="0.2">
      <c r="B47" s="43" t="s">
        <v>41</v>
      </c>
      <c r="C47" s="14" t="s">
        <v>55</v>
      </c>
      <c r="D47" s="42"/>
      <c r="E47" s="42"/>
      <c r="F47" s="42"/>
      <c r="G47" s="49"/>
    </row>
    <row r="48" spans="2:7" ht="15" customHeight="1" x14ac:dyDescent="0.2">
      <c r="B48" s="20"/>
      <c r="C48" s="21" t="s">
        <v>3</v>
      </c>
      <c r="D48" s="7">
        <f>SUM(D50)</f>
        <v>76.3</v>
      </c>
      <c r="E48" s="7">
        <f>SUM(E50)</f>
        <v>80.3</v>
      </c>
      <c r="F48" s="7">
        <f t="shared" ref="F48" si="6">SUM(F50)</f>
        <v>83.4</v>
      </c>
      <c r="G48" s="22"/>
    </row>
    <row r="49" spans="2:7" ht="17.25" customHeight="1" x14ac:dyDescent="0.2">
      <c r="B49" s="73"/>
      <c r="C49" s="17" t="s">
        <v>4</v>
      </c>
      <c r="D49" s="26"/>
      <c r="E49" s="26"/>
      <c r="F49" s="26"/>
      <c r="G49" s="19"/>
    </row>
    <row r="50" spans="2:7" ht="27.75" customHeight="1" x14ac:dyDescent="0.2">
      <c r="B50" s="73"/>
      <c r="C50" s="15" t="s">
        <v>10</v>
      </c>
      <c r="D50" s="6">
        <v>76.3</v>
      </c>
      <c r="E50" s="6">
        <v>80.3</v>
      </c>
      <c r="F50" s="6">
        <v>83.4</v>
      </c>
      <c r="G50" s="16"/>
    </row>
    <row r="51" spans="2:7" ht="16.5" customHeight="1" x14ac:dyDescent="0.2">
      <c r="B51" s="73"/>
      <c r="C51" s="15" t="s">
        <v>9</v>
      </c>
      <c r="D51" s="28"/>
      <c r="E51" s="28"/>
      <c r="F51" s="28"/>
      <c r="G51" s="16"/>
    </row>
    <row r="52" spans="2:7" ht="40.9" customHeight="1" x14ac:dyDescent="0.2">
      <c r="B52" s="57" t="s">
        <v>37</v>
      </c>
      <c r="C52" s="56" t="s">
        <v>59</v>
      </c>
      <c r="D52" s="58"/>
      <c r="E52" s="58"/>
      <c r="F52" s="58"/>
      <c r="G52" s="12" t="s">
        <v>70</v>
      </c>
    </row>
    <row r="53" spans="2:7" ht="40.5" customHeight="1" x14ac:dyDescent="0.2">
      <c r="B53" s="43" t="s">
        <v>38</v>
      </c>
      <c r="C53" s="14" t="s">
        <v>56</v>
      </c>
      <c r="D53" s="42"/>
      <c r="E53" s="42"/>
      <c r="F53" s="42"/>
      <c r="G53" s="49"/>
    </row>
    <row r="54" spans="2:7" ht="26.45" customHeight="1" x14ac:dyDescent="0.2">
      <c r="B54" s="20"/>
      <c r="C54" s="21" t="s">
        <v>3</v>
      </c>
      <c r="D54" s="7">
        <f>SUM(D56:D58)</f>
        <v>110</v>
      </c>
      <c r="E54" s="7">
        <f>SUM(E56:E58)</f>
        <v>13.8</v>
      </c>
      <c r="F54" s="7">
        <f>SUM(F56:F58)</f>
        <v>0</v>
      </c>
      <c r="G54" s="22"/>
    </row>
    <row r="55" spans="2:7" x14ac:dyDescent="0.2">
      <c r="B55" s="73"/>
      <c r="C55" s="17" t="s">
        <v>4</v>
      </c>
      <c r="D55" s="26"/>
      <c r="E55" s="26"/>
      <c r="F55" s="26"/>
      <c r="G55" s="19"/>
    </row>
    <row r="56" spans="2:7" ht="25.5" x14ac:dyDescent="0.2">
      <c r="B56" s="73"/>
      <c r="C56" s="15" t="s">
        <v>10</v>
      </c>
      <c r="D56" s="6">
        <v>53.6</v>
      </c>
      <c r="E56" s="6"/>
      <c r="F56" s="6"/>
      <c r="G56" s="16"/>
    </row>
    <row r="57" spans="2:7" x14ac:dyDescent="0.2">
      <c r="B57" s="73"/>
      <c r="C57" s="15" t="s">
        <v>14</v>
      </c>
      <c r="D57" s="6">
        <v>0.5</v>
      </c>
      <c r="E57" s="6">
        <v>2</v>
      </c>
      <c r="F57" s="6"/>
      <c r="G57" s="16"/>
    </row>
    <row r="58" spans="2:7" ht="25.5" x14ac:dyDescent="0.2">
      <c r="B58" s="73"/>
      <c r="C58" s="15" t="s">
        <v>15</v>
      </c>
      <c r="D58" s="6">
        <v>55.9</v>
      </c>
      <c r="E58" s="6">
        <v>11.8</v>
      </c>
      <c r="F58" s="28"/>
      <c r="G58" s="16"/>
    </row>
    <row r="59" spans="2:7" ht="28.5" customHeight="1" x14ac:dyDescent="0.2">
      <c r="B59" s="43" t="s">
        <v>39</v>
      </c>
      <c r="C59" s="14" t="s">
        <v>67</v>
      </c>
      <c r="D59" s="42"/>
      <c r="E59" s="42"/>
      <c r="F59" s="42"/>
      <c r="G59" s="49" t="s">
        <v>70</v>
      </c>
    </row>
    <row r="60" spans="2:7" ht="26.45" customHeight="1" x14ac:dyDescent="0.2">
      <c r="B60" s="20"/>
      <c r="C60" s="21" t="s">
        <v>3</v>
      </c>
      <c r="D60" s="7">
        <f>SUM(D62:D66)</f>
        <v>100</v>
      </c>
      <c r="E60" s="7">
        <f t="shared" ref="E60:F60" si="7">SUM(E62:E66)</f>
        <v>2600</v>
      </c>
      <c r="F60" s="7">
        <f t="shared" si="7"/>
        <v>4200</v>
      </c>
      <c r="G60" s="22"/>
    </row>
    <row r="61" spans="2:7" x14ac:dyDescent="0.2">
      <c r="B61" s="73"/>
      <c r="C61" s="17" t="s">
        <v>4</v>
      </c>
      <c r="D61" s="26"/>
      <c r="E61" s="26"/>
      <c r="F61" s="26"/>
      <c r="G61" s="19"/>
    </row>
    <row r="62" spans="2:7" ht="25.5" x14ac:dyDescent="0.2">
      <c r="B62" s="73"/>
      <c r="C62" s="15" t="s">
        <v>10</v>
      </c>
      <c r="D62" s="28"/>
      <c r="E62" s="28">
        <v>1500</v>
      </c>
      <c r="F62" s="28">
        <v>2000</v>
      </c>
      <c r="G62" s="16"/>
    </row>
    <row r="63" spans="2:7" x14ac:dyDescent="0.2">
      <c r="B63" s="73"/>
      <c r="C63" s="15" t="s">
        <v>14</v>
      </c>
      <c r="D63" s="6"/>
      <c r="E63" s="6">
        <v>100</v>
      </c>
      <c r="F63" s="6">
        <v>200</v>
      </c>
      <c r="G63" s="16"/>
    </row>
    <row r="64" spans="2:7" ht="25.5" x14ac:dyDescent="0.2">
      <c r="B64" s="73"/>
      <c r="C64" s="15" t="s">
        <v>15</v>
      </c>
      <c r="D64" s="6"/>
      <c r="E64" s="6">
        <v>1000</v>
      </c>
      <c r="F64" s="6">
        <v>2000</v>
      </c>
      <c r="G64" s="16"/>
    </row>
    <row r="65" spans="2:7" x14ac:dyDescent="0.2">
      <c r="B65" s="73"/>
      <c r="C65" s="15" t="s">
        <v>16</v>
      </c>
      <c r="D65" s="6"/>
      <c r="E65" s="6"/>
      <c r="F65" s="6"/>
      <c r="G65" s="16"/>
    </row>
    <row r="66" spans="2:7" ht="18" customHeight="1" x14ac:dyDescent="0.2">
      <c r="B66" s="73"/>
      <c r="C66" s="15" t="s">
        <v>9</v>
      </c>
      <c r="D66" s="6">
        <v>100</v>
      </c>
      <c r="E66" s="6"/>
      <c r="F66" s="6"/>
      <c r="G66" s="16"/>
    </row>
    <row r="67" spans="2:7" ht="30.6" customHeight="1" x14ac:dyDescent="0.2">
      <c r="B67" s="23" t="s">
        <v>40</v>
      </c>
      <c r="C67" s="14" t="s">
        <v>57</v>
      </c>
      <c r="D67" s="41"/>
      <c r="E67" s="41"/>
      <c r="F67" s="41"/>
      <c r="G67" s="49"/>
    </row>
    <row r="68" spans="2:7" x14ac:dyDescent="0.2">
      <c r="B68" s="46"/>
      <c r="C68" s="17" t="s">
        <v>4</v>
      </c>
      <c r="D68" s="40"/>
      <c r="E68" s="40"/>
      <c r="F68" s="40"/>
      <c r="G68" s="19"/>
    </row>
    <row r="69" spans="2:7" ht="25.5" x14ac:dyDescent="0.2">
      <c r="B69" s="46"/>
      <c r="C69" s="15" t="s">
        <v>10</v>
      </c>
      <c r="D69" s="40"/>
      <c r="E69" s="40"/>
      <c r="F69" s="40"/>
      <c r="G69" s="19"/>
    </row>
    <row r="70" spans="2:7" ht="38.25" x14ac:dyDescent="0.2">
      <c r="B70" s="43" t="s">
        <v>65</v>
      </c>
      <c r="C70" s="14" t="s">
        <v>62</v>
      </c>
      <c r="D70" s="42"/>
      <c r="E70" s="42"/>
      <c r="F70" s="42"/>
      <c r="G70" s="49"/>
    </row>
    <row r="71" spans="2:7" x14ac:dyDescent="0.2">
      <c r="B71" s="20"/>
      <c r="C71" s="21" t="s">
        <v>3</v>
      </c>
      <c r="D71" s="7">
        <f>SUM(D73:D76)</f>
        <v>25.6</v>
      </c>
      <c r="E71" s="7">
        <f>SUM(E73:E76)</f>
        <v>68.400000000000006</v>
      </c>
      <c r="F71" s="7">
        <f>SUM(F73:F76)</f>
        <v>68.400000000000006</v>
      </c>
      <c r="G71" s="22"/>
    </row>
    <row r="72" spans="2:7" x14ac:dyDescent="0.2">
      <c r="B72" s="55"/>
      <c r="C72" s="17" t="s">
        <v>4</v>
      </c>
      <c r="D72" s="26"/>
      <c r="E72" s="26"/>
      <c r="F72" s="26"/>
      <c r="G72" s="19"/>
    </row>
    <row r="73" spans="2:7" ht="25.5" x14ac:dyDescent="0.2">
      <c r="B73" s="55"/>
      <c r="C73" s="15" t="s">
        <v>10</v>
      </c>
      <c r="D73" s="6">
        <v>15.6</v>
      </c>
      <c r="E73" s="6"/>
      <c r="F73" s="6"/>
      <c r="G73" s="16"/>
    </row>
    <row r="74" spans="2:7" x14ac:dyDescent="0.2">
      <c r="B74" s="55"/>
      <c r="C74" s="15" t="s">
        <v>14</v>
      </c>
      <c r="D74" s="6">
        <v>1.5</v>
      </c>
      <c r="E74" s="6">
        <v>10</v>
      </c>
      <c r="F74" s="6">
        <v>10</v>
      </c>
      <c r="G74" s="16"/>
    </row>
    <row r="75" spans="2:7" ht="25.5" x14ac:dyDescent="0.2">
      <c r="B75" s="55"/>
      <c r="C75" s="15" t="s">
        <v>15</v>
      </c>
      <c r="D75" s="6"/>
      <c r="E75" s="6">
        <v>58.4</v>
      </c>
      <c r="F75" s="6">
        <v>58.4</v>
      </c>
      <c r="G75" s="16"/>
    </row>
    <row r="76" spans="2:7" ht="18.75" customHeight="1" x14ac:dyDescent="0.2">
      <c r="B76" s="55"/>
      <c r="C76" s="15" t="s">
        <v>9</v>
      </c>
      <c r="D76" s="28">
        <v>8.5</v>
      </c>
      <c r="E76" s="28"/>
      <c r="F76" s="28"/>
      <c r="G76" s="16"/>
    </row>
    <row r="77" spans="2:7" ht="39" customHeight="1" x14ac:dyDescent="0.2">
      <c r="B77" s="43" t="s">
        <v>66</v>
      </c>
      <c r="C77" s="14" t="s">
        <v>61</v>
      </c>
      <c r="D77" s="42"/>
      <c r="E77" s="42"/>
      <c r="F77" s="42"/>
      <c r="G77" s="49"/>
    </row>
    <row r="78" spans="2:7" x14ac:dyDescent="0.2">
      <c r="B78" s="20"/>
      <c r="C78" s="21" t="s">
        <v>3</v>
      </c>
      <c r="D78" s="7">
        <f>SUM(D80:D83)</f>
        <v>40</v>
      </c>
      <c r="E78" s="7">
        <f>SUM(E80:E83)</f>
        <v>0</v>
      </c>
      <c r="F78" s="7">
        <f>SUM(F80:F83)</f>
        <v>0</v>
      </c>
      <c r="G78" s="22"/>
    </row>
    <row r="79" spans="2:7" ht="26.25" customHeight="1" x14ac:dyDescent="0.2">
      <c r="B79" s="55"/>
      <c r="C79" s="17" t="s">
        <v>4</v>
      </c>
      <c r="D79" s="26"/>
      <c r="E79" s="26"/>
      <c r="F79" s="26"/>
      <c r="G79" s="19"/>
    </row>
    <row r="80" spans="2:7" ht="26.25" customHeight="1" x14ac:dyDescent="0.2">
      <c r="B80" s="55"/>
      <c r="C80" s="15" t="s">
        <v>10</v>
      </c>
      <c r="D80" s="28"/>
      <c r="E80" s="28"/>
      <c r="F80" s="28"/>
      <c r="G80" s="16"/>
    </row>
    <row r="81" spans="2:7" ht="26.25" customHeight="1" x14ac:dyDescent="0.2">
      <c r="B81" s="55"/>
      <c r="C81" s="15" t="s">
        <v>14</v>
      </c>
      <c r="D81" s="28">
        <v>40</v>
      </c>
      <c r="E81" s="28"/>
      <c r="F81" s="28"/>
      <c r="G81" s="16"/>
    </row>
    <row r="82" spans="2:7" ht="26.25" customHeight="1" x14ac:dyDescent="0.2">
      <c r="B82" s="55"/>
      <c r="C82" s="15" t="s">
        <v>15</v>
      </c>
      <c r="D82" s="28"/>
      <c r="E82" s="28"/>
      <c r="F82" s="28"/>
      <c r="G82" s="16"/>
    </row>
    <row r="83" spans="2:7" ht="18.75" customHeight="1" x14ac:dyDescent="0.2">
      <c r="B83" s="55"/>
      <c r="C83" s="15" t="s">
        <v>9</v>
      </c>
      <c r="D83" s="28"/>
      <c r="E83" s="28"/>
      <c r="F83" s="28"/>
      <c r="G83" s="16"/>
    </row>
    <row r="84" spans="2:7" ht="29.25" customHeight="1" x14ac:dyDescent="0.2">
      <c r="B84" s="43" t="s">
        <v>64</v>
      </c>
      <c r="C84" s="14" t="s">
        <v>63</v>
      </c>
      <c r="D84" s="42"/>
      <c r="E84" s="42"/>
      <c r="F84" s="42"/>
      <c r="G84" s="49"/>
    </row>
    <row r="85" spans="2:7" ht="18.75" customHeight="1" x14ac:dyDescent="0.2">
      <c r="B85" s="20"/>
      <c r="C85" s="21" t="s">
        <v>3</v>
      </c>
      <c r="D85" s="7">
        <f>SUM(D87:D90)</f>
        <v>0</v>
      </c>
      <c r="E85" s="7">
        <f>SUM(E87:E90)</f>
        <v>0</v>
      </c>
      <c r="F85" s="7">
        <f>SUM(F87:F90)</f>
        <v>0</v>
      </c>
      <c r="G85" s="22"/>
    </row>
    <row r="86" spans="2:7" ht="18.75" customHeight="1" x14ac:dyDescent="0.2">
      <c r="B86" s="55"/>
      <c r="C86" s="17" t="s">
        <v>4</v>
      </c>
      <c r="D86" s="26"/>
      <c r="E86" s="26"/>
      <c r="F86" s="26"/>
      <c r="G86" s="19"/>
    </row>
    <row r="87" spans="2:7" ht="25.5" customHeight="1" x14ac:dyDescent="0.2">
      <c r="B87" s="55"/>
      <c r="C87" s="15" t="s">
        <v>10</v>
      </c>
      <c r="D87" s="28"/>
      <c r="E87" s="28"/>
      <c r="F87" s="28"/>
      <c r="G87" s="16"/>
    </row>
    <row r="88" spans="2:7" ht="18.75" customHeight="1" x14ac:dyDescent="0.2">
      <c r="B88" s="55"/>
      <c r="C88" s="15" t="s">
        <v>14</v>
      </c>
      <c r="D88" s="28"/>
      <c r="E88" s="28"/>
      <c r="F88" s="28"/>
      <c r="G88" s="16"/>
    </row>
    <row r="89" spans="2:7" ht="27" customHeight="1" x14ac:dyDescent="0.2">
      <c r="B89" s="55"/>
      <c r="C89" s="15" t="s">
        <v>15</v>
      </c>
      <c r="D89" s="28"/>
      <c r="E89" s="28"/>
      <c r="F89" s="28"/>
      <c r="G89" s="16"/>
    </row>
    <row r="90" spans="2:7" ht="18.75" customHeight="1" x14ac:dyDescent="0.2">
      <c r="B90" s="55"/>
      <c r="C90" s="15" t="s">
        <v>9</v>
      </c>
      <c r="D90" s="28"/>
      <c r="E90" s="28"/>
      <c r="F90" s="28"/>
      <c r="G90" s="16"/>
    </row>
    <row r="91" spans="2:7" ht="26.25" customHeight="1" x14ac:dyDescent="0.2">
      <c r="B91" s="59"/>
      <c r="C91" s="60" t="s">
        <v>20</v>
      </c>
      <c r="D91" s="61">
        <f>D60+D54+D48+D43+D37+D31+D27+D23+D18+D12+D7+D71+D78</f>
        <v>13541.199999999999</v>
      </c>
      <c r="E91" s="61">
        <f>E60+E54+E48+E43+E37+E31+E27+E23+E18+E12+E7+E71</f>
        <v>15607.6</v>
      </c>
      <c r="F91" s="61">
        <f t="shared" ref="F91" si="8">F60+F54+F48+F43+F37+F31+F27+F23+F18+F12+F7+F71</f>
        <v>17902.5</v>
      </c>
      <c r="G91" s="22"/>
    </row>
    <row r="92" spans="2:7" ht="15.75" customHeight="1" x14ac:dyDescent="0.2">
      <c r="B92" s="25"/>
      <c r="C92" s="24" t="s">
        <v>5</v>
      </c>
      <c r="D92" s="5">
        <f>SUM(D85+D60+D54+D78+D71)</f>
        <v>275.60000000000002</v>
      </c>
      <c r="E92" s="5">
        <f t="shared" ref="E92:F92" si="9">SUM(E85+E60+E54)</f>
        <v>2613.8000000000002</v>
      </c>
      <c r="F92" s="5">
        <f t="shared" si="9"/>
        <v>4200</v>
      </c>
      <c r="G92" s="16"/>
    </row>
    <row r="93" spans="2:7" ht="29.45" customHeight="1" x14ac:dyDescent="0.2">
      <c r="B93" s="25"/>
      <c r="C93" s="24" t="s">
        <v>6</v>
      </c>
      <c r="D93" s="5">
        <v>2226</v>
      </c>
      <c r="E93" s="5">
        <f>+E91-D91</f>
        <v>2066.4000000000015</v>
      </c>
      <c r="F93" s="5">
        <f>+F91-E91</f>
        <v>2294.8999999999996</v>
      </c>
      <c r="G93" s="16"/>
    </row>
    <row r="94" spans="2:7" x14ac:dyDescent="0.2">
      <c r="C94" s="4"/>
    </row>
    <row r="95" spans="2:7" ht="13.15" customHeight="1" x14ac:dyDescent="0.2">
      <c r="B95" s="74" t="s">
        <v>11</v>
      </c>
      <c r="C95" s="74"/>
      <c r="D95" s="74"/>
      <c r="E95" s="74"/>
      <c r="F95" s="74"/>
      <c r="G95" s="74"/>
    </row>
    <row r="96" spans="2:7" ht="18" customHeight="1" x14ac:dyDescent="0.2">
      <c r="B96" s="74" t="s">
        <v>12</v>
      </c>
      <c r="C96" s="74"/>
      <c r="D96" s="74"/>
      <c r="E96" s="74"/>
      <c r="F96" s="74"/>
      <c r="G96" s="74"/>
    </row>
    <row r="97" spans="2:7" x14ac:dyDescent="0.2">
      <c r="B97" s="75" t="s">
        <v>18</v>
      </c>
      <c r="C97" s="75"/>
      <c r="D97" s="75"/>
      <c r="E97" s="75"/>
      <c r="F97" s="75"/>
      <c r="G97" s="75"/>
    </row>
    <row r="98" spans="2:7" x14ac:dyDescent="0.2">
      <c r="B98" s="51" t="s">
        <v>17</v>
      </c>
      <c r="C98" s="52"/>
      <c r="D98" s="53"/>
      <c r="E98" s="51"/>
      <c r="F98" s="51"/>
      <c r="G98" s="51"/>
    </row>
    <row r="99" spans="2:7" x14ac:dyDescent="0.2">
      <c r="D99" s="47"/>
    </row>
    <row r="100" spans="2:7" x14ac:dyDescent="0.2">
      <c r="B100" s="66" t="s">
        <v>60</v>
      </c>
      <c r="C100" s="67">
        <v>2025</v>
      </c>
      <c r="D100" s="67">
        <v>2026</v>
      </c>
      <c r="E100" s="67">
        <v>2027</v>
      </c>
    </row>
    <row r="101" spans="2:7" ht="36" x14ac:dyDescent="0.2">
      <c r="B101" s="68" t="s">
        <v>3</v>
      </c>
      <c r="C101" s="70">
        <f>+C103+C104+C105+C106+C107</f>
        <v>13541.199999999999</v>
      </c>
      <c r="D101" s="70">
        <f>+D103+D104+D105+D106+D107</f>
        <v>15607.6</v>
      </c>
      <c r="E101" s="70">
        <f>+E103+E104+E106+E105+E107</f>
        <v>17902.5</v>
      </c>
      <c r="F101" s="39"/>
    </row>
    <row r="102" spans="2:7" x14ac:dyDescent="0.2">
      <c r="B102" s="62" t="s">
        <v>4</v>
      </c>
      <c r="C102" s="63"/>
      <c r="D102" s="63"/>
      <c r="E102" s="63"/>
    </row>
    <row r="103" spans="2:7" ht="41.25" customHeight="1" x14ac:dyDescent="0.2">
      <c r="B103" s="64" t="s">
        <v>10</v>
      </c>
      <c r="C103" s="69">
        <f>+D9+D14+D20+D25+D29+D33+D38+D45+D50+D56+D73+D62</f>
        <v>9977.5</v>
      </c>
      <c r="D103" s="69">
        <f>+E9+E14+E20+E25+E29+E33+E38+E45+E50+E56+E73+E62</f>
        <v>11760.5</v>
      </c>
      <c r="E103" s="69">
        <f t="shared" ref="E103" si="10">+F9+F14+F20+F25+F29+F33+F38+F45+F50+F56+F73+F62</f>
        <v>12968.999999999998</v>
      </c>
    </row>
    <row r="104" spans="2:7" ht="24" x14ac:dyDescent="0.2">
      <c r="B104" s="64" t="s">
        <v>13</v>
      </c>
      <c r="C104" s="69">
        <f>+D15</f>
        <v>32.5</v>
      </c>
      <c r="D104" s="69">
        <f>+E15</f>
        <v>32.5</v>
      </c>
      <c r="E104" s="69">
        <f>+F15</f>
        <v>32.5</v>
      </c>
    </row>
    <row r="105" spans="2:7" ht="18.75" customHeight="1" x14ac:dyDescent="0.2">
      <c r="B105" s="64" t="s">
        <v>9</v>
      </c>
      <c r="C105" s="69">
        <f>+D16+D40+D10+D35+D21+D66+D76</f>
        <v>878.30000000000018</v>
      </c>
      <c r="D105" s="69">
        <f t="shared" ref="D105:E105" si="11">+E16+E40+E10+E35+E21+E66</f>
        <v>0</v>
      </c>
      <c r="E105" s="69">
        <f t="shared" si="11"/>
        <v>0</v>
      </c>
    </row>
    <row r="106" spans="2:7" ht="36" x14ac:dyDescent="0.2">
      <c r="B106" s="64" t="s">
        <v>14</v>
      </c>
      <c r="C106" s="69">
        <f>D63+D39+D34+D74+D57+D81</f>
        <v>2597</v>
      </c>
      <c r="D106" s="69">
        <f>E63+E39+E34+E74+E57</f>
        <v>2744.4</v>
      </c>
      <c r="E106" s="69">
        <f>F63+F39+F34+F74+F57</f>
        <v>2842.6000000000004</v>
      </c>
    </row>
    <row r="107" spans="2:7" ht="37.5" customHeight="1" x14ac:dyDescent="0.2">
      <c r="B107" s="65" t="s">
        <v>15</v>
      </c>
      <c r="C107" s="69">
        <f>SUM(D82+D89+D75+D64+D58)</f>
        <v>55.9</v>
      </c>
      <c r="D107" s="69">
        <f t="shared" ref="D107:E107" si="12">SUM(E82+E89+E75+E64+E58)</f>
        <v>1070.2</v>
      </c>
      <c r="E107" s="69">
        <f t="shared" si="12"/>
        <v>2058.4</v>
      </c>
    </row>
    <row r="110" spans="2:7" x14ac:dyDescent="0.2">
      <c r="C110" s="71"/>
    </row>
  </sheetData>
  <customSheetViews>
    <customSheetView guid="{448F0D43-38BB-4FB3-82B1-0CA59C1C4E58}" fitToPage="1" topLeftCell="A82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1"/>
    </customSheetView>
    <customSheetView guid="{530B83ED-570D-4354-9AD4-04EFB5ECABC2}" showPageBreaks="1" fitToPage="1">
      <selection activeCell="C171" sqref="C171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B387BF2B-BD6A-49CD-818E-820464B234C6}" fitToPage="1" topLeftCell="A25">
      <selection activeCell="D35" sqref="D35"/>
      <pageMargins left="0.39370078740157483" right="0.39370078740157483" top="0.59055118110236227" bottom="0.59055118110236227" header="0" footer="0"/>
      <pageSetup paperSize="9" scale="53" fitToHeight="0" orientation="portrait" r:id="rId3"/>
    </customSheetView>
    <customSheetView guid="{8B6C7191-8D5C-4793-9D88-46E336E02B5F}" fitToPage="1" topLeftCell="A190">
      <selection activeCell="P179" sqref="P179"/>
      <pageMargins left="0.39370078740157483" right="0.39370078740157483" top="0.59055118110236227" bottom="0.59055118110236227" header="0" footer="0"/>
      <pageSetup paperSize="9" scale="53" fitToHeight="0" orientation="portrait" r:id="rId4"/>
    </customSheetView>
    <customSheetView guid="{0950847F-C5D6-4B73-AB72-6FF6F74E30B1}" fitToPage="1" topLeftCell="A68">
      <selection activeCell="B75" sqref="B75:E82"/>
      <pageMargins left="0.39370078740157483" right="0.39370078740157483" top="0.59055118110236227" bottom="0.59055118110236227" header="0" footer="0"/>
      <pageSetup paperSize="9" scale="53" fitToHeight="0" orientation="portrait" r:id="rId5"/>
    </customSheetView>
    <customSheetView guid="{974B3D56-B907-4FD7-AF29-205D674939BB}" fitToPage="1">
      <selection activeCell="D10" sqref="D10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C1EF5078-F834-466D-A78D-C2FEFDDB78FD}" fitToPage="1" topLeftCell="A76">
      <selection activeCell="D58" sqref="D58"/>
      <pageMargins left="0.39370078740157483" right="0.39370078740157483" top="0.59055118110236227" bottom="0.59055118110236227" header="0" footer="0"/>
      <pageSetup paperSize="9" scale="53" fitToHeight="0" orientation="portrait" r:id="rId7"/>
    </customSheetView>
  </customSheetViews>
  <mergeCells count="13">
    <mergeCell ref="B2:G2"/>
    <mergeCell ref="B24:B25"/>
    <mergeCell ref="B28:B29"/>
    <mergeCell ref="B96:G96"/>
    <mergeCell ref="B97:G97"/>
    <mergeCell ref="B19:B21"/>
    <mergeCell ref="B95:G95"/>
    <mergeCell ref="B13:B16"/>
    <mergeCell ref="B61:B66"/>
    <mergeCell ref="B32:B34"/>
    <mergeCell ref="B44:B46"/>
    <mergeCell ref="B55:B58"/>
    <mergeCell ref="B49:B51"/>
  </mergeCells>
  <pageMargins left="0.39370078740157483" right="0.39370078740157483" top="0.59055118110236227" bottom="0.59055118110236227" header="0" footer="0"/>
  <pageSetup paperSize="9" scale="53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11" sqref="D11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3" width="14.7109375" style="1" customWidth="1"/>
    <col min="4" max="16384" width="9.140625" style="1"/>
  </cols>
  <sheetData>
    <row r="1" spans="2:2" ht="15" customHeight="1" x14ac:dyDescent="0.2">
      <c r="B1" s="35" t="s">
        <v>3</v>
      </c>
    </row>
    <row r="2" spans="2:2" ht="168" customHeight="1" x14ac:dyDescent="0.2">
      <c r="B2" s="3" t="s">
        <v>25</v>
      </c>
    </row>
    <row r="3" spans="2:2" ht="167.25" customHeight="1" x14ac:dyDescent="0.2">
      <c r="B3" s="2" t="s">
        <v>21</v>
      </c>
    </row>
    <row r="4" spans="2:2" ht="102" customHeight="1" x14ac:dyDescent="0.2">
      <c r="B4" s="2" t="s">
        <v>26</v>
      </c>
    </row>
    <row r="5" spans="2:2" ht="75.599999999999994" customHeight="1" x14ac:dyDescent="0.2">
      <c r="B5" s="2" t="s">
        <v>22</v>
      </c>
    </row>
    <row r="6" spans="2:2" ht="36.6" customHeight="1" x14ac:dyDescent="0.2">
      <c r="B6" s="2" t="s">
        <v>23</v>
      </c>
    </row>
    <row r="7" spans="2:2" ht="177" customHeight="1" x14ac:dyDescent="0.2">
      <c r="B7" s="2" t="s">
        <v>27</v>
      </c>
    </row>
    <row r="8" spans="2:2" ht="124.15" customHeight="1" x14ac:dyDescent="0.2">
      <c r="B8" s="44" t="s">
        <v>24</v>
      </c>
    </row>
    <row r="9" spans="2:2" x14ac:dyDescent="0.2">
      <c r="B9" s="4"/>
    </row>
  </sheetData>
  <customSheetViews>
    <customSheetView guid="{448F0D43-38BB-4FB3-82B1-0CA59C1C4E58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30B83ED-570D-4354-9AD4-04EFB5ECABC2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387BF2B-BD6A-49CD-818E-820464B234C6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8B6C7191-8D5C-4793-9D88-46E336E02B5F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0950847F-C5D6-4B73-AB72-6FF6F74E30B1}" fitToPage="1" state="hidden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974B3D56-B907-4FD7-AF29-205D674939BB}" fitToPage="1" state="hidden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C1EF5078-F834-466D-A78D-C2FEFDDB78FD}" fitToPage="1" topLeftCell="A4">
      <selection activeCell="D11" sqref="D11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2025-10-10T10:26:51Z</cp:lastPrinted>
  <dcterms:created xsi:type="dcterms:W3CDTF">2023-07-11T10:34:54Z</dcterms:created>
  <dcterms:modified xsi:type="dcterms:W3CDTF">2025-12-16T14:32:30Z</dcterms:modified>
</cp:coreProperties>
</file>