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Irena Stankeviciene - Individuali peržiūra" guid="{D40DC06B-B48E-4B03-95F3-3E7C0BD5B99D}" mergeInterval="0" personalView="1" yWindow="40" windowWidth="1920" windowHeight="104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0" i="1" l="1"/>
  <c r="C217" i="1"/>
  <c r="C220" i="1"/>
  <c r="C219" i="1"/>
  <c r="C215" i="1"/>
  <c r="D180" i="1"/>
  <c r="D45" i="1" l="1"/>
  <c r="D218" i="1" l="1"/>
  <c r="E218" i="1"/>
  <c r="C218" i="1"/>
  <c r="D128" i="1" l="1"/>
  <c r="D205" i="1" s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04" i="1" s="1"/>
  <c r="E213" i="1"/>
  <c r="D213" i="1"/>
  <c r="D220" i="1"/>
  <c r="E220" i="1"/>
  <c r="D219" i="1"/>
  <c r="E219" i="1"/>
  <c r="D217" i="1"/>
  <c r="E217" i="1"/>
  <c r="D216" i="1"/>
  <c r="E216" i="1"/>
  <c r="C216" i="1"/>
  <c r="D215" i="1"/>
  <c r="E215" i="1"/>
  <c r="C213" i="1" l="1"/>
  <c r="F187" i="1"/>
  <c r="E187" i="1"/>
  <c r="D187" i="1"/>
  <c r="F180" i="1" l="1"/>
  <c r="E180" i="1"/>
  <c r="D173" i="1" l="1"/>
  <c r="D200" i="1"/>
  <c r="F173" i="1"/>
  <c r="E173" i="1"/>
  <c r="D160" i="1" l="1"/>
  <c r="D153" i="1"/>
  <c r="D167" i="1" l="1"/>
  <c r="F167" i="1"/>
  <c r="E167" i="1"/>
  <c r="D89" i="1" l="1"/>
  <c r="D51" i="1" l="1"/>
  <c r="D77" i="1"/>
  <c r="D83" i="1"/>
  <c r="D147" i="1"/>
  <c r="D195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E195" i="1" l="1"/>
  <c r="F195" i="1"/>
  <c r="E134" i="1"/>
  <c r="F134" i="1"/>
  <c r="D134" i="1"/>
  <c r="E141" i="1"/>
  <c r="F141" i="1"/>
  <c r="D141" i="1"/>
  <c r="E200" i="1"/>
  <c r="F200" i="1"/>
  <c r="E100" i="1"/>
  <c r="F100" i="1"/>
  <c r="D100" i="1"/>
  <c r="E128" i="1"/>
  <c r="F128" i="1"/>
  <c r="E96" i="1"/>
  <c r="F96" i="1"/>
  <c r="D96" i="1"/>
  <c r="F205" i="1" l="1"/>
  <c r="E205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E206" i="1" l="1"/>
  <c r="F206" i="1" l="1"/>
</calcChain>
</file>

<file path=xl/sharedStrings.xml><?xml version="1.0" encoding="utf-8"?>
<sst xmlns="http://schemas.openxmlformats.org/spreadsheetml/2006/main" count="293" uniqueCount="117">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</sst>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32" Type="http://schemas.openxmlformats.org/officeDocument/2006/relationships/revisionLog" Target="revisionLog39.xml"/><Relationship Id="rId331" Type="http://schemas.openxmlformats.org/officeDocument/2006/relationships/revisionLog" Target="revisionLog38.xml"/><Relationship Id="rId330" Type="http://schemas.openxmlformats.org/officeDocument/2006/relationships/revisionLog" Target="revisionLog37.xml"/><Relationship Id="rId334" Type="http://schemas.openxmlformats.org/officeDocument/2006/relationships/revisionLog" Target="revisionLog41.xml"/><Relationship Id="rId333" Type="http://schemas.openxmlformats.org/officeDocument/2006/relationships/revisionLog" Target="revisionLog4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7BBBBB9-F6CA-4DBF-8EFF-59EECEB17BBD}" diskRevisions="1" revisionId="1866" preserveHistory="15">
  <header guid="{39FA9DAB-221D-431C-89D1-F704BCB1E608}" dateTime="2025-09-10T10:34:22" maxSheetId="3" userName="user" r:id="rId330" minRId="1846" maxRId="1860">
    <sheetIdMap count="2">
      <sheetId val="1"/>
      <sheetId val="2"/>
    </sheetIdMap>
  </header>
  <header guid="{48E86691-7C9C-47D5-B893-C0E0DBD940FA}" dateTime="2025-09-10T10:36:54" maxSheetId="3" userName="user" r:id="rId331" minRId="1861" maxRId="1862">
    <sheetIdMap count="2">
      <sheetId val="1"/>
      <sheetId val="2"/>
    </sheetIdMap>
  </header>
  <header guid="{6019A71B-CCC1-47DA-B88D-4666F474FFE2}" dateTime="2025-09-10T14:23:50" maxSheetId="3" userName="user" r:id="rId332" minRId="1863" maxRId="1864">
    <sheetIdMap count="2">
      <sheetId val="1"/>
      <sheetId val="2"/>
    </sheetIdMap>
  </header>
  <header guid="{58F14EFC-6A22-43F0-BCF5-502F84E6F8F5}" dateTime="2025-09-22T16:02:13" maxSheetId="3" userName="user" r:id="rId333" minRId="1865">
    <sheetIdMap count="2">
      <sheetId val="1"/>
      <sheetId val="2"/>
    </sheetIdMap>
  </header>
  <header guid="{17BBBBB9-F6CA-4DBF-8EFF-59EECEB17BBD}" dateTime="2025-09-22T16:14:31" maxSheetId="3" userName="user" r:id="rId334" minRId="1866">
    <sheetIdMap count="2">
      <sheetId val="1"/>
      <sheetId val="2"/>
    </sheetIdMap>
  </header>
</header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6" sId="1" numFmtId="4">
    <oc r="D35">
      <v>1346.8</v>
    </oc>
    <nc r="D35">
      <v>1351.8</v>
    </nc>
  </rcc>
  <rcc rId="1847" sId="1" numFmtId="4">
    <oc r="D59">
      <v>431.7</v>
    </oc>
    <nc r="D59">
      <v>443.7</v>
    </nc>
  </rcc>
  <rcc rId="1848" sId="1" numFmtId="4">
    <oc r="D66">
      <v>1103.9000000000001</v>
    </oc>
    <nc r="D66">
      <v>1091.9000000000001</v>
    </nc>
  </rcc>
  <rcc rId="1849" sId="1" numFmtId="4">
    <oc r="D68">
      <v>60.4</v>
    </oc>
    <nc r="D68">
      <v>67</v>
    </nc>
  </rcc>
  <rcc rId="1850" sId="1" numFmtId="4">
    <oc r="D131">
      <v>611.4</v>
    </oc>
    <nc r="D131">
      <v>515.79999999999995</v>
    </nc>
  </rcc>
  <rcc rId="1851" sId="1" numFmtId="4">
    <oc r="D165">
      <v>66.8</v>
    </oc>
    <nc r="D165">
      <v>96.5</v>
    </nc>
  </rcc>
  <rrc rId="1852" sId="1" ref="A183:XFD183" action="insertRow"/>
  <rcc rId="1853" sId="1">
    <nc r="C183" t="inlineStr">
      <is>
        <t>Lietuvos Respublikos valstybės biudžeto dotacijos</t>
      </is>
    </nc>
  </rcc>
  <rcc rId="1854" sId="1" numFmtId="4">
    <nc r="D184">
      <v>198.2</v>
    </nc>
  </rcc>
  <rcc rId="1855" sId="1" numFmtId="4">
    <nc r="D183">
      <v>35</v>
    </nc>
  </rcc>
  <rcc rId="1856" sId="1">
    <oc r="D180">
      <f>SUM(D182:D185)</f>
    </oc>
    <nc r="D180">
      <f>SUM(D182:D185)</f>
    </nc>
  </rcc>
  <rcc rId="1857" sId="1" numFmtId="4">
    <oc r="D191">
      <v>100</v>
    </oc>
    <nc r="D191">
      <v>102</v>
    </nc>
  </rcc>
  <rcc rId="1858" sId="1" numFmtId="4">
    <nc r="D185">
      <v>15</v>
    </nc>
  </rcc>
  <rcc rId="1859" sId="1">
    <oc r="C219">
      <f>SUM(D10+D17+D25+D33+D41+D48+D60+D67+D73+D86+D92+D98+D107+D119+D137+D156+D163+D176+D190)</f>
    </oc>
    <nc r="C219">
      <f>SUM(D10+D17+D25+D33+D41+D48+D60+D67+D73+D86+D92+D98+D107+D119+D137+D156+D163+D176+D190+D183)</f>
    </nc>
  </rcc>
  <rcc rId="1860" sId="1">
    <oc r="C220">
      <f>SUM(D93+D120+D138+D144+D150+D157+D164+D170+D177+D184+D191)</f>
    </oc>
    <nc r="C220">
      <f>SUM(D93+D120+D138+D144+D150+D157+D164+D170+D177+D184+D191)</f>
    </nc>
  </rcc>
  <rcv guid="{332F9C2A-37BA-4BBD-8438-18775629EB58}" action="delete"/>
  <rcv guid="{332F9C2A-37BA-4BBD-8438-18775629EB58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1" sId="1" odxf="1" dxf="1">
    <nc r="F220">
      <f>SUM(C215+C216+C218+C219+C220)</f>
    </nc>
    <odxf>
      <numFmt numFmtId="0" formatCode="General"/>
    </odxf>
    <ndxf>
      <numFmt numFmtId="164" formatCode="0.0"/>
    </ndxf>
  </rcc>
  <rcc rId="1862" sId="1" numFmtId="4">
    <oc r="D206">
      <v>6934.4</v>
    </oc>
    <nc r="D206">
      <v>7130.3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3" sId="1" numFmtId="4">
    <oc r="D68">
      <v>67</v>
    </oc>
    <nc r="D68">
      <v>71</v>
    </nc>
  </rcc>
  <rcc rId="1864" sId="1" numFmtId="4">
    <oc r="D131">
      <v>515.79999999999995</v>
    </oc>
    <nc r="D131">
      <v>511.8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5" sId="1" numFmtId="4">
    <oc r="D131">
      <v>511.8</v>
    </oc>
    <nc r="D131">
      <v>498.3</v>
    </nc>
  </rcc>
  <rcv guid="{332F9C2A-37BA-4BBD-8438-18775629EB58}" action="delete"/>
  <rcv guid="{332F9C2A-37BA-4BBD-8438-18775629EB58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6" sId="1" numFmtId="4">
    <oc r="D206">
      <v>7130.3</v>
    </oc>
    <nc r="D206">
      <v>7116.8</v>
    </nc>
  </rcc>
  <rcv guid="{332F9C2A-37BA-4BBD-8438-18775629EB58}" action="delete"/>
  <rcv guid="{332F9C2A-37BA-4BBD-8438-18775629EB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20"/>
  <sheetViews>
    <sheetView tabSelected="1" topLeftCell="A192" zoomScaleNormal="100" workbookViewId="0">
      <selection activeCell="B207" sqref="B207:G20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6" t="s">
        <v>107</v>
      </c>
      <c r="C2" s="76"/>
      <c r="D2" s="76"/>
      <c r="E2" s="76"/>
      <c r="F2" s="76"/>
      <c r="G2" s="76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106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112</v>
      </c>
      <c r="C6" s="15" t="s">
        <v>109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3763.7999999999993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1427.6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193.2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278.7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110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7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8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8"/>
      <c r="C17" s="41" t="s">
        <v>13</v>
      </c>
      <c r="D17" s="23">
        <v>110</v>
      </c>
      <c r="E17" s="24"/>
      <c r="F17" s="24"/>
      <c r="G17" s="55"/>
    </row>
    <row r="18" spans="2:7" ht="16.149999999999999" customHeight="1" x14ac:dyDescent="0.2">
      <c r="B18" s="78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9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113</v>
      </c>
      <c r="C21" s="15" t="s">
        <v>110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2164.5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7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8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8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8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9"/>
      <c r="C27" s="41" t="s">
        <v>9</v>
      </c>
      <c r="D27" s="23">
        <v>109.1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114</v>
      </c>
      <c r="C29" s="15" t="s">
        <v>111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16973.2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7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8"/>
      <c r="C32" s="41" t="s">
        <v>10</v>
      </c>
      <c r="D32" s="23">
        <v>6470.5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8"/>
      <c r="C33" s="41" t="s">
        <v>13</v>
      </c>
      <c r="D33" s="23">
        <v>8985.7999999999993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8"/>
      <c r="C34" s="41" t="s">
        <v>17</v>
      </c>
      <c r="D34" s="23">
        <v>165.1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9"/>
      <c r="C35" s="41" t="s">
        <v>9</v>
      </c>
      <c r="D35" s="23">
        <v>1351.8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108</v>
      </c>
    </row>
    <row r="38" spans="2:7" ht="18.600000000000001" customHeight="1" x14ac:dyDescent="0.2">
      <c r="B38" s="42"/>
      <c r="C38" s="19" t="s">
        <v>3</v>
      </c>
      <c r="D38" s="9">
        <f>SUM(D40:D43)</f>
        <v>760.4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24.6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400.19999999999993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>
        <v>0.4</v>
      </c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694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443.7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71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33.6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3058.8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1091.9000000000001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1895.9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>
        <v>71</v>
      </c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18.3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>
        <v>4.7</v>
      </c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1899.6000000000001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1273.4000000000001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48.4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48.4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339.6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239.6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639.70000000000005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7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8"/>
      <c r="C107" s="59" t="s">
        <v>13</v>
      </c>
      <c r="D107" s="23">
        <v>639.70000000000005</v>
      </c>
      <c r="E107" s="23">
        <v>627.5</v>
      </c>
      <c r="F107" s="23">
        <v>627.5</v>
      </c>
      <c r="G107" s="55"/>
    </row>
    <row r="108" spans="2:7" ht="15.75" customHeight="1" x14ac:dyDescent="0.2">
      <c r="B108" s="79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137.69999999999999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137.69999999999999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1.2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>
        <v>1.2</v>
      </c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2098.3000000000002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498.3</v>
      </c>
      <c r="E131" s="24"/>
      <c r="F131" s="24"/>
      <c r="G131" s="55"/>
    </row>
    <row r="132" spans="2:7" ht="18.75" customHeight="1" x14ac:dyDescent="0.2">
      <c r="B132" s="36"/>
      <c r="C132" s="41" t="s">
        <v>115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652.79999999999995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142.80000000000001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510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1581.9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219.9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1162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237.4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>
        <v>96.5</v>
      </c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95.3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18.8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76.5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9" customHeight="1" x14ac:dyDescent="0.2">
      <c r="B179" s="44" t="s">
        <v>103</v>
      </c>
      <c r="C179" s="15" t="s">
        <v>116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SUM(D182:D185)</f>
        <v>248.2</v>
      </c>
      <c r="E180" s="9">
        <f>SUM(E182:E185)</f>
        <v>0</v>
      </c>
      <c r="F180" s="9">
        <f>SUM(F182:F185)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75"/>
      <c r="C183" s="41" t="s">
        <v>13</v>
      </c>
      <c r="D183" s="24">
        <v>35</v>
      </c>
      <c r="E183" s="24"/>
      <c r="F183" s="24"/>
      <c r="G183" s="55"/>
    </row>
    <row r="184" spans="2:7" ht="16.149999999999999" customHeight="1" x14ac:dyDescent="0.2">
      <c r="B184" s="35"/>
      <c r="C184" s="41" t="s">
        <v>14</v>
      </c>
      <c r="D184" s="24">
        <v>198.2</v>
      </c>
      <c r="E184" s="24"/>
      <c r="F184" s="24"/>
      <c r="G184" s="55"/>
    </row>
    <row r="185" spans="2:7" ht="16.149999999999999" customHeight="1" x14ac:dyDescent="0.2">
      <c r="B185" s="36"/>
      <c r="C185" s="41" t="s">
        <v>9</v>
      </c>
      <c r="D185" s="46">
        <v>15</v>
      </c>
      <c r="E185" s="46"/>
      <c r="F185" s="46"/>
      <c r="G185" s="56"/>
    </row>
    <row r="186" spans="2:7" ht="32.25" customHeight="1" x14ac:dyDescent="0.2">
      <c r="B186" s="44" t="s">
        <v>104</v>
      </c>
      <c r="C186" s="15" t="s">
        <v>105</v>
      </c>
      <c r="D186" s="25"/>
      <c r="E186" s="25"/>
      <c r="F186" s="25"/>
      <c r="G186" s="49"/>
    </row>
    <row r="187" spans="2:7" ht="16.149999999999999" customHeight="1" x14ac:dyDescent="0.2">
      <c r="B187" s="42"/>
      <c r="C187" s="19" t="s">
        <v>3</v>
      </c>
      <c r="D187" s="9">
        <f>SUM(D189:D192)</f>
        <v>122</v>
      </c>
      <c r="E187" s="9">
        <f>SUM(E189:E192)</f>
        <v>0</v>
      </c>
      <c r="F187" s="9">
        <f>SUM(F189:F192)</f>
        <v>0</v>
      </c>
      <c r="G187" s="53"/>
    </row>
    <row r="188" spans="2:7" ht="16.149999999999999" customHeight="1" x14ac:dyDescent="0.2">
      <c r="B188" s="45"/>
      <c r="C188" s="43" t="s">
        <v>4</v>
      </c>
      <c r="D188" s="7"/>
      <c r="E188" s="7"/>
      <c r="F188" s="7"/>
      <c r="G188" s="54"/>
    </row>
    <row r="189" spans="2:7" ht="16.149999999999999" customHeight="1" x14ac:dyDescent="0.2">
      <c r="B189" s="30"/>
      <c r="C189" s="41" t="s">
        <v>10</v>
      </c>
      <c r="D189" s="24"/>
      <c r="E189" s="24"/>
      <c r="F189" s="24"/>
      <c r="G189" s="55"/>
    </row>
    <row r="190" spans="2:7" ht="16.149999999999999" customHeight="1" x14ac:dyDescent="0.2">
      <c r="B190" s="74"/>
      <c r="C190" s="41" t="s">
        <v>13</v>
      </c>
      <c r="D190" s="24">
        <v>20</v>
      </c>
      <c r="E190" s="24"/>
      <c r="F190" s="24"/>
      <c r="G190" s="55"/>
    </row>
    <row r="191" spans="2:7" ht="16.149999999999999" customHeight="1" x14ac:dyDescent="0.2">
      <c r="B191" s="35"/>
      <c r="C191" s="41" t="s">
        <v>14</v>
      </c>
      <c r="D191" s="24">
        <v>102</v>
      </c>
      <c r="E191" s="24"/>
      <c r="F191" s="24"/>
      <c r="G191" s="55"/>
    </row>
    <row r="192" spans="2:7" ht="16.149999999999999" customHeight="1" x14ac:dyDescent="0.2">
      <c r="B192" s="36"/>
      <c r="C192" s="41" t="s">
        <v>9</v>
      </c>
      <c r="D192" s="46"/>
      <c r="E192" s="46"/>
      <c r="F192" s="46"/>
      <c r="G192" s="56"/>
    </row>
    <row r="193" spans="2:7" ht="27.75" customHeight="1" x14ac:dyDescent="0.2">
      <c r="B193" s="12" t="s">
        <v>51</v>
      </c>
      <c r="C193" s="20" t="s">
        <v>72</v>
      </c>
      <c r="D193" s="26"/>
      <c r="E193" s="26"/>
      <c r="F193" s="26"/>
      <c r="G193" s="48"/>
    </row>
    <row r="194" spans="2:7" ht="27" customHeight="1" x14ac:dyDescent="0.2">
      <c r="B194" s="44" t="s">
        <v>52</v>
      </c>
      <c r="C194" s="15" t="s">
        <v>71</v>
      </c>
      <c r="D194" s="25"/>
      <c r="E194" s="25"/>
      <c r="F194" s="25"/>
      <c r="G194" s="49" t="s">
        <v>63</v>
      </c>
    </row>
    <row r="195" spans="2:7" ht="16.149999999999999" customHeight="1" x14ac:dyDescent="0.2">
      <c r="B195" s="42"/>
      <c r="C195" s="19" t="s">
        <v>3</v>
      </c>
      <c r="D195" s="9">
        <f>SUM(D197:D198)</f>
        <v>35</v>
      </c>
      <c r="E195" s="9">
        <f t="shared" ref="E195:F195" si="23">SUM(E197:E198)</f>
        <v>36.799999999999997</v>
      </c>
      <c r="F195" s="9">
        <f t="shared" si="23"/>
        <v>38.200000000000003</v>
      </c>
      <c r="G195" s="53"/>
    </row>
    <row r="196" spans="2:7" ht="16.149999999999999" customHeight="1" x14ac:dyDescent="0.2">
      <c r="B196" s="45"/>
      <c r="C196" s="43" t="s">
        <v>4</v>
      </c>
      <c r="D196" s="7"/>
      <c r="E196" s="7"/>
      <c r="F196" s="7"/>
      <c r="G196" s="54"/>
    </row>
    <row r="197" spans="2:7" ht="16.149999999999999" customHeight="1" x14ac:dyDescent="0.2">
      <c r="B197" s="30"/>
      <c r="C197" s="41" t="s">
        <v>10</v>
      </c>
      <c r="D197" s="23">
        <v>35</v>
      </c>
      <c r="E197" s="23">
        <v>36.799999999999997</v>
      </c>
      <c r="F197" s="23">
        <v>38.200000000000003</v>
      </c>
      <c r="G197" s="55"/>
    </row>
    <row r="198" spans="2:7" ht="16.149999999999999" customHeight="1" x14ac:dyDescent="0.2">
      <c r="B198" s="36"/>
      <c r="C198" s="41" t="s">
        <v>9</v>
      </c>
      <c r="D198" s="23"/>
      <c r="E198" s="23"/>
      <c r="F198" s="23"/>
      <c r="G198" s="55"/>
    </row>
    <row r="199" spans="2:7" ht="19.5" customHeight="1" x14ac:dyDescent="0.2">
      <c r="B199" s="44" t="s">
        <v>53</v>
      </c>
      <c r="C199" s="15" t="s">
        <v>70</v>
      </c>
      <c r="D199" s="25"/>
      <c r="E199" s="25"/>
      <c r="F199" s="25"/>
      <c r="G199" s="49"/>
    </row>
    <row r="200" spans="2:7" ht="25.5" customHeight="1" x14ac:dyDescent="0.2">
      <c r="B200" s="42"/>
      <c r="C200" s="19" t="s">
        <v>3</v>
      </c>
      <c r="D200" s="9">
        <f>SUM(D202:D203)</f>
        <v>12.4</v>
      </c>
      <c r="E200" s="9">
        <f t="shared" ref="E200:F200" si="24">SUM(E202:E203)</f>
        <v>12.6</v>
      </c>
      <c r="F200" s="9">
        <f t="shared" si="24"/>
        <v>13.1</v>
      </c>
      <c r="G200" s="53"/>
    </row>
    <row r="201" spans="2:7" ht="16.149999999999999" customHeight="1" x14ac:dyDescent="0.2">
      <c r="B201" s="45"/>
      <c r="C201" s="43" t="s">
        <v>4</v>
      </c>
      <c r="D201" s="7"/>
      <c r="E201" s="7"/>
      <c r="F201" s="7"/>
      <c r="G201" s="54"/>
    </row>
    <row r="202" spans="2:7" ht="16.149999999999999" customHeight="1" x14ac:dyDescent="0.2">
      <c r="B202" s="30"/>
      <c r="C202" s="41" t="s">
        <v>10</v>
      </c>
      <c r="D202" s="23">
        <v>12.4</v>
      </c>
      <c r="E202" s="23">
        <v>12.6</v>
      </c>
      <c r="F202" s="23">
        <v>13.1</v>
      </c>
      <c r="G202" s="55"/>
    </row>
    <row r="203" spans="2:7" ht="16.149999999999999" customHeight="1" x14ac:dyDescent="0.2">
      <c r="B203" s="36"/>
      <c r="C203" s="41" t="s">
        <v>9</v>
      </c>
      <c r="D203" s="23"/>
      <c r="E203" s="23"/>
      <c r="F203" s="23"/>
      <c r="G203" s="55"/>
    </row>
    <row r="204" spans="2:7" ht="26.25" customHeight="1" x14ac:dyDescent="0.2">
      <c r="B204" s="29"/>
      <c r="C204" s="39" t="s">
        <v>20</v>
      </c>
      <c r="D204" s="40">
        <f>SUM(D7+D14+D22+D30+D38+D45+D51+D57+D64+D70+D77+D83+D89+D96+D100+D105+D111+D116+D123+D128+D134+D141+D147+D153+D160+D167+D173+D180+D187+D195+D200)</f>
        <v>37739.900000000009</v>
      </c>
      <c r="E204" s="40">
        <v>31074.2</v>
      </c>
      <c r="F204" s="40">
        <v>30042.400000000001</v>
      </c>
      <c r="G204" s="57"/>
    </row>
    <row r="205" spans="2:7" ht="15.75" customHeight="1" x14ac:dyDescent="0.2">
      <c r="B205" s="22"/>
      <c r="C205" s="21" t="s">
        <v>5</v>
      </c>
      <c r="D205" s="6">
        <f>SUM(D187+D180+D173+D167+D160+D153+D147+D141+D134+D128+D123+D116+D111)</f>
        <v>6720.8</v>
      </c>
      <c r="E205" s="6">
        <f t="shared" ref="E205:F205" si="25">SUM(E187+E180+E173+E167+E160+E153+E147+E141+E134+E128+E123+E116+E111)</f>
        <v>2220.4</v>
      </c>
      <c r="F205" s="6">
        <f t="shared" si="25"/>
        <v>701.6</v>
      </c>
      <c r="G205" s="58"/>
    </row>
    <row r="206" spans="2:7" ht="31.5" customHeight="1" x14ac:dyDescent="0.2">
      <c r="B206" s="22"/>
      <c r="C206" s="21" t="s">
        <v>6</v>
      </c>
      <c r="D206" s="6">
        <v>7116.8</v>
      </c>
      <c r="E206" s="6">
        <f>+E204-D204</f>
        <v>-6665.700000000008</v>
      </c>
      <c r="F206" s="6">
        <f>+F204-E204</f>
        <v>-1031.7999999999993</v>
      </c>
      <c r="G206" s="58"/>
    </row>
    <row r="207" spans="2:7" ht="13.15" customHeight="1" x14ac:dyDescent="0.2">
      <c r="B207" s="82" t="s">
        <v>11</v>
      </c>
      <c r="C207" s="82"/>
      <c r="D207" s="82"/>
      <c r="E207" s="82"/>
      <c r="F207" s="82"/>
      <c r="G207" s="82"/>
    </row>
    <row r="208" spans="2:7" ht="18" customHeight="1" x14ac:dyDescent="0.2">
      <c r="B208" s="80" t="s">
        <v>12</v>
      </c>
      <c r="C208" s="80"/>
      <c r="D208" s="80"/>
      <c r="E208" s="80"/>
      <c r="F208" s="80"/>
      <c r="G208" s="80"/>
    </row>
    <row r="209" spans="2:7" x14ac:dyDescent="0.2">
      <c r="B209" s="81" t="s">
        <v>16</v>
      </c>
      <c r="C209" s="81"/>
      <c r="D209" s="81"/>
      <c r="E209" s="81"/>
      <c r="F209" s="81"/>
      <c r="G209" s="81"/>
    </row>
    <row r="210" spans="2:7" x14ac:dyDescent="0.2">
      <c r="B210" s="1" t="s">
        <v>15</v>
      </c>
    </row>
    <row r="212" spans="2:7" x14ac:dyDescent="0.2">
      <c r="B212" s="62" t="s">
        <v>97</v>
      </c>
      <c r="C212" s="63">
        <v>2025</v>
      </c>
      <c r="D212" s="63">
        <v>2026</v>
      </c>
      <c r="E212" s="63">
        <v>2027</v>
      </c>
    </row>
    <row r="213" spans="2:7" ht="36" x14ac:dyDescent="0.2">
      <c r="B213" s="64" t="s">
        <v>3</v>
      </c>
      <c r="C213" s="70">
        <f>SUM(C215:C220)</f>
        <v>37739.899999999994</v>
      </c>
      <c r="D213" s="70">
        <f>SUM(D215:D220)</f>
        <v>31074.2</v>
      </c>
      <c r="E213" s="70">
        <f>SUM(E215:E220)</f>
        <v>30042.400000000001</v>
      </c>
      <c r="F213" s="34"/>
      <c r="G213" s="34"/>
    </row>
    <row r="214" spans="2:7" x14ac:dyDescent="0.2">
      <c r="B214" s="65" t="s">
        <v>4</v>
      </c>
      <c r="C214" s="66"/>
      <c r="D214" s="66"/>
      <c r="E214" s="66"/>
    </row>
    <row r="215" spans="2:7" ht="40.5" customHeight="1" x14ac:dyDescent="0.2">
      <c r="B215" s="67" t="s">
        <v>10</v>
      </c>
      <c r="C215" s="68">
        <f>SUM(D9+D16+D24+D32+D40+D47+D53+D59+D66+D72+D79+D85+D91+D102+D113+D118+D125+D130+D136+D143+D149+D155+D162+D169+D175+D182+D189+D197+D202)</f>
        <v>14469.7</v>
      </c>
      <c r="D215" s="68">
        <f t="shared" ref="D215:E215" si="26">SUM(E9+E16+E24+E32+E40+E47+E53+E59+E66+E72+E79+E85+E91+E102+E113+E118+E125+E130+E136+E143+E149+E155+E162+E169+E175+E182+E189+E197+E202)</f>
        <v>14187.099999999999</v>
      </c>
      <c r="E215" s="68">
        <f t="shared" si="26"/>
        <v>14172.3</v>
      </c>
    </row>
    <row r="216" spans="2:7" ht="24" x14ac:dyDescent="0.2">
      <c r="B216" s="67" t="s">
        <v>98</v>
      </c>
      <c r="C216" s="71">
        <f>SUM(D11+D18+D26+D34+D42+D61+D74)</f>
        <v>551.79999999999995</v>
      </c>
      <c r="D216" s="71">
        <f t="shared" ref="D216:E216" si="27">SUM(E11+E18+E26+E34+E42+E61+E74)</f>
        <v>507.69999999999993</v>
      </c>
      <c r="E216" s="71">
        <f t="shared" si="27"/>
        <v>517.20000000000005</v>
      </c>
    </row>
    <row r="217" spans="2:7" ht="15.75" customHeight="1" x14ac:dyDescent="0.2">
      <c r="B217" s="67" t="s">
        <v>9</v>
      </c>
      <c r="C217" s="71">
        <f>SUM(D12+D19+D27+D35+D43+D49+D54+D62+D68+D75+D80+D87+D94+D103+D108+D114+D121+D126+D131+D139+D145+D151+D158+D165+D171+D178+D185+D192+D198+D203)</f>
        <v>2722.6</v>
      </c>
      <c r="D217" s="71">
        <f t="shared" ref="D217:E217" si="28">SUM(E12+E19+E27+E35+E43+E49+E54+E62+E68+E75+E80+E87+E94+E103+E108+E114+E121+E126+E131+E139+E145+E151+E158+E165+E171+E178+E185+E192+E198+E203)</f>
        <v>0</v>
      </c>
      <c r="E217" s="71">
        <f t="shared" si="28"/>
        <v>0</v>
      </c>
      <c r="F217" s="34"/>
    </row>
    <row r="218" spans="2:7" ht="15.75" customHeight="1" x14ac:dyDescent="0.2">
      <c r="B218" s="67" t="s">
        <v>115</v>
      </c>
      <c r="C218" s="71">
        <f>SUM(D132)</f>
        <v>1600</v>
      </c>
      <c r="D218" s="71">
        <f t="shared" ref="D218:E218" si="29">SUM(E132)</f>
        <v>0</v>
      </c>
      <c r="E218" s="71">
        <f t="shared" si="29"/>
        <v>0</v>
      </c>
      <c r="F218" s="34"/>
    </row>
    <row r="219" spans="2:7" ht="36" x14ac:dyDescent="0.2">
      <c r="B219" s="67" t="s">
        <v>13</v>
      </c>
      <c r="C219" s="71">
        <f>SUM(D10+D17+D25+D33+D41+D48+D60+D67+D73+D86+D92+D98+D107+D119+D137+D156+D163+D176+D190+D183)</f>
        <v>16342.199999999999</v>
      </c>
      <c r="D219" s="71">
        <f t="shared" ref="D219:E219" si="30">SUM(E10+E17+E25+E33+E41+E48+E60+E67+E73+E86+E92+E98+E107+E119+E137+E156+E163+E176)</f>
        <v>15423</v>
      </c>
      <c r="E219" s="71">
        <f t="shared" si="30"/>
        <v>15321</v>
      </c>
    </row>
    <row r="220" spans="2:7" ht="35.25" customHeight="1" x14ac:dyDescent="0.2">
      <c r="B220" s="69" t="s">
        <v>14</v>
      </c>
      <c r="C220" s="71">
        <f>SUM(D93+D120+D138+D144+D150+D157+D164+D170+D177+D184+D191)</f>
        <v>2053.6000000000004</v>
      </c>
      <c r="D220" s="71">
        <f t="shared" ref="D220:E220" si="31">SUM(E93+E120+E138+E144+E150+E157+E164+E170+E177+E184+E191)</f>
        <v>956.4</v>
      </c>
      <c r="E220" s="71">
        <f t="shared" si="31"/>
        <v>31.9</v>
      </c>
      <c r="F220" s="34">
        <f>SUM(C215+C216+C218+C219+C220)</f>
        <v>35017.299999999996</v>
      </c>
    </row>
  </sheetData>
  <customSheetViews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332F9C2A-37BA-4BBD-8438-18775629EB58}" fitToPage="1" topLeftCell="A192">
      <selection activeCell="B207" sqref="B207:G207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8:G208"/>
    <mergeCell ref="B209:G209"/>
    <mergeCell ref="B207:G207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2025-09-24T07:09:54Z</dcterms:modified>
</cp:coreProperties>
</file>