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3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 SVP tikslinimas 4\"/>
    </mc:Choice>
  </mc:AlternateContent>
  <bookViews>
    <workbookView xWindow="0" yWindow="0" windowWidth="28770" windowHeight="12360"/>
  </bookViews>
  <sheets>
    <sheet name="2 programa 3 lentelė" sheetId="1" r:id="rId1"/>
    <sheet name="Lėšų atmintinė" sheetId="2" r:id="rId2"/>
  </sheets>
  <calcPr calcId="152511"/>
  <customWorkbookViews>
    <customWorkbookView name="Sarune Drobuzaite - Personal View" guid="{678B05E8-00BB-446F-89A2-E3C034534362}" mergeInterval="0" personalView="1" maximized="1" xWindow="-9" yWindow="-9" windowWidth="1938" windowHeight="1038" activeSheetId="1"/>
    <customWorkbookView name="Indrė Butenienė - Individuali peržiūra" guid="{D2A1F25A-029E-4AD1-9F7F-BF285767DFEE}" mergeInterval="0" personalView="1" xWindow="29" yWindow="2" windowWidth="1891" windowHeight="1018" activeSheetId="1"/>
    <customWorkbookView name="Daiva Ulianskiene - Individuali peržiūra" guid="{232DF806-A19A-41EE-9DAD-1D136406816C}" mergeInterval="0" personalView="1" maximized="1" xWindow="-8" yWindow="-8" windowWidth="1936" windowHeight="1056" activeSheetId="1"/>
    <customWorkbookView name="Svetlana Jerpyliova - Individuali peržiūra" guid="{A735A7C4-BF3C-42F7-A620-4421AE989E8C}" autoUpdate="1" mergeInterval="15" changesSavedWin="1" personalView="1" xWindow="310" yWindow="70" windowWidth="1502" windowHeight="970" activeSheetId="1"/>
    <customWorkbookView name="Migle Brazeniene - Personal View" guid="{BA201185-ED25-416B-A3F0-C2C4C832AC1A}" mergeInterval="0" personalView="1" maximized="1" xWindow="-8" yWindow="-8" windowWidth="1936" windowHeight="1056" activeSheetId="1"/>
    <customWorkbookView name="Irena Stankeviciene - Individuali peržiūra" guid="{D40DC06B-B48E-4B03-95F3-3E7C0BD5B99D}" mergeInterval="0" personalView="1" yWindow="40" windowWidth="1920" windowHeight="1040" activeSheetId="1"/>
    <customWorkbookView name="user - Individuali peržiūra" guid="{332F9C2A-37BA-4BBD-8438-18775629EB58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C216" i="1"/>
  <c r="C219" i="1" l="1"/>
  <c r="C218" i="1"/>
  <c r="D217" i="1" l="1"/>
  <c r="E217" i="1"/>
  <c r="C217" i="1"/>
  <c r="D128" i="1" l="1"/>
  <c r="E7" i="1" l="1"/>
  <c r="F7" i="1"/>
  <c r="D7" i="1"/>
  <c r="D14" i="1"/>
  <c r="E22" i="1"/>
  <c r="F22" i="1"/>
  <c r="D22" i="1"/>
  <c r="E30" i="1"/>
  <c r="F30" i="1"/>
  <c r="D30" i="1"/>
  <c r="D38" i="1"/>
  <c r="D57" i="1"/>
  <c r="D64" i="1"/>
  <c r="E212" i="1"/>
  <c r="D212" i="1"/>
  <c r="D219" i="1"/>
  <c r="E219" i="1"/>
  <c r="D218" i="1"/>
  <c r="E218" i="1"/>
  <c r="D216" i="1"/>
  <c r="E216" i="1"/>
  <c r="D215" i="1"/>
  <c r="E215" i="1"/>
  <c r="C215" i="1"/>
  <c r="D214" i="1"/>
  <c r="E214" i="1"/>
  <c r="C214" i="1"/>
  <c r="C212" i="1" l="1"/>
  <c r="F186" i="1"/>
  <c r="E186" i="1"/>
  <c r="D186" i="1"/>
  <c r="F180" i="1" l="1"/>
  <c r="E180" i="1"/>
  <c r="D180" i="1"/>
  <c r="D173" i="1" l="1"/>
  <c r="D199" i="1"/>
  <c r="F173" i="1"/>
  <c r="E173" i="1"/>
  <c r="D160" i="1" l="1"/>
  <c r="D153" i="1"/>
  <c r="D167" i="1" l="1"/>
  <c r="F167" i="1"/>
  <c r="E167" i="1"/>
  <c r="D89" i="1" l="1"/>
  <c r="D51" i="1" l="1"/>
  <c r="D77" i="1"/>
  <c r="D83" i="1"/>
  <c r="D147" i="1"/>
  <c r="D194" i="1"/>
  <c r="F153" i="1" l="1"/>
  <c r="E153" i="1"/>
  <c r="F160" i="1" l="1"/>
  <c r="E160" i="1"/>
  <c r="E116" i="1" l="1"/>
  <c r="F116" i="1"/>
  <c r="D116" i="1"/>
  <c r="E57" i="1"/>
  <c r="F57" i="1"/>
  <c r="E64" i="1"/>
  <c r="F64" i="1"/>
  <c r="E83" i="1"/>
  <c r="F83" i="1"/>
  <c r="E111" i="1" l="1"/>
  <c r="F111" i="1"/>
  <c r="D111" i="1"/>
  <c r="E147" i="1"/>
  <c r="F147" i="1"/>
  <c r="E123" i="1"/>
  <c r="F123" i="1"/>
  <c r="D123" i="1"/>
  <c r="D204" i="1" s="1"/>
  <c r="E194" i="1" l="1"/>
  <c r="F194" i="1"/>
  <c r="E134" i="1"/>
  <c r="F134" i="1"/>
  <c r="D134" i="1"/>
  <c r="E141" i="1"/>
  <c r="F141" i="1"/>
  <c r="D141" i="1"/>
  <c r="E199" i="1"/>
  <c r="F199" i="1"/>
  <c r="E100" i="1"/>
  <c r="F100" i="1"/>
  <c r="D100" i="1"/>
  <c r="E128" i="1"/>
  <c r="F128" i="1"/>
  <c r="E96" i="1"/>
  <c r="F96" i="1"/>
  <c r="D96" i="1"/>
  <c r="F204" i="1" l="1"/>
  <c r="E204" i="1"/>
  <c r="E89" i="1"/>
  <c r="F89" i="1"/>
  <c r="E45" i="1"/>
  <c r="F45" i="1"/>
  <c r="E51" i="1"/>
  <c r="F51" i="1"/>
  <c r="E70" i="1"/>
  <c r="F70" i="1"/>
  <c r="D70" i="1"/>
  <c r="E77" i="1"/>
  <c r="F77" i="1"/>
  <c r="E38" i="1" l="1"/>
  <c r="F38" i="1"/>
  <c r="E14" i="1" l="1"/>
  <c r="F14" i="1"/>
  <c r="E105" i="1"/>
  <c r="F105" i="1"/>
  <c r="D105" i="1"/>
  <c r="D203" i="1" s="1"/>
  <c r="E205" i="1" l="1"/>
  <c r="F205" i="1" l="1"/>
</calcChain>
</file>

<file path=xl/sharedStrings.xml><?xml version="1.0" encoding="utf-8"?>
<sst xmlns="http://schemas.openxmlformats.org/spreadsheetml/2006/main" count="292" uniqueCount="117">
  <si>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</si>
  <si>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</si>
  <si>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</si>
  <si>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</si>
  <si>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</si>
  <si>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</si>
  <si>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</si>
  <si>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</si>
  <si>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</si>
  <si>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</si>
  <si>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</si>
  <si>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</si>
  <si>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</si>
  <si>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</si>
  <si>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</si>
  <si>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</si>
  <si>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</si>
  <si>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Pajamų įmokos ir kitos pajamos</t>
  </si>
  <si>
    <t>2. Kiti šaltiniai (Europos Sąjungos finansinė parama projektams įgyvendinti ir kitos teisėtai gautos lėšos, nurodant atskirus šaltinius)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</si>
  <si>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</si>
  <si>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</si>
  <si>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</si>
  <si>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</si>
  <si>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</si>
  <si>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</si>
  <si>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</si>
  <si>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</si>
  <si>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</si>
  <si>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002-01-02 (T)*</t>
  </si>
  <si>
    <t>002-01-01 (T)*</t>
  </si>
  <si>
    <t>002-01-01-06 (TVP)</t>
  </si>
  <si>
    <t>002-01-03 (T)*</t>
  </si>
  <si>
    <t>002-01-04 (T)</t>
  </si>
  <si>
    <t>002-01-04-01 (TVP)</t>
  </si>
  <si>
    <t>002-01-04-02 (TVP)</t>
  </si>
  <si>
    <t>002-01-04-03 (TVP)</t>
  </si>
  <si>
    <t>002-01-05  (T)</t>
  </si>
  <si>
    <t>002-01-05-01 (TVP)</t>
  </si>
  <si>
    <t>002-01-05-02 (TVP)</t>
  </si>
  <si>
    <t>002-01-05-03 (TVP)</t>
  </si>
  <si>
    <t>002-01-05-05 (TVP)</t>
  </si>
  <si>
    <t>002-01-05-06 (TVP)</t>
  </si>
  <si>
    <t>002-01-05-07 (TVP)</t>
  </si>
  <si>
    <t>002-01-05-08 (TVP)</t>
  </si>
  <si>
    <t>002-01-05-09 (TVP)</t>
  </si>
  <si>
    <t>002-01-05-04 (TVP)</t>
  </si>
  <si>
    <t>002-01-06  (P)**</t>
  </si>
  <si>
    <t>002-01-06-01 (PVP)****</t>
  </si>
  <si>
    <t>002-01-06-02 (PVP)</t>
  </si>
  <si>
    <t>002-01-06-03 (PVP)</t>
  </si>
  <si>
    <t>002-01-06-04 (PVP)</t>
  </si>
  <si>
    <t>002-01-07  (T)</t>
  </si>
  <si>
    <t>002-01-07-01 (TVP)</t>
  </si>
  <si>
    <t>002-01-07-02 (TVP)</t>
  </si>
  <si>
    <t>1.2.1.4</t>
  </si>
  <si>
    <t>1.2.1.2</t>
  </si>
  <si>
    <t>1.2.2.3</t>
  </si>
  <si>
    <t>1.2.2.1; 1.3.1.1</t>
  </si>
  <si>
    <t>1.2.1.1</t>
  </si>
  <si>
    <t>002-01-06-05                      (PVP, RPP)</t>
  </si>
  <si>
    <t>1.2.2.2</t>
  </si>
  <si>
    <t>002-01-06-06                     (PVP, RPP)</t>
  </si>
  <si>
    <t>002-01-06-07 (PVP)</t>
  </si>
  <si>
    <t>1.2.2.4</t>
  </si>
  <si>
    <t>002-01-06-09               (PVP)</t>
  </si>
  <si>
    <t>002-01-06-08                   ( PVP)</t>
  </si>
  <si>
    <t>Uždavinys: Sudaryti sąlygas ugdyti vaikus ikimokyklinio ugdymo įstaigose</t>
  </si>
  <si>
    <t xml:space="preserve">Priemonė: Privalomas ikimokyklinis ugdymas </t>
  </si>
  <si>
    <t>Uždavinys: Sudaryti sąlygas ugdyti vaikus mokyklose-darželiuose</t>
  </si>
  <si>
    <t>Uždavinys: Sudaryti sąlygas ugdyti mokinius pagal pradinio, pagrindinio ir  vidurinio ugdymo programas</t>
  </si>
  <si>
    <t xml:space="preserve">Priemonė: Studijų rėmimas </t>
  </si>
  <si>
    <t xml:space="preserve">Priemonė: Prevencinių ir mokinių užimtumo projektų finansavimas </t>
  </si>
  <si>
    <t>Uždavinys: Sudaryti sąlygas vaikų ir jaunimo socializacijai bei saviraiškai</t>
  </si>
  <si>
    <t xml:space="preserve">Priemonė: Projekto „Mokinių įvairovei atvirų grupių, klasių sudarymo ir ugdymo organizavimo jose“ įgyvendinimas </t>
  </si>
  <si>
    <t xml:space="preserve">Priemonė: Projekto „Tūkstantmečio mokyklos II“ įgyvendinimas </t>
  </si>
  <si>
    <t xml:space="preserve">Priemonė: Panevėžio r. Dembavos lopšelio-darželio „Smalsutis“ priestato statyba </t>
  </si>
  <si>
    <t>Priemonė: Projekto 12-003-03-02-17 (RE) „Įvairialypio švietimo plėtojimas Panevėžio rajono švietimo įstaigose vykdant visos dienos mokyklų veiklą“ įgyvendinimas</t>
  </si>
  <si>
    <t xml:space="preserve">Priemonė: Projekto 12-003-03-01-23 (RE) „Ugdymo prieinamumo atskirtį patiriantiems vaikams didinimas Panevėžio rajone“ įgyvendinimas </t>
  </si>
  <si>
    <t xml:space="preserve">Priemonė: Panevėžio rajono STEAM centras </t>
  </si>
  <si>
    <t>Priemonė: Panevėžio r. Velžio lopšelio-darželio „Šypsenėlė“ priestato statyba</t>
  </si>
  <si>
    <t xml:space="preserve">Priemonė: Skaitmeninio ugdymo plėtra </t>
  </si>
  <si>
    <t xml:space="preserve">Priemonė: Panevėžio r. Velžio gimnazijos pastato rekonstravimas </t>
  </si>
  <si>
    <t>Uždavinys: Modernizuoti ugdymo paslaugas bei sąlygas</t>
  </si>
  <si>
    <t xml:space="preserve">Priemonė: Nemokamas mokinių maitinimas </t>
  </si>
  <si>
    <r>
      <t>Priemonė: Išlaidos kitoms švietimo reikmėms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</si>
  <si>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Apyvartinių mokymui skirtų lėšų valdymas </t>
  </si>
  <si>
    <t xml:space="preserve">Priemonė: Profesinis orientavimas (karjeros specialistai) </t>
  </si>
  <si>
    <t xml:space="preserve">Priemonė: Ugdymo proceso organizavimas ir valdymas (švietimo įstaigų vadovų darbo apmokėjimas) </t>
  </si>
  <si>
    <t>Priemonė: Projektų, įgyvendinamų „Erasmus+“ programos lėšomis, dalinis finansavimas</t>
  </si>
  <si>
    <t xml:space="preserve">Priemonė: Pedagoginių darbuotojų skaičiaus optimizavimas  </t>
  </si>
  <si>
    <t xml:space="preserve">Priemonė: Mokyklų švietimo pagalbos ir bibliotekos darbuotojų išlaikymas </t>
  </si>
  <si>
    <t xml:space="preserve">Priemonė: Panevėžio rajono švietimo centro veiklos užtikrinimas </t>
  </si>
  <si>
    <t xml:space="preserve">Uždavinys: Sudaryti sąlygas vaikui, mokiniui, mokytojui gauti visapusišką pagalbą ugdymo proceso kokybės gerinimui </t>
  </si>
  <si>
    <t xml:space="preserve">Priemonė: Panevėžio rajono trečiojo amžiaus universiteto įkūrimas ir veiklos užtikrinimas </t>
  </si>
  <si>
    <t xml:space="preserve">Priemonė: Neformalusis švietimas </t>
  </si>
  <si>
    <t xml:space="preserve">Priemonė: Muzikos mokyklos veiklos užtikrinimas </t>
  </si>
  <si>
    <t>Uždavinys: Sudaryti sąlygas neformaliojo vaikų ir suaugusiųjų švietimo programų vykdymui</t>
  </si>
  <si>
    <t>Metai</t>
  </si>
  <si>
    <t xml:space="preserve">Pajamų įmokos ir kitos pajamos </t>
  </si>
  <si>
    <t>002-01-06-10               (PVP)</t>
  </si>
  <si>
    <t xml:space="preserve">Priemonė: Projekto „Ugdymo priemonės mokykloms“ įgyvendinimas </t>
  </si>
  <si>
    <t>002-01-06-11               (PVP)</t>
  </si>
  <si>
    <t xml:space="preserve">Priemonė: Projekto „Ankstyvojo ugdymo užtikrinimas vaikams iš socialinę riziką patiriančių šeimų“ įgyvendinimas </t>
  </si>
  <si>
    <t xml:space="preserve">Priemonė: Projekto „Visos dienos mokyklos paslaugų prieinamumo didinimas“ įgyvendinimas </t>
  </si>
  <si>
    <t xml:space="preserve">002-01-06-12 (PVP)           </t>
  </si>
  <si>
    <t xml:space="preserve">002-01-06-13 (PVP)           </t>
  </si>
  <si>
    <t xml:space="preserve">Priemonė: Projekto „Švietimo pagalbos ir koordinuotai teikiamų naujų paslaugų užtikrinimas“ įgyvendinimas </t>
  </si>
  <si>
    <t>2027 metų asignavimai ir kitos lėšos</t>
  </si>
  <si>
    <t>3 lentelė. Panevėžio rajono savivaldybės 2025–2027 metų 002 Ugdymo proceso ir kokybiškos ugdymosi aplinkos užtikrinimo  programos uždaviniai, priemonės, asignavimai ir kitos lėšos (tūkst. eurų)</t>
  </si>
  <si>
    <t xml:space="preserve"> 1.2.1.2</t>
  </si>
  <si>
    <t xml:space="preserve">Priemonė: Lopšelių -darželių veiklos užtikrinimas </t>
  </si>
  <si>
    <t xml:space="preserve">Priemonė: Mokyklų-darželių veiklos užtikrinimas                 </t>
  </si>
  <si>
    <t>Priemonė: Gimnazijų, progimnazijų ir pagrindinių mokyklų veiklos užtikrinimas</t>
  </si>
  <si>
    <t>002-02-01-01 (TVP)***</t>
  </si>
  <si>
    <t>002-02-02-02 (TVP)</t>
  </si>
  <si>
    <t>002-02-03-03 (TVP)</t>
  </si>
  <si>
    <t>Skolintos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</si>
</sst>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1" xfId="0" applyFont="1" applyFill="1" applyBorder="1" applyAlignment="1">
      <alignment vertical="top" wrapText="1"/>
    </xf>
    <xf numFmtId="0" fontId="1" fillId="6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2" fontId="6" fillId="4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3" fillId="0" borderId="0" xfId="0" applyNumberFormat="1" applyFont="1"/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justify" vertical="center" wrapText="1"/>
    </xf>
    <xf numFmtId="0" fontId="1" fillId="3" borderId="8" xfId="0" applyFont="1" applyFill="1" applyBorder="1" applyAlignment="1">
      <alignment vertical="top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horizontal="left" vertical="center" wrapText="1"/>
    </xf>
    <xf numFmtId="164" fontId="7" fillId="0" borderId="8" xfId="0" applyNumberFormat="1" applyFont="1" applyBorder="1" applyAlignment="1">
      <alignment horizontal="center" vertical="top" wrapText="1"/>
    </xf>
    <xf numFmtId="0" fontId="3" fillId="7" borderId="1" xfId="0" applyFont="1" applyFill="1" applyBorder="1" applyAlignment="1">
      <alignment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7" fillId="0" borderId="3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3" borderId="9" xfId="0" applyFont="1" applyFill="1" applyBorder="1" applyAlignment="1">
      <alignment vertical="top" wrapText="1"/>
    </xf>
    <xf numFmtId="49" fontId="7" fillId="0" borderId="2" xfId="0" applyNumberFormat="1" applyFont="1" applyBorder="1" applyAlignment="1">
      <alignment horizontal="center" vertical="top" wrapText="1"/>
    </xf>
    <xf numFmtId="164" fontId="7" fillId="3" borderId="8" xfId="0" applyNumberFormat="1" applyFont="1" applyFill="1" applyBorder="1" applyAlignment="1">
      <alignment horizontal="center" vertical="top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164" fontId="13" fillId="5" borderId="1" xfId="0" applyNumberFormat="1" applyFont="1" applyFill="1" applyBorder="1"/>
    <xf numFmtId="164" fontId="12" fillId="3" borderId="1" xfId="0" applyNumberFormat="1" applyFont="1" applyFill="1" applyBorder="1" applyAlignment="1">
      <alignment vertical="top"/>
    </xf>
    <xf numFmtId="164" fontId="7" fillId="3" borderId="9" xfId="0" applyNumberFormat="1" applyFont="1" applyFill="1" applyBorder="1" applyAlignment="1">
      <alignment horizontal="center" vertical="top" wrapText="1"/>
    </xf>
    <xf numFmtId="164" fontId="7" fillId="7" borderId="1" xfId="0" applyNumberFormat="1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5" fillId="3" borderId="0" xfId="0" applyFont="1" applyFill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CC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324" Type="http://schemas.openxmlformats.org/officeDocument/2006/relationships/revisionLog" Target="revisionLog31.xml"/><Relationship Id="rId323" Type="http://schemas.openxmlformats.org/officeDocument/2006/relationships/revisionLog" Target="revisionLog30.xml"/><Relationship Id="rId322" Type="http://schemas.openxmlformats.org/officeDocument/2006/relationships/revisionLog" Target="revisionLog29.xml"/><Relationship Id="rId325" Type="http://schemas.openxmlformats.org/officeDocument/2006/relationships/revisionLog" Target="revisionLog3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A6E29784-B991-4684-99E2-A2EE661F4D19}" diskRevisions="1" revisionId="1834" preserveHistory="15">
  <header guid="{187BF74E-40A5-4AE3-91FE-775CA22C6107}" dateTime="2025-08-08T10:46:27" maxSheetId="3" userName="user" r:id="rId322" minRId="1815" maxRId="1821">
    <sheetIdMap count="2">
      <sheetId val="1"/>
      <sheetId val="2"/>
    </sheetIdMap>
  </header>
  <header guid="{2D07963D-8605-4222-B574-225FE34FF9D7}" dateTime="2025-08-08T11:12:37" maxSheetId="3" userName="user" r:id="rId323" minRId="1822" maxRId="1832">
    <sheetIdMap count="2">
      <sheetId val="1"/>
      <sheetId val="2"/>
    </sheetIdMap>
  </header>
  <header guid="{AC5A2036-B484-4E5F-B026-76E3324F087D}" dateTime="2025-08-08T11:15:30" maxSheetId="3" userName="user" r:id="rId324" minRId="1833">
    <sheetIdMap count="2">
      <sheetId val="1"/>
      <sheetId val="2"/>
    </sheetIdMap>
  </header>
  <header guid="{A6E29784-B991-4684-99E2-A2EE661F4D19}" dateTime="2025-08-08T11:16:39" maxSheetId="3" userName="user" r:id="rId325" minRId="1834">
    <sheetIdMap count="2">
      <sheetId val="1"/>
      <sheetId val="2"/>
    </sheetIdMap>
  </header>
</header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15" sId="1" numFmtId="4">
    <oc r="D10">
      <v>1428.7</v>
    </oc>
    <nc r="D10">
      <v>1427.6</v>
    </nc>
  </rcc>
  <rcc rId="1816" sId="1" numFmtId="4">
    <oc r="D12">
      <v>269.39999999999998</v>
    </oc>
    <nc r="D12">
      <v>258</v>
    </nc>
  </rcc>
  <rcc rId="1817" sId="1" numFmtId="4">
    <oc r="D35">
      <v>1342.6</v>
    </oc>
    <nc r="D35">
      <v>1303.8</v>
    </nc>
  </rcc>
  <rcc rId="1818" sId="1" numFmtId="4">
    <oc r="D67">
      <v>1895.3</v>
    </oc>
    <nc r="D67">
      <v>1895.9</v>
    </nc>
  </rcc>
  <rcc rId="1819" sId="1" numFmtId="4">
    <nc r="D68">
      <v>49</v>
    </nc>
  </rcc>
  <rcc rId="1820" sId="1" numFmtId="4">
    <oc r="D86">
      <v>1269.4000000000001</v>
    </oc>
    <nc r="D86">
      <v>1269.9000000000001</v>
    </nc>
  </rcc>
  <rcc rId="1821" sId="1" numFmtId="4">
    <nc r="D126">
      <v>1.2</v>
    </nc>
  </rcc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22" sId="1" numFmtId="4">
    <oc r="D11">
      <v>192.7</v>
    </oc>
    <nc r="D11">
      <v>193.2</v>
    </nc>
  </rcc>
  <rcc rId="1823" sId="1" numFmtId="4">
    <oc r="D12">
      <v>258</v>
    </oc>
    <nc r="D12">
      <v>278.7</v>
    </nc>
  </rcc>
  <rcc rId="1824" sId="1" numFmtId="4">
    <oc r="D33">
      <v>8965.9</v>
    </oc>
    <nc r="D33">
      <v>8986</v>
    </nc>
  </rcc>
  <rcc rId="1825" sId="1" numFmtId="4">
    <oc r="D35">
      <v>1303.8</v>
    </oc>
    <nc r="D35">
      <v>1376.3</v>
    </nc>
  </rcc>
  <rcc rId="1826" sId="1" numFmtId="4">
    <oc r="D43">
      <v>20.9</v>
    </oc>
    <nc r="D43">
      <v>24.6</v>
    </nc>
  </rcc>
  <rcc rId="1827" sId="1" numFmtId="4">
    <nc r="D49">
      <v>0.4</v>
    </nc>
  </rcc>
  <rcc rId="1828" sId="1" numFmtId="4">
    <oc r="D68">
      <v>49</v>
    </oc>
    <nc r="D68">
      <v>115.4</v>
    </nc>
  </rcc>
  <rcc rId="1829" sId="1" numFmtId="4">
    <nc r="D80">
      <v>4.7</v>
    </nc>
  </rcc>
  <rcc rId="1830" sId="1" numFmtId="4">
    <oc r="D86">
      <v>1269.9000000000001</v>
    </oc>
    <nc r="D86">
      <v>1273.2</v>
    </nc>
  </rcc>
  <rcc rId="1831" sId="1" numFmtId="4">
    <oc r="D98">
      <v>71.8</v>
    </oc>
    <nc r="D98">
      <v>48.4</v>
    </nc>
  </rcc>
  <rcc rId="1832" sId="1" numFmtId="4">
    <oc r="D131">
      <v>638.1</v>
    </oc>
    <nc r="D131">
      <v>611.4</v>
    </nc>
  </rcc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33" sId="1" numFmtId="4">
    <oc r="D62">
      <v>28.6</v>
    </oc>
    <nc r="D62">
      <v>33.6</v>
    </nc>
  </rcc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34" sId="1" numFmtId="4">
    <oc r="D205">
      <v>6781.1</v>
    </oc>
    <nc r="D205">
      <v>6928.3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19"/>
  <sheetViews>
    <sheetView tabSelected="1" topLeftCell="A202" zoomScaleNormal="100" workbookViewId="0">
      <selection activeCell="B206" sqref="B206:G206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7109375" style="4" customWidth="1"/>
    <col min="4" max="7" width="14.7109375" style="1" customWidth="1"/>
    <col min="8" max="16384" width="9.140625" style="1"/>
  </cols>
  <sheetData>
    <row r="2" spans="2:7" ht="39.6" customHeight="1" x14ac:dyDescent="0.2">
      <c r="B2" s="75" t="s">
        <v>108</v>
      </c>
      <c r="C2" s="75"/>
      <c r="D2" s="75"/>
      <c r="E2" s="75"/>
      <c r="F2" s="75"/>
      <c r="G2" s="75"/>
    </row>
    <row r="3" spans="2:7" ht="55.5" customHeight="1" x14ac:dyDescent="0.2">
      <c r="B3" s="10" t="s">
        <v>0</v>
      </c>
      <c r="C3" s="11" t="s">
        <v>1</v>
      </c>
      <c r="D3" s="11" t="s">
        <v>7</v>
      </c>
      <c r="E3" s="11" t="s">
        <v>8</v>
      </c>
      <c r="F3" s="11" t="s">
        <v>107</v>
      </c>
      <c r="G3" s="11" t="s">
        <v>2</v>
      </c>
    </row>
    <row r="4" spans="2:7" x14ac:dyDescent="0.2">
      <c r="B4" s="27">
        <v>1</v>
      </c>
      <c r="C4" s="28">
        <v>2</v>
      </c>
      <c r="D4" s="27">
        <v>5</v>
      </c>
      <c r="E4" s="27">
        <v>6</v>
      </c>
      <c r="F4" s="27">
        <v>7</v>
      </c>
      <c r="G4" s="27">
        <v>8</v>
      </c>
    </row>
    <row r="5" spans="2:7" ht="31.15" customHeight="1" x14ac:dyDescent="0.2">
      <c r="B5" s="12" t="s">
        <v>29</v>
      </c>
      <c r="C5" s="12" t="s">
        <v>66</v>
      </c>
      <c r="D5" s="13"/>
      <c r="E5" s="13"/>
      <c r="F5" s="13"/>
      <c r="G5" s="48"/>
    </row>
    <row r="6" spans="2:7" ht="30" customHeight="1" x14ac:dyDescent="0.2">
      <c r="B6" s="14" t="s">
        <v>113</v>
      </c>
      <c r="C6" s="15" t="s">
        <v>110</v>
      </c>
      <c r="D6" s="31"/>
      <c r="E6" s="31"/>
      <c r="F6" s="31"/>
      <c r="G6" s="49" t="s">
        <v>54</v>
      </c>
    </row>
    <row r="7" spans="2:7" ht="17.25" customHeight="1" x14ac:dyDescent="0.2">
      <c r="B7" s="33"/>
      <c r="C7" s="32" t="s">
        <v>3</v>
      </c>
      <c r="D7" s="73">
        <f>SUM(D9:D12)</f>
        <v>3763.7999999999993</v>
      </c>
      <c r="E7" s="73">
        <f t="shared" ref="E7:F7" si="0">SUM(E9:E12)</f>
        <v>3517.7999999999997</v>
      </c>
      <c r="F7" s="73">
        <f t="shared" si="0"/>
        <v>3597.1</v>
      </c>
      <c r="G7" s="50"/>
    </row>
    <row r="8" spans="2:7" ht="17.25" customHeight="1" x14ac:dyDescent="0.2">
      <c r="B8" s="35"/>
      <c r="C8" s="37" t="s">
        <v>4</v>
      </c>
      <c r="D8" s="38"/>
      <c r="E8" s="38"/>
      <c r="F8" s="38"/>
      <c r="G8" s="51"/>
    </row>
    <row r="9" spans="2:7" ht="27.75" customHeight="1" x14ac:dyDescent="0.2">
      <c r="B9" s="35"/>
      <c r="C9" s="16" t="s">
        <v>10</v>
      </c>
      <c r="D9" s="7">
        <v>1864.3</v>
      </c>
      <c r="E9" s="7">
        <v>1961.3</v>
      </c>
      <c r="F9" s="7">
        <v>2035.9</v>
      </c>
      <c r="G9" s="52"/>
    </row>
    <row r="10" spans="2:7" ht="17.25" customHeight="1" x14ac:dyDescent="0.2">
      <c r="B10" s="35"/>
      <c r="C10" s="16" t="s">
        <v>13</v>
      </c>
      <c r="D10" s="7">
        <v>1427.6</v>
      </c>
      <c r="E10" s="7">
        <v>1360.8</v>
      </c>
      <c r="F10" s="7">
        <v>1360.8</v>
      </c>
      <c r="G10" s="52"/>
    </row>
    <row r="11" spans="2:7" ht="18.75" customHeight="1" x14ac:dyDescent="0.2">
      <c r="B11" s="35"/>
      <c r="C11" s="16" t="s">
        <v>17</v>
      </c>
      <c r="D11" s="7">
        <v>193.2</v>
      </c>
      <c r="E11" s="7">
        <v>195.7</v>
      </c>
      <c r="F11" s="7">
        <v>200.4</v>
      </c>
      <c r="G11" s="52"/>
    </row>
    <row r="12" spans="2:7" ht="16.5" customHeight="1" x14ac:dyDescent="0.2">
      <c r="B12" s="36"/>
      <c r="C12" s="16" t="s">
        <v>9</v>
      </c>
      <c r="D12" s="7">
        <v>278.7</v>
      </c>
      <c r="E12" s="7"/>
      <c r="F12" s="7"/>
      <c r="G12" s="52"/>
    </row>
    <row r="13" spans="2:7" ht="30" customHeight="1" x14ac:dyDescent="0.2">
      <c r="B13" s="44" t="s">
        <v>30</v>
      </c>
      <c r="C13" s="15" t="s">
        <v>67</v>
      </c>
      <c r="D13" s="25"/>
      <c r="E13" s="25"/>
      <c r="F13" s="25"/>
      <c r="G13" s="49" t="s">
        <v>54</v>
      </c>
    </row>
    <row r="14" spans="2:7" ht="16.149999999999999" customHeight="1" x14ac:dyDescent="0.2">
      <c r="B14" s="17"/>
      <c r="C14" s="19" t="s">
        <v>3</v>
      </c>
      <c r="D14" s="9">
        <f>SUM(D16:D19)</f>
        <v>110</v>
      </c>
      <c r="E14" s="9">
        <f t="shared" ref="E14:F14" si="1">SUM(E16:E19)</f>
        <v>0</v>
      </c>
      <c r="F14" s="9">
        <f t="shared" si="1"/>
        <v>0</v>
      </c>
      <c r="G14" s="53"/>
    </row>
    <row r="15" spans="2:7" ht="16.149999999999999" customHeight="1" x14ac:dyDescent="0.2">
      <c r="B15" s="76"/>
      <c r="C15" s="43" t="s">
        <v>4</v>
      </c>
      <c r="D15" s="7"/>
      <c r="E15" s="7"/>
      <c r="F15" s="7"/>
      <c r="G15" s="54"/>
    </row>
    <row r="16" spans="2:7" ht="16.149999999999999" customHeight="1" x14ac:dyDescent="0.2">
      <c r="B16" s="77"/>
      <c r="C16" s="41" t="s">
        <v>10</v>
      </c>
      <c r="D16" s="24"/>
      <c r="E16" s="24"/>
      <c r="F16" s="24"/>
      <c r="G16" s="55"/>
    </row>
    <row r="17" spans="2:7" ht="16.149999999999999" customHeight="1" x14ac:dyDescent="0.2">
      <c r="B17" s="77"/>
      <c r="C17" s="41" t="s">
        <v>13</v>
      </c>
      <c r="D17" s="23">
        <v>110</v>
      </c>
      <c r="E17" s="24"/>
      <c r="F17" s="24"/>
      <c r="G17" s="55"/>
    </row>
    <row r="18" spans="2:7" ht="16.149999999999999" customHeight="1" x14ac:dyDescent="0.2">
      <c r="B18" s="77"/>
      <c r="C18" s="41" t="s">
        <v>17</v>
      </c>
      <c r="D18" s="24"/>
      <c r="E18" s="24"/>
      <c r="F18" s="24"/>
      <c r="G18" s="55"/>
    </row>
    <row r="19" spans="2:7" ht="16.149999999999999" customHeight="1" x14ac:dyDescent="0.2">
      <c r="B19" s="78"/>
      <c r="C19" s="41" t="s">
        <v>9</v>
      </c>
      <c r="D19" s="24"/>
      <c r="E19" s="24"/>
      <c r="F19" s="24"/>
      <c r="G19" s="55"/>
    </row>
    <row r="20" spans="2:7" ht="25.5" customHeight="1" x14ac:dyDescent="0.2">
      <c r="B20" s="12" t="s">
        <v>28</v>
      </c>
      <c r="C20" s="12" t="s">
        <v>68</v>
      </c>
      <c r="D20" s="13"/>
      <c r="E20" s="13"/>
      <c r="F20" s="13"/>
      <c r="G20" s="48"/>
    </row>
    <row r="21" spans="2:7" ht="33" customHeight="1" x14ac:dyDescent="0.2">
      <c r="B21" s="44" t="s">
        <v>114</v>
      </c>
      <c r="C21" s="15" t="s">
        <v>111</v>
      </c>
      <c r="D21" s="25"/>
      <c r="E21" s="25"/>
      <c r="F21" s="25"/>
      <c r="G21" s="49" t="s">
        <v>54</v>
      </c>
    </row>
    <row r="22" spans="2:7" ht="16.149999999999999" customHeight="1" x14ac:dyDescent="0.2">
      <c r="B22" s="17"/>
      <c r="C22" s="19" t="s">
        <v>3</v>
      </c>
      <c r="D22" s="9">
        <f>SUM(D24:D27)</f>
        <v>2164.5</v>
      </c>
      <c r="E22" s="9">
        <f t="shared" ref="E22:F22" si="2">SUM(E24:E27)</f>
        <v>2077.9</v>
      </c>
      <c r="F22" s="9">
        <f t="shared" si="2"/>
        <v>2118.4</v>
      </c>
      <c r="G22" s="53"/>
    </row>
    <row r="23" spans="2:7" ht="16.149999999999999" customHeight="1" x14ac:dyDescent="0.2">
      <c r="B23" s="76"/>
      <c r="C23" s="43" t="s">
        <v>4</v>
      </c>
      <c r="D23" s="7"/>
      <c r="E23" s="7"/>
      <c r="F23" s="7"/>
      <c r="G23" s="54"/>
    </row>
    <row r="24" spans="2:7" ht="16.149999999999999" customHeight="1" x14ac:dyDescent="0.2">
      <c r="B24" s="77"/>
      <c r="C24" s="41" t="s">
        <v>10</v>
      </c>
      <c r="D24" s="23">
        <v>1012.7</v>
      </c>
      <c r="E24" s="23">
        <v>1065.3</v>
      </c>
      <c r="F24" s="23">
        <v>1105.8</v>
      </c>
      <c r="G24" s="55"/>
    </row>
    <row r="25" spans="2:7" ht="16.149999999999999" customHeight="1" x14ac:dyDescent="0.2">
      <c r="B25" s="77"/>
      <c r="C25" s="41" t="s">
        <v>13</v>
      </c>
      <c r="D25" s="23">
        <v>930.7</v>
      </c>
      <c r="E25" s="23">
        <v>899.6</v>
      </c>
      <c r="F25" s="23">
        <v>899.6</v>
      </c>
      <c r="G25" s="55"/>
    </row>
    <row r="26" spans="2:7" ht="16.149999999999999" customHeight="1" x14ac:dyDescent="0.2">
      <c r="B26" s="77"/>
      <c r="C26" s="41" t="s">
        <v>17</v>
      </c>
      <c r="D26" s="23">
        <v>112</v>
      </c>
      <c r="E26" s="23">
        <v>113</v>
      </c>
      <c r="F26" s="23">
        <v>113</v>
      </c>
      <c r="G26" s="55"/>
    </row>
    <row r="27" spans="2:7" ht="16.149999999999999" customHeight="1" x14ac:dyDescent="0.2">
      <c r="B27" s="78"/>
      <c r="C27" s="41" t="s">
        <v>9</v>
      </c>
      <c r="D27" s="23">
        <v>109.1</v>
      </c>
      <c r="E27" s="23"/>
      <c r="F27" s="23"/>
      <c r="G27" s="55"/>
    </row>
    <row r="28" spans="2:7" ht="33.75" customHeight="1" x14ac:dyDescent="0.2">
      <c r="B28" s="12" t="s">
        <v>31</v>
      </c>
      <c r="C28" s="12" t="s">
        <v>69</v>
      </c>
      <c r="D28" s="13"/>
      <c r="E28" s="13"/>
      <c r="F28" s="13"/>
      <c r="G28" s="48"/>
    </row>
    <row r="29" spans="2:7" ht="33.6" customHeight="1" x14ac:dyDescent="0.2">
      <c r="B29" s="44" t="s">
        <v>115</v>
      </c>
      <c r="C29" s="15" t="s">
        <v>112</v>
      </c>
      <c r="D29" s="25"/>
      <c r="E29" s="25"/>
      <c r="F29" s="25"/>
      <c r="G29" s="49" t="s">
        <v>54</v>
      </c>
    </row>
    <row r="30" spans="2:7" ht="16.149999999999999" customHeight="1" x14ac:dyDescent="0.2">
      <c r="B30" s="17"/>
      <c r="C30" s="19" t="s">
        <v>3</v>
      </c>
      <c r="D30" s="9">
        <f>SUM(D32:D35)</f>
        <v>16998.2</v>
      </c>
      <c r="E30" s="9">
        <f t="shared" ref="E30:F30" si="3">SUM(E32:E35)</f>
        <v>15699.1</v>
      </c>
      <c r="F30" s="9">
        <f t="shared" si="3"/>
        <v>15962.800000000001</v>
      </c>
      <c r="G30" s="53"/>
    </row>
    <row r="31" spans="2:7" ht="16.149999999999999" customHeight="1" x14ac:dyDescent="0.2">
      <c r="B31" s="76"/>
      <c r="C31" s="43" t="s">
        <v>4</v>
      </c>
      <c r="D31" s="7"/>
      <c r="E31" s="7"/>
      <c r="F31" s="7"/>
      <c r="G31" s="54"/>
    </row>
    <row r="32" spans="2:7" ht="16.149999999999999" customHeight="1" x14ac:dyDescent="0.2">
      <c r="B32" s="77"/>
      <c r="C32" s="41" t="s">
        <v>10</v>
      </c>
      <c r="D32" s="23">
        <v>6470.8</v>
      </c>
      <c r="E32" s="23">
        <v>6807.6</v>
      </c>
      <c r="F32" s="23">
        <v>7066.3</v>
      </c>
      <c r="G32" s="55"/>
    </row>
    <row r="33" spans="2:7" ht="16.149999999999999" customHeight="1" x14ac:dyDescent="0.2">
      <c r="B33" s="77"/>
      <c r="C33" s="41" t="s">
        <v>13</v>
      </c>
      <c r="D33" s="23">
        <v>8986</v>
      </c>
      <c r="E33" s="23">
        <v>8717.9</v>
      </c>
      <c r="F33" s="23">
        <v>8717.9</v>
      </c>
      <c r="G33" s="55"/>
    </row>
    <row r="34" spans="2:7" ht="16.149999999999999" customHeight="1" x14ac:dyDescent="0.2">
      <c r="B34" s="77"/>
      <c r="C34" s="41" t="s">
        <v>17</v>
      </c>
      <c r="D34" s="23">
        <v>165.1</v>
      </c>
      <c r="E34" s="23">
        <v>173.6</v>
      </c>
      <c r="F34" s="23">
        <v>178.6</v>
      </c>
      <c r="G34" s="55"/>
    </row>
    <row r="35" spans="2:7" ht="16.149999999999999" customHeight="1" x14ac:dyDescent="0.2">
      <c r="B35" s="78"/>
      <c r="C35" s="41" t="s">
        <v>9</v>
      </c>
      <c r="D35" s="23">
        <v>1376.3</v>
      </c>
      <c r="E35" s="23"/>
      <c r="F35" s="23"/>
      <c r="G35" s="55"/>
    </row>
    <row r="36" spans="2:7" ht="29.25" customHeight="1" x14ac:dyDescent="0.2">
      <c r="B36" s="12" t="s">
        <v>32</v>
      </c>
      <c r="C36" s="20" t="s">
        <v>96</v>
      </c>
      <c r="D36" s="26"/>
      <c r="E36" s="26"/>
      <c r="F36" s="26"/>
      <c r="G36" s="48"/>
    </row>
    <row r="37" spans="2:7" ht="26.25" customHeight="1" x14ac:dyDescent="0.2">
      <c r="B37" s="44" t="s">
        <v>33</v>
      </c>
      <c r="C37" s="15" t="s">
        <v>95</v>
      </c>
      <c r="D37" s="25"/>
      <c r="E37" s="25"/>
      <c r="F37" s="25"/>
      <c r="G37" s="49" t="s">
        <v>109</v>
      </c>
    </row>
    <row r="38" spans="2:7" ht="18.600000000000001" customHeight="1" x14ac:dyDescent="0.2">
      <c r="B38" s="42"/>
      <c r="C38" s="19" t="s">
        <v>3</v>
      </c>
      <c r="D38" s="9">
        <f>SUM(D40:D43)</f>
        <v>760.4</v>
      </c>
      <c r="E38" s="9">
        <f t="shared" ref="E38:F38" si="4">SUM(E40:E43)</f>
        <v>747.9</v>
      </c>
      <c r="F38" s="9">
        <f t="shared" si="4"/>
        <v>752.9</v>
      </c>
      <c r="G38" s="53"/>
    </row>
    <row r="39" spans="2:7" ht="18.600000000000001" customHeight="1" x14ac:dyDescent="0.2">
      <c r="B39" s="45"/>
      <c r="C39" s="43" t="s">
        <v>4</v>
      </c>
      <c r="D39" s="7"/>
      <c r="E39" s="7"/>
      <c r="F39" s="7"/>
      <c r="G39" s="54"/>
    </row>
    <row r="40" spans="2:7" ht="31.5" customHeight="1" x14ac:dyDescent="0.2">
      <c r="B40" s="30"/>
      <c r="C40" s="41" t="s">
        <v>10</v>
      </c>
      <c r="D40" s="23">
        <v>630.9</v>
      </c>
      <c r="E40" s="23">
        <v>663.7</v>
      </c>
      <c r="F40" s="23">
        <v>668.9</v>
      </c>
      <c r="G40" s="55"/>
    </row>
    <row r="41" spans="2:7" ht="18.600000000000001" customHeight="1" x14ac:dyDescent="0.2">
      <c r="B41" s="30"/>
      <c r="C41" s="41" t="s">
        <v>13</v>
      </c>
      <c r="D41" s="23">
        <v>94.4</v>
      </c>
      <c r="E41" s="23">
        <v>73.8</v>
      </c>
      <c r="F41" s="23">
        <v>73.8</v>
      </c>
      <c r="G41" s="55"/>
    </row>
    <row r="42" spans="2:7" ht="18.600000000000001" customHeight="1" x14ac:dyDescent="0.2">
      <c r="B42" s="35"/>
      <c r="C42" s="41" t="s">
        <v>17</v>
      </c>
      <c r="D42" s="23">
        <v>10.5</v>
      </c>
      <c r="E42" s="23">
        <v>10.4</v>
      </c>
      <c r="F42" s="23">
        <v>10.199999999999999</v>
      </c>
      <c r="G42" s="55"/>
    </row>
    <row r="43" spans="2:7" ht="16.5" customHeight="1" x14ac:dyDescent="0.2">
      <c r="B43" s="36"/>
      <c r="C43" s="41" t="s">
        <v>9</v>
      </c>
      <c r="D43" s="23">
        <v>24.6</v>
      </c>
      <c r="E43" s="23"/>
      <c r="F43" s="23"/>
      <c r="G43" s="55"/>
    </row>
    <row r="44" spans="2:7" ht="21" customHeight="1" x14ac:dyDescent="0.2">
      <c r="B44" s="44" t="s">
        <v>34</v>
      </c>
      <c r="C44" s="15" t="s">
        <v>94</v>
      </c>
      <c r="D44" s="25"/>
      <c r="E44" s="25"/>
      <c r="F44" s="25"/>
      <c r="G44" s="49" t="s">
        <v>55</v>
      </c>
    </row>
    <row r="45" spans="2:7" ht="16.5" customHeight="1" x14ac:dyDescent="0.2">
      <c r="B45" s="42"/>
      <c r="C45" s="19" t="s">
        <v>3</v>
      </c>
      <c r="D45" s="9">
        <f>SUM(D47:D49)</f>
        <v>400.19999999999993</v>
      </c>
      <c r="E45" s="9">
        <f t="shared" ref="E45:F45" si="5">SUM(E47:E49)</f>
        <v>394</v>
      </c>
      <c r="F45" s="9">
        <f t="shared" si="5"/>
        <v>401.5</v>
      </c>
      <c r="G45" s="53"/>
    </row>
    <row r="46" spans="2:7" ht="16.5" customHeight="1" x14ac:dyDescent="0.2">
      <c r="B46" s="45"/>
      <c r="C46" s="43" t="s">
        <v>4</v>
      </c>
      <c r="D46" s="7"/>
      <c r="E46" s="7"/>
      <c r="F46" s="7"/>
      <c r="G46" s="54"/>
    </row>
    <row r="47" spans="2:7" ht="16.5" customHeight="1" x14ac:dyDescent="0.2">
      <c r="B47" s="30"/>
      <c r="C47" s="41" t="s">
        <v>10</v>
      </c>
      <c r="D47" s="23">
        <v>186.6</v>
      </c>
      <c r="E47" s="23">
        <v>196.3</v>
      </c>
      <c r="F47" s="23">
        <v>203.8</v>
      </c>
      <c r="G47" s="55"/>
    </row>
    <row r="48" spans="2:7" ht="16.5" customHeight="1" x14ac:dyDescent="0.2">
      <c r="B48" s="30"/>
      <c r="C48" s="41" t="s">
        <v>13</v>
      </c>
      <c r="D48" s="23">
        <v>213.2</v>
      </c>
      <c r="E48" s="23">
        <v>197.7</v>
      </c>
      <c r="F48" s="23">
        <v>197.7</v>
      </c>
      <c r="G48" s="55"/>
    </row>
    <row r="49" spans="2:7" ht="16.5" customHeight="1" x14ac:dyDescent="0.2">
      <c r="B49" s="36"/>
      <c r="C49" s="41" t="s">
        <v>9</v>
      </c>
      <c r="D49" s="23">
        <v>0.4</v>
      </c>
      <c r="E49" s="23"/>
      <c r="F49" s="23"/>
      <c r="G49" s="55"/>
    </row>
    <row r="50" spans="2:7" ht="28.5" customHeight="1" x14ac:dyDescent="0.2">
      <c r="B50" s="44" t="s">
        <v>35</v>
      </c>
      <c r="C50" s="15" t="s">
        <v>93</v>
      </c>
      <c r="D50" s="25"/>
      <c r="E50" s="25"/>
      <c r="F50" s="25"/>
      <c r="G50" s="49" t="s">
        <v>56</v>
      </c>
    </row>
    <row r="51" spans="2:7" ht="16.5" customHeight="1" x14ac:dyDescent="0.2">
      <c r="B51" s="42"/>
      <c r="C51" s="19" t="s">
        <v>3</v>
      </c>
      <c r="D51" s="9">
        <f>SUM(D53:D54)</f>
        <v>15</v>
      </c>
      <c r="E51" s="9">
        <f t="shared" ref="E51:F51" si="6">SUM(E53:E54)</f>
        <v>15.8</v>
      </c>
      <c r="F51" s="9">
        <f t="shared" si="6"/>
        <v>16.399999999999999</v>
      </c>
      <c r="G51" s="53"/>
    </row>
    <row r="52" spans="2:7" ht="16.5" customHeight="1" x14ac:dyDescent="0.2">
      <c r="B52" s="45"/>
      <c r="C52" s="43" t="s">
        <v>4</v>
      </c>
      <c r="D52" s="7"/>
      <c r="E52" s="7"/>
      <c r="F52" s="7"/>
      <c r="G52" s="54"/>
    </row>
    <row r="53" spans="2:7" ht="16.5" customHeight="1" x14ac:dyDescent="0.2">
      <c r="B53" s="30"/>
      <c r="C53" s="41" t="s">
        <v>10</v>
      </c>
      <c r="D53" s="23">
        <v>15</v>
      </c>
      <c r="E53" s="23">
        <v>15.8</v>
      </c>
      <c r="F53" s="23">
        <v>16.399999999999999</v>
      </c>
      <c r="G53" s="55"/>
    </row>
    <row r="54" spans="2:7" ht="16.5" customHeight="1" x14ac:dyDescent="0.2">
      <c r="B54" s="36"/>
      <c r="C54" s="41" t="s">
        <v>9</v>
      </c>
      <c r="D54" s="23"/>
      <c r="E54" s="23"/>
      <c r="F54" s="23"/>
      <c r="G54" s="55"/>
    </row>
    <row r="55" spans="2:7" ht="42" customHeight="1" x14ac:dyDescent="0.2">
      <c r="B55" s="12" t="s">
        <v>36</v>
      </c>
      <c r="C55" s="20" t="s">
        <v>92</v>
      </c>
      <c r="D55" s="26"/>
      <c r="E55" s="26"/>
      <c r="F55" s="26"/>
      <c r="G55" s="48"/>
    </row>
    <row r="56" spans="2:7" ht="27.75" customHeight="1" x14ac:dyDescent="0.2">
      <c r="B56" s="44" t="s">
        <v>37</v>
      </c>
      <c r="C56" s="15" t="s">
        <v>91</v>
      </c>
      <c r="D56" s="25"/>
      <c r="E56" s="25"/>
      <c r="F56" s="25"/>
      <c r="G56" s="49" t="s">
        <v>56</v>
      </c>
    </row>
    <row r="57" spans="2:7" ht="23.25" customHeight="1" x14ac:dyDescent="0.2">
      <c r="B57" s="42"/>
      <c r="C57" s="19" t="s">
        <v>3</v>
      </c>
      <c r="D57" s="9">
        <f>SUM(D59:D62)</f>
        <v>682</v>
      </c>
      <c r="E57" s="9">
        <f t="shared" ref="E57:F57" si="7">SUM(E59:E62)</f>
        <v>614.9</v>
      </c>
      <c r="F57" s="9">
        <f t="shared" si="7"/>
        <v>632.20000000000005</v>
      </c>
      <c r="G57" s="53"/>
    </row>
    <row r="58" spans="2:7" ht="18.75" customHeight="1" x14ac:dyDescent="0.2">
      <c r="B58" s="45"/>
      <c r="C58" s="43" t="s">
        <v>4</v>
      </c>
      <c r="D58" s="7"/>
      <c r="E58" s="7"/>
      <c r="F58" s="7"/>
      <c r="G58" s="54"/>
    </row>
    <row r="59" spans="2:7" ht="24.75" customHeight="1" x14ac:dyDescent="0.2">
      <c r="B59" s="30"/>
      <c r="C59" s="41" t="s">
        <v>10</v>
      </c>
      <c r="D59" s="23">
        <v>431.7</v>
      </c>
      <c r="E59" s="23">
        <v>454.2</v>
      </c>
      <c r="F59" s="23">
        <v>471.5</v>
      </c>
      <c r="G59" s="55"/>
    </row>
    <row r="60" spans="2:7" ht="16.5" customHeight="1" x14ac:dyDescent="0.2">
      <c r="B60" s="30"/>
      <c r="C60" s="41" t="s">
        <v>13</v>
      </c>
      <c r="D60" s="23">
        <v>145.69999999999999</v>
      </c>
      <c r="E60" s="23">
        <v>145.69999999999999</v>
      </c>
      <c r="F60" s="23">
        <v>145.69999999999999</v>
      </c>
      <c r="G60" s="55"/>
    </row>
    <row r="61" spans="2:7" ht="17.25" customHeight="1" x14ac:dyDescent="0.2">
      <c r="B61" s="35"/>
      <c r="C61" s="41" t="s">
        <v>17</v>
      </c>
      <c r="D61" s="23">
        <v>71</v>
      </c>
      <c r="E61" s="23">
        <v>15</v>
      </c>
      <c r="F61" s="23">
        <v>15</v>
      </c>
      <c r="G61" s="55"/>
    </row>
    <row r="62" spans="2:7" ht="18.75" customHeight="1" x14ac:dyDescent="0.2">
      <c r="B62" s="36"/>
      <c r="C62" s="41" t="s">
        <v>9</v>
      </c>
      <c r="D62" s="23">
        <v>33.6</v>
      </c>
      <c r="E62" s="23"/>
      <c r="F62" s="23"/>
      <c r="G62" s="55"/>
    </row>
    <row r="63" spans="2:7" ht="30" customHeight="1" x14ac:dyDescent="0.2">
      <c r="B63" s="44" t="s">
        <v>38</v>
      </c>
      <c r="C63" s="15" t="s">
        <v>90</v>
      </c>
      <c r="D63" s="25"/>
      <c r="E63" s="25"/>
      <c r="F63" s="25"/>
      <c r="G63" s="49" t="s">
        <v>57</v>
      </c>
    </row>
    <row r="64" spans="2:7" ht="15.75" customHeight="1" x14ac:dyDescent="0.2">
      <c r="B64" s="42"/>
      <c r="C64" s="19" t="s">
        <v>3</v>
      </c>
      <c r="D64" s="9">
        <f>SUM(D66:D68)</f>
        <v>3114.9</v>
      </c>
      <c r="E64" s="9">
        <f t="shared" ref="E64:F64" si="8">SUM(E66:E68)</f>
        <v>3055</v>
      </c>
      <c r="F64" s="9">
        <f t="shared" si="8"/>
        <v>3099.1000000000004</v>
      </c>
      <c r="G64" s="53"/>
    </row>
    <row r="65" spans="2:7" ht="19.899999999999999" customHeight="1" x14ac:dyDescent="0.2">
      <c r="B65" s="45"/>
      <c r="C65" s="43" t="s">
        <v>4</v>
      </c>
      <c r="D65" s="7"/>
      <c r="E65" s="7"/>
      <c r="F65" s="7"/>
      <c r="G65" s="54"/>
    </row>
    <row r="66" spans="2:7" ht="30" customHeight="1" x14ac:dyDescent="0.2">
      <c r="B66" s="30"/>
      <c r="C66" s="41" t="s">
        <v>10</v>
      </c>
      <c r="D66" s="23">
        <v>1103.5999999999999</v>
      </c>
      <c r="E66" s="23">
        <v>1160.8</v>
      </c>
      <c r="F66" s="23">
        <v>1204.9000000000001</v>
      </c>
      <c r="G66" s="55"/>
    </row>
    <row r="67" spans="2:7" ht="19.149999999999999" customHeight="1" x14ac:dyDescent="0.2">
      <c r="B67" s="30"/>
      <c r="C67" s="41" t="s">
        <v>13</v>
      </c>
      <c r="D67" s="23">
        <v>1895.9</v>
      </c>
      <c r="E67" s="23">
        <v>1894.2</v>
      </c>
      <c r="F67" s="23">
        <v>1894.2</v>
      </c>
      <c r="G67" s="55"/>
    </row>
    <row r="68" spans="2:7" ht="18" customHeight="1" x14ac:dyDescent="0.2">
      <c r="B68" s="36"/>
      <c r="C68" s="41" t="s">
        <v>9</v>
      </c>
      <c r="D68" s="24">
        <v>115.4</v>
      </c>
      <c r="E68" s="24"/>
      <c r="F68" s="24"/>
      <c r="G68" s="55"/>
    </row>
    <row r="69" spans="2:7" ht="25.9" customHeight="1" x14ac:dyDescent="0.2">
      <c r="B69" s="44" t="s">
        <v>39</v>
      </c>
      <c r="C69" s="15" t="s">
        <v>89</v>
      </c>
      <c r="D69" s="25"/>
      <c r="E69" s="25"/>
      <c r="F69" s="25"/>
      <c r="G69" s="49" t="s">
        <v>54</v>
      </c>
    </row>
    <row r="70" spans="2:7" ht="16.5" customHeight="1" x14ac:dyDescent="0.2">
      <c r="B70" s="42"/>
      <c r="C70" s="19" t="s">
        <v>3</v>
      </c>
      <c r="D70" s="9">
        <f>SUM(D72:D75)</f>
        <v>9</v>
      </c>
      <c r="E70" s="9">
        <f t="shared" ref="E70:F70" si="9">SUM(E72:E75)</f>
        <v>0</v>
      </c>
      <c r="F70" s="9">
        <f t="shared" si="9"/>
        <v>0</v>
      </c>
      <c r="G70" s="53"/>
    </row>
    <row r="71" spans="2:7" ht="15.75" customHeight="1" x14ac:dyDescent="0.2">
      <c r="B71" s="45"/>
      <c r="C71" s="43" t="s">
        <v>4</v>
      </c>
      <c r="D71" s="7"/>
      <c r="E71" s="7"/>
      <c r="F71" s="7"/>
      <c r="G71" s="54"/>
    </row>
    <row r="72" spans="2:7" ht="30" customHeight="1" x14ac:dyDescent="0.2">
      <c r="B72" s="30"/>
      <c r="C72" s="41" t="s">
        <v>10</v>
      </c>
      <c r="D72" s="24"/>
      <c r="E72" s="24"/>
      <c r="F72" s="24"/>
      <c r="G72" s="55"/>
    </row>
    <row r="73" spans="2:7" ht="19.149999999999999" customHeight="1" x14ac:dyDescent="0.2">
      <c r="B73" s="30"/>
      <c r="C73" s="41" t="s">
        <v>13</v>
      </c>
      <c r="D73" s="24">
        <v>9</v>
      </c>
      <c r="E73" s="24"/>
      <c r="F73" s="24"/>
      <c r="G73" s="55"/>
    </row>
    <row r="74" spans="2:7" x14ac:dyDescent="0.2">
      <c r="B74" s="35"/>
      <c r="C74" s="41" t="s">
        <v>17</v>
      </c>
      <c r="D74" s="24"/>
      <c r="E74" s="24"/>
      <c r="F74" s="24"/>
      <c r="G74" s="55"/>
    </row>
    <row r="75" spans="2:7" ht="16.5" customHeight="1" x14ac:dyDescent="0.2">
      <c r="B75" s="36"/>
      <c r="C75" s="41" t="s">
        <v>9</v>
      </c>
      <c r="D75" s="24"/>
      <c r="E75" s="24"/>
      <c r="F75" s="24"/>
      <c r="G75" s="55"/>
    </row>
    <row r="76" spans="2:7" ht="30.6" customHeight="1" x14ac:dyDescent="0.2">
      <c r="B76" s="44" t="s">
        <v>45</v>
      </c>
      <c r="C76" s="15" t="s">
        <v>88</v>
      </c>
      <c r="D76" s="25"/>
      <c r="E76" s="25"/>
      <c r="F76" s="25"/>
      <c r="G76" s="49" t="s">
        <v>54</v>
      </c>
    </row>
    <row r="77" spans="2:7" ht="16.5" customHeight="1" x14ac:dyDescent="0.2">
      <c r="B77" s="42"/>
      <c r="C77" s="19" t="s">
        <v>3</v>
      </c>
      <c r="D77" s="9">
        <f>SUM(D79:D80)</f>
        <v>18.3</v>
      </c>
      <c r="E77" s="9">
        <f t="shared" ref="E77:F77" si="10">SUM(E79:E80)</f>
        <v>14.3</v>
      </c>
      <c r="F77" s="9">
        <f t="shared" si="10"/>
        <v>14.8</v>
      </c>
      <c r="G77" s="53"/>
    </row>
    <row r="78" spans="2:7" ht="17.25" customHeight="1" x14ac:dyDescent="0.2">
      <c r="B78" s="45"/>
      <c r="C78" s="43" t="s">
        <v>4</v>
      </c>
      <c r="D78" s="7"/>
      <c r="E78" s="7"/>
      <c r="F78" s="7"/>
      <c r="G78" s="54"/>
    </row>
    <row r="79" spans="2:7" ht="30.6" customHeight="1" x14ac:dyDescent="0.2">
      <c r="B79" s="30"/>
      <c r="C79" s="41" t="s">
        <v>10</v>
      </c>
      <c r="D79" s="23">
        <v>13.6</v>
      </c>
      <c r="E79" s="23">
        <v>14.3</v>
      </c>
      <c r="F79" s="23">
        <v>14.8</v>
      </c>
      <c r="G79" s="55"/>
    </row>
    <row r="80" spans="2:7" ht="18" customHeight="1" x14ac:dyDescent="0.2">
      <c r="B80" s="36"/>
      <c r="C80" s="41" t="s">
        <v>9</v>
      </c>
      <c r="D80" s="23">
        <v>4.7</v>
      </c>
      <c r="E80" s="23"/>
      <c r="F80" s="23"/>
      <c r="G80" s="55"/>
    </row>
    <row r="81" spans="2:7" ht="45.75" customHeight="1" x14ac:dyDescent="0.2">
      <c r="B81" s="17"/>
      <c r="C81" s="18" t="s">
        <v>18</v>
      </c>
      <c r="D81" s="8"/>
      <c r="E81" s="8"/>
      <c r="F81" s="8"/>
      <c r="G81" s="53"/>
    </row>
    <row r="82" spans="2:7" ht="30.75" customHeight="1" x14ac:dyDescent="0.2">
      <c r="B82" s="44" t="s">
        <v>40</v>
      </c>
      <c r="C82" s="15" t="s">
        <v>87</v>
      </c>
      <c r="D82" s="25"/>
      <c r="E82" s="25"/>
      <c r="F82" s="25"/>
      <c r="G82" s="49" t="s">
        <v>54</v>
      </c>
    </row>
    <row r="83" spans="2:7" ht="20.25" customHeight="1" x14ac:dyDescent="0.2">
      <c r="B83" s="42"/>
      <c r="C83" s="19" t="s">
        <v>3</v>
      </c>
      <c r="D83" s="9">
        <f>SUM(D85:D87)</f>
        <v>1899.4</v>
      </c>
      <c r="E83" s="9">
        <f t="shared" ref="E83:F83" si="11">SUM(E85:E87)</f>
        <v>1926.3</v>
      </c>
      <c r="F83" s="9">
        <f t="shared" si="11"/>
        <v>1951.3</v>
      </c>
      <c r="G83" s="53"/>
    </row>
    <row r="84" spans="2:7" ht="17.25" customHeight="1" x14ac:dyDescent="0.2">
      <c r="B84" s="45"/>
      <c r="C84" s="43" t="s">
        <v>4</v>
      </c>
      <c r="D84" s="7"/>
      <c r="E84" s="7"/>
      <c r="F84" s="7"/>
      <c r="G84" s="54"/>
    </row>
    <row r="85" spans="2:7" ht="27.75" customHeight="1" x14ac:dyDescent="0.2">
      <c r="B85" s="30"/>
      <c r="C85" s="41" t="s">
        <v>10</v>
      </c>
      <c r="D85" s="23">
        <v>626.20000000000005</v>
      </c>
      <c r="E85" s="23">
        <v>658.8</v>
      </c>
      <c r="F85" s="23">
        <v>683.8</v>
      </c>
      <c r="G85" s="55"/>
    </row>
    <row r="86" spans="2:7" ht="15" customHeight="1" x14ac:dyDescent="0.2">
      <c r="B86" s="30"/>
      <c r="C86" s="41" t="s">
        <v>13</v>
      </c>
      <c r="D86" s="23">
        <v>1273.2</v>
      </c>
      <c r="E86" s="23">
        <v>1267.5</v>
      </c>
      <c r="F86" s="23">
        <v>1267.5</v>
      </c>
      <c r="G86" s="55"/>
    </row>
    <row r="87" spans="2:7" ht="18" customHeight="1" x14ac:dyDescent="0.2">
      <c r="B87" s="36"/>
      <c r="C87" s="41" t="s">
        <v>9</v>
      </c>
      <c r="D87" s="24"/>
      <c r="E87" s="24"/>
      <c r="F87" s="24"/>
      <c r="G87" s="55"/>
    </row>
    <row r="88" spans="2:7" ht="31.9" customHeight="1" x14ac:dyDescent="0.2">
      <c r="B88" s="44" t="s">
        <v>41</v>
      </c>
      <c r="C88" s="15" t="s">
        <v>86</v>
      </c>
      <c r="D88" s="25"/>
      <c r="E88" s="25"/>
      <c r="F88" s="25"/>
      <c r="G88" s="49" t="s">
        <v>54</v>
      </c>
    </row>
    <row r="89" spans="2:7" ht="18" customHeight="1" x14ac:dyDescent="0.2">
      <c r="B89" s="42"/>
      <c r="C89" s="19" t="s">
        <v>3</v>
      </c>
      <c r="D89" s="9">
        <f>SUM(D91:D94)</f>
        <v>77.2</v>
      </c>
      <c r="E89" s="9">
        <f t="shared" ref="E89:F89" si="12">SUM(E91:E94)</f>
        <v>0</v>
      </c>
      <c r="F89" s="9">
        <f t="shared" si="12"/>
        <v>0</v>
      </c>
      <c r="G89" s="53"/>
    </row>
    <row r="90" spans="2:7" ht="18" customHeight="1" x14ac:dyDescent="0.2">
      <c r="B90" s="45"/>
      <c r="C90" s="43" t="s">
        <v>4</v>
      </c>
      <c r="D90" s="7"/>
      <c r="E90" s="7"/>
      <c r="F90" s="7"/>
      <c r="G90" s="54"/>
    </row>
    <row r="91" spans="2:7" ht="27.75" customHeight="1" x14ac:dyDescent="0.2">
      <c r="B91" s="30"/>
      <c r="C91" s="41" t="s">
        <v>10</v>
      </c>
      <c r="D91" s="24"/>
      <c r="E91" s="24"/>
      <c r="F91" s="24"/>
      <c r="G91" s="55"/>
    </row>
    <row r="92" spans="2:7" ht="13.5" customHeight="1" x14ac:dyDescent="0.2">
      <c r="B92" s="30"/>
      <c r="C92" s="41" t="s">
        <v>13</v>
      </c>
      <c r="D92" s="23">
        <v>77.2</v>
      </c>
      <c r="E92" s="24"/>
      <c r="F92" s="24"/>
      <c r="G92" s="55"/>
    </row>
    <row r="93" spans="2:7" ht="27.75" customHeight="1" x14ac:dyDescent="0.2">
      <c r="B93" s="30"/>
      <c r="C93" s="41" t="s">
        <v>14</v>
      </c>
      <c r="D93" s="23"/>
      <c r="E93" s="24"/>
      <c r="F93" s="24"/>
      <c r="G93" s="55"/>
    </row>
    <row r="94" spans="2:7" ht="18" customHeight="1" x14ac:dyDescent="0.2">
      <c r="B94" s="36"/>
      <c r="C94" s="41" t="s">
        <v>9</v>
      </c>
      <c r="D94" s="23"/>
      <c r="E94" s="24"/>
      <c r="F94" s="24"/>
      <c r="G94" s="55"/>
    </row>
    <row r="95" spans="2:7" ht="17.45" customHeight="1" x14ac:dyDescent="0.2">
      <c r="B95" s="44" t="s">
        <v>42</v>
      </c>
      <c r="C95" s="15" t="s">
        <v>85</v>
      </c>
      <c r="D95" s="25"/>
      <c r="E95" s="25"/>
      <c r="F95" s="25"/>
      <c r="G95" s="49"/>
    </row>
    <row r="96" spans="2:7" ht="18" customHeight="1" x14ac:dyDescent="0.2">
      <c r="B96" s="42"/>
      <c r="C96" s="19" t="s">
        <v>3</v>
      </c>
      <c r="D96" s="9">
        <f>SUM(D98)</f>
        <v>48.4</v>
      </c>
      <c r="E96" s="9">
        <f t="shared" ref="E96:F96" si="13">SUM(E98)</f>
        <v>71.8</v>
      </c>
      <c r="F96" s="9">
        <f t="shared" si="13"/>
        <v>71.8</v>
      </c>
      <c r="G96" s="53"/>
    </row>
    <row r="97" spans="2:7" ht="14.25" customHeight="1" x14ac:dyDescent="0.2">
      <c r="B97" s="45"/>
      <c r="C97" s="43" t="s">
        <v>4</v>
      </c>
      <c r="D97" s="7"/>
      <c r="E97" s="7"/>
      <c r="F97" s="7"/>
      <c r="G97" s="54"/>
    </row>
    <row r="98" spans="2:7" ht="18" customHeight="1" x14ac:dyDescent="0.2">
      <c r="B98" s="30"/>
      <c r="C98" s="59" t="s">
        <v>13</v>
      </c>
      <c r="D98" s="72">
        <v>48.4</v>
      </c>
      <c r="E98" s="72">
        <v>71.8</v>
      </c>
      <c r="F98" s="72">
        <v>71.8</v>
      </c>
      <c r="G98" s="60"/>
    </row>
    <row r="99" spans="2:7" x14ac:dyDescent="0.2">
      <c r="B99" s="14" t="s">
        <v>43</v>
      </c>
      <c r="C99" s="15" t="s">
        <v>84</v>
      </c>
      <c r="D99" s="25"/>
      <c r="E99" s="25"/>
      <c r="F99" s="25"/>
      <c r="G99" s="49" t="s">
        <v>58</v>
      </c>
    </row>
    <row r="100" spans="2:7" ht="21" customHeight="1" x14ac:dyDescent="0.2">
      <c r="B100" s="42"/>
      <c r="C100" s="19" t="s">
        <v>3</v>
      </c>
      <c r="D100" s="9">
        <f>SUM(D102:D103)</f>
        <v>339.6</v>
      </c>
      <c r="E100" s="9">
        <f t="shared" ref="E100:F100" si="14">SUM(E102:E103)</f>
        <v>42.1</v>
      </c>
      <c r="F100" s="9">
        <f t="shared" si="14"/>
        <v>43.7</v>
      </c>
      <c r="G100" s="53"/>
    </row>
    <row r="101" spans="2:7" ht="17.25" customHeight="1" x14ac:dyDescent="0.2">
      <c r="B101" s="45"/>
      <c r="C101" s="43" t="s">
        <v>4</v>
      </c>
      <c r="D101" s="7"/>
      <c r="E101" s="7"/>
      <c r="F101" s="7"/>
      <c r="G101" s="54"/>
    </row>
    <row r="102" spans="2:7" ht="28.5" customHeight="1" x14ac:dyDescent="0.2">
      <c r="B102" s="30"/>
      <c r="C102" s="41" t="s">
        <v>10</v>
      </c>
      <c r="D102" s="23">
        <v>239.6</v>
      </c>
      <c r="E102" s="23">
        <v>42.1</v>
      </c>
      <c r="F102" s="23">
        <v>43.7</v>
      </c>
      <c r="G102" s="55"/>
    </row>
    <row r="103" spans="2:7" ht="15.75" customHeight="1" x14ac:dyDescent="0.2">
      <c r="B103" s="36"/>
      <c r="C103" s="41" t="s">
        <v>9</v>
      </c>
      <c r="D103" s="23">
        <v>100</v>
      </c>
      <c r="E103" s="23"/>
      <c r="F103" s="23"/>
      <c r="G103" s="55"/>
    </row>
    <row r="104" spans="2:7" ht="18" customHeight="1" x14ac:dyDescent="0.2">
      <c r="B104" s="14" t="s">
        <v>44</v>
      </c>
      <c r="C104" s="15" t="s">
        <v>83</v>
      </c>
      <c r="D104" s="25"/>
      <c r="E104" s="25"/>
      <c r="F104" s="25"/>
      <c r="G104" s="49"/>
    </row>
    <row r="105" spans="2:7" ht="15.75" customHeight="1" x14ac:dyDescent="0.2">
      <c r="B105" s="17"/>
      <c r="C105" s="19" t="s">
        <v>19</v>
      </c>
      <c r="D105" s="9">
        <f>SUM(D107:D108)</f>
        <v>633.6</v>
      </c>
      <c r="E105" s="9">
        <f t="shared" ref="E105:F105" si="15">SUM(E107:E108)</f>
        <v>627.5</v>
      </c>
      <c r="F105" s="9">
        <f t="shared" si="15"/>
        <v>627.5</v>
      </c>
      <c r="G105" s="53"/>
    </row>
    <row r="106" spans="2:7" ht="15.75" customHeight="1" x14ac:dyDescent="0.2">
      <c r="B106" s="76"/>
      <c r="C106" s="43" t="s">
        <v>4</v>
      </c>
      <c r="D106" s="7"/>
      <c r="E106" s="7"/>
      <c r="F106" s="7"/>
      <c r="G106" s="54"/>
    </row>
    <row r="107" spans="2:7" ht="15.75" customHeight="1" x14ac:dyDescent="0.2">
      <c r="B107" s="77"/>
      <c r="C107" s="59" t="s">
        <v>13</v>
      </c>
      <c r="D107" s="23">
        <v>633.6</v>
      </c>
      <c r="E107" s="23">
        <v>627.5</v>
      </c>
      <c r="F107" s="23">
        <v>627.5</v>
      </c>
      <c r="G107" s="55"/>
    </row>
    <row r="108" spans="2:7" ht="15.75" customHeight="1" x14ac:dyDescent="0.2">
      <c r="B108" s="78"/>
      <c r="C108" s="41" t="s">
        <v>9</v>
      </c>
      <c r="D108" s="24"/>
      <c r="E108" s="24"/>
      <c r="F108" s="24"/>
      <c r="G108" s="55"/>
    </row>
    <row r="109" spans="2:7" ht="17.25" customHeight="1" x14ac:dyDescent="0.2">
      <c r="B109" s="12" t="s">
        <v>46</v>
      </c>
      <c r="C109" s="20" t="s">
        <v>82</v>
      </c>
      <c r="D109" s="26"/>
      <c r="E109" s="26"/>
      <c r="F109" s="26"/>
      <c r="G109" s="48"/>
    </row>
    <row r="110" spans="2:7" ht="30" customHeight="1" x14ac:dyDescent="0.2">
      <c r="B110" s="44" t="s">
        <v>47</v>
      </c>
      <c r="C110" s="15" t="s">
        <v>81</v>
      </c>
      <c r="D110" s="25"/>
      <c r="E110" s="25"/>
      <c r="F110" s="25"/>
      <c r="G110" s="49" t="s">
        <v>54</v>
      </c>
    </row>
    <row r="111" spans="2:7" ht="17.25" customHeight="1" x14ac:dyDescent="0.2">
      <c r="B111" s="42"/>
      <c r="C111" s="19" t="s">
        <v>3</v>
      </c>
      <c r="D111" s="9">
        <f>SUM(D113:D114)</f>
        <v>120</v>
      </c>
      <c r="E111" s="9">
        <f t="shared" ref="E111:F111" si="16">SUM(E113:E114)</f>
        <v>0</v>
      </c>
      <c r="F111" s="9">
        <f t="shared" si="16"/>
        <v>0</v>
      </c>
      <c r="G111" s="53"/>
    </row>
    <row r="112" spans="2:7" ht="15.75" customHeight="1" x14ac:dyDescent="0.2">
      <c r="B112" s="45"/>
      <c r="C112" s="43" t="s">
        <v>4</v>
      </c>
      <c r="D112" s="7"/>
      <c r="E112" s="7"/>
      <c r="F112" s="7"/>
      <c r="G112" s="54"/>
    </row>
    <row r="113" spans="2:7" ht="26.25" customHeight="1" x14ac:dyDescent="0.2">
      <c r="B113" s="30"/>
      <c r="C113" s="41" t="s">
        <v>10</v>
      </c>
      <c r="D113" s="24"/>
      <c r="E113" s="24"/>
      <c r="F113" s="24"/>
      <c r="G113" s="55"/>
    </row>
    <row r="114" spans="2:7" ht="17.25" customHeight="1" x14ac:dyDescent="0.2">
      <c r="B114" s="36"/>
      <c r="C114" s="41" t="s">
        <v>9</v>
      </c>
      <c r="D114" s="23">
        <v>120</v>
      </c>
      <c r="E114" s="23"/>
      <c r="F114" s="23"/>
      <c r="G114" s="55"/>
    </row>
    <row r="115" spans="2:7" ht="16.5" customHeight="1" x14ac:dyDescent="0.2">
      <c r="B115" s="44" t="s">
        <v>48</v>
      </c>
      <c r="C115" s="15" t="s">
        <v>80</v>
      </c>
      <c r="D115" s="25"/>
      <c r="E115" s="25"/>
      <c r="F115" s="25"/>
      <c r="G115" s="49" t="s">
        <v>54</v>
      </c>
    </row>
    <row r="116" spans="2:7" ht="18" customHeight="1" x14ac:dyDescent="0.2">
      <c r="B116" s="42"/>
      <c r="C116" s="19" t="s">
        <v>3</v>
      </c>
      <c r="D116" s="9">
        <f>SUM(D118:D121)</f>
        <v>56.6</v>
      </c>
      <c r="E116" s="9">
        <f t="shared" ref="E116:F116" si="17">SUM(E118:E121)</f>
        <v>56.6</v>
      </c>
      <c r="F116" s="9">
        <f t="shared" si="17"/>
        <v>56.6</v>
      </c>
      <c r="G116" s="53"/>
    </row>
    <row r="117" spans="2:7" ht="16.149999999999999" customHeight="1" x14ac:dyDescent="0.2">
      <c r="B117" s="45"/>
      <c r="C117" s="43" t="s">
        <v>4</v>
      </c>
      <c r="D117" s="7"/>
      <c r="E117" s="7"/>
      <c r="F117" s="7"/>
      <c r="G117" s="54"/>
    </row>
    <row r="118" spans="2:7" ht="16.149999999999999" customHeight="1" x14ac:dyDescent="0.2">
      <c r="B118" s="30"/>
      <c r="C118" s="41" t="s">
        <v>10</v>
      </c>
      <c r="D118" s="24"/>
      <c r="E118" s="24"/>
      <c r="F118" s="24"/>
      <c r="G118" s="55"/>
    </row>
    <row r="119" spans="2:7" ht="16.149999999999999" customHeight="1" x14ac:dyDescent="0.2">
      <c r="B119" s="30"/>
      <c r="C119" s="59" t="s">
        <v>13</v>
      </c>
      <c r="D119" s="23">
        <v>56.6</v>
      </c>
      <c r="E119" s="23">
        <v>56.6</v>
      </c>
      <c r="F119" s="23">
        <v>56.6</v>
      </c>
      <c r="G119" s="55"/>
    </row>
    <row r="120" spans="2:7" ht="16.149999999999999" customHeight="1" x14ac:dyDescent="0.2">
      <c r="B120" s="35"/>
      <c r="C120" s="41" t="s">
        <v>14</v>
      </c>
      <c r="D120" s="23"/>
      <c r="E120" s="23"/>
      <c r="F120" s="23"/>
      <c r="G120" s="55"/>
    </row>
    <row r="121" spans="2:7" ht="16.149999999999999" customHeight="1" x14ac:dyDescent="0.2">
      <c r="B121" s="36"/>
      <c r="C121" s="41" t="s">
        <v>9</v>
      </c>
      <c r="D121" s="46"/>
      <c r="E121" s="46"/>
      <c r="F121" s="46"/>
      <c r="G121" s="56"/>
    </row>
    <row r="122" spans="2:7" ht="27" customHeight="1" x14ac:dyDescent="0.2">
      <c r="B122" s="44" t="s">
        <v>49</v>
      </c>
      <c r="C122" s="15" t="s">
        <v>79</v>
      </c>
      <c r="D122" s="25"/>
      <c r="E122" s="25"/>
      <c r="F122" s="25"/>
      <c r="G122" s="49" t="s">
        <v>54</v>
      </c>
    </row>
    <row r="123" spans="2:7" ht="16.149999999999999" customHeight="1" x14ac:dyDescent="0.2">
      <c r="B123" s="42"/>
      <c r="C123" s="19" t="s">
        <v>3</v>
      </c>
      <c r="D123" s="9">
        <f>SUM(D125:D126)</f>
        <v>1.2</v>
      </c>
      <c r="E123" s="9">
        <f t="shared" ref="E123:F123" si="18">SUM(E125:E126)</f>
        <v>0</v>
      </c>
      <c r="F123" s="9">
        <f t="shared" si="18"/>
        <v>0</v>
      </c>
      <c r="G123" s="53"/>
    </row>
    <row r="124" spans="2:7" ht="16.149999999999999" customHeight="1" x14ac:dyDescent="0.2">
      <c r="B124" s="45"/>
      <c r="C124" s="43" t="s">
        <v>4</v>
      </c>
      <c r="D124" s="7"/>
      <c r="E124" s="7"/>
      <c r="F124" s="7"/>
      <c r="G124" s="54"/>
    </row>
    <row r="125" spans="2:7" ht="16.149999999999999" customHeight="1" x14ac:dyDescent="0.2">
      <c r="B125" s="30"/>
      <c r="C125" s="41" t="s">
        <v>10</v>
      </c>
      <c r="D125" s="24"/>
      <c r="E125" s="24"/>
      <c r="F125" s="24"/>
      <c r="G125" s="55"/>
    </row>
    <row r="126" spans="2:7" ht="16.149999999999999" customHeight="1" x14ac:dyDescent="0.2">
      <c r="B126" s="36"/>
      <c r="C126" s="41" t="s">
        <v>9</v>
      </c>
      <c r="D126" s="23">
        <v>1.2</v>
      </c>
      <c r="E126" s="23"/>
      <c r="F126" s="23"/>
      <c r="G126" s="55"/>
    </row>
    <row r="127" spans="2:7" ht="21" customHeight="1" x14ac:dyDescent="0.2">
      <c r="B127" s="44" t="s">
        <v>50</v>
      </c>
      <c r="C127" s="15" t="s">
        <v>78</v>
      </c>
      <c r="D127" s="25"/>
      <c r="E127" s="25"/>
      <c r="F127" s="25"/>
      <c r="G127" s="49" t="s">
        <v>54</v>
      </c>
    </row>
    <row r="128" spans="2:7" ht="16.149999999999999" customHeight="1" x14ac:dyDescent="0.2">
      <c r="B128" s="42"/>
      <c r="C128" s="19" t="s">
        <v>3</v>
      </c>
      <c r="D128" s="9">
        <f>SUM(D130:D132)</f>
        <v>2211.4</v>
      </c>
      <c r="E128" s="9">
        <f t="shared" ref="E128:F128" si="19">SUM(E130:E131)</f>
        <v>1000</v>
      </c>
      <c r="F128" s="9">
        <f t="shared" si="19"/>
        <v>504</v>
      </c>
      <c r="G128" s="53"/>
    </row>
    <row r="129" spans="2:7" x14ac:dyDescent="0.2">
      <c r="B129" s="45"/>
      <c r="C129" s="43" t="s">
        <v>4</v>
      </c>
      <c r="D129" s="7"/>
      <c r="E129" s="7"/>
      <c r="F129" s="7"/>
      <c r="G129" s="54"/>
    </row>
    <row r="130" spans="2:7" ht="25.5" x14ac:dyDescent="0.2">
      <c r="B130" s="30"/>
      <c r="C130" s="41" t="s">
        <v>10</v>
      </c>
      <c r="D130" s="24"/>
      <c r="E130" s="23">
        <v>1000</v>
      </c>
      <c r="F130" s="23">
        <v>504</v>
      </c>
      <c r="G130" s="55"/>
    </row>
    <row r="131" spans="2:7" ht="18.75" customHeight="1" x14ac:dyDescent="0.2">
      <c r="B131" s="36"/>
      <c r="C131" s="41" t="s">
        <v>9</v>
      </c>
      <c r="D131" s="23">
        <v>611.4</v>
      </c>
      <c r="E131" s="24"/>
      <c r="F131" s="24"/>
      <c r="G131" s="55"/>
    </row>
    <row r="132" spans="2:7" ht="18.75" customHeight="1" x14ac:dyDescent="0.2">
      <c r="B132" s="36"/>
      <c r="C132" s="41" t="s">
        <v>116</v>
      </c>
      <c r="D132" s="23">
        <v>1600</v>
      </c>
      <c r="E132" s="24"/>
      <c r="F132" s="24"/>
      <c r="G132" s="55"/>
    </row>
    <row r="133" spans="2:7" ht="43.5" customHeight="1" x14ac:dyDescent="0.2">
      <c r="B133" s="44" t="s">
        <v>59</v>
      </c>
      <c r="C133" s="15" t="s">
        <v>77</v>
      </c>
      <c r="D133" s="25"/>
      <c r="E133" s="25"/>
      <c r="F133" s="25"/>
      <c r="G133" s="49" t="s">
        <v>60</v>
      </c>
    </row>
    <row r="134" spans="2:7" ht="16.149999999999999" customHeight="1" x14ac:dyDescent="0.2">
      <c r="B134" s="42"/>
      <c r="C134" s="19" t="s">
        <v>3</v>
      </c>
      <c r="D134" s="9">
        <f>SUM(D136:D139)</f>
        <v>1484.5</v>
      </c>
      <c r="E134" s="9">
        <f t="shared" ref="E134:F134" si="20">SUM(E136:E139)</f>
        <v>940</v>
      </c>
      <c r="F134" s="9">
        <f t="shared" si="20"/>
        <v>0</v>
      </c>
      <c r="G134" s="53"/>
    </row>
    <row r="135" spans="2:7" ht="16.149999999999999" customHeight="1" x14ac:dyDescent="0.2">
      <c r="B135" s="45"/>
      <c r="C135" s="43" t="s">
        <v>4</v>
      </c>
      <c r="D135" s="7"/>
      <c r="E135" s="7"/>
      <c r="F135" s="7"/>
      <c r="G135" s="54"/>
    </row>
    <row r="136" spans="2:7" ht="16.149999999999999" customHeight="1" x14ac:dyDescent="0.2">
      <c r="B136" s="30"/>
      <c r="C136" s="41" t="s">
        <v>10</v>
      </c>
      <c r="D136" s="23">
        <v>1484.5</v>
      </c>
      <c r="E136" s="23"/>
      <c r="F136" s="23"/>
      <c r="G136" s="55"/>
    </row>
    <row r="137" spans="2:7" ht="16.149999999999999" customHeight="1" x14ac:dyDescent="0.2">
      <c r="B137" s="30"/>
      <c r="C137" s="41" t="s">
        <v>13</v>
      </c>
      <c r="D137" s="23"/>
      <c r="E137" s="23">
        <v>90</v>
      </c>
      <c r="F137" s="23"/>
      <c r="G137" s="55"/>
    </row>
    <row r="138" spans="2:7" ht="16.149999999999999" customHeight="1" x14ac:dyDescent="0.2">
      <c r="B138" s="35"/>
      <c r="C138" s="41" t="s">
        <v>14</v>
      </c>
      <c r="D138" s="23"/>
      <c r="E138" s="23">
        <v>850</v>
      </c>
      <c r="F138" s="24"/>
      <c r="G138" s="55"/>
    </row>
    <row r="139" spans="2:7" ht="16.149999999999999" customHeight="1" x14ac:dyDescent="0.2">
      <c r="B139" s="36"/>
      <c r="C139" s="41" t="s">
        <v>9</v>
      </c>
      <c r="D139" s="46"/>
      <c r="E139" s="46"/>
      <c r="F139" s="46"/>
      <c r="G139" s="56"/>
    </row>
    <row r="140" spans="2:7" ht="55.5" customHeight="1" x14ac:dyDescent="0.2">
      <c r="B140" s="44" t="s">
        <v>61</v>
      </c>
      <c r="C140" s="15" t="s">
        <v>76</v>
      </c>
      <c r="D140" s="25"/>
      <c r="E140" s="25"/>
      <c r="F140" s="25"/>
      <c r="G140" s="49" t="s">
        <v>55</v>
      </c>
    </row>
    <row r="141" spans="2:7" ht="16.149999999999999" customHeight="1" x14ac:dyDescent="0.2">
      <c r="B141" s="42"/>
      <c r="C141" s="19" t="s">
        <v>3</v>
      </c>
      <c r="D141" s="9">
        <f>SUM(D143:D145)</f>
        <v>652.79999999999995</v>
      </c>
      <c r="E141" s="9">
        <f t="shared" ref="E141:F141" si="21">SUM(E143:E145)</f>
        <v>97.5</v>
      </c>
      <c r="F141" s="9">
        <f t="shared" si="21"/>
        <v>101.2</v>
      </c>
      <c r="G141" s="53"/>
    </row>
    <row r="142" spans="2:7" ht="16.149999999999999" customHeight="1" x14ac:dyDescent="0.2">
      <c r="B142" s="45"/>
      <c r="C142" s="43" t="s">
        <v>4</v>
      </c>
      <c r="D142" s="7"/>
      <c r="E142" s="7"/>
      <c r="F142" s="7"/>
      <c r="G142" s="54"/>
    </row>
    <row r="143" spans="2:7" ht="16.149999999999999" customHeight="1" x14ac:dyDescent="0.2">
      <c r="B143" s="30"/>
      <c r="C143" s="41" t="s">
        <v>10</v>
      </c>
      <c r="D143" s="23">
        <v>142.80000000000001</v>
      </c>
      <c r="E143" s="23">
        <v>97.5</v>
      </c>
      <c r="F143" s="23">
        <v>101.2</v>
      </c>
      <c r="G143" s="55"/>
    </row>
    <row r="144" spans="2:7" ht="16.149999999999999" customHeight="1" x14ac:dyDescent="0.2">
      <c r="B144" s="35"/>
      <c r="C144" s="41" t="s">
        <v>14</v>
      </c>
      <c r="D144" s="23">
        <v>510</v>
      </c>
      <c r="E144" s="23"/>
      <c r="F144" s="23"/>
      <c r="G144" s="55"/>
    </row>
    <row r="145" spans="2:7" ht="16.149999999999999" customHeight="1" x14ac:dyDescent="0.2">
      <c r="B145" s="36"/>
      <c r="C145" s="41" t="s">
        <v>9</v>
      </c>
      <c r="D145" s="46"/>
      <c r="E145" s="46"/>
      <c r="F145" s="46"/>
      <c r="G145" s="56"/>
    </row>
    <row r="146" spans="2:7" ht="28.5" customHeight="1" x14ac:dyDescent="0.2">
      <c r="B146" s="44" t="s">
        <v>62</v>
      </c>
      <c r="C146" s="15" t="s">
        <v>75</v>
      </c>
      <c r="D146" s="25"/>
      <c r="E146" s="25"/>
      <c r="F146" s="25"/>
      <c r="G146" s="49" t="s">
        <v>54</v>
      </c>
    </row>
    <row r="147" spans="2:7" ht="16.149999999999999" customHeight="1" x14ac:dyDescent="0.2">
      <c r="B147" s="42"/>
      <c r="C147" s="19" t="s">
        <v>3</v>
      </c>
      <c r="D147" s="9">
        <f>SUM(D149:D151)</f>
        <v>0</v>
      </c>
      <c r="E147" s="9">
        <f t="shared" ref="E147:F147" si="22">SUM(E149:E151)</f>
        <v>0</v>
      </c>
      <c r="F147" s="9">
        <f t="shared" si="22"/>
        <v>0</v>
      </c>
      <c r="G147" s="53"/>
    </row>
    <row r="148" spans="2:7" ht="16.149999999999999" customHeight="1" x14ac:dyDescent="0.2">
      <c r="B148" s="45"/>
      <c r="C148" s="43" t="s">
        <v>4</v>
      </c>
      <c r="D148" s="7"/>
      <c r="E148" s="7"/>
      <c r="F148" s="7"/>
      <c r="G148" s="54"/>
    </row>
    <row r="149" spans="2:7" ht="16.149999999999999" customHeight="1" x14ac:dyDescent="0.2">
      <c r="B149" s="30"/>
      <c r="C149" s="41" t="s">
        <v>10</v>
      </c>
      <c r="D149" s="24"/>
      <c r="E149" s="24"/>
      <c r="F149" s="24"/>
      <c r="G149" s="55"/>
    </row>
    <row r="150" spans="2:7" ht="16.149999999999999" customHeight="1" x14ac:dyDescent="0.2">
      <c r="B150" s="35"/>
      <c r="C150" s="41" t="s">
        <v>14</v>
      </c>
      <c r="D150" s="24"/>
      <c r="E150" s="24"/>
      <c r="F150" s="24"/>
      <c r="G150" s="55"/>
    </row>
    <row r="151" spans="2:7" ht="16.149999999999999" customHeight="1" x14ac:dyDescent="0.2">
      <c r="B151" s="36"/>
      <c r="C151" s="41" t="s">
        <v>9</v>
      </c>
      <c r="D151" s="61"/>
      <c r="E151" s="61"/>
      <c r="F151" s="61"/>
      <c r="G151" s="56"/>
    </row>
    <row r="152" spans="2:7" ht="33" customHeight="1" x14ac:dyDescent="0.2">
      <c r="B152" s="44" t="s">
        <v>65</v>
      </c>
      <c r="C152" s="15" t="s">
        <v>74</v>
      </c>
      <c r="D152" s="25"/>
      <c r="E152" s="25"/>
      <c r="F152" s="25"/>
      <c r="G152" s="49" t="s">
        <v>54</v>
      </c>
    </row>
    <row r="153" spans="2:7" ht="16.149999999999999" customHeight="1" x14ac:dyDescent="0.2">
      <c r="B153" s="42"/>
      <c r="C153" s="19" t="s">
        <v>3</v>
      </c>
      <c r="D153" s="9">
        <f>SUM(D155:D158)</f>
        <v>1581.9</v>
      </c>
      <c r="E153" s="9">
        <f>SUM(E155:E158)</f>
        <v>26.1</v>
      </c>
      <c r="F153" s="9">
        <f>SUM(F155:F158)</f>
        <v>0</v>
      </c>
      <c r="G153" s="53"/>
    </row>
    <row r="154" spans="2:7" ht="16.149999999999999" customHeight="1" x14ac:dyDescent="0.2">
      <c r="B154" s="45"/>
      <c r="C154" s="43" t="s">
        <v>4</v>
      </c>
      <c r="D154" s="7"/>
      <c r="E154" s="7"/>
      <c r="F154" s="7"/>
      <c r="G154" s="54"/>
    </row>
    <row r="155" spans="2:7" ht="25.5" x14ac:dyDescent="0.2">
      <c r="B155" s="30"/>
      <c r="C155" s="41" t="s">
        <v>10</v>
      </c>
      <c r="D155" s="23">
        <v>200</v>
      </c>
      <c r="E155" s="23"/>
      <c r="F155" s="23"/>
      <c r="G155" s="55"/>
    </row>
    <row r="156" spans="2:7" ht="16.149999999999999" customHeight="1" x14ac:dyDescent="0.2">
      <c r="B156" s="30"/>
      <c r="C156" s="41" t="s">
        <v>13</v>
      </c>
      <c r="D156" s="23">
        <v>219.9</v>
      </c>
      <c r="E156" s="23">
        <v>1.1000000000000001</v>
      </c>
      <c r="F156" s="23"/>
      <c r="G156" s="55"/>
    </row>
    <row r="157" spans="2:7" ht="16.149999999999999" customHeight="1" x14ac:dyDescent="0.2">
      <c r="B157" s="35"/>
      <c r="C157" s="41" t="s">
        <v>14</v>
      </c>
      <c r="D157" s="23">
        <v>1162</v>
      </c>
      <c r="E157" s="23">
        <v>25</v>
      </c>
      <c r="F157" s="23"/>
      <c r="G157" s="55"/>
    </row>
    <row r="158" spans="2:7" ht="16.149999999999999" customHeight="1" x14ac:dyDescent="0.2">
      <c r="B158" s="36"/>
      <c r="C158" s="41" t="s">
        <v>9</v>
      </c>
      <c r="D158" s="46"/>
      <c r="E158" s="46"/>
      <c r="F158" s="46"/>
      <c r="G158" s="56"/>
    </row>
    <row r="159" spans="2:7" ht="42.75" customHeight="1" x14ac:dyDescent="0.2">
      <c r="B159" s="44" t="s">
        <v>64</v>
      </c>
      <c r="C159" s="15" t="s">
        <v>73</v>
      </c>
      <c r="D159" s="25"/>
      <c r="E159" s="25"/>
      <c r="F159" s="25"/>
      <c r="G159" s="49" t="s">
        <v>54</v>
      </c>
    </row>
    <row r="160" spans="2:7" ht="16.149999999999999" customHeight="1" x14ac:dyDescent="0.2">
      <c r="B160" s="42"/>
      <c r="C160" s="19" t="s">
        <v>3</v>
      </c>
      <c r="D160" s="9">
        <f>SUM(D162:D165)</f>
        <v>140.9</v>
      </c>
      <c r="E160" s="9">
        <f>SUM(E162:E165)</f>
        <v>0</v>
      </c>
      <c r="F160" s="9">
        <f>SUM(F162:F165)</f>
        <v>0</v>
      </c>
      <c r="G160" s="53"/>
    </row>
    <row r="161" spans="2:7" ht="16.149999999999999" customHeight="1" x14ac:dyDescent="0.2">
      <c r="B161" s="45"/>
      <c r="C161" s="43" t="s">
        <v>4</v>
      </c>
      <c r="D161" s="7"/>
      <c r="E161" s="7"/>
      <c r="F161" s="7"/>
      <c r="G161" s="54"/>
    </row>
    <row r="162" spans="2:7" ht="24" customHeight="1" x14ac:dyDescent="0.2">
      <c r="B162" s="30"/>
      <c r="C162" s="41" t="s">
        <v>10</v>
      </c>
      <c r="D162" s="24"/>
      <c r="E162" s="24"/>
      <c r="F162" s="24"/>
      <c r="G162" s="55"/>
    </row>
    <row r="163" spans="2:7" ht="16.5" customHeight="1" x14ac:dyDescent="0.2">
      <c r="B163" s="30"/>
      <c r="C163" s="41" t="s">
        <v>13</v>
      </c>
      <c r="D163" s="24">
        <v>140.9</v>
      </c>
      <c r="E163" s="24"/>
      <c r="F163" s="24"/>
      <c r="G163" s="55"/>
    </row>
    <row r="164" spans="2:7" ht="16.149999999999999" customHeight="1" x14ac:dyDescent="0.2">
      <c r="B164" s="35"/>
      <c r="C164" s="41" t="s">
        <v>14</v>
      </c>
      <c r="D164" s="24"/>
      <c r="E164" s="24"/>
      <c r="F164" s="24"/>
      <c r="G164" s="55"/>
    </row>
    <row r="165" spans="2:7" ht="16.149999999999999" customHeight="1" x14ac:dyDescent="0.2">
      <c r="B165" s="36"/>
      <c r="C165" s="41" t="s">
        <v>9</v>
      </c>
      <c r="D165" s="46"/>
      <c r="E165" s="46"/>
      <c r="F165" s="46"/>
      <c r="G165" s="56"/>
    </row>
    <row r="166" spans="2:7" ht="29.25" customHeight="1" x14ac:dyDescent="0.2">
      <c r="B166" s="44" t="s">
        <v>99</v>
      </c>
      <c r="C166" s="15" t="s">
        <v>100</v>
      </c>
      <c r="D166" s="25"/>
      <c r="E166" s="25"/>
      <c r="F166" s="25"/>
      <c r="G166" s="49" t="s">
        <v>54</v>
      </c>
    </row>
    <row r="167" spans="2:7" ht="16.149999999999999" customHeight="1" x14ac:dyDescent="0.2">
      <c r="B167" s="42"/>
      <c r="C167" s="19" t="s">
        <v>3</v>
      </c>
      <c r="D167" s="9">
        <f>SUM(D169:D171)</f>
        <v>4.9000000000000004</v>
      </c>
      <c r="E167" s="9">
        <f>SUM(E169:E171)</f>
        <v>4.9000000000000004</v>
      </c>
      <c r="F167" s="9">
        <f>SUM(F169:F171)</f>
        <v>0</v>
      </c>
      <c r="G167" s="53"/>
    </row>
    <row r="168" spans="2:7" ht="16.149999999999999" customHeight="1" x14ac:dyDescent="0.2">
      <c r="B168" s="45"/>
      <c r="C168" s="43" t="s">
        <v>4</v>
      </c>
      <c r="D168" s="7"/>
      <c r="E168" s="7"/>
      <c r="F168" s="7"/>
      <c r="G168" s="54"/>
    </row>
    <row r="169" spans="2:7" ht="25.5" customHeight="1" x14ac:dyDescent="0.2">
      <c r="B169" s="30"/>
      <c r="C169" s="41" t="s">
        <v>10</v>
      </c>
      <c r="D169" s="24"/>
      <c r="E169" s="24"/>
      <c r="F169" s="24"/>
      <c r="G169" s="55"/>
    </row>
    <row r="170" spans="2:7" ht="16.149999999999999" customHeight="1" x14ac:dyDescent="0.2">
      <c r="B170" s="35"/>
      <c r="C170" s="41" t="s">
        <v>14</v>
      </c>
      <c r="D170" s="23">
        <v>4.9000000000000004</v>
      </c>
      <c r="E170" s="23">
        <v>4.9000000000000004</v>
      </c>
      <c r="F170" s="24"/>
      <c r="G170" s="55"/>
    </row>
    <row r="171" spans="2:7" ht="16.149999999999999" customHeight="1" x14ac:dyDescent="0.2">
      <c r="B171" s="36"/>
      <c r="C171" s="41" t="s">
        <v>9</v>
      </c>
      <c r="D171" s="46"/>
      <c r="E171" s="46"/>
      <c r="F171" s="46"/>
      <c r="G171" s="56"/>
    </row>
    <row r="172" spans="2:7" ht="42.75" customHeight="1" x14ac:dyDescent="0.2">
      <c r="B172" s="44" t="s">
        <v>101</v>
      </c>
      <c r="C172" s="15" t="s">
        <v>102</v>
      </c>
      <c r="D172" s="25"/>
      <c r="E172" s="25"/>
      <c r="F172" s="25"/>
      <c r="G172" s="49"/>
    </row>
    <row r="173" spans="2:7" ht="16.149999999999999" customHeight="1" x14ac:dyDescent="0.2">
      <c r="B173" s="42"/>
      <c r="C173" s="19" t="s">
        <v>3</v>
      </c>
      <c r="D173" s="9">
        <f>SUM(D175:D178)</f>
        <v>95.3</v>
      </c>
      <c r="E173" s="9">
        <f>SUM(E175:E178)</f>
        <v>95.3</v>
      </c>
      <c r="F173" s="9">
        <f>SUM(F175:F178)</f>
        <v>39.799999999999997</v>
      </c>
      <c r="G173" s="53"/>
    </row>
    <row r="174" spans="2:7" ht="16.149999999999999" customHeight="1" x14ac:dyDescent="0.2">
      <c r="B174" s="45"/>
      <c r="C174" s="43" t="s">
        <v>4</v>
      </c>
      <c r="D174" s="7"/>
      <c r="E174" s="7"/>
      <c r="F174" s="7"/>
      <c r="G174" s="54"/>
    </row>
    <row r="175" spans="2:7" ht="16.149999999999999" customHeight="1" x14ac:dyDescent="0.2">
      <c r="B175" s="30"/>
      <c r="C175" s="41" t="s">
        <v>10</v>
      </c>
      <c r="D175" s="24"/>
      <c r="E175" s="24"/>
      <c r="F175" s="24"/>
      <c r="G175" s="55"/>
    </row>
    <row r="176" spans="2:7" ht="16.149999999999999" customHeight="1" x14ac:dyDescent="0.2">
      <c r="B176" s="30"/>
      <c r="C176" s="41" t="s">
        <v>13</v>
      </c>
      <c r="D176" s="23">
        <v>18.8</v>
      </c>
      <c r="E176" s="23">
        <v>18.8</v>
      </c>
      <c r="F176" s="23">
        <v>7.9</v>
      </c>
      <c r="G176" s="55"/>
    </row>
    <row r="177" spans="2:7" ht="16.149999999999999" customHeight="1" x14ac:dyDescent="0.2">
      <c r="B177" s="35"/>
      <c r="C177" s="41" t="s">
        <v>14</v>
      </c>
      <c r="D177" s="23">
        <v>76.5</v>
      </c>
      <c r="E177" s="23">
        <v>76.5</v>
      </c>
      <c r="F177" s="23">
        <v>31.9</v>
      </c>
      <c r="G177" s="55"/>
    </row>
    <row r="178" spans="2:7" ht="16.149999999999999" customHeight="1" x14ac:dyDescent="0.2">
      <c r="B178" s="36"/>
      <c r="C178" s="41" t="s">
        <v>9</v>
      </c>
      <c r="D178" s="46"/>
      <c r="E178" s="46"/>
      <c r="F178" s="46"/>
      <c r="G178" s="56"/>
    </row>
    <row r="179" spans="2:7" ht="30" customHeight="1" x14ac:dyDescent="0.2">
      <c r="B179" s="44" t="s">
        <v>104</v>
      </c>
      <c r="C179" s="15" t="s">
        <v>103</v>
      </c>
      <c r="D179" s="25"/>
      <c r="E179" s="25"/>
      <c r="F179" s="25"/>
      <c r="G179" s="49"/>
    </row>
    <row r="180" spans="2:7" ht="16.149999999999999" customHeight="1" x14ac:dyDescent="0.2">
      <c r="B180" s="42"/>
      <c r="C180" s="19" t="s">
        <v>3</v>
      </c>
      <c r="D180" s="9">
        <f>SUM(D182:D184)</f>
        <v>0</v>
      </c>
      <c r="E180" s="9">
        <f>SUM(E182:E184)</f>
        <v>0</v>
      </c>
      <c r="F180" s="9">
        <f>SUM(F182:F184)</f>
        <v>0</v>
      </c>
      <c r="G180" s="53"/>
    </row>
    <row r="181" spans="2:7" ht="16.149999999999999" customHeight="1" x14ac:dyDescent="0.2">
      <c r="B181" s="45"/>
      <c r="C181" s="43" t="s">
        <v>4</v>
      </c>
      <c r="D181" s="7"/>
      <c r="E181" s="7"/>
      <c r="F181" s="7"/>
      <c r="G181" s="54"/>
    </row>
    <row r="182" spans="2:7" ht="16.149999999999999" customHeight="1" x14ac:dyDescent="0.2">
      <c r="B182" s="30"/>
      <c r="C182" s="41" t="s">
        <v>10</v>
      </c>
      <c r="D182" s="24"/>
      <c r="E182" s="24"/>
      <c r="F182" s="24"/>
      <c r="G182" s="55"/>
    </row>
    <row r="183" spans="2:7" ht="16.149999999999999" customHeight="1" x14ac:dyDescent="0.2">
      <c r="B183" s="35"/>
      <c r="C183" s="41" t="s">
        <v>14</v>
      </c>
      <c r="D183" s="24"/>
      <c r="E183" s="24"/>
      <c r="F183" s="24"/>
      <c r="G183" s="55"/>
    </row>
    <row r="184" spans="2:7" ht="16.149999999999999" customHeight="1" x14ac:dyDescent="0.2">
      <c r="B184" s="36"/>
      <c r="C184" s="41" t="s">
        <v>9</v>
      </c>
      <c r="D184" s="46"/>
      <c r="E184" s="46"/>
      <c r="F184" s="46"/>
      <c r="G184" s="56"/>
    </row>
    <row r="185" spans="2:7" ht="32.25" customHeight="1" x14ac:dyDescent="0.2">
      <c r="B185" s="44" t="s">
        <v>105</v>
      </c>
      <c r="C185" s="15" t="s">
        <v>106</v>
      </c>
      <c r="D185" s="25"/>
      <c r="E185" s="25"/>
      <c r="F185" s="25"/>
      <c r="G185" s="49"/>
    </row>
    <row r="186" spans="2:7" ht="16.149999999999999" customHeight="1" x14ac:dyDescent="0.2">
      <c r="B186" s="42"/>
      <c r="C186" s="19" t="s">
        <v>3</v>
      </c>
      <c r="D186" s="9">
        <f>SUM(D188:D191)</f>
        <v>120</v>
      </c>
      <c r="E186" s="9">
        <f>SUM(E188:E191)</f>
        <v>0</v>
      </c>
      <c r="F186" s="9">
        <f>SUM(F188:F191)</f>
        <v>0</v>
      </c>
      <c r="G186" s="53"/>
    </row>
    <row r="187" spans="2:7" ht="16.149999999999999" customHeight="1" x14ac:dyDescent="0.2">
      <c r="B187" s="45"/>
      <c r="C187" s="43" t="s">
        <v>4</v>
      </c>
      <c r="D187" s="7"/>
      <c r="E187" s="7"/>
      <c r="F187" s="7"/>
      <c r="G187" s="54"/>
    </row>
    <row r="188" spans="2:7" ht="16.149999999999999" customHeight="1" x14ac:dyDescent="0.2">
      <c r="B188" s="30"/>
      <c r="C188" s="41" t="s">
        <v>10</v>
      </c>
      <c r="D188" s="24"/>
      <c r="E188" s="24"/>
      <c r="F188" s="24"/>
      <c r="G188" s="55"/>
    </row>
    <row r="189" spans="2:7" ht="16.149999999999999" customHeight="1" x14ac:dyDescent="0.2">
      <c r="B189" s="74"/>
      <c r="C189" s="41" t="s">
        <v>13</v>
      </c>
      <c r="D189" s="24">
        <v>20</v>
      </c>
      <c r="E189" s="24"/>
      <c r="F189" s="24"/>
      <c r="G189" s="55"/>
    </row>
    <row r="190" spans="2:7" ht="16.149999999999999" customHeight="1" x14ac:dyDescent="0.2">
      <c r="B190" s="35"/>
      <c r="C190" s="41" t="s">
        <v>14</v>
      </c>
      <c r="D190" s="24">
        <v>100</v>
      </c>
      <c r="E190" s="24"/>
      <c r="F190" s="24"/>
      <c r="G190" s="55"/>
    </row>
    <row r="191" spans="2:7" ht="16.149999999999999" customHeight="1" x14ac:dyDescent="0.2">
      <c r="B191" s="36"/>
      <c r="C191" s="41" t="s">
        <v>9</v>
      </c>
      <c r="D191" s="46"/>
      <c r="E191" s="46"/>
      <c r="F191" s="46"/>
      <c r="G191" s="56"/>
    </row>
    <row r="192" spans="2:7" ht="27.75" customHeight="1" x14ac:dyDescent="0.2">
      <c r="B192" s="12" t="s">
        <v>51</v>
      </c>
      <c r="C192" s="20" t="s">
        <v>72</v>
      </c>
      <c r="D192" s="26"/>
      <c r="E192" s="26"/>
      <c r="F192" s="26"/>
      <c r="G192" s="48"/>
    </row>
    <row r="193" spans="2:7" ht="27" customHeight="1" x14ac:dyDescent="0.2">
      <c r="B193" s="44" t="s">
        <v>52</v>
      </c>
      <c r="C193" s="15" t="s">
        <v>71</v>
      </c>
      <c r="D193" s="25"/>
      <c r="E193" s="25"/>
      <c r="F193" s="25"/>
      <c r="G193" s="49" t="s">
        <v>63</v>
      </c>
    </row>
    <row r="194" spans="2:7" ht="16.149999999999999" customHeight="1" x14ac:dyDescent="0.2">
      <c r="B194" s="42"/>
      <c r="C194" s="19" t="s">
        <v>3</v>
      </c>
      <c r="D194" s="9">
        <f>SUM(D196:D197)</f>
        <v>35</v>
      </c>
      <c r="E194" s="9">
        <f t="shared" ref="E194:F194" si="23">SUM(E196:E197)</f>
        <v>36.799999999999997</v>
      </c>
      <c r="F194" s="9">
        <f t="shared" si="23"/>
        <v>38.200000000000003</v>
      </c>
      <c r="G194" s="53"/>
    </row>
    <row r="195" spans="2:7" ht="16.149999999999999" customHeight="1" x14ac:dyDescent="0.2">
      <c r="B195" s="45"/>
      <c r="C195" s="43" t="s">
        <v>4</v>
      </c>
      <c r="D195" s="7"/>
      <c r="E195" s="7"/>
      <c r="F195" s="7"/>
      <c r="G195" s="54"/>
    </row>
    <row r="196" spans="2:7" ht="16.149999999999999" customHeight="1" x14ac:dyDescent="0.2">
      <c r="B196" s="30"/>
      <c r="C196" s="41" t="s">
        <v>10</v>
      </c>
      <c r="D196" s="23">
        <v>35</v>
      </c>
      <c r="E196" s="23">
        <v>36.799999999999997</v>
      </c>
      <c r="F196" s="23">
        <v>38.200000000000003</v>
      </c>
      <c r="G196" s="55"/>
    </row>
    <row r="197" spans="2:7" ht="16.149999999999999" customHeight="1" x14ac:dyDescent="0.2">
      <c r="B197" s="36"/>
      <c r="C197" s="41" t="s">
        <v>9</v>
      </c>
      <c r="D197" s="23"/>
      <c r="E197" s="23"/>
      <c r="F197" s="23"/>
      <c r="G197" s="55"/>
    </row>
    <row r="198" spans="2:7" ht="19.5" customHeight="1" x14ac:dyDescent="0.2">
      <c r="B198" s="44" t="s">
        <v>53</v>
      </c>
      <c r="C198" s="15" t="s">
        <v>70</v>
      </c>
      <c r="D198" s="25"/>
      <c r="E198" s="25"/>
      <c r="F198" s="25"/>
      <c r="G198" s="49"/>
    </row>
    <row r="199" spans="2:7" ht="25.5" customHeight="1" x14ac:dyDescent="0.2">
      <c r="B199" s="42"/>
      <c r="C199" s="19" t="s">
        <v>3</v>
      </c>
      <c r="D199" s="9">
        <f>SUM(D201:D202)</f>
        <v>12.4</v>
      </c>
      <c r="E199" s="9">
        <f t="shared" ref="E199:F199" si="24">SUM(E201:E202)</f>
        <v>12.6</v>
      </c>
      <c r="F199" s="9">
        <f t="shared" si="24"/>
        <v>13.1</v>
      </c>
      <c r="G199" s="53"/>
    </row>
    <row r="200" spans="2:7" ht="16.149999999999999" customHeight="1" x14ac:dyDescent="0.2">
      <c r="B200" s="45"/>
      <c r="C200" s="43" t="s">
        <v>4</v>
      </c>
      <c r="D200" s="7"/>
      <c r="E200" s="7"/>
      <c r="F200" s="7"/>
      <c r="G200" s="54"/>
    </row>
    <row r="201" spans="2:7" ht="16.149999999999999" customHeight="1" x14ac:dyDescent="0.2">
      <c r="B201" s="30"/>
      <c r="C201" s="41" t="s">
        <v>10</v>
      </c>
      <c r="D201" s="23">
        <v>12.4</v>
      </c>
      <c r="E201" s="23">
        <v>12.6</v>
      </c>
      <c r="F201" s="23">
        <v>13.1</v>
      </c>
      <c r="G201" s="55"/>
    </row>
    <row r="202" spans="2:7" ht="16.149999999999999" customHeight="1" x14ac:dyDescent="0.2">
      <c r="B202" s="36"/>
      <c r="C202" s="41" t="s">
        <v>9</v>
      </c>
      <c r="D202" s="23"/>
      <c r="E202" s="23"/>
      <c r="F202" s="23"/>
      <c r="G202" s="55"/>
    </row>
    <row r="203" spans="2:7" ht="26.25" customHeight="1" x14ac:dyDescent="0.2">
      <c r="B203" s="29"/>
      <c r="C203" s="39" t="s">
        <v>20</v>
      </c>
      <c r="D203" s="40">
        <f>SUM(D7+D14+D22+D30+D38+D45+D51+D57+D64+D70+D77+D83+D89+D96+D100+D105+D111+D116+D123+D128+D134+D141+D147+D153+D160+D167+D173+D180+D186+D194+D199)</f>
        <v>37551.400000000016</v>
      </c>
      <c r="E203" s="40">
        <v>31074.2</v>
      </c>
      <c r="F203" s="40">
        <v>30042.400000000001</v>
      </c>
      <c r="G203" s="57"/>
    </row>
    <row r="204" spans="2:7" ht="15.75" customHeight="1" x14ac:dyDescent="0.2">
      <c r="B204" s="22"/>
      <c r="C204" s="21" t="s">
        <v>5</v>
      </c>
      <c r="D204" s="6">
        <f>SUM(D186+D180+D173+D167+D160+D153+D147+D141+D134+D128+D123+D116+D111)</f>
        <v>6469.5000000000009</v>
      </c>
      <c r="E204" s="6">
        <f t="shared" ref="E204:F204" si="25">SUM(E186+E180+E173+E167+E160+E153+E147+E141+E134+E128+E123+E116+E111)</f>
        <v>2220.4</v>
      </c>
      <c r="F204" s="6">
        <f t="shared" si="25"/>
        <v>701.6</v>
      </c>
      <c r="G204" s="58"/>
    </row>
    <row r="205" spans="2:7" ht="31.5" customHeight="1" x14ac:dyDescent="0.2">
      <c r="B205" s="22"/>
      <c r="C205" s="21" t="s">
        <v>6</v>
      </c>
      <c r="D205" s="6">
        <v>6928.3</v>
      </c>
      <c r="E205" s="6">
        <f>+E203-D203</f>
        <v>-6477.2000000000153</v>
      </c>
      <c r="F205" s="6">
        <f>+F203-E203</f>
        <v>-1031.7999999999993</v>
      </c>
      <c r="G205" s="58"/>
    </row>
    <row r="206" spans="2:7" ht="13.15" customHeight="1" x14ac:dyDescent="0.2">
      <c r="B206" s="81" t="s">
        <v>11</v>
      </c>
      <c r="C206" s="81"/>
      <c r="D206" s="81"/>
      <c r="E206" s="81"/>
      <c r="F206" s="81"/>
      <c r="G206" s="81"/>
    </row>
    <row r="207" spans="2:7" ht="18" customHeight="1" x14ac:dyDescent="0.2">
      <c r="B207" s="79" t="s">
        <v>12</v>
      </c>
      <c r="C207" s="79"/>
      <c r="D207" s="79"/>
      <c r="E207" s="79"/>
      <c r="F207" s="79"/>
      <c r="G207" s="79"/>
    </row>
    <row r="208" spans="2:7" x14ac:dyDescent="0.2">
      <c r="B208" s="80" t="s">
        <v>16</v>
      </c>
      <c r="C208" s="80"/>
      <c r="D208" s="80"/>
      <c r="E208" s="80"/>
      <c r="F208" s="80"/>
      <c r="G208" s="80"/>
    </row>
    <row r="209" spans="2:7" x14ac:dyDescent="0.2">
      <c r="B209" s="1" t="s">
        <v>15</v>
      </c>
    </row>
    <row r="211" spans="2:7" x14ac:dyDescent="0.2">
      <c r="B211" s="62" t="s">
        <v>97</v>
      </c>
      <c r="C211" s="63">
        <v>2025</v>
      </c>
      <c r="D211" s="63">
        <v>2026</v>
      </c>
      <c r="E211" s="63">
        <v>2027</v>
      </c>
    </row>
    <row r="212" spans="2:7" ht="36" x14ac:dyDescent="0.2">
      <c r="B212" s="64" t="s">
        <v>3</v>
      </c>
      <c r="C212" s="70">
        <f>SUM(C214:C219)</f>
        <v>37551.4</v>
      </c>
      <c r="D212" s="70">
        <f>SUM(D214:D219)</f>
        <v>31074.2</v>
      </c>
      <c r="E212" s="70">
        <f>SUM(E214:E219)</f>
        <v>30042.400000000001</v>
      </c>
      <c r="F212" s="34"/>
      <c r="G212" s="34"/>
    </row>
    <row r="213" spans="2:7" x14ac:dyDescent="0.2">
      <c r="B213" s="65" t="s">
        <v>4</v>
      </c>
      <c r="C213" s="66"/>
      <c r="D213" s="66"/>
      <c r="E213" s="66"/>
    </row>
    <row r="214" spans="2:7" ht="40.5" customHeight="1" x14ac:dyDescent="0.2">
      <c r="B214" s="67" t="s">
        <v>10</v>
      </c>
      <c r="C214" s="68">
        <f>SUM(D9+D16+D24+D32+D40+D47+D53+D59+D66+D72+D79+D85+D91+D102+D113+D118+D125+D130+D136+D143+D149+D155+D162+D169+D175+D182+D188+D196+D201)</f>
        <v>14469.7</v>
      </c>
      <c r="D214" s="68">
        <f t="shared" ref="D214:E214" si="26">SUM(E9+E16+E24+E32+E40+E47+E53+E59+E66+E72+E79+E85+E91+E102+E113+E118+E125+E130+E136+E143+E149+E155+E162+E169+E175+E182+E188+E196+E201)</f>
        <v>14187.099999999999</v>
      </c>
      <c r="E214" s="68">
        <f t="shared" si="26"/>
        <v>14172.3</v>
      </c>
    </row>
    <row r="215" spans="2:7" ht="24" x14ac:dyDescent="0.2">
      <c r="B215" s="67" t="s">
        <v>98</v>
      </c>
      <c r="C215" s="71">
        <f>SUM(D11+D18+D26+D34+D42+D61+D74)</f>
        <v>551.79999999999995</v>
      </c>
      <c r="D215" s="71">
        <f t="shared" ref="D215:E215" si="27">SUM(E11+E18+E26+E34+E42+E61+E74)</f>
        <v>507.69999999999993</v>
      </c>
      <c r="E215" s="71">
        <f t="shared" si="27"/>
        <v>517.20000000000005</v>
      </c>
    </row>
    <row r="216" spans="2:7" ht="15.75" customHeight="1" x14ac:dyDescent="0.2">
      <c r="B216" s="67" t="s">
        <v>9</v>
      </c>
      <c r="C216" s="71">
        <f>SUM(D12+D19+D27+D35+D43+D49+D54+D62+D68+D75+D80+D87+D94+D103+D108+D114+D121+D126+D131+D139+D145+D151+D158+D165+D171+D178+D184+D191+D197+D202)</f>
        <v>2775.4</v>
      </c>
      <c r="D216" s="71">
        <f t="shared" ref="D216:E216" si="28">SUM(E12+E19+E27+E35+E43+E49+E54+E62+E68+E75+E80+E87+E94+E103+E108+E114+E121+E126+E131+E139+E145+E151+E158+E165+E171+E178+E184+E191+E197+E202)</f>
        <v>0</v>
      </c>
      <c r="E216" s="71">
        <f t="shared" si="28"/>
        <v>0</v>
      </c>
      <c r="F216" s="34"/>
    </row>
    <row r="217" spans="2:7" ht="15.75" customHeight="1" x14ac:dyDescent="0.2">
      <c r="B217" s="67" t="s">
        <v>116</v>
      </c>
      <c r="C217" s="71">
        <f>SUM(D132)</f>
        <v>1600</v>
      </c>
      <c r="D217" s="71">
        <f t="shared" ref="D217:E217" si="29">SUM(E132)</f>
        <v>0</v>
      </c>
      <c r="E217" s="71">
        <f t="shared" si="29"/>
        <v>0</v>
      </c>
      <c r="F217" s="34"/>
    </row>
    <row r="218" spans="2:7" ht="36" x14ac:dyDescent="0.2">
      <c r="B218" s="67" t="s">
        <v>13</v>
      </c>
      <c r="C218" s="71">
        <f>SUM(D10+D17+D25+D33+D41+D48+D60+D67+D73+D86+D92+D98+D107+D119+D137+D156+D163+D176+D189)</f>
        <v>16301.1</v>
      </c>
      <c r="D218" s="71">
        <f t="shared" ref="D218:E218" si="30">SUM(E10+E17+E25+E33+E41+E48+E60+E67+E73+E86+E92+E98+E107+E119+E137+E156+E163+E176)</f>
        <v>15423</v>
      </c>
      <c r="E218" s="71">
        <f t="shared" si="30"/>
        <v>15321</v>
      </c>
    </row>
    <row r="219" spans="2:7" ht="35.25" customHeight="1" x14ac:dyDescent="0.2">
      <c r="B219" s="69" t="s">
        <v>14</v>
      </c>
      <c r="C219" s="71">
        <f>SUM(D93+D120+D138+D144+D150+D157+D164+D170+D177+D183+D190)</f>
        <v>1853.4</v>
      </c>
      <c r="D219" s="71">
        <f t="shared" ref="D219:E219" si="31">SUM(E93+E120+E138+E144+E150+E157+E164+E170+E177+E183+E190)</f>
        <v>956.4</v>
      </c>
      <c r="E219" s="71">
        <f t="shared" si="31"/>
        <v>31.9</v>
      </c>
    </row>
  </sheetData>
  <customSheetViews>
    <customSheetView guid="{678B05E8-00BB-446F-89A2-E3C034534362}" fitToPage="1" topLeftCell="A297">
      <selection activeCell="J303" sqref="J303"/>
      <pageMargins left="0.39370078740157483" right="0.39370078740157483" top="0.59055118110236227" bottom="0.59055118110236227" header="0" footer="0"/>
      <pageSetup paperSize="9" fitToHeight="0" orientation="landscape" r:id="rId1"/>
    </customSheetView>
    <customSheetView guid="{D2A1F25A-029E-4AD1-9F7F-BF285767DFEE}" fitToPage="1" topLeftCell="A92">
      <selection activeCell="C85" sqref="C85"/>
      <pageMargins left="0.39370078740157483" right="0.39370078740157483" top="0.59055118110236227" bottom="0.59055118110236227" header="0" footer="0"/>
      <pageSetup paperSize="9" scale="61" fitToHeight="0" orientation="portrait" r:id="rId2"/>
    </customSheetView>
    <customSheetView guid="{232DF806-A19A-41EE-9DAD-1D136406816C}" fitToPage="1" topLeftCell="A221">
      <selection activeCell="C239" sqref="C239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A735A7C4-BF3C-42F7-A620-4421AE989E8C}" fitToPage="1">
      <selection activeCell="D3" sqref="D3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BA201185-ED25-416B-A3F0-C2C4C832AC1A}" showPageBreaks="1" fitToPage="1">
      <selection activeCell="N5" sqref="N5"/>
      <pageMargins left="0.39370078740157483" right="0.39370078740157483" top="0.59055118110236227" bottom="0.59055118110236227" header="0" footer="0"/>
      <pageSetup paperSize="9" fitToHeight="0" orientation="landscape" r:id="rId5"/>
    </customSheetView>
    <customSheetView guid="{D40DC06B-B48E-4B03-95F3-3E7C0BD5B99D}" fitToPage="1" topLeftCell="A211">
      <selection activeCell="C275" sqref="C275"/>
      <pageMargins left="0.39370078740157483" right="0.39370078740157483" top="0.59055118110236227" bottom="0.59055118110236227" header="0" footer="0"/>
      <pageSetup paperSize="9" scale="61" fitToHeight="0" orientation="portrait" r:id="rId6"/>
    </customSheetView>
    <customSheetView guid="{332F9C2A-37BA-4BBD-8438-18775629EB58}" fitToPage="1" topLeftCell="A85">
      <selection activeCell="D108" sqref="D108"/>
      <pageMargins left="0.39370078740157483" right="0.39370078740157483" top="0.59055118110236227" bottom="0.59055118110236227" header="0" footer="0"/>
      <pageSetup paperSize="9" scale="61" fitToHeight="0" orientation="portrait" r:id="rId7"/>
    </customSheetView>
  </customSheetViews>
  <mergeCells count="8">
    <mergeCell ref="B2:G2"/>
    <mergeCell ref="B106:B108"/>
    <mergeCell ref="B207:G207"/>
    <mergeCell ref="B208:G208"/>
    <mergeCell ref="B206:G206"/>
    <mergeCell ref="B15:B19"/>
    <mergeCell ref="B23:B27"/>
    <mergeCell ref="B31:B35"/>
  </mergeCells>
  <pageMargins left="0.39370078740157483" right="0.39370078740157483" top="0.59055118110236227" bottom="0.59055118110236227" header="0" footer="0"/>
  <pageSetup paperSize="9" scale="61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topLeftCell="A7" zoomScaleNormal="100" workbookViewId="0">
      <selection activeCell="D2" sqref="D2"/>
    </sheetView>
  </sheetViews>
  <sheetFormatPr defaultColWidth="9.140625" defaultRowHeight="12.75" x14ac:dyDescent="0.2"/>
  <cols>
    <col min="1" max="1" width="2.5703125" style="1" customWidth="1"/>
    <col min="2" max="2" width="44.7109375" style="4" customWidth="1"/>
    <col min="3" max="16384" width="9.140625" style="1"/>
  </cols>
  <sheetData>
    <row r="1" spans="2:2" ht="35.25" customHeight="1" x14ac:dyDescent="0.2">
      <c r="B1" s="32" t="s">
        <v>3</v>
      </c>
    </row>
    <row r="2" spans="2:2" ht="177" customHeight="1" x14ac:dyDescent="0.2">
      <c r="B2" s="3" t="s">
        <v>21</v>
      </c>
    </row>
    <row r="3" spans="2:2" ht="178.5" customHeight="1" x14ac:dyDescent="0.2">
      <c r="B3" s="2" t="s">
        <v>22</v>
      </c>
    </row>
    <row r="4" spans="2:2" ht="102" customHeight="1" x14ac:dyDescent="0.2">
      <c r="B4" s="2" t="s">
        <v>23</v>
      </c>
    </row>
    <row r="5" spans="2:2" ht="70.5" customHeight="1" x14ac:dyDescent="0.2">
      <c r="B5" s="2" t="s">
        <v>24</v>
      </c>
    </row>
    <row r="6" spans="2:2" ht="39" customHeight="1" x14ac:dyDescent="0.2">
      <c r="B6" s="2" t="s">
        <v>25</v>
      </c>
    </row>
    <row r="7" spans="2:2" ht="190.9" customHeight="1" x14ac:dyDescent="0.2">
      <c r="B7" s="2" t="s">
        <v>26</v>
      </c>
    </row>
    <row r="8" spans="2:2" ht="129" customHeight="1" x14ac:dyDescent="0.2">
      <c r="B8" s="47" t="s">
        <v>27</v>
      </c>
    </row>
    <row r="9" spans="2:2" x14ac:dyDescent="0.2">
      <c r="B9" s="5"/>
    </row>
  </sheetData>
  <customSheetViews>
    <customSheetView guid="{678B05E8-00BB-446F-89A2-E3C034534362}" fitToPage="1" state="hidden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D2A1F25A-029E-4AD1-9F7F-BF285767DFEE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232DF806-A19A-41EE-9DAD-1D136406816C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A735A7C4-BF3C-42F7-A620-4421AE989E8C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BA201185-ED25-416B-A3F0-C2C4C832AC1A}" fitToPage="1" state="hidden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D40DC06B-B48E-4B03-95F3-3E7C0BD5B99D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332F9C2A-37BA-4BBD-8438-18775629EB58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7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2025-02-07T09:50:34Z</cp:lastPrinted>
  <dcterms:created xsi:type="dcterms:W3CDTF">2023-07-11T10:34:54Z</dcterms:created>
  <dcterms:modified xsi:type="dcterms:W3CDTF">2025-08-11T10:04:53Z</dcterms:modified>
</cp:coreProperties>
</file>