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11-07\"/>
    </mc:Choice>
  </mc:AlternateContent>
  <bookViews>
    <workbookView xWindow="0" yWindow="0" windowWidth="28800" windowHeight="12435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E439" i="2" l="1"/>
  <c r="D439" i="2"/>
  <c r="D470" i="2" l="1"/>
  <c r="E455" i="2" l="1"/>
  <c r="D455" i="2"/>
  <c r="E387" i="2"/>
  <c r="D387" i="2"/>
  <c r="D434" i="2"/>
  <c r="E434" i="2"/>
  <c r="E441" i="2"/>
  <c r="D441" i="2"/>
  <c r="E435" i="2"/>
  <c r="D435" i="2"/>
  <c r="E453" i="2" l="1"/>
  <c r="D453" i="2"/>
  <c r="E94" i="2" l="1"/>
  <c r="D94" i="2"/>
  <c r="E166" i="2"/>
  <c r="D166" i="2"/>
  <c r="D477" i="2" l="1"/>
  <c r="D55" i="2" l="1"/>
  <c r="E22" i="2" l="1"/>
  <c r="E448" i="2" l="1"/>
  <c r="D448" i="2"/>
  <c r="E452" i="2" l="1"/>
  <c r="D452" i="2"/>
  <c r="E35" i="2"/>
  <c r="D35" i="2"/>
  <c r="E462" i="2" l="1"/>
  <c r="D462" i="2"/>
  <c r="D464" i="2"/>
  <c r="E130" i="2"/>
  <c r="D130" i="2"/>
  <c r="D449" i="2" s="1"/>
  <c r="E68" i="2"/>
  <c r="D68" i="2"/>
  <c r="D156" i="2"/>
  <c r="E156" i="2"/>
  <c r="E451" i="2" l="1"/>
  <c r="E433" i="2"/>
  <c r="E449" i="2"/>
  <c r="E104" i="2"/>
  <c r="D104" i="2"/>
  <c r="E437" i="2"/>
  <c r="D437" i="2"/>
  <c r="E440" i="2"/>
  <c r="D440" i="2"/>
  <c r="D483" i="2" l="1"/>
  <c r="D482" i="2"/>
  <c r="D481" i="2"/>
  <c r="D480" i="2"/>
  <c r="D479" i="2"/>
  <c r="E478" i="2"/>
  <c r="D476" i="2"/>
  <c r="D475" i="2"/>
  <c r="D474" i="2" s="1"/>
  <c r="E474" i="2"/>
  <c r="D473" i="2"/>
  <c r="E472" i="2"/>
  <c r="D472" i="2"/>
  <c r="E471" i="2"/>
  <c r="D471" i="2"/>
  <c r="E469" i="2"/>
  <c r="D469" i="2"/>
  <c r="E467" i="2"/>
  <c r="D467" i="2"/>
  <c r="D466" i="2"/>
  <c r="E465" i="2"/>
  <c r="D465" i="2"/>
  <c r="E463" i="2"/>
  <c r="D463" i="2"/>
  <c r="E461" i="2"/>
  <c r="D461" i="2"/>
  <c r="E460" i="2"/>
  <c r="D460" i="2"/>
  <c r="E459" i="2"/>
  <c r="D459" i="2"/>
  <c r="D457" i="2"/>
  <c r="D456" i="2"/>
  <c r="D454" i="2"/>
  <c r="D450" i="2"/>
  <c r="E447" i="2"/>
  <c r="E444" i="2" s="1"/>
  <c r="D447" i="2"/>
  <c r="D446" i="2"/>
  <c r="D445" i="2"/>
  <c r="D443" i="2"/>
  <c r="E442" i="2"/>
  <c r="D442" i="2"/>
  <c r="D438" i="2"/>
  <c r="E436" i="2"/>
  <c r="D436" i="2"/>
  <c r="D433" i="2"/>
  <c r="D431" i="2"/>
  <c r="E430" i="2"/>
  <c r="D430" i="2"/>
  <c r="E429" i="2"/>
  <c r="D429" i="2"/>
  <c r="E428" i="2"/>
  <c r="D428" i="2"/>
  <c r="D427" i="2"/>
  <c r="E422" i="2"/>
  <c r="E421" i="2" s="1"/>
  <c r="D422" i="2"/>
  <c r="D421" i="2" s="1"/>
  <c r="E414" i="2"/>
  <c r="E413" i="2" s="1"/>
  <c r="D414" i="2"/>
  <c r="D413" i="2" s="1"/>
  <c r="E410" i="2"/>
  <c r="E409" i="2" s="1"/>
  <c r="D410" i="2"/>
  <c r="D409" i="2" s="1"/>
  <c r="E406" i="2"/>
  <c r="E405" i="2" s="1"/>
  <c r="D406" i="2"/>
  <c r="D405" i="2" s="1"/>
  <c r="E402" i="2"/>
  <c r="E401" i="2" s="1"/>
  <c r="D402" i="2"/>
  <c r="D401" i="2" s="1"/>
  <c r="E398" i="2"/>
  <c r="E397" i="2" s="1"/>
  <c r="D398" i="2"/>
  <c r="D397" i="2" s="1"/>
  <c r="E394" i="2"/>
  <c r="E393" i="2" s="1"/>
  <c r="D394" i="2"/>
  <c r="D393" i="2" s="1"/>
  <c r="E390" i="2"/>
  <c r="E389" i="2" s="1"/>
  <c r="D390" i="2"/>
  <c r="D389" i="2" s="1"/>
  <c r="E384" i="2"/>
  <c r="E383" i="2" s="1"/>
  <c r="D384" i="2"/>
  <c r="D383" i="2" s="1"/>
  <c r="E380" i="2"/>
  <c r="E379" i="2" s="1"/>
  <c r="D380" i="2"/>
  <c r="D379" i="2" s="1"/>
  <c r="E376" i="2"/>
  <c r="E375" i="2" s="1"/>
  <c r="D376" i="2"/>
  <c r="D375" i="2" s="1"/>
  <c r="E372" i="2"/>
  <c r="E371" i="2" s="1"/>
  <c r="D372" i="2"/>
  <c r="D371" i="2" s="1"/>
  <c r="E368" i="2"/>
  <c r="E367" i="2" s="1"/>
  <c r="D368" i="2"/>
  <c r="D367" i="2" s="1"/>
  <c r="E364" i="2"/>
  <c r="E363" i="2" s="1"/>
  <c r="D364" i="2"/>
  <c r="D363" i="2" s="1"/>
  <c r="E359" i="2"/>
  <c r="E358" i="2" s="1"/>
  <c r="D359" i="2"/>
  <c r="D358" i="2" s="1"/>
  <c r="E353" i="2"/>
  <c r="E352" i="2" s="1"/>
  <c r="D353" i="2"/>
  <c r="D352" i="2" s="1"/>
  <c r="E350" i="2"/>
  <c r="D350" i="2"/>
  <c r="E345" i="2"/>
  <c r="D345" i="2"/>
  <c r="E337" i="2"/>
  <c r="E336" i="2" s="1"/>
  <c r="D337" i="2"/>
  <c r="D336" i="2" s="1"/>
  <c r="E326" i="2"/>
  <c r="E325" i="2" s="1"/>
  <c r="D326" i="2"/>
  <c r="D325" i="2" s="1"/>
  <c r="E315" i="2"/>
  <c r="E314" i="2" s="1"/>
  <c r="D315" i="2"/>
  <c r="D314" i="2" s="1"/>
  <c r="E304" i="2"/>
  <c r="E303" i="2" s="1"/>
  <c r="D304" i="2"/>
  <c r="D303" i="2" s="1"/>
  <c r="E296" i="2"/>
  <c r="E295" i="2" s="1"/>
  <c r="D296" i="2"/>
  <c r="D295" i="2" s="1"/>
  <c r="E286" i="2"/>
  <c r="E285" i="2" s="1"/>
  <c r="D286" i="2"/>
  <c r="D285" i="2" s="1"/>
  <c r="E276" i="2"/>
  <c r="E275" i="2" s="1"/>
  <c r="D276" i="2"/>
  <c r="D275" i="2" s="1"/>
  <c r="E267" i="2"/>
  <c r="E266" i="2" s="1"/>
  <c r="D267" i="2"/>
  <c r="D266" i="2" s="1"/>
  <c r="E257" i="2"/>
  <c r="E256" i="2" s="1"/>
  <c r="D257" i="2"/>
  <c r="D256" i="2" s="1"/>
  <c r="E247" i="2"/>
  <c r="E246" i="2" s="1"/>
  <c r="D247" i="2"/>
  <c r="D246" i="2" s="1"/>
  <c r="E238" i="2"/>
  <c r="E237" i="2" s="1"/>
  <c r="D238" i="2"/>
  <c r="D237" i="2" s="1"/>
  <c r="E228" i="2"/>
  <c r="E227" i="2" s="1"/>
  <c r="D228" i="2"/>
  <c r="D227" i="2" s="1"/>
  <c r="E218" i="2"/>
  <c r="E217" i="2" s="1"/>
  <c r="D218" i="2"/>
  <c r="D217" i="2" s="1"/>
  <c r="E208" i="2"/>
  <c r="E207" i="2" s="1"/>
  <c r="D208" i="2"/>
  <c r="D207" i="2" s="1"/>
  <c r="E197" i="2"/>
  <c r="E196" i="2" s="1"/>
  <c r="D197" i="2"/>
  <c r="D196" i="2" s="1"/>
  <c r="E188" i="2"/>
  <c r="E187" i="2" s="1"/>
  <c r="D188" i="2"/>
  <c r="D187" i="2" s="1"/>
  <c r="E178" i="2"/>
  <c r="E177" i="2" s="1"/>
  <c r="D178" i="2"/>
  <c r="D177" i="2" s="1"/>
  <c r="E174" i="2"/>
  <c r="D174" i="2"/>
  <c r="E173" i="2"/>
  <c r="D173" i="2"/>
  <c r="E171" i="2"/>
  <c r="D171" i="2"/>
  <c r="E168" i="2"/>
  <c r="D168" i="2"/>
  <c r="E164" i="2"/>
  <c r="E163" i="2" s="1"/>
  <c r="D164" i="2"/>
  <c r="E161" i="2"/>
  <c r="D161" i="2"/>
  <c r="E158" i="2"/>
  <c r="D158" i="2"/>
  <c r="E154" i="2"/>
  <c r="D154" i="2"/>
  <c r="E151" i="2"/>
  <c r="D151" i="2"/>
  <c r="E148" i="2"/>
  <c r="D148" i="2"/>
  <c r="E146" i="2"/>
  <c r="D146" i="2"/>
  <c r="E143" i="2"/>
  <c r="D143" i="2"/>
  <c r="E140" i="2"/>
  <c r="D140" i="2"/>
  <c r="E138" i="2"/>
  <c r="D138" i="2"/>
  <c r="E135" i="2"/>
  <c r="D135" i="2"/>
  <c r="E132" i="2"/>
  <c r="D132" i="2"/>
  <c r="E128" i="2"/>
  <c r="D128" i="2"/>
  <c r="E125" i="2"/>
  <c r="D125" i="2"/>
  <c r="E122" i="2"/>
  <c r="D122" i="2"/>
  <c r="E120" i="2"/>
  <c r="D120" i="2"/>
  <c r="E117" i="2"/>
  <c r="D117" i="2"/>
  <c r="E114" i="2"/>
  <c r="D114" i="2"/>
  <c r="E112" i="2"/>
  <c r="D112" i="2"/>
  <c r="E109" i="2"/>
  <c r="D109" i="2"/>
  <c r="E106" i="2"/>
  <c r="D106" i="2"/>
  <c r="E102" i="2"/>
  <c r="D102" i="2"/>
  <c r="E99" i="2"/>
  <c r="D99" i="2"/>
  <c r="E96" i="2"/>
  <c r="D96" i="2"/>
  <c r="E92" i="2"/>
  <c r="E91" i="2" s="1"/>
  <c r="D92" i="2"/>
  <c r="E89" i="2"/>
  <c r="D89" i="2"/>
  <c r="E86" i="2"/>
  <c r="D86" i="2"/>
  <c r="E84" i="2"/>
  <c r="D84" i="2"/>
  <c r="E81" i="2"/>
  <c r="D81" i="2"/>
  <c r="E78" i="2"/>
  <c r="D78" i="2"/>
  <c r="E76" i="2"/>
  <c r="D76" i="2"/>
  <c r="E73" i="2"/>
  <c r="D73" i="2"/>
  <c r="E70" i="2"/>
  <c r="D70" i="2"/>
  <c r="E66" i="2"/>
  <c r="D66" i="2"/>
  <c r="E59" i="2"/>
  <c r="D59" i="2"/>
  <c r="E55" i="2"/>
  <c r="E50" i="2"/>
  <c r="D50" i="2"/>
  <c r="E41" i="2"/>
  <c r="D41" i="2"/>
  <c r="E29" i="2"/>
  <c r="D29" i="2"/>
  <c r="D22" i="2"/>
  <c r="E16" i="2"/>
  <c r="D16" i="2"/>
  <c r="E13" i="2"/>
  <c r="E12" i="2" s="1"/>
  <c r="D13" i="2"/>
  <c r="D12" i="2" s="1"/>
  <c r="E426" i="2" l="1"/>
  <c r="D163" i="2"/>
  <c r="D344" i="2"/>
  <c r="D91" i="2"/>
  <c r="E432" i="2"/>
  <c r="E15" i="2"/>
  <c r="E153" i="2"/>
  <c r="E75" i="2"/>
  <c r="E83" i="2"/>
  <c r="D111" i="2"/>
  <c r="D127" i="2"/>
  <c r="D426" i="2"/>
  <c r="D432" i="2"/>
  <c r="D458" i="2"/>
  <c r="E101" i="2"/>
  <c r="E119" i="2"/>
  <c r="E344" i="2"/>
  <c r="D478" i="2"/>
  <c r="D145" i="2"/>
  <c r="D451" i="2"/>
  <c r="D65" i="2"/>
  <c r="E145" i="2"/>
  <c r="D153" i="2"/>
  <c r="E468" i="2"/>
  <c r="E458" i="2"/>
  <c r="E137" i="2"/>
  <c r="E65" i="2"/>
  <c r="D83" i="2"/>
  <c r="E111" i="2"/>
  <c r="D468" i="2"/>
  <c r="D101" i="2"/>
  <c r="E127" i="2"/>
  <c r="D137" i="2"/>
  <c r="D75" i="2"/>
  <c r="D119" i="2"/>
  <c r="D15" i="2"/>
  <c r="D444" i="2"/>
  <c r="E425" i="2" l="1"/>
  <c r="D425" i="2"/>
</calcChain>
</file>

<file path=xl/sharedStrings.xml><?xml version="1.0" encoding="utf-8"?>
<sst xmlns="http://schemas.openxmlformats.org/spreadsheetml/2006/main" count="629" uniqueCount="155">
  <si>
    <t>PATVIRTINTA</t>
  </si>
  <si>
    <t>Panevėžio rajono savivaldybės tarybos</t>
  </si>
  <si>
    <t>3 priedas</t>
  </si>
  <si>
    <t>PANEVĖŽIO RAJONO SAVIVALDYBĖS 2024 METŲ ASIGNAVIMAI PAGAL PROGRAMAS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</si>
  <si>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</si>
  <si>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</si>
  <si>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</si>
  <si>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</si>
  <si>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</si>
  <si>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</si>
  <si>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</si>
  <si>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</si>
  <si>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</si>
  <si>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</si>
  <si>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</si>
  <si>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</si>
  <si>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ES paramos lėšos 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</si>
  <si>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</si>
  <si>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</si>
  <si>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</si>
  <si>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</si>
  <si>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</si>
  <si>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 xml:space="preserve">ES finansinės paramos lėšos </t>
  </si>
  <si>
    <t>mokymo lėšos</t>
  </si>
  <si>
    <t>Aktyvaus bendruomenės gyvenimo skatinimo programa</t>
  </si>
  <si>
    <t>03</t>
  </si>
  <si>
    <t>valstybės biudžeto lėšos projektams</t>
  </si>
  <si>
    <t xml:space="preserve"> Rajono infrastruktūros priežiūros, modernizavimo ir plėtros 
programa</t>
  </si>
  <si>
    <t>04</t>
  </si>
  <si>
    <t>valstybės lėšos keliams</t>
  </si>
  <si>
    <t>skolintos lėšos</t>
  </si>
  <si>
    <t>Socialinės atskirties mažinimo programa</t>
  </si>
  <si>
    <t>05</t>
  </si>
  <si>
    <t>valstybės biudžeto lėšos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</si>
  <si>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</si>
  <si>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</si>
  <si>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</si>
  <si>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</si>
  <si>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</si>
  <si>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</si>
  <si>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</si>
  <si>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</si>
  <si>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</si>
  <si>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</si>
  <si>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</si>
  <si>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>Rajono infrastruktūros priežiūros, modernizavimo ir plėtros 
programa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</si>
  <si>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</si>
  <si>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</si>
  <si>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</si>
  <si>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</si>
  <si>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</si>
  <si>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</si>
  <si>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</si>
  <si>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</si>
  <si>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</si>
  <si>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</si>
  <si>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</si>
  <si>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</si>
  <si>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</si>
  <si>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</si>
  <si>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</si>
  <si>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</si>
  <si>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</si>
  <si>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</si>
  <si>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</si>
  <si>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</si>
  <si>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</si>
  <si>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</si>
  <si>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</si>
  <si>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</si>
  <si>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</si>
  <si>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</si>
  <si>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</si>
  <si>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iš jų: Ugdymo proceso ir kokybiškos ugdymosi aplinkos užtikrinimo 
programa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</si>
  <si>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</si>
  <si>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</si>
  <si>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</si>
  <si>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</si>
  <si>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</si>
  <si>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</si>
  <si>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</si>
  <si>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</si>
  <si>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</si>
  <si>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</si>
  <si>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</si>
  <si>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</si>
  <si>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</si>
  <si>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</si>
  <si>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</si>
  <si>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</si>
  <si>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</si>
  <si>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</si>
  <si>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</si>
  <si>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</si>
  <si>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</si>
  <si>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</si>
  <si>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</si>
  <si>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</si>
  <si>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</si>
  <si>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</si>
  <si>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</si>
  <si>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</si>
  <si>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</si>
  <si>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</si>
  <si>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</si>
  <si>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</si>
  <si>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</si>
  <si>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</si>
  <si>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iš jų:  Ugdymo proceso ir kokybiškos ugdymosi aplinkos užtikrinimo 
programa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</si>
  <si>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</si>
  <si>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</si>
  <si>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</si>
  <si>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</si>
  <si>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</si>
  <si>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</si>
  <si>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</si>
  <si>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</si>
  <si>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</si>
  <si>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</si>
  <si>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</si>
  <si>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</si>
  <si>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</si>
  <si>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</si>
  <si>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</si>
  <si>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</si>
  <si>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</si>
  <si>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</si>
  <si>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</si>
  <si>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</si>
  <si>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</si>
  <si>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</si>
  <si>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</si>
  <si>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</si>
  <si>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</si>
  <si>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</si>
  <si>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</si>
  <si>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</si>
  <si>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</si>
  <si>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</si>
  <si>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</si>
  <si>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</si>
  <si>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</si>
  <si>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</si>
  <si>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</si>
  <si>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</si>
  <si>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</si>
  <si>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</si>
  <si>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</si>
  <si>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</si>
  <si>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</si>
  <si>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valstybės vardu pasiskolintos lėšos</t>
  </si>
  <si>
    <t>valstybės biudžeto tikslinės paskirties lėšos</t>
  </si>
  <si>
    <t>(tūkst. eurų)</t>
  </si>
  <si>
    <t>valstybės biudžeto specialioji tikslinė dotacija</t>
  </si>
  <si>
    <t>2024 m. lapkričio 7 d. sprendimu Nr. T-241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</si>
</sst>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202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7" xfId="1" applyNumberFormat="1" applyFont="1" applyFill="1" applyBorder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164" fontId="8" fillId="2" borderId="8" xfId="2" applyNumberFormat="1" applyFont="1" applyFill="1" applyBorder="1" applyAlignment="1" applyProtection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49" fontId="10" fillId="2" borderId="8" xfId="1" applyNumberFormat="1" applyFont="1" applyFill="1" applyBorder="1" applyAlignment="1">
      <alignment horizontal="center" vertical="center"/>
    </xf>
    <xf numFmtId="164" fontId="9" fillId="2" borderId="8" xfId="1" applyNumberFormat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6" fillId="3" borderId="8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164" fontId="9" fillId="4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right" vertical="center"/>
    </xf>
    <xf numFmtId="49" fontId="10" fillId="2" borderId="18" xfId="1" applyNumberFormat="1" applyFont="1" applyFill="1" applyBorder="1" applyAlignment="1">
      <alignment vertical="center"/>
    </xf>
    <xf numFmtId="0" fontId="9" fillId="2" borderId="7" xfId="1" applyFont="1" applyFill="1" applyBorder="1" applyAlignment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4" borderId="8" xfId="1" applyNumberFormat="1" applyFont="1" applyFill="1" applyBorder="1" applyAlignment="1">
      <alignment vertical="center"/>
    </xf>
    <xf numFmtId="49" fontId="8" fillId="2" borderId="20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0" fontId="9" fillId="2" borderId="17" xfId="1" applyFont="1" applyFill="1" applyBorder="1" applyAlignment="1">
      <alignment horizontal="left"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6" fillId="3" borderId="11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164" fontId="6" fillId="3" borderId="23" xfId="1" applyNumberFormat="1" applyFont="1" applyFill="1" applyBorder="1" applyAlignment="1">
      <alignment vertical="center"/>
    </xf>
    <xf numFmtId="164" fontId="6" fillId="3" borderId="8" xfId="1" applyNumberFormat="1" applyFont="1" applyFill="1" applyBorder="1" applyAlignment="1">
      <alignment vertical="center"/>
    </xf>
    <xf numFmtId="164" fontId="8" fillId="2" borderId="23" xfId="2" applyNumberFormat="1" applyFont="1" applyFill="1" applyBorder="1" applyAlignment="1" applyProtection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49" fontId="10" fillId="2" borderId="22" xfId="1" applyNumberFormat="1" applyFont="1" applyFill="1" applyBorder="1" applyAlignment="1">
      <alignment horizontal="center" vertical="center"/>
    </xf>
    <xf numFmtId="164" fontId="9" fillId="2" borderId="23" xfId="1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64" fontId="8" fillId="2" borderId="23" xfId="1" applyNumberFormat="1" applyFont="1" applyFill="1" applyBorder="1" applyAlignment="1">
      <alignment vertical="center"/>
    </xf>
    <xf numFmtId="164" fontId="12" fillId="2" borderId="8" xfId="3" applyNumberFormat="1" applyFont="1" applyFill="1" applyBorder="1" applyAlignment="1" applyProtection="1">
      <alignment vertical="center"/>
    </xf>
    <xf numFmtId="0" fontId="6" fillId="3" borderId="22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center" vertical="center"/>
    </xf>
    <xf numFmtId="0" fontId="8" fillId="2" borderId="7" xfId="2" applyNumberFormat="1" applyFont="1" applyFill="1" applyBorder="1" applyAlignment="1" applyProtection="1">
      <alignment horizontal="center" vertical="center" wrapText="1"/>
    </xf>
    <xf numFmtId="164" fontId="1" fillId="0" borderId="0" xfId="1" applyNumberFormat="1" applyAlignment="1">
      <alignment vertical="center"/>
    </xf>
    <xf numFmtId="164" fontId="6" fillId="3" borderId="26" xfId="1" applyNumberFormat="1" applyFont="1" applyFill="1" applyBorder="1" applyAlignment="1">
      <alignment vertical="center"/>
    </xf>
    <xf numFmtId="0" fontId="6" fillId="3" borderId="27" xfId="1" applyFont="1" applyFill="1" applyBorder="1" applyAlignment="1">
      <alignment vertical="center"/>
    </xf>
    <xf numFmtId="164" fontId="9" fillId="2" borderId="28" xfId="1" applyNumberFormat="1" applyFont="1" applyFill="1" applyBorder="1" applyAlignment="1">
      <alignment vertical="center"/>
    </xf>
    <xf numFmtId="164" fontId="9" fillId="2" borderId="6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right" vertical="center"/>
    </xf>
    <xf numFmtId="164" fontId="6" fillId="3" borderId="29" xfId="1" applyNumberFormat="1" applyFont="1" applyFill="1" applyBorder="1" applyAlignment="1">
      <alignment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22" xfId="1" applyNumberFormat="1" applyFont="1" applyFill="1" applyBorder="1" applyAlignment="1">
      <alignment vertical="center"/>
    </xf>
    <xf numFmtId="164" fontId="8" fillId="2" borderId="26" xfId="1" applyNumberFormat="1" applyFont="1" applyFill="1" applyBorder="1" applyAlignment="1">
      <alignment vertical="center"/>
    </xf>
    <xf numFmtId="0" fontId="9" fillId="0" borderId="8" xfId="1" applyFont="1" applyBorder="1" applyAlignment="1">
      <alignment vertical="center"/>
    </xf>
    <xf numFmtId="164" fontId="9" fillId="0" borderId="8" xfId="1" applyNumberFormat="1" applyFont="1" applyBorder="1" applyAlignment="1">
      <alignment vertical="center"/>
    </xf>
    <xf numFmtId="164" fontId="6" fillId="3" borderId="31" xfId="1" applyNumberFormat="1" applyFont="1" applyFill="1" applyBorder="1" applyAlignment="1">
      <alignment vertical="center"/>
    </xf>
    <xf numFmtId="164" fontId="9" fillId="2" borderId="22" xfId="1" applyNumberFormat="1" applyFont="1" applyFill="1" applyBorder="1" applyAlignment="1">
      <alignment vertical="center"/>
    </xf>
    <xf numFmtId="164" fontId="9" fillId="2" borderId="26" xfId="1" applyNumberFormat="1" applyFont="1" applyFill="1" applyBorder="1" applyAlignment="1">
      <alignment vertical="center"/>
    </xf>
    <xf numFmtId="164" fontId="9" fillId="2" borderId="32" xfId="1" applyNumberFormat="1" applyFont="1" applyFill="1" applyBorder="1" applyAlignment="1">
      <alignment vertical="center"/>
    </xf>
    <xf numFmtId="164" fontId="9" fillId="2" borderId="31" xfId="1" applyNumberFormat="1" applyFont="1" applyFill="1" applyBorder="1" applyAlignment="1">
      <alignment vertical="center"/>
    </xf>
    <xf numFmtId="49" fontId="6" fillId="3" borderId="23" xfId="1" applyNumberFormat="1" applyFont="1" applyFill="1" applyBorder="1" applyAlignment="1">
      <alignment horizontal="center" vertical="center"/>
    </xf>
    <xf numFmtId="164" fontId="6" fillId="3" borderId="33" xfId="1" applyNumberFormat="1" applyFont="1" applyFill="1" applyBorder="1" applyAlignment="1">
      <alignment vertical="center"/>
    </xf>
    <xf numFmtId="1" fontId="9" fillId="2" borderId="31" xfId="1" applyNumberFormat="1" applyFont="1" applyFill="1" applyBorder="1" applyAlignment="1">
      <alignment vertical="center"/>
    </xf>
    <xf numFmtId="0" fontId="6" fillId="3" borderId="25" xfId="1" applyFont="1" applyFill="1" applyBorder="1" applyAlignment="1">
      <alignment vertical="center"/>
    </xf>
    <xf numFmtId="0" fontId="9" fillId="2" borderId="18" xfId="1" applyFont="1" applyFill="1" applyBorder="1" applyAlignment="1">
      <alignment horizontal="right" vertical="center"/>
    </xf>
    <xf numFmtId="0" fontId="9" fillId="2" borderId="35" xfId="1" applyFont="1" applyFill="1" applyBorder="1" applyAlignment="1">
      <alignment horizontal="right" vertical="center"/>
    </xf>
    <xf numFmtId="164" fontId="9" fillId="4" borderId="22" xfId="1" applyNumberFormat="1" applyFont="1" applyFill="1" applyBorder="1" applyAlignment="1">
      <alignment vertical="center"/>
    </xf>
    <xf numFmtId="164" fontId="9" fillId="4" borderId="26" xfId="1" applyNumberFormat="1" applyFont="1" applyFill="1" applyBorder="1" applyAlignment="1">
      <alignment vertical="center"/>
    </xf>
    <xf numFmtId="164" fontId="6" fillId="3" borderId="39" xfId="1" applyNumberFormat="1" applyFont="1" applyFill="1" applyBorder="1" applyAlignment="1">
      <alignment vertical="center"/>
    </xf>
    <xf numFmtId="0" fontId="8" fillId="2" borderId="40" xfId="2" applyNumberFormat="1" applyFont="1" applyFill="1" applyBorder="1" applyAlignment="1" applyProtection="1">
      <alignment horizontal="center" vertical="center" wrapText="1"/>
    </xf>
    <xf numFmtId="0" fontId="13" fillId="0" borderId="8" xfId="1" applyFont="1" applyBorder="1" applyAlignment="1">
      <alignment vertical="center"/>
    </xf>
    <xf numFmtId="164" fontId="13" fillId="0" borderId="8" xfId="1" applyNumberFormat="1" applyFont="1" applyBorder="1" applyAlignment="1">
      <alignment vertical="center"/>
    </xf>
    <xf numFmtId="0" fontId="1" fillId="0" borderId="8" xfId="1" applyBorder="1" applyAlignment="1">
      <alignment vertical="center"/>
    </xf>
    <xf numFmtId="49" fontId="10" fillId="2" borderId="41" xfId="1" applyNumberFormat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41" xfId="1" applyNumberFormat="1" applyFont="1" applyFill="1" applyBorder="1" applyAlignment="1">
      <alignment vertical="center"/>
    </xf>
    <xf numFmtId="164" fontId="9" fillId="4" borderId="23" xfId="1" applyNumberFormat="1" applyFont="1" applyFill="1" applyBorder="1" applyAlignment="1">
      <alignment vertical="center"/>
    </xf>
    <xf numFmtId="164" fontId="9" fillId="4" borderId="28" xfId="1" applyNumberFormat="1" applyFont="1" applyFill="1" applyBorder="1" applyAlignment="1">
      <alignment vertical="center"/>
    </xf>
    <xf numFmtId="164" fontId="9" fillId="4" borderId="6" xfId="1" applyNumberFormat="1" applyFont="1" applyFill="1" applyBorder="1" applyAlignment="1">
      <alignment vertical="center"/>
    </xf>
    <xf numFmtId="0" fontId="8" fillId="2" borderId="17" xfId="2" applyNumberFormat="1" applyFont="1" applyFill="1" applyBorder="1" applyAlignment="1" applyProtection="1">
      <alignment horizontal="center" vertical="center" wrapText="1"/>
    </xf>
    <xf numFmtId="0" fontId="6" fillId="6" borderId="22" xfId="1" applyFont="1" applyFill="1" applyBorder="1" applyAlignment="1">
      <alignment vertical="center"/>
    </xf>
    <xf numFmtId="164" fontId="6" fillId="6" borderId="41" xfId="1" applyNumberFormat="1" applyFont="1" applyFill="1" applyBorder="1" applyAlignment="1">
      <alignment vertical="center"/>
    </xf>
    <xf numFmtId="164" fontId="6" fillId="6" borderId="7" xfId="1" applyNumberFormat="1" applyFont="1" applyFill="1" applyBorder="1" applyAlignment="1">
      <alignment vertical="center"/>
    </xf>
    <xf numFmtId="49" fontId="4" fillId="2" borderId="22" xfId="1" applyNumberFormat="1" applyFont="1" applyFill="1" applyBorder="1" applyAlignment="1">
      <alignment horizontal="right" vertical="center"/>
    </xf>
    <xf numFmtId="164" fontId="4" fillId="2" borderId="28" xfId="1" applyNumberFormat="1" applyFont="1" applyFill="1" applyBorder="1" applyAlignment="1">
      <alignment vertical="center"/>
    </xf>
    <xf numFmtId="164" fontId="4" fillId="2" borderId="6" xfId="1" applyNumberFormat="1" applyFont="1" applyFill="1" applyBorder="1" applyAlignment="1">
      <alignment vertical="center"/>
    </xf>
    <xf numFmtId="49" fontId="4" fillId="2" borderId="0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vertical="center"/>
    </xf>
    <xf numFmtId="49" fontId="4" fillId="2" borderId="23" xfId="1" applyNumberFormat="1" applyFont="1" applyFill="1" applyBorder="1" applyAlignment="1">
      <alignment horizontal="right" vertical="center"/>
    </xf>
    <xf numFmtId="49" fontId="4" fillId="2" borderId="45" xfId="1" applyNumberFormat="1" applyFont="1" applyFill="1" applyBorder="1" applyAlignment="1">
      <alignment horizontal="right" vertical="center"/>
    </xf>
    <xf numFmtId="164" fontId="15" fillId="2" borderId="8" xfId="1" applyNumberFormat="1" applyFont="1" applyFill="1" applyBorder="1" applyAlignment="1">
      <alignment vertical="center"/>
    </xf>
    <xf numFmtId="0" fontId="16" fillId="0" borderId="0" xfId="1" applyFont="1" applyAlignment="1">
      <alignment vertical="center"/>
    </xf>
    <xf numFmtId="164" fontId="17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8" fillId="0" borderId="0" xfId="1" applyNumberFormat="1" applyFont="1" applyAlignment="1">
      <alignment vertical="center"/>
    </xf>
    <xf numFmtId="164" fontId="9" fillId="2" borderId="49" xfId="1" applyNumberFormat="1" applyFont="1" applyFill="1" applyBorder="1" applyAlignment="1">
      <alignment vertical="center"/>
    </xf>
    <xf numFmtId="164" fontId="9" fillId="2" borderId="11" xfId="1" applyNumberFormat="1" applyFont="1" applyFill="1" applyBorder="1" applyAlignment="1">
      <alignment vertical="center"/>
    </xf>
    <xf numFmtId="164" fontId="9" fillId="2" borderId="27" xfId="1" applyNumberFormat="1" applyFont="1" applyFill="1" applyBorder="1" applyAlignment="1">
      <alignment vertical="center"/>
    </xf>
    <xf numFmtId="164" fontId="15" fillId="4" borderId="8" xfId="1" applyNumberFormat="1" applyFont="1" applyFill="1" applyBorder="1" applyAlignment="1">
      <alignment vertical="center"/>
    </xf>
    <xf numFmtId="164" fontId="9" fillId="0" borderId="6" xfId="1" applyNumberFormat="1" applyFont="1" applyBorder="1" applyAlignment="1">
      <alignment vertical="center"/>
    </xf>
    <xf numFmtId="164" fontId="9" fillId="2" borderId="50" xfId="1" applyNumberFormat="1" applyFont="1" applyFill="1" applyBorder="1" applyAlignment="1">
      <alignment vertical="center"/>
    </xf>
    <xf numFmtId="164" fontId="9" fillId="0" borderId="51" xfId="1" applyNumberFormat="1" applyFont="1" applyBorder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9" fillId="2" borderId="52" xfId="1" applyNumberFormat="1" applyFont="1" applyFill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164" fontId="9" fillId="0" borderId="53" xfId="1" applyNumberFormat="1" applyFont="1" applyBorder="1" applyAlignment="1">
      <alignment vertical="center"/>
    </xf>
    <xf numFmtId="164" fontId="9" fillId="2" borderId="54" xfId="1" applyNumberFormat="1" applyFont="1" applyFill="1" applyBorder="1" applyAlignment="1">
      <alignment vertical="center"/>
    </xf>
    <xf numFmtId="49" fontId="6" fillId="3" borderId="41" xfId="1" applyNumberFormat="1" applyFont="1" applyFill="1" applyBorder="1" applyAlignment="1">
      <alignment horizontal="center" vertical="center"/>
    </xf>
    <xf numFmtId="0" fontId="9" fillId="2" borderId="55" xfId="1" applyFont="1" applyFill="1" applyBorder="1" applyAlignment="1">
      <alignment horizontal="right" vertical="center"/>
    </xf>
    <xf numFmtId="0" fontId="9" fillId="2" borderId="18" xfId="1" applyFont="1" applyFill="1" applyBorder="1" applyAlignment="1">
      <alignment horizontal="left" vertical="center"/>
    </xf>
    <xf numFmtId="0" fontId="6" fillId="3" borderId="57" xfId="1" applyFont="1" applyFill="1" applyBorder="1" applyAlignment="1">
      <alignment horizontal="lef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0" fontId="9" fillId="2" borderId="58" xfId="1" applyFont="1" applyFill="1" applyBorder="1" applyAlignment="1">
      <alignment horizontal="right" vertical="center"/>
    </xf>
    <xf numFmtId="49" fontId="4" fillId="2" borderId="28" xfId="1" applyNumberFormat="1" applyFont="1" applyFill="1" applyBorder="1" applyAlignment="1">
      <alignment horizontal="right" vertical="center"/>
    </xf>
    <xf numFmtId="49" fontId="4" fillId="2" borderId="3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right"/>
    </xf>
    <xf numFmtId="0" fontId="4" fillId="2" borderId="5" xfId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164" fontId="9" fillId="2" borderId="18" xfId="1" applyNumberFormat="1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164" fontId="9" fillId="0" borderId="25" xfId="1" applyNumberFormat="1" applyFont="1" applyBorder="1" applyAlignment="1">
      <alignment vertical="center"/>
    </xf>
    <xf numFmtId="0" fontId="9" fillId="2" borderId="8" xfId="1" applyFont="1" applyFill="1" applyBorder="1" applyAlignment="1">
      <alignment horizontal="right" vertical="center"/>
    </xf>
    <xf numFmtId="164" fontId="9" fillId="2" borderId="41" xfId="1" applyNumberFormat="1" applyFont="1" applyFill="1" applyBorder="1" applyAlignment="1">
      <alignment vertical="center"/>
    </xf>
    <xf numFmtId="164" fontId="9" fillId="2" borderId="7" xfId="1" applyNumberFormat="1" applyFont="1" applyFill="1" applyBorder="1" applyAlignment="1">
      <alignment vertical="center"/>
    </xf>
    <xf numFmtId="164" fontId="4" fillId="4" borderId="8" xfId="1" applyNumberFormat="1" applyFont="1" applyFill="1" applyBorder="1" applyAlignment="1">
      <alignment vertical="center"/>
    </xf>
    <xf numFmtId="164" fontId="13" fillId="7" borderId="8" xfId="1" applyNumberFormat="1" applyFont="1" applyFill="1" applyBorder="1" applyAlignment="1">
      <alignment vertical="center"/>
    </xf>
    <xf numFmtId="0" fontId="1" fillId="7" borderId="8" xfId="1" applyFill="1" applyBorder="1" applyAlignment="1">
      <alignment vertical="center"/>
    </xf>
    <xf numFmtId="164" fontId="9" fillId="7" borderId="8" xfId="1" applyNumberFormat="1" applyFont="1" applyFill="1" applyBorder="1" applyAlignment="1">
      <alignment vertical="center"/>
    </xf>
    <xf numFmtId="164" fontId="9" fillId="0" borderId="4" xfId="1" applyNumberFormat="1" applyFont="1" applyBorder="1" applyAlignment="1">
      <alignment vertical="center"/>
    </xf>
    <xf numFmtId="164" fontId="9" fillId="0" borderId="58" xfId="1" applyNumberFormat="1" applyFont="1" applyBorder="1" applyAlignment="1">
      <alignment vertical="center"/>
    </xf>
    <xf numFmtId="0" fontId="4" fillId="2" borderId="8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0" fontId="4" fillId="2" borderId="46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4" fillId="2" borderId="16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46" xfId="1" applyNumberFormat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0" fontId="4" fillId="2" borderId="56" xfId="1" applyFont="1" applyFill="1" applyBorder="1" applyAlignment="1">
      <alignment horizontal="center" vertical="center"/>
    </xf>
    <xf numFmtId="0" fontId="4" fillId="2" borderId="47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3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43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10" fillId="2" borderId="13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25" xfId="1" applyNumberFormat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top" wrapText="1"/>
    </xf>
    <xf numFmtId="0" fontId="6" fillId="2" borderId="16" xfId="1" applyFont="1" applyFill="1" applyBorder="1" applyAlignment="1">
      <alignment horizontal="center" vertical="top" wrapText="1"/>
    </xf>
    <xf numFmtId="0" fontId="6" fillId="6" borderId="21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15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49" fontId="10" fillId="2" borderId="0" xfId="1" applyNumberFormat="1" applyFont="1" applyFill="1" applyBorder="1" applyAlignment="1">
      <alignment horizontal="center" vertical="center"/>
    </xf>
    <xf numFmtId="49" fontId="10" fillId="2" borderId="30" xfId="1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6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36" xfId="1" applyFont="1" applyFill="1" applyBorder="1" applyAlignment="1">
      <alignment horizontal="center" vertical="top" wrapText="1"/>
    </xf>
    <xf numFmtId="0" fontId="6" fillId="2" borderId="12" xfId="1" applyFont="1" applyFill="1" applyBorder="1" applyAlignment="1">
      <alignment horizontal="center" vertical="top" wrapText="1"/>
    </xf>
    <xf numFmtId="0" fontId="6" fillId="2" borderId="14" xfId="1" applyFont="1" applyFill="1" applyBorder="1" applyAlignment="1">
      <alignment horizontal="center" vertical="top" wrapText="1"/>
    </xf>
    <xf numFmtId="0" fontId="6" fillId="2" borderId="34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49" fontId="10" fillId="2" borderId="8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4" xfId="1" applyFont="1" applyFill="1" applyBorder="1" applyAlignment="1">
      <alignment horizontal="center" vertical="top" wrapText="1"/>
    </xf>
    <xf numFmtId="0" fontId="3" fillId="2" borderId="16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0" borderId="0" xfId="1" applyFont="1" applyBorder="1" applyAlignment="1">
      <alignment horizontal="center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2" xfId="2" applyNumberFormat="1" applyFont="1" applyFill="1" applyBorder="1" applyAlignment="1" applyProtection="1">
      <alignment horizontal="center" vertical="top" wrapText="1"/>
    </xf>
    <xf numFmtId="0" fontId="6" fillId="2" borderId="14" xfId="2" applyNumberFormat="1" applyFont="1" applyFill="1" applyBorder="1" applyAlignment="1" applyProtection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7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0" fillId="2" borderId="6" xfId="1" applyNumberFormat="1" applyFont="1" applyFill="1" applyBorder="1" applyAlignment="1">
      <alignment horizontal="center" vertical="center"/>
    </xf>
    <xf numFmtId="49" fontId="10" fillId="2" borderId="17" xfId="1" applyNumberFormat="1" applyFont="1" applyFill="1" applyBorder="1" applyAlignment="1">
      <alignment horizontal="center" vertical="center"/>
    </xf>
    <xf numFmtId="49" fontId="10" fillId="2" borderId="7" xfId="1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5"/>
  <sheetViews>
    <sheetView tabSelected="1" workbookViewId="0">
      <selection activeCell="D5" sqref="D5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8.28515625" style="2" customWidth="1"/>
    <col min="4" max="4" width="15.5703125" style="2" customWidth="1"/>
    <col min="5" max="5" width="15.7109375" style="2" customWidth="1"/>
    <col min="6" max="16384" width="8.7109375" style="2"/>
  </cols>
  <sheetData>
    <row r="1" spans="1:5" s="3" customFormat="1" ht="15" customHeight="1" x14ac:dyDescent="0.25">
      <c r="A1" s="1"/>
      <c r="B1" s="1"/>
      <c r="C1" s="1"/>
      <c r="D1" s="2"/>
      <c r="E1" s="2"/>
    </row>
    <row r="2" spans="1:5" s="3" customFormat="1" ht="15" customHeight="1" x14ac:dyDescent="0.25">
      <c r="A2" s="1"/>
      <c r="B2" s="1"/>
      <c r="C2" s="1" t="s">
        <v>0</v>
      </c>
      <c r="D2" s="2"/>
      <c r="E2" s="2"/>
    </row>
    <row r="3" spans="1:5" s="3" customFormat="1" ht="15" customHeight="1" x14ac:dyDescent="0.25">
      <c r="A3" s="1"/>
      <c r="B3" s="1"/>
      <c r="C3" s="1" t="s">
        <v>1</v>
      </c>
      <c r="D3" s="2"/>
      <c r="E3" s="2"/>
    </row>
    <row r="4" spans="1:5" s="3" customFormat="1" ht="15" customHeight="1" x14ac:dyDescent="0.25">
      <c r="A4" s="1"/>
      <c r="B4" s="1"/>
      <c r="C4" s="1" t="s">
        <v>154</v>
      </c>
      <c r="D4" s="2"/>
      <c r="E4" s="2"/>
    </row>
    <row r="5" spans="1:5" s="3" customFormat="1" ht="15" customHeight="1" x14ac:dyDescent="0.25">
      <c r="A5" s="1"/>
      <c r="B5" s="1"/>
      <c r="C5" s="1" t="s">
        <v>2</v>
      </c>
      <c r="D5" s="2"/>
      <c r="E5" s="2"/>
    </row>
    <row r="6" spans="1:5" s="3" customFormat="1" ht="15" customHeight="1" x14ac:dyDescent="0.25">
      <c r="A6" s="1"/>
      <c r="B6" s="1"/>
      <c r="C6" s="1"/>
      <c r="D6" s="2"/>
      <c r="E6" s="2"/>
    </row>
    <row r="7" spans="1:5" s="3" customFormat="1" ht="15" customHeight="1" x14ac:dyDescent="0.25">
      <c r="A7" s="1"/>
      <c r="B7" s="1"/>
      <c r="C7" s="1"/>
      <c r="D7" s="2"/>
      <c r="E7" s="2"/>
    </row>
    <row r="8" spans="1:5" s="3" customFormat="1" ht="15" customHeight="1" x14ac:dyDescent="0.25">
      <c r="A8" s="192" t="s">
        <v>3</v>
      </c>
      <c r="B8" s="192"/>
      <c r="C8" s="192"/>
      <c r="D8" s="192"/>
      <c r="E8" s="192"/>
    </row>
    <row r="9" spans="1:5" s="3" customFormat="1" ht="15" customHeight="1" x14ac:dyDescent="0.25">
      <c r="A9" s="1"/>
      <c r="B9" s="1"/>
      <c r="C9" s="1"/>
      <c r="D9" s="2"/>
      <c r="E9" s="2"/>
    </row>
    <row r="10" spans="1:5" s="3" customFormat="1" ht="12.75" customHeight="1" x14ac:dyDescent="0.25">
      <c r="A10" s="1"/>
      <c r="B10" s="1"/>
      <c r="C10" s="1"/>
      <c r="D10" s="2"/>
      <c r="E10" s="118" t="s">
        <v>152</v>
      </c>
    </row>
    <row r="11" spans="1:5" s="3" customFormat="1" ht="36" customHeight="1" x14ac:dyDescent="0.25">
      <c r="A11" s="4" t="s">
        <v>4</v>
      </c>
      <c r="B11" s="5" t="s">
        <v>5</v>
      </c>
      <c r="C11" s="4" t="s">
        <v>6</v>
      </c>
      <c r="D11" s="5" t="s">
        <v>7</v>
      </c>
      <c r="E11" s="4" t="s">
        <v>8</v>
      </c>
    </row>
    <row r="12" spans="1:5" s="3" customFormat="1" ht="18" customHeight="1" x14ac:dyDescent="0.25">
      <c r="A12" s="193" t="s">
        <v>9</v>
      </c>
      <c r="B12" s="6" t="s">
        <v>10</v>
      </c>
      <c r="C12" s="7"/>
      <c r="D12" s="8">
        <f t="shared" ref="D12:E13" si="0">SUM(D13)</f>
        <v>156.69999999999999</v>
      </c>
      <c r="E12" s="8">
        <f t="shared" si="0"/>
        <v>146.30000000000001</v>
      </c>
    </row>
    <row r="13" spans="1:5" s="3" customFormat="1" ht="15" customHeight="1" x14ac:dyDescent="0.25">
      <c r="A13" s="194"/>
      <c r="B13" s="9" t="s">
        <v>11</v>
      </c>
      <c r="C13" s="10" t="s">
        <v>12</v>
      </c>
      <c r="D13" s="11">
        <f t="shared" si="0"/>
        <v>156.69999999999999</v>
      </c>
      <c r="E13" s="11">
        <f t="shared" si="0"/>
        <v>146.30000000000001</v>
      </c>
    </row>
    <row r="14" spans="1:5" s="3" customFormat="1" ht="12.75" customHeight="1" x14ac:dyDescent="0.25">
      <c r="A14" s="195"/>
      <c r="B14" s="12" t="s">
        <v>13</v>
      </c>
      <c r="C14" s="13"/>
      <c r="D14" s="14">
        <v>156.69999999999999</v>
      </c>
      <c r="E14" s="14">
        <v>146.30000000000001</v>
      </c>
    </row>
    <row r="15" spans="1:5" s="3" customFormat="1" ht="18" customHeight="1" x14ac:dyDescent="0.25">
      <c r="A15" s="173" t="s">
        <v>14</v>
      </c>
      <c r="B15" s="112" t="s">
        <v>15</v>
      </c>
      <c r="C15" s="15"/>
      <c r="D15" s="16">
        <f>SUM(D59+D55+D50+D41+D35+D29+D22+D16)</f>
        <v>29614.999999999993</v>
      </c>
      <c r="E15" s="16">
        <f>SUM(E59+E55+E50+E41+E35+E29+E22+E16)</f>
        <v>7837.4</v>
      </c>
    </row>
    <row r="16" spans="1:5" s="3" customFormat="1" ht="15" customHeight="1" x14ac:dyDescent="0.25">
      <c r="A16" s="173"/>
      <c r="B16" s="113" t="s">
        <v>11</v>
      </c>
      <c r="C16" s="10" t="s">
        <v>12</v>
      </c>
      <c r="D16" s="11">
        <f>SUM(D17:D21)</f>
        <v>9403.9</v>
      </c>
      <c r="E16" s="11">
        <f>SUM(E17:E21)</f>
        <v>7191.7</v>
      </c>
    </row>
    <row r="17" spans="1:5" s="3" customFormat="1" ht="12.75" customHeight="1" x14ac:dyDescent="0.25">
      <c r="A17" s="173"/>
      <c r="B17" s="110" t="s">
        <v>16</v>
      </c>
      <c r="C17" s="18"/>
      <c r="D17" s="19">
        <v>10</v>
      </c>
      <c r="E17" s="11"/>
    </row>
    <row r="18" spans="1:5" s="3" customFormat="1" ht="12.75" customHeight="1" x14ac:dyDescent="0.25">
      <c r="A18" s="173"/>
      <c r="B18" s="65" t="s">
        <v>17</v>
      </c>
      <c r="C18" s="21"/>
      <c r="D18" s="19">
        <v>1162.5999999999999</v>
      </c>
      <c r="E18" s="19">
        <v>1106.3</v>
      </c>
    </row>
    <row r="19" spans="1:5" s="3" customFormat="1" ht="12.75" customHeight="1" x14ac:dyDescent="0.25">
      <c r="A19" s="173"/>
      <c r="B19" s="65" t="s">
        <v>18</v>
      </c>
      <c r="C19" s="21"/>
      <c r="D19" s="19">
        <v>25.9</v>
      </c>
      <c r="E19" s="19">
        <v>24.4</v>
      </c>
    </row>
    <row r="20" spans="1:5" s="3" customFormat="1" ht="12.75" customHeight="1" x14ac:dyDescent="0.25">
      <c r="A20" s="173"/>
      <c r="B20" s="65" t="s">
        <v>13</v>
      </c>
      <c r="C20" s="21"/>
      <c r="D20" s="19">
        <v>8172.9</v>
      </c>
      <c r="E20" s="19">
        <v>6061</v>
      </c>
    </row>
    <row r="21" spans="1:5" s="3" customFormat="1" ht="12.75" customHeight="1" x14ac:dyDescent="0.25">
      <c r="A21" s="173"/>
      <c r="B21" s="66" t="s">
        <v>19</v>
      </c>
      <c r="C21" s="21"/>
      <c r="D21" s="19">
        <v>32.5</v>
      </c>
      <c r="E21" s="19"/>
    </row>
    <row r="22" spans="1:5" s="3" customFormat="1" ht="27" x14ac:dyDescent="0.25">
      <c r="A22" s="173"/>
      <c r="B22" s="114" t="s">
        <v>20</v>
      </c>
      <c r="C22" s="24" t="s">
        <v>21</v>
      </c>
      <c r="D22" s="25">
        <f t="shared" ref="D22" si="1">SUM(D23:D28)</f>
        <v>1601.1</v>
      </c>
      <c r="E22" s="25">
        <f>SUM(E23:E28)</f>
        <v>23.3</v>
      </c>
    </row>
    <row r="23" spans="1:5" s="3" customFormat="1" ht="12.75" customHeight="1" x14ac:dyDescent="0.25">
      <c r="A23" s="173"/>
      <c r="B23" s="110" t="s">
        <v>22</v>
      </c>
      <c r="C23" s="196"/>
      <c r="D23" s="19">
        <v>1001.3</v>
      </c>
      <c r="E23" s="99">
        <v>13.5</v>
      </c>
    </row>
    <row r="24" spans="1:5" s="3" customFormat="1" ht="12.75" customHeight="1" x14ac:dyDescent="0.25">
      <c r="A24" s="173"/>
      <c r="B24" s="65" t="s">
        <v>18</v>
      </c>
      <c r="C24" s="197"/>
      <c r="D24" s="19">
        <v>161.69999999999999</v>
      </c>
      <c r="E24" s="19">
        <v>4.8</v>
      </c>
    </row>
    <row r="25" spans="1:5" s="3" customFormat="1" ht="12.75" customHeight="1" x14ac:dyDescent="0.25">
      <c r="A25" s="173"/>
      <c r="B25" s="65" t="s">
        <v>151</v>
      </c>
      <c r="C25" s="197"/>
      <c r="D25" s="19">
        <v>68</v>
      </c>
      <c r="E25" s="19"/>
    </row>
    <row r="26" spans="1:5" s="3" customFormat="1" ht="12.75" customHeight="1" x14ac:dyDescent="0.25">
      <c r="A26" s="173"/>
      <c r="B26" s="65" t="s">
        <v>153</v>
      </c>
      <c r="C26" s="197"/>
      <c r="D26" s="19">
        <v>13.1</v>
      </c>
      <c r="E26" s="19"/>
    </row>
    <row r="27" spans="1:5" s="3" customFormat="1" ht="12.75" customHeight="1" x14ac:dyDescent="0.25">
      <c r="A27" s="173"/>
      <c r="B27" s="65" t="s">
        <v>23</v>
      </c>
      <c r="C27" s="197"/>
      <c r="D27" s="19">
        <v>24.3</v>
      </c>
      <c r="E27" s="19"/>
    </row>
    <row r="28" spans="1:5" s="3" customFormat="1" ht="12.75" customHeight="1" x14ac:dyDescent="0.25">
      <c r="A28" s="173"/>
      <c r="B28" s="66" t="s">
        <v>13</v>
      </c>
      <c r="C28" s="198"/>
      <c r="D28" s="19">
        <v>332.7</v>
      </c>
      <c r="E28" s="19">
        <v>5</v>
      </c>
    </row>
    <row r="29" spans="1:5" s="3" customFormat="1" ht="15" customHeight="1" x14ac:dyDescent="0.25">
      <c r="A29" s="173"/>
      <c r="B29" s="113" t="s">
        <v>24</v>
      </c>
      <c r="C29" s="24" t="s">
        <v>25</v>
      </c>
      <c r="D29" s="25">
        <f t="shared" ref="D29:E29" si="2">SUM(D30:D34)</f>
        <v>1417.6</v>
      </c>
      <c r="E29" s="25">
        <f t="shared" si="2"/>
        <v>15</v>
      </c>
    </row>
    <row r="30" spans="1:5" s="3" customFormat="1" ht="12.75" customHeight="1" x14ac:dyDescent="0.25">
      <c r="A30" s="173"/>
      <c r="B30" s="110" t="s">
        <v>22</v>
      </c>
      <c r="C30" s="165"/>
      <c r="D30" s="19">
        <v>101.9</v>
      </c>
      <c r="E30" s="19"/>
    </row>
    <row r="31" spans="1:5" s="3" customFormat="1" ht="12.75" customHeight="1" x14ac:dyDescent="0.25">
      <c r="A31" s="173"/>
      <c r="B31" s="65" t="s">
        <v>26</v>
      </c>
      <c r="C31" s="165"/>
      <c r="D31" s="19">
        <v>18</v>
      </c>
      <c r="E31" s="19"/>
    </row>
    <row r="32" spans="1:5" s="3" customFormat="1" ht="12.75" customHeight="1" x14ac:dyDescent="0.25">
      <c r="A32" s="173"/>
      <c r="B32" s="65" t="s">
        <v>18</v>
      </c>
      <c r="C32" s="165"/>
      <c r="D32" s="19">
        <v>524.79999999999995</v>
      </c>
      <c r="E32" s="19">
        <v>0.5</v>
      </c>
    </row>
    <row r="33" spans="1:5" s="3" customFormat="1" ht="12.75" customHeight="1" x14ac:dyDescent="0.25">
      <c r="A33" s="173"/>
      <c r="B33" s="65" t="s">
        <v>151</v>
      </c>
      <c r="C33" s="165"/>
      <c r="D33" s="19">
        <v>12</v>
      </c>
      <c r="E33" s="19">
        <v>1.9</v>
      </c>
    </row>
    <row r="34" spans="1:5" s="3" customFormat="1" ht="12.75" customHeight="1" x14ac:dyDescent="0.25">
      <c r="A34" s="173"/>
      <c r="B34" s="66" t="s">
        <v>13</v>
      </c>
      <c r="C34" s="165"/>
      <c r="D34" s="19">
        <v>760.9</v>
      </c>
      <c r="E34" s="19">
        <v>12.6</v>
      </c>
    </row>
    <row r="35" spans="1:5" s="3" customFormat="1" ht="27" x14ac:dyDescent="0.25">
      <c r="A35" s="173"/>
      <c r="B35" s="114" t="s">
        <v>27</v>
      </c>
      <c r="C35" s="26" t="s">
        <v>28</v>
      </c>
      <c r="D35" s="27">
        <f>SUM(D36:D40)</f>
        <v>4565.3</v>
      </c>
      <c r="E35" s="27">
        <f>SUM(E36:E40)</f>
        <v>36.200000000000003</v>
      </c>
    </row>
    <row r="36" spans="1:5" s="3" customFormat="1" ht="12.75" customHeight="1" x14ac:dyDescent="0.25">
      <c r="A36" s="173"/>
      <c r="B36" s="110" t="s">
        <v>22</v>
      </c>
      <c r="C36" s="104"/>
      <c r="D36" s="14">
        <v>6.7</v>
      </c>
      <c r="E36" s="14">
        <v>5</v>
      </c>
    </row>
    <row r="37" spans="1:5" s="3" customFormat="1" ht="12.75" customHeight="1" x14ac:dyDescent="0.25">
      <c r="A37" s="173"/>
      <c r="B37" s="65" t="s">
        <v>26</v>
      </c>
      <c r="C37" s="104"/>
      <c r="D37" s="14">
        <v>9.1999999999999993</v>
      </c>
      <c r="E37" s="14">
        <v>9</v>
      </c>
    </row>
    <row r="38" spans="1:5" s="3" customFormat="1" ht="12.75" customHeight="1" x14ac:dyDescent="0.25">
      <c r="A38" s="173"/>
      <c r="B38" s="65" t="s">
        <v>29</v>
      </c>
      <c r="C38" s="165"/>
      <c r="D38" s="14">
        <v>2634.2</v>
      </c>
      <c r="E38" s="14"/>
    </row>
    <row r="39" spans="1:5" s="3" customFormat="1" ht="12.75" customHeight="1" x14ac:dyDescent="0.25">
      <c r="A39" s="173"/>
      <c r="B39" s="65" t="s">
        <v>30</v>
      </c>
      <c r="C39" s="165"/>
      <c r="D39" s="14">
        <v>462.9</v>
      </c>
      <c r="E39" s="14"/>
    </row>
    <row r="40" spans="1:5" s="3" customFormat="1" ht="12.75" customHeight="1" x14ac:dyDescent="0.25">
      <c r="A40" s="173"/>
      <c r="B40" s="66" t="s">
        <v>13</v>
      </c>
      <c r="C40" s="165"/>
      <c r="D40" s="14">
        <v>1452.3</v>
      </c>
      <c r="E40" s="14">
        <v>22.2</v>
      </c>
    </row>
    <row r="41" spans="1:5" s="3" customFormat="1" ht="15" customHeight="1" x14ac:dyDescent="0.25">
      <c r="A41" s="173"/>
      <c r="B41" s="114" t="s">
        <v>31</v>
      </c>
      <c r="C41" s="10" t="s">
        <v>32</v>
      </c>
      <c r="D41" s="27">
        <f>SUM(D42:D49)</f>
        <v>8354.2999999999993</v>
      </c>
      <c r="E41" s="27">
        <f>SUM(E42:E49)</f>
        <v>568</v>
      </c>
    </row>
    <row r="42" spans="1:5" s="3" customFormat="1" ht="12.75" customHeight="1" x14ac:dyDescent="0.25">
      <c r="A42" s="173"/>
      <c r="B42" s="110" t="s">
        <v>22</v>
      </c>
      <c r="C42" s="199"/>
      <c r="D42" s="14">
        <v>93.3</v>
      </c>
      <c r="E42" s="14">
        <v>26.8</v>
      </c>
    </row>
    <row r="43" spans="1:5" s="3" customFormat="1" ht="12.75" customHeight="1" x14ac:dyDescent="0.25">
      <c r="A43" s="173"/>
      <c r="B43" s="65" t="s">
        <v>18</v>
      </c>
      <c r="C43" s="200"/>
      <c r="D43" s="19">
        <v>327</v>
      </c>
      <c r="E43" s="19">
        <v>8.1</v>
      </c>
    </row>
    <row r="44" spans="1:5" s="3" customFormat="1" ht="12.75" customHeight="1" x14ac:dyDescent="0.25">
      <c r="A44" s="173"/>
      <c r="B44" s="111" t="s">
        <v>17</v>
      </c>
      <c r="C44" s="200"/>
      <c r="D44" s="14">
        <v>1392.7</v>
      </c>
      <c r="E44" s="14">
        <v>48.5</v>
      </c>
    </row>
    <row r="45" spans="1:5" s="3" customFormat="1" ht="12.75" customHeight="1" x14ac:dyDescent="0.25">
      <c r="A45" s="173"/>
      <c r="B45" s="65" t="s">
        <v>33</v>
      </c>
      <c r="C45" s="200"/>
      <c r="D45" s="14">
        <v>4.5</v>
      </c>
      <c r="E45" s="14">
        <v>0.1</v>
      </c>
    </row>
    <row r="46" spans="1:5" s="3" customFormat="1" ht="12.75" customHeight="1" x14ac:dyDescent="0.25">
      <c r="A46" s="173"/>
      <c r="B46" s="65" t="s">
        <v>150</v>
      </c>
      <c r="C46" s="200"/>
      <c r="D46" s="19">
        <v>28.3</v>
      </c>
      <c r="E46" s="14"/>
    </row>
    <row r="47" spans="1:5" s="3" customFormat="1" ht="12.75" customHeight="1" x14ac:dyDescent="0.25">
      <c r="A47" s="173"/>
      <c r="B47" s="65" t="s">
        <v>13</v>
      </c>
      <c r="C47" s="200"/>
      <c r="D47" s="14">
        <v>2983.6</v>
      </c>
      <c r="E47" s="14">
        <v>480.6</v>
      </c>
    </row>
    <row r="48" spans="1:5" s="3" customFormat="1" ht="12.75" customHeight="1" x14ac:dyDescent="0.25">
      <c r="A48" s="173"/>
      <c r="B48" s="65" t="s">
        <v>26</v>
      </c>
      <c r="C48" s="200"/>
      <c r="D48" s="14">
        <v>4.0999999999999996</v>
      </c>
      <c r="E48" s="14">
        <v>3.9</v>
      </c>
    </row>
    <row r="49" spans="1:5" s="3" customFormat="1" ht="12.75" customHeight="1" x14ac:dyDescent="0.25">
      <c r="A49" s="173"/>
      <c r="B49" s="66" t="s">
        <v>34</v>
      </c>
      <c r="C49" s="201"/>
      <c r="D49" s="14">
        <v>3520.8</v>
      </c>
      <c r="E49" s="14"/>
    </row>
    <row r="50" spans="1:5" s="3" customFormat="1" ht="15" customHeight="1" x14ac:dyDescent="0.25">
      <c r="A50" s="173"/>
      <c r="B50" s="114" t="s">
        <v>35</v>
      </c>
      <c r="C50" s="24" t="s">
        <v>36</v>
      </c>
      <c r="D50" s="27">
        <f>SUM(D51:D54)</f>
        <v>195.6</v>
      </c>
      <c r="E50" s="27">
        <f>SUM(E51:E54)</f>
        <v>3.2</v>
      </c>
    </row>
    <row r="51" spans="1:5" s="3" customFormat="1" ht="12.75" customHeight="1" x14ac:dyDescent="0.25">
      <c r="A51" s="173"/>
      <c r="B51" s="110" t="s">
        <v>22</v>
      </c>
      <c r="C51" s="199"/>
      <c r="D51" s="14">
        <v>75.8</v>
      </c>
      <c r="E51" s="14">
        <v>3.2</v>
      </c>
    </row>
    <row r="52" spans="1:5" s="3" customFormat="1" ht="12.75" customHeight="1" x14ac:dyDescent="0.25">
      <c r="A52" s="173"/>
      <c r="B52" s="65" t="s">
        <v>26</v>
      </c>
      <c r="C52" s="200"/>
      <c r="D52" s="14">
        <v>10.9</v>
      </c>
      <c r="E52" s="14"/>
    </row>
    <row r="53" spans="1:5" s="3" customFormat="1" ht="12.75" customHeight="1" x14ac:dyDescent="0.25">
      <c r="A53" s="173"/>
      <c r="B53" s="65" t="s">
        <v>13</v>
      </c>
      <c r="C53" s="200"/>
      <c r="D53" s="14">
        <v>86.5</v>
      </c>
      <c r="E53" s="14"/>
    </row>
    <row r="54" spans="1:5" s="3" customFormat="1" ht="12.75" customHeight="1" x14ac:dyDescent="0.25">
      <c r="A54" s="173"/>
      <c r="B54" s="66" t="s">
        <v>37</v>
      </c>
      <c r="C54" s="201"/>
      <c r="D54" s="14">
        <v>22.4</v>
      </c>
      <c r="E54" s="14"/>
    </row>
    <row r="55" spans="1:5" s="3" customFormat="1" ht="15" customHeight="1" x14ac:dyDescent="0.25">
      <c r="A55" s="173"/>
      <c r="B55" s="114" t="s">
        <v>38</v>
      </c>
      <c r="C55" s="24" t="s">
        <v>39</v>
      </c>
      <c r="D55" s="27">
        <f>SUM(D56:D58)</f>
        <v>1860</v>
      </c>
      <c r="E55" s="27">
        <f t="shared" ref="E55" si="3">SUM(E56:E58)</f>
        <v>0</v>
      </c>
    </row>
    <row r="56" spans="1:5" s="3" customFormat="1" ht="12.75" customHeight="1" x14ac:dyDescent="0.25">
      <c r="A56" s="173"/>
      <c r="B56" s="65" t="s">
        <v>13</v>
      </c>
      <c r="C56" s="200"/>
      <c r="D56" s="14">
        <v>1699.5</v>
      </c>
      <c r="E56" s="14"/>
    </row>
    <row r="57" spans="1:5" s="3" customFormat="1" ht="12.75" customHeight="1" x14ac:dyDescent="0.25">
      <c r="A57" s="173"/>
      <c r="B57" s="65" t="s">
        <v>18</v>
      </c>
      <c r="C57" s="200"/>
      <c r="D57" s="14">
        <v>20.9</v>
      </c>
      <c r="E57" s="14"/>
    </row>
    <row r="58" spans="1:5" s="3" customFormat="1" ht="12.75" customHeight="1" x14ac:dyDescent="0.25">
      <c r="A58" s="173"/>
      <c r="B58" s="66" t="s">
        <v>37</v>
      </c>
      <c r="C58" s="201"/>
      <c r="D58" s="14">
        <v>139.6</v>
      </c>
      <c r="E58" s="14"/>
    </row>
    <row r="59" spans="1:5" s="3" customFormat="1" ht="15" customHeight="1" x14ac:dyDescent="0.25">
      <c r="A59" s="173"/>
      <c r="B59" s="114" t="s">
        <v>40</v>
      </c>
      <c r="C59" s="29" t="s">
        <v>41</v>
      </c>
      <c r="D59" s="27">
        <f t="shared" ref="D59:E59" si="4">SUM(D60:D64)</f>
        <v>2217.1999999999998</v>
      </c>
      <c r="E59" s="27">
        <f t="shared" si="4"/>
        <v>0</v>
      </c>
    </row>
    <row r="60" spans="1:5" s="3" customFormat="1" ht="12.75" customHeight="1" x14ac:dyDescent="0.25">
      <c r="A60" s="173"/>
      <c r="B60" s="65" t="s">
        <v>22</v>
      </c>
      <c r="C60" s="165"/>
      <c r="D60" s="14">
        <v>501</v>
      </c>
      <c r="E60" s="14"/>
    </row>
    <row r="61" spans="1:5" s="3" customFormat="1" ht="12.75" customHeight="1" x14ac:dyDescent="0.25">
      <c r="A61" s="173"/>
      <c r="B61" s="111" t="s">
        <v>17</v>
      </c>
      <c r="C61" s="165"/>
      <c r="D61" s="14">
        <v>453.3</v>
      </c>
      <c r="E61" s="14"/>
    </row>
    <row r="62" spans="1:5" s="3" customFormat="1" ht="12.75" customHeight="1" x14ac:dyDescent="0.25">
      <c r="A62" s="173"/>
      <c r="B62" s="65" t="s">
        <v>42</v>
      </c>
      <c r="C62" s="165"/>
      <c r="D62" s="14">
        <v>656</v>
      </c>
      <c r="E62" s="14"/>
    </row>
    <row r="63" spans="1:5" s="3" customFormat="1" ht="12.75" customHeight="1" x14ac:dyDescent="0.25">
      <c r="A63" s="173"/>
      <c r="B63" s="65" t="s">
        <v>26</v>
      </c>
      <c r="C63" s="165"/>
      <c r="D63" s="14">
        <v>88.4</v>
      </c>
      <c r="E63" s="14"/>
    </row>
    <row r="64" spans="1:5" s="3" customFormat="1" ht="12.75" customHeight="1" x14ac:dyDescent="0.25">
      <c r="A64" s="173"/>
      <c r="B64" s="66" t="s">
        <v>13</v>
      </c>
      <c r="C64" s="165"/>
      <c r="D64" s="14">
        <v>518.5</v>
      </c>
      <c r="E64" s="14"/>
    </row>
    <row r="65" spans="1:5" s="3" customFormat="1" ht="18" customHeight="1" x14ac:dyDescent="0.25">
      <c r="A65" s="172" t="s">
        <v>43</v>
      </c>
      <c r="B65" s="30" t="s">
        <v>44</v>
      </c>
      <c r="C65" s="31"/>
      <c r="D65" s="32">
        <f>SUM(D66+D70+D73+D68)</f>
        <v>70.3</v>
      </c>
      <c r="E65" s="33">
        <f t="shared" ref="E65" si="5">SUM(E66+E70+E73)</f>
        <v>0</v>
      </c>
    </row>
    <row r="66" spans="1:5" s="3" customFormat="1" ht="15" customHeight="1" x14ac:dyDescent="0.25">
      <c r="A66" s="162"/>
      <c r="B66" s="9" t="s">
        <v>11</v>
      </c>
      <c r="C66" s="10" t="s">
        <v>12</v>
      </c>
      <c r="D66" s="34">
        <f t="shared" ref="D66:E68" si="6">SUM(D67)</f>
        <v>16.7</v>
      </c>
      <c r="E66" s="11">
        <f t="shared" si="6"/>
        <v>0</v>
      </c>
    </row>
    <row r="67" spans="1:5" s="3" customFormat="1" ht="12.75" customHeight="1" x14ac:dyDescent="0.25">
      <c r="A67" s="162"/>
      <c r="B67" s="35" t="s">
        <v>13</v>
      </c>
      <c r="C67" s="36"/>
      <c r="D67" s="37">
        <v>16.7</v>
      </c>
      <c r="E67" s="14"/>
    </row>
    <row r="68" spans="1:5" s="3" customFormat="1" ht="12.75" customHeight="1" x14ac:dyDescent="0.25">
      <c r="A68" s="162"/>
      <c r="B68" s="9" t="s">
        <v>24</v>
      </c>
      <c r="C68" s="51" t="s">
        <v>25</v>
      </c>
      <c r="D68" s="34">
        <f t="shared" si="6"/>
        <v>19.8</v>
      </c>
      <c r="E68" s="11">
        <f t="shared" si="6"/>
        <v>0</v>
      </c>
    </row>
    <row r="69" spans="1:5" s="3" customFormat="1" ht="12.75" customHeight="1" x14ac:dyDescent="0.25">
      <c r="A69" s="162"/>
      <c r="B69" s="35" t="s">
        <v>13</v>
      </c>
      <c r="C69" s="74"/>
      <c r="D69" s="37">
        <v>19.8</v>
      </c>
      <c r="E69" s="14"/>
    </row>
    <row r="70" spans="1:5" s="3" customFormat="1" ht="27" x14ac:dyDescent="0.25">
      <c r="A70" s="162"/>
      <c r="B70" s="38" t="s">
        <v>45</v>
      </c>
      <c r="C70" s="10" t="s">
        <v>28</v>
      </c>
      <c r="D70" s="39">
        <f t="shared" ref="D70:E70" si="7">SUM(D71:D72)</f>
        <v>28</v>
      </c>
      <c r="E70" s="27">
        <f t="shared" si="7"/>
        <v>0</v>
      </c>
    </row>
    <row r="71" spans="1:5" s="3" customFormat="1" ht="12.75" customHeight="1" x14ac:dyDescent="0.25">
      <c r="A71" s="163"/>
      <c r="B71" s="17" t="s">
        <v>13</v>
      </c>
      <c r="C71" s="164"/>
      <c r="D71" s="37">
        <v>27.1</v>
      </c>
      <c r="E71" s="14"/>
    </row>
    <row r="72" spans="1:5" s="3" customFormat="1" ht="12.75" customHeight="1" x14ac:dyDescent="0.25">
      <c r="A72" s="163"/>
      <c r="B72" s="22" t="s">
        <v>19</v>
      </c>
      <c r="C72" s="165"/>
      <c r="D72" s="37">
        <v>0.9</v>
      </c>
      <c r="E72" s="14"/>
    </row>
    <row r="73" spans="1:5" s="3" customFormat="1" ht="15" customHeight="1" x14ac:dyDescent="0.25">
      <c r="A73" s="162"/>
      <c r="B73" s="23" t="s">
        <v>46</v>
      </c>
      <c r="C73" s="10" t="s">
        <v>32</v>
      </c>
      <c r="D73" s="39">
        <f t="shared" ref="D73:E73" si="8">SUM(D74)</f>
        <v>5.8</v>
      </c>
      <c r="E73" s="27">
        <f t="shared" si="8"/>
        <v>0</v>
      </c>
    </row>
    <row r="74" spans="1:5" s="3" customFormat="1" ht="12.75" customHeight="1" x14ac:dyDescent="0.25">
      <c r="A74" s="162"/>
      <c r="B74" s="35" t="s">
        <v>13</v>
      </c>
      <c r="C74" s="36"/>
      <c r="D74" s="37">
        <v>5.8</v>
      </c>
      <c r="E74" s="40"/>
    </row>
    <row r="75" spans="1:5" s="3" customFormat="1" ht="18" customHeight="1" x14ac:dyDescent="0.25">
      <c r="A75" s="162" t="s">
        <v>47</v>
      </c>
      <c r="B75" s="41" t="s">
        <v>48</v>
      </c>
      <c r="C75" s="31"/>
      <c r="D75" s="32">
        <f t="shared" ref="D75:E75" si="9">SUM(D76+D78+D81)</f>
        <v>87.3</v>
      </c>
      <c r="E75" s="33">
        <f t="shared" si="9"/>
        <v>0</v>
      </c>
    </row>
    <row r="76" spans="1:5" s="3" customFormat="1" ht="15" customHeight="1" x14ac:dyDescent="0.25">
      <c r="A76" s="162"/>
      <c r="B76" s="9" t="s">
        <v>11</v>
      </c>
      <c r="C76" s="10" t="s">
        <v>12</v>
      </c>
      <c r="D76" s="34">
        <f t="shared" ref="D76:E76" si="10">SUM(D77)</f>
        <v>20.100000000000001</v>
      </c>
      <c r="E76" s="11">
        <f t="shared" si="10"/>
        <v>0</v>
      </c>
    </row>
    <row r="77" spans="1:5" s="3" customFormat="1" ht="12.75" customHeight="1" x14ac:dyDescent="0.25">
      <c r="A77" s="162"/>
      <c r="B77" s="35" t="s">
        <v>13</v>
      </c>
      <c r="C77" s="36"/>
      <c r="D77" s="37">
        <v>20.100000000000001</v>
      </c>
      <c r="E77" s="14"/>
    </row>
    <row r="78" spans="1:5" s="3" customFormat="1" ht="27" x14ac:dyDescent="0.25">
      <c r="A78" s="162"/>
      <c r="B78" s="38" t="s">
        <v>27</v>
      </c>
      <c r="C78" s="10" t="s">
        <v>28</v>
      </c>
      <c r="D78" s="39">
        <f t="shared" ref="D78:E78" si="11">SUM(D79:D80)</f>
        <v>57.5</v>
      </c>
      <c r="E78" s="27">
        <f t="shared" si="11"/>
        <v>0</v>
      </c>
    </row>
    <row r="79" spans="1:5" s="3" customFormat="1" ht="12.75" customHeight="1" x14ac:dyDescent="0.25">
      <c r="A79" s="163"/>
      <c r="B79" s="17" t="s">
        <v>13</v>
      </c>
      <c r="C79" s="164"/>
      <c r="D79" s="37">
        <v>55.5</v>
      </c>
      <c r="E79" s="14"/>
    </row>
    <row r="80" spans="1:5" s="3" customFormat="1" ht="12.75" customHeight="1" x14ac:dyDescent="0.25">
      <c r="A80" s="163"/>
      <c r="B80" s="22" t="s">
        <v>19</v>
      </c>
      <c r="C80" s="166"/>
      <c r="D80" s="37">
        <v>2</v>
      </c>
      <c r="E80" s="14"/>
    </row>
    <row r="81" spans="1:13" s="3" customFormat="1" ht="15" customHeight="1" x14ac:dyDescent="0.25">
      <c r="A81" s="162"/>
      <c r="B81" s="23" t="s">
        <v>31</v>
      </c>
      <c r="C81" s="10" t="s">
        <v>32</v>
      </c>
      <c r="D81" s="39">
        <f t="shared" ref="D81:E81" si="12">SUM(D82)</f>
        <v>9.6999999999999993</v>
      </c>
      <c r="E81" s="27">
        <f t="shared" si="12"/>
        <v>0</v>
      </c>
    </row>
    <row r="82" spans="1:13" s="3" customFormat="1" ht="12.75" customHeight="1" x14ac:dyDescent="0.25">
      <c r="A82" s="162"/>
      <c r="B82" s="35" t="s">
        <v>13</v>
      </c>
      <c r="C82" s="36"/>
      <c r="D82" s="37">
        <v>9.6999999999999993</v>
      </c>
      <c r="E82" s="40"/>
    </row>
    <row r="83" spans="1:13" s="3" customFormat="1" ht="18" customHeight="1" x14ac:dyDescent="0.25">
      <c r="A83" s="162" t="s">
        <v>49</v>
      </c>
      <c r="B83" s="41" t="s">
        <v>50</v>
      </c>
      <c r="C83" s="42"/>
      <c r="D83" s="32">
        <f t="shared" ref="D83:E83" si="13">SUM(D84+D86+D89)</f>
        <v>39.299999999999997</v>
      </c>
      <c r="E83" s="33">
        <f t="shared" si="13"/>
        <v>0</v>
      </c>
    </row>
    <row r="84" spans="1:13" s="3" customFormat="1" ht="15" customHeight="1" x14ac:dyDescent="0.25">
      <c r="A84" s="162"/>
      <c r="B84" s="9" t="s">
        <v>11</v>
      </c>
      <c r="C84" s="10" t="s">
        <v>12</v>
      </c>
      <c r="D84" s="34">
        <f t="shared" ref="D84:E84" si="14">SUM(D85)</f>
        <v>12.9</v>
      </c>
      <c r="E84" s="11">
        <f t="shared" si="14"/>
        <v>0</v>
      </c>
    </row>
    <row r="85" spans="1:13" s="3" customFormat="1" ht="12.75" customHeight="1" x14ac:dyDescent="0.25">
      <c r="A85" s="162"/>
      <c r="B85" s="35" t="s">
        <v>13</v>
      </c>
      <c r="C85" s="36"/>
      <c r="D85" s="37">
        <v>12.9</v>
      </c>
      <c r="E85" s="14"/>
    </row>
    <row r="86" spans="1:13" s="3" customFormat="1" ht="27" x14ac:dyDescent="0.25">
      <c r="A86" s="162"/>
      <c r="B86" s="38" t="s">
        <v>45</v>
      </c>
      <c r="C86" s="10" t="s">
        <v>28</v>
      </c>
      <c r="D86" s="39">
        <f t="shared" ref="D86:E86" si="15">SUM(D87:D88)</f>
        <v>20.9</v>
      </c>
      <c r="E86" s="27">
        <f t="shared" si="15"/>
        <v>0</v>
      </c>
    </row>
    <row r="87" spans="1:13" s="3" customFormat="1" ht="12.75" customHeight="1" x14ac:dyDescent="0.25">
      <c r="A87" s="163"/>
      <c r="B87" s="17" t="s">
        <v>13</v>
      </c>
      <c r="C87" s="164"/>
      <c r="D87" s="37">
        <v>20.2</v>
      </c>
      <c r="E87" s="14"/>
    </row>
    <row r="88" spans="1:13" s="3" customFormat="1" ht="12.75" customHeight="1" x14ac:dyDescent="0.25">
      <c r="A88" s="163"/>
      <c r="B88" s="22" t="s">
        <v>19</v>
      </c>
      <c r="C88" s="166"/>
      <c r="D88" s="37">
        <v>0.7</v>
      </c>
      <c r="E88" s="14"/>
    </row>
    <row r="89" spans="1:13" s="3" customFormat="1" ht="15" customHeight="1" x14ac:dyDescent="0.25">
      <c r="A89" s="162"/>
      <c r="B89" s="43" t="s">
        <v>31</v>
      </c>
      <c r="C89" s="10" t="s">
        <v>32</v>
      </c>
      <c r="D89" s="39">
        <f t="shared" ref="D89:E89" si="16">SUM(D90)</f>
        <v>5.5</v>
      </c>
      <c r="E89" s="27">
        <f t="shared" si="16"/>
        <v>0</v>
      </c>
    </row>
    <row r="90" spans="1:13" s="3" customFormat="1" ht="12.75" customHeight="1" x14ac:dyDescent="0.25">
      <c r="A90" s="162"/>
      <c r="B90" s="35" t="s">
        <v>13</v>
      </c>
      <c r="C90" s="36"/>
      <c r="D90" s="37">
        <v>5.5</v>
      </c>
      <c r="E90" s="40"/>
    </row>
    <row r="91" spans="1:13" s="3" customFormat="1" ht="18" customHeight="1" x14ac:dyDescent="0.25">
      <c r="A91" s="162" t="s">
        <v>51</v>
      </c>
      <c r="B91" s="41" t="s">
        <v>52</v>
      </c>
      <c r="C91" s="31"/>
      <c r="D91" s="33">
        <f>SUM(D92+D96+D99+D94)</f>
        <v>86.899999999999991</v>
      </c>
      <c r="E91" s="33">
        <f>SUM(E92+E96+E99)</f>
        <v>0</v>
      </c>
    </row>
    <row r="92" spans="1:13" s="3" customFormat="1" ht="15" customHeight="1" x14ac:dyDescent="0.25">
      <c r="A92" s="162"/>
      <c r="B92" s="9" t="s">
        <v>11</v>
      </c>
      <c r="C92" s="10" t="s">
        <v>12</v>
      </c>
      <c r="D92" s="34">
        <f t="shared" ref="D92:E92" si="17">SUM(D93)</f>
        <v>20.3</v>
      </c>
      <c r="E92" s="11">
        <f t="shared" si="17"/>
        <v>0</v>
      </c>
    </row>
    <row r="93" spans="1:13" s="3" customFormat="1" ht="12.75" customHeight="1" x14ac:dyDescent="0.25">
      <c r="A93" s="162"/>
      <c r="B93" s="35" t="s">
        <v>13</v>
      </c>
      <c r="C93" s="36"/>
      <c r="D93" s="37">
        <v>20.3</v>
      </c>
      <c r="E93" s="14"/>
    </row>
    <row r="94" spans="1:13" s="3" customFormat="1" ht="12.75" customHeight="1" x14ac:dyDescent="0.25">
      <c r="A94" s="162"/>
      <c r="B94" s="9" t="s">
        <v>24</v>
      </c>
      <c r="C94" s="51" t="s">
        <v>25</v>
      </c>
      <c r="D94" s="52">
        <f t="shared" ref="D94:E94" si="18">SUM(D95)</f>
        <v>13.5</v>
      </c>
      <c r="E94" s="53">
        <f t="shared" si="18"/>
        <v>0</v>
      </c>
    </row>
    <row r="95" spans="1:13" s="3" customFormat="1" ht="12.75" customHeight="1" x14ac:dyDescent="0.25">
      <c r="A95" s="162"/>
      <c r="B95" s="35" t="s">
        <v>13</v>
      </c>
      <c r="C95" s="74"/>
      <c r="D95" s="59">
        <v>13.5</v>
      </c>
      <c r="E95" s="60"/>
    </row>
    <row r="96" spans="1:13" s="3" customFormat="1" ht="27" x14ac:dyDescent="0.25">
      <c r="A96" s="162"/>
      <c r="B96" s="38" t="s">
        <v>45</v>
      </c>
      <c r="C96" s="10" t="s">
        <v>28</v>
      </c>
      <c r="D96" s="39">
        <f t="shared" ref="D96:E96" si="19">SUM(D97:D98)</f>
        <v>48.3</v>
      </c>
      <c r="E96" s="27">
        <f t="shared" si="19"/>
        <v>0</v>
      </c>
      <c r="M96" s="44"/>
    </row>
    <row r="97" spans="1:5" s="3" customFormat="1" ht="12.75" customHeight="1" x14ac:dyDescent="0.25">
      <c r="A97" s="163"/>
      <c r="B97" s="17" t="s">
        <v>13</v>
      </c>
      <c r="C97" s="164"/>
      <c r="D97" s="37">
        <v>46.3</v>
      </c>
      <c r="E97" s="14"/>
    </row>
    <row r="98" spans="1:5" s="3" customFormat="1" ht="12.75" customHeight="1" x14ac:dyDescent="0.25">
      <c r="A98" s="163"/>
      <c r="B98" s="22" t="s">
        <v>19</v>
      </c>
      <c r="C98" s="165"/>
      <c r="D98" s="37">
        <v>2</v>
      </c>
      <c r="E98" s="14"/>
    </row>
    <row r="99" spans="1:5" s="3" customFormat="1" ht="15" customHeight="1" x14ac:dyDescent="0.25">
      <c r="A99" s="162"/>
      <c r="B99" s="43" t="s">
        <v>31</v>
      </c>
      <c r="C99" s="10" t="s">
        <v>32</v>
      </c>
      <c r="D99" s="39">
        <f t="shared" ref="D99:E99" si="20">SUM(D100)</f>
        <v>4.8</v>
      </c>
      <c r="E99" s="27">
        <f t="shared" si="20"/>
        <v>0</v>
      </c>
    </row>
    <row r="100" spans="1:5" s="3" customFormat="1" ht="12.75" customHeight="1" x14ac:dyDescent="0.25">
      <c r="A100" s="162"/>
      <c r="B100" s="35" t="s">
        <v>13</v>
      </c>
      <c r="C100" s="36"/>
      <c r="D100" s="37">
        <v>4.8</v>
      </c>
      <c r="E100" s="40"/>
    </row>
    <row r="101" spans="1:5" s="3" customFormat="1" ht="18" customHeight="1" x14ac:dyDescent="0.25">
      <c r="A101" s="188" t="s">
        <v>53</v>
      </c>
      <c r="B101" s="41" t="s">
        <v>54</v>
      </c>
      <c r="C101" s="31"/>
      <c r="D101" s="33">
        <f>SUM(D102+D106+D109+D104)</f>
        <v>63.599999999999994</v>
      </c>
      <c r="E101" s="33">
        <f>SUM(E102+E106+E109)</f>
        <v>0</v>
      </c>
    </row>
    <row r="102" spans="1:5" s="3" customFormat="1" ht="15" customHeight="1" x14ac:dyDescent="0.25">
      <c r="A102" s="188"/>
      <c r="B102" s="9" t="s">
        <v>11</v>
      </c>
      <c r="C102" s="10" t="s">
        <v>12</v>
      </c>
      <c r="D102" s="34">
        <f t="shared" ref="D102:E102" si="21">SUM(D103)</f>
        <v>34.1</v>
      </c>
      <c r="E102" s="11">
        <f t="shared" si="21"/>
        <v>0</v>
      </c>
    </row>
    <row r="103" spans="1:5" s="3" customFormat="1" ht="12.75" customHeight="1" x14ac:dyDescent="0.25">
      <c r="A103" s="188"/>
      <c r="B103" s="35" t="s">
        <v>13</v>
      </c>
      <c r="C103" s="36"/>
      <c r="D103" s="37">
        <v>34.1</v>
      </c>
      <c r="E103" s="14"/>
    </row>
    <row r="104" spans="1:5" s="3" customFormat="1" ht="15" customHeight="1" x14ac:dyDescent="0.25">
      <c r="A104" s="188"/>
      <c r="B104" s="9" t="s">
        <v>24</v>
      </c>
      <c r="C104" s="51" t="s">
        <v>25</v>
      </c>
      <c r="D104" s="52">
        <f t="shared" ref="D104:E104" si="22">SUM(D105)</f>
        <v>9</v>
      </c>
      <c r="E104" s="53">
        <f t="shared" si="22"/>
        <v>0</v>
      </c>
    </row>
    <row r="105" spans="1:5" s="3" customFormat="1" ht="12.75" customHeight="1" x14ac:dyDescent="0.25">
      <c r="A105" s="188"/>
      <c r="B105" s="35" t="s">
        <v>13</v>
      </c>
      <c r="C105" s="74"/>
      <c r="D105" s="59">
        <v>9</v>
      </c>
      <c r="E105" s="60"/>
    </row>
    <row r="106" spans="1:5" s="3" customFormat="1" ht="27" x14ac:dyDescent="0.25">
      <c r="A106" s="188"/>
      <c r="B106" s="38" t="s">
        <v>27</v>
      </c>
      <c r="C106" s="10" t="s">
        <v>28</v>
      </c>
      <c r="D106" s="39">
        <f t="shared" ref="D106:E106" si="23">SUM(D107:D108)</f>
        <v>14.2</v>
      </c>
      <c r="E106" s="27">
        <f t="shared" si="23"/>
        <v>0</v>
      </c>
    </row>
    <row r="107" spans="1:5" s="3" customFormat="1" ht="15" customHeight="1" x14ac:dyDescent="0.25">
      <c r="A107" s="189"/>
      <c r="B107" s="17" t="s">
        <v>13</v>
      </c>
      <c r="C107" s="164"/>
      <c r="D107" s="37">
        <v>12.7</v>
      </c>
      <c r="E107" s="14"/>
    </row>
    <row r="108" spans="1:5" s="3" customFormat="1" ht="12.75" customHeight="1" x14ac:dyDescent="0.25">
      <c r="A108" s="189"/>
      <c r="B108" s="22" t="s">
        <v>19</v>
      </c>
      <c r="C108" s="165"/>
      <c r="D108" s="37">
        <v>1.5</v>
      </c>
      <c r="E108" s="14"/>
    </row>
    <row r="109" spans="1:5" s="3" customFormat="1" ht="15" customHeight="1" x14ac:dyDescent="0.25">
      <c r="A109" s="188"/>
      <c r="B109" s="43" t="s">
        <v>31</v>
      </c>
      <c r="C109" s="10" t="s">
        <v>32</v>
      </c>
      <c r="D109" s="39">
        <f t="shared" ref="D109:E109" si="24">SUM(D110)</f>
        <v>6.3</v>
      </c>
      <c r="E109" s="27">
        <f t="shared" si="24"/>
        <v>0</v>
      </c>
    </row>
    <row r="110" spans="1:5" s="3" customFormat="1" ht="12.75" customHeight="1" x14ac:dyDescent="0.25">
      <c r="A110" s="188"/>
      <c r="B110" s="35" t="s">
        <v>13</v>
      </c>
      <c r="C110" s="36"/>
      <c r="D110" s="37">
        <v>6.3</v>
      </c>
      <c r="E110" s="40"/>
    </row>
    <row r="111" spans="1:5" s="3" customFormat="1" ht="18" customHeight="1" x14ac:dyDescent="0.25">
      <c r="A111" s="188" t="s">
        <v>55</v>
      </c>
      <c r="B111" s="41" t="s">
        <v>56</v>
      </c>
      <c r="C111" s="42"/>
      <c r="D111" s="33">
        <f>SUM(D112+D114+D117)</f>
        <v>96.799999999999983</v>
      </c>
      <c r="E111" s="33">
        <f>SUM(E112+E114+E117)</f>
        <v>0</v>
      </c>
    </row>
    <row r="112" spans="1:5" s="3" customFormat="1" ht="15" customHeight="1" x14ac:dyDescent="0.25">
      <c r="A112" s="188"/>
      <c r="B112" s="9" t="s">
        <v>11</v>
      </c>
      <c r="C112" s="10" t="s">
        <v>12</v>
      </c>
      <c r="D112" s="34">
        <f t="shared" ref="D112:E112" si="25">SUM(D113)</f>
        <v>19.100000000000001</v>
      </c>
      <c r="E112" s="11">
        <f t="shared" si="25"/>
        <v>0</v>
      </c>
    </row>
    <row r="113" spans="1:5" s="3" customFormat="1" ht="12.75" customHeight="1" x14ac:dyDescent="0.25">
      <c r="A113" s="188"/>
      <c r="B113" s="35" t="s">
        <v>13</v>
      </c>
      <c r="C113" s="36"/>
      <c r="D113" s="37">
        <v>19.100000000000001</v>
      </c>
      <c r="E113" s="14"/>
    </row>
    <row r="114" spans="1:5" s="3" customFormat="1" ht="27" x14ac:dyDescent="0.25">
      <c r="A114" s="188"/>
      <c r="B114" s="38" t="s">
        <v>45</v>
      </c>
      <c r="C114" s="10" t="s">
        <v>28</v>
      </c>
      <c r="D114" s="39">
        <f t="shared" ref="D114:E114" si="26">SUM(D115:D116)</f>
        <v>69.099999999999994</v>
      </c>
      <c r="E114" s="27">
        <f t="shared" si="26"/>
        <v>0</v>
      </c>
    </row>
    <row r="115" spans="1:5" s="3" customFormat="1" ht="12.75" customHeight="1" x14ac:dyDescent="0.25">
      <c r="A115" s="189"/>
      <c r="B115" s="17" t="s">
        <v>13</v>
      </c>
      <c r="C115" s="164"/>
      <c r="D115" s="37">
        <v>61</v>
      </c>
      <c r="E115" s="14"/>
    </row>
    <row r="116" spans="1:5" s="3" customFormat="1" ht="12.75" customHeight="1" x14ac:dyDescent="0.25">
      <c r="A116" s="189"/>
      <c r="B116" s="22" t="s">
        <v>19</v>
      </c>
      <c r="C116" s="165"/>
      <c r="D116" s="37">
        <v>8.1</v>
      </c>
      <c r="E116" s="14"/>
    </row>
    <row r="117" spans="1:5" s="3" customFormat="1" ht="15" customHeight="1" x14ac:dyDescent="0.25">
      <c r="A117" s="188"/>
      <c r="B117" s="43" t="s">
        <v>31</v>
      </c>
      <c r="C117" s="10" t="s">
        <v>32</v>
      </c>
      <c r="D117" s="39">
        <f t="shared" ref="D117:E117" si="27">SUM(D118)</f>
        <v>8.6</v>
      </c>
      <c r="E117" s="27">
        <f t="shared" si="27"/>
        <v>0</v>
      </c>
    </row>
    <row r="118" spans="1:5" s="3" customFormat="1" ht="12.75" customHeight="1" x14ac:dyDescent="0.25">
      <c r="A118" s="188"/>
      <c r="B118" s="35" t="s">
        <v>13</v>
      </c>
      <c r="C118" s="36"/>
      <c r="D118" s="37">
        <v>8.6</v>
      </c>
      <c r="E118" s="40"/>
    </row>
    <row r="119" spans="1:5" s="3" customFormat="1" ht="18" customHeight="1" x14ac:dyDescent="0.25">
      <c r="A119" s="188" t="s">
        <v>57</v>
      </c>
      <c r="B119" s="41" t="s">
        <v>58</v>
      </c>
      <c r="C119" s="31"/>
      <c r="D119" s="32">
        <f t="shared" ref="D119:E119" si="28">SUM(D120+D122+D125)</f>
        <v>52</v>
      </c>
      <c r="E119" s="33">
        <f t="shared" si="28"/>
        <v>0</v>
      </c>
    </row>
    <row r="120" spans="1:5" s="3" customFormat="1" ht="15" customHeight="1" x14ac:dyDescent="0.25">
      <c r="A120" s="188"/>
      <c r="B120" s="9" t="s">
        <v>11</v>
      </c>
      <c r="C120" s="10" t="s">
        <v>12</v>
      </c>
      <c r="D120" s="34">
        <f t="shared" ref="D120:E120" si="29">SUM(D121)</f>
        <v>15.4</v>
      </c>
      <c r="E120" s="11">
        <f t="shared" si="29"/>
        <v>0</v>
      </c>
    </row>
    <row r="121" spans="1:5" s="3" customFormat="1" ht="12.75" customHeight="1" x14ac:dyDescent="0.25">
      <c r="A121" s="188"/>
      <c r="B121" s="35" t="s">
        <v>13</v>
      </c>
      <c r="C121" s="36"/>
      <c r="D121" s="37">
        <v>15.4</v>
      </c>
      <c r="E121" s="14"/>
    </row>
    <row r="122" spans="1:5" s="3" customFormat="1" ht="27" x14ac:dyDescent="0.25">
      <c r="A122" s="188"/>
      <c r="B122" s="38" t="s">
        <v>45</v>
      </c>
      <c r="C122" s="10" t="s">
        <v>28</v>
      </c>
      <c r="D122" s="39">
        <f t="shared" ref="D122:E122" si="30">SUM(D123:D124)</f>
        <v>32.5</v>
      </c>
      <c r="E122" s="27">
        <f t="shared" si="30"/>
        <v>0</v>
      </c>
    </row>
    <row r="123" spans="1:5" s="3" customFormat="1" ht="12.75" customHeight="1" x14ac:dyDescent="0.25">
      <c r="A123" s="189"/>
      <c r="B123" s="17" t="s">
        <v>13</v>
      </c>
      <c r="C123" s="164"/>
      <c r="D123" s="37">
        <v>31.8</v>
      </c>
      <c r="E123" s="14"/>
    </row>
    <row r="124" spans="1:5" s="3" customFormat="1" ht="12.75" customHeight="1" x14ac:dyDescent="0.25">
      <c r="A124" s="189"/>
      <c r="B124" s="22" t="s">
        <v>19</v>
      </c>
      <c r="C124" s="166"/>
      <c r="D124" s="37">
        <v>0.7</v>
      </c>
      <c r="E124" s="14"/>
    </row>
    <row r="125" spans="1:5" s="3" customFormat="1" x14ac:dyDescent="0.25">
      <c r="A125" s="188"/>
      <c r="B125" s="43" t="s">
        <v>46</v>
      </c>
      <c r="C125" s="10" t="s">
        <v>32</v>
      </c>
      <c r="D125" s="39">
        <f t="shared" ref="D125:E125" si="31">SUM(D126)</f>
        <v>4.0999999999999996</v>
      </c>
      <c r="E125" s="27">
        <f t="shared" si="31"/>
        <v>0</v>
      </c>
    </row>
    <row r="126" spans="1:5" s="3" customFormat="1" ht="12.75" customHeight="1" x14ac:dyDescent="0.25">
      <c r="A126" s="188"/>
      <c r="B126" s="35" t="s">
        <v>13</v>
      </c>
      <c r="C126" s="36"/>
      <c r="D126" s="37">
        <v>4.0999999999999996</v>
      </c>
      <c r="E126" s="40"/>
    </row>
    <row r="127" spans="1:5" s="3" customFormat="1" ht="18" customHeight="1" x14ac:dyDescent="0.25">
      <c r="A127" s="188" t="s">
        <v>59</v>
      </c>
      <c r="B127" s="41" t="s">
        <v>60</v>
      </c>
      <c r="C127" s="31"/>
      <c r="D127" s="33">
        <f>SUM(D128+D132+D135+D130)</f>
        <v>125.1</v>
      </c>
      <c r="E127" s="33">
        <f>SUM(E128+E132+E135)</f>
        <v>0</v>
      </c>
    </row>
    <row r="128" spans="1:5" s="3" customFormat="1" ht="15" customHeight="1" x14ac:dyDescent="0.25">
      <c r="A128" s="188"/>
      <c r="B128" s="9" t="s">
        <v>11</v>
      </c>
      <c r="C128" s="10" t="s">
        <v>12</v>
      </c>
      <c r="D128" s="34">
        <f t="shared" ref="D128:E130" si="32">SUM(D129)</f>
        <v>21.3</v>
      </c>
      <c r="E128" s="11">
        <f t="shared" si="32"/>
        <v>0</v>
      </c>
    </row>
    <row r="129" spans="1:5" s="3" customFormat="1" ht="12.75" customHeight="1" x14ac:dyDescent="0.25">
      <c r="A129" s="188"/>
      <c r="B129" s="35" t="s">
        <v>13</v>
      </c>
      <c r="C129" s="36"/>
      <c r="D129" s="37">
        <v>21.3</v>
      </c>
      <c r="E129" s="14"/>
    </row>
    <row r="130" spans="1:5" s="3" customFormat="1" ht="12.75" customHeight="1" x14ac:dyDescent="0.25">
      <c r="A130" s="188"/>
      <c r="B130" s="9" t="s">
        <v>24</v>
      </c>
      <c r="C130" s="51" t="s">
        <v>25</v>
      </c>
      <c r="D130" s="34">
        <f t="shared" si="32"/>
        <v>21.6</v>
      </c>
      <c r="E130" s="11">
        <f t="shared" si="32"/>
        <v>0</v>
      </c>
    </row>
    <row r="131" spans="1:5" s="3" customFormat="1" ht="12.75" customHeight="1" x14ac:dyDescent="0.25">
      <c r="A131" s="188"/>
      <c r="B131" s="35" t="s">
        <v>13</v>
      </c>
      <c r="C131" s="74"/>
      <c r="D131" s="37">
        <v>21.6</v>
      </c>
      <c r="E131" s="14"/>
    </row>
    <row r="132" spans="1:5" s="3" customFormat="1" ht="27" x14ac:dyDescent="0.25">
      <c r="A132" s="188"/>
      <c r="B132" s="38" t="s">
        <v>27</v>
      </c>
      <c r="C132" s="10" t="s">
        <v>28</v>
      </c>
      <c r="D132" s="39">
        <f t="shared" ref="D132:E132" si="33">SUM(D133:D134)</f>
        <v>74.900000000000006</v>
      </c>
      <c r="E132" s="27">
        <f t="shared" si="33"/>
        <v>0</v>
      </c>
    </row>
    <row r="133" spans="1:5" s="3" customFormat="1" ht="12.75" customHeight="1" x14ac:dyDescent="0.25">
      <c r="A133" s="189"/>
      <c r="B133" s="17" t="s">
        <v>13</v>
      </c>
      <c r="C133" s="164"/>
      <c r="D133" s="37">
        <v>71.400000000000006</v>
      </c>
      <c r="E133" s="14"/>
    </row>
    <row r="134" spans="1:5" s="3" customFormat="1" ht="12.75" customHeight="1" x14ac:dyDescent="0.25">
      <c r="A134" s="189"/>
      <c r="B134" s="22" t="s">
        <v>19</v>
      </c>
      <c r="C134" s="165"/>
      <c r="D134" s="37">
        <v>3.5</v>
      </c>
      <c r="E134" s="14"/>
    </row>
    <row r="135" spans="1:5" s="3" customFormat="1" ht="15" customHeight="1" x14ac:dyDescent="0.25">
      <c r="A135" s="188"/>
      <c r="B135" s="43" t="s">
        <v>31</v>
      </c>
      <c r="C135" s="10" t="s">
        <v>32</v>
      </c>
      <c r="D135" s="39">
        <f t="shared" ref="D135:E135" si="34">SUM(D136)</f>
        <v>7.3</v>
      </c>
      <c r="E135" s="27">
        <f t="shared" si="34"/>
        <v>0</v>
      </c>
    </row>
    <row r="136" spans="1:5" s="3" customFormat="1" ht="12.75" customHeight="1" x14ac:dyDescent="0.25">
      <c r="A136" s="188"/>
      <c r="B136" s="35" t="s">
        <v>13</v>
      </c>
      <c r="C136" s="36"/>
      <c r="D136" s="37">
        <v>7.3</v>
      </c>
      <c r="E136" s="40"/>
    </row>
    <row r="137" spans="1:5" s="3" customFormat="1" ht="18" customHeight="1" x14ac:dyDescent="0.25">
      <c r="A137" s="190" t="s">
        <v>61</v>
      </c>
      <c r="B137" s="41" t="s">
        <v>62</v>
      </c>
      <c r="C137" s="31"/>
      <c r="D137" s="33">
        <f>SUM(D138+D140+D143)</f>
        <v>53</v>
      </c>
      <c r="E137" s="33">
        <f>SUM(E138+E140+E143)</f>
        <v>0</v>
      </c>
    </row>
    <row r="138" spans="1:5" s="3" customFormat="1" ht="15" customHeight="1" x14ac:dyDescent="0.25">
      <c r="A138" s="191"/>
      <c r="B138" s="9" t="s">
        <v>11</v>
      </c>
      <c r="C138" s="10" t="s">
        <v>12</v>
      </c>
      <c r="D138" s="34">
        <f t="shared" ref="D138:E138" si="35">SUM(D139)</f>
        <v>17.100000000000001</v>
      </c>
      <c r="E138" s="11">
        <f t="shared" si="35"/>
        <v>0</v>
      </c>
    </row>
    <row r="139" spans="1:5" s="3" customFormat="1" ht="12.75" customHeight="1" x14ac:dyDescent="0.25">
      <c r="A139" s="191"/>
      <c r="B139" s="35" t="s">
        <v>13</v>
      </c>
      <c r="C139" s="36"/>
      <c r="D139" s="37">
        <v>17.100000000000001</v>
      </c>
      <c r="E139" s="14"/>
    </row>
    <row r="140" spans="1:5" s="3" customFormat="1" ht="27" x14ac:dyDescent="0.25">
      <c r="A140" s="191"/>
      <c r="B140" s="38" t="s">
        <v>45</v>
      </c>
      <c r="C140" s="10" t="s">
        <v>28</v>
      </c>
      <c r="D140" s="39">
        <f t="shared" ref="D140:E140" si="36">SUM(D141:D142)</f>
        <v>25.4</v>
      </c>
      <c r="E140" s="27">
        <f t="shared" si="36"/>
        <v>0</v>
      </c>
    </row>
    <row r="141" spans="1:5" s="3" customFormat="1" ht="12.75" customHeight="1" x14ac:dyDescent="0.25">
      <c r="A141" s="191"/>
      <c r="B141" s="17" t="s">
        <v>13</v>
      </c>
      <c r="C141" s="164"/>
      <c r="D141" s="37">
        <v>23.7</v>
      </c>
      <c r="E141" s="14"/>
    </row>
    <row r="142" spans="1:5" s="3" customFormat="1" ht="12.75" customHeight="1" x14ac:dyDescent="0.25">
      <c r="A142" s="191"/>
      <c r="B142" s="22" t="s">
        <v>19</v>
      </c>
      <c r="C142" s="165"/>
      <c r="D142" s="37">
        <v>1.7</v>
      </c>
      <c r="E142" s="14"/>
    </row>
    <row r="143" spans="1:5" s="3" customFormat="1" ht="15" customHeight="1" x14ac:dyDescent="0.25">
      <c r="A143" s="191"/>
      <c r="B143" s="43" t="s">
        <v>31</v>
      </c>
      <c r="C143" s="10" t="s">
        <v>32</v>
      </c>
      <c r="D143" s="39">
        <f t="shared" ref="D143:E143" si="37">SUM(D144)</f>
        <v>10.5</v>
      </c>
      <c r="E143" s="27">
        <f t="shared" si="37"/>
        <v>0</v>
      </c>
    </row>
    <row r="144" spans="1:5" s="3" customFormat="1" ht="12.75" customHeight="1" x14ac:dyDescent="0.25">
      <c r="A144" s="191"/>
      <c r="B144" s="35" t="s">
        <v>13</v>
      </c>
      <c r="C144" s="36"/>
      <c r="D144" s="37">
        <v>10.5</v>
      </c>
      <c r="E144" s="40"/>
    </row>
    <row r="145" spans="1:5" s="3" customFormat="1" ht="18" customHeight="1" x14ac:dyDescent="0.25">
      <c r="A145" s="188" t="s">
        <v>63</v>
      </c>
      <c r="B145" s="41" t="s">
        <v>64</v>
      </c>
      <c r="C145" s="31"/>
      <c r="D145" s="32">
        <f t="shared" ref="D145:E145" si="38">SUM(D146+D148+D151)</f>
        <v>40.300000000000004</v>
      </c>
      <c r="E145" s="33">
        <f t="shared" si="38"/>
        <v>0</v>
      </c>
    </row>
    <row r="146" spans="1:5" s="3" customFormat="1" ht="15" customHeight="1" x14ac:dyDescent="0.25">
      <c r="A146" s="188"/>
      <c r="B146" s="9" t="s">
        <v>11</v>
      </c>
      <c r="C146" s="10" t="s">
        <v>12</v>
      </c>
      <c r="D146" s="34">
        <f t="shared" ref="D146:E146" si="39">SUM(D147)</f>
        <v>11.9</v>
      </c>
      <c r="E146" s="11">
        <f t="shared" si="39"/>
        <v>0</v>
      </c>
    </row>
    <row r="147" spans="1:5" s="3" customFormat="1" ht="12.75" customHeight="1" x14ac:dyDescent="0.25">
      <c r="A147" s="188"/>
      <c r="B147" s="35" t="s">
        <v>13</v>
      </c>
      <c r="C147" s="36"/>
      <c r="D147" s="37">
        <v>11.9</v>
      </c>
      <c r="E147" s="14"/>
    </row>
    <row r="148" spans="1:5" s="3" customFormat="1" ht="27" x14ac:dyDescent="0.25">
      <c r="A148" s="188"/>
      <c r="B148" s="38" t="s">
        <v>45</v>
      </c>
      <c r="C148" s="10" t="s">
        <v>28</v>
      </c>
      <c r="D148" s="39">
        <f t="shared" ref="D148:E148" si="40">SUM(D149:D150)</f>
        <v>25.2</v>
      </c>
      <c r="E148" s="27">
        <f t="shared" si="40"/>
        <v>0</v>
      </c>
    </row>
    <row r="149" spans="1:5" s="3" customFormat="1" ht="12.75" customHeight="1" x14ac:dyDescent="0.25">
      <c r="A149" s="189"/>
      <c r="B149" s="17" t="s">
        <v>13</v>
      </c>
      <c r="C149" s="164"/>
      <c r="D149" s="37">
        <v>22.7</v>
      </c>
      <c r="E149" s="14"/>
    </row>
    <row r="150" spans="1:5" s="3" customFormat="1" ht="12.75" customHeight="1" x14ac:dyDescent="0.25">
      <c r="A150" s="189"/>
      <c r="B150" s="22" t="s">
        <v>19</v>
      </c>
      <c r="C150" s="166"/>
      <c r="D150" s="37">
        <v>2.5</v>
      </c>
      <c r="E150" s="14"/>
    </row>
    <row r="151" spans="1:5" s="3" customFormat="1" ht="15" customHeight="1" x14ac:dyDescent="0.25">
      <c r="A151" s="188"/>
      <c r="B151" s="43" t="s">
        <v>46</v>
      </c>
      <c r="C151" s="10" t="s">
        <v>32</v>
      </c>
      <c r="D151" s="39">
        <f t="shared" ref="D151:E151" si="41">SUM(D152)</f>
        <v>3.2</v>
      </c>
      <c r="E151" s="27">
        <f t="shared" si="41"/>
        <v>0</v>
      </c>
    </row>
    <row r="152" spans="1:5" s="3" customFormat="1" ht="12.75" customHeight="1" x14ac:dyDescent="0.25">
      <c r="A152" s="188"/>
      <c r="B152" s="35" t="s">
        <v>13</v>
      </c>
      <c r="C152" s="36"/>
      <c r="D152" s="37">
        <v>3.2</v>
      </c>
      <c r="E152" s="40"/>
    </row>
    <row r="153" spans="1:5" s="3" customFormat="1" ht="18" customHeight="1" x14ac:dyDescent="0.25">
      <c r="A153" s="162" t="s">
        <v>65</v>
      </c>
      <c r="B153" s="41" t="s">
        <v>66</v>
      </c>
      <c r="C153" s="31"/>
      <c r="D153" s="32">
        <f>SUM(D154+D158+D161+D156)</f>
        <v>53</v>
      </c>
      <c r="E153" s="33">
        <f>SUM(E154+E158+E161)</f>
        <v>0</v>
      </c>
    </row>
    <row r="154" spans="1:5" s="3" customFormat="1" ht="15" customHeight="1" x14ac:dyDescent="0.25">
      <c r="A154" s="162"/>
      <c r="B154" s="9" t="s">
        <v>11</v>
      </c>
      <c r="C154" s="10" t="s">
        <v>12</v>
      </c>
      <c r="D154" s="34">
        <f t="shared" ref="D154:E156" si="42">SUM(D155)</f>
        <v>12.8</v>
      </c>
      <c r="E154" s="11">
        <f t="shared" si="42"/>
        <v>0</v>
      </c>
    </row>
    <row r="155" spans="1:5" s="3" customFormat="1" ht="12.75" customHeight="1" x14ac:dyDescent="0.25">
      <c r="A155" s="162"/>
      <c r="B155" s="35" t="s">
        <v>13</v>
      </c>
      <c r="C155" s="36"/>
      <c r="D155" s="37">
        <v>12.8</v>
      </c>
      <c r="E155" s="14"/>
    </row>
    <row r="156" spans="1:5" s="3" customFormat="1" ht="12.75" customHeight="1" x14ac:dyDescent="0.25">
      <c r="A156" s="162"/>
      <c r="B156" s="9" t="s">
        <v>24</v>
      </c>
      <c r="C156" s="51" t="s">
        <v>25</v>
      </c>
      <c r="D156" s="34">
        <f>SUM(D157)</f>
        <v>15</v>
      </c>
      <c r="E156" s="11">
        <f t="shared" si="42"/>
        <v>0</v>
      </c>
    </row>
    <row r="157" spans="1:5" s="3" customFormat="1" ht="12.75" customHeight="1" x14ac:dyDescent="0.25">
      <c r="A157" s="162"/>
      <c r="B157" s="35" t="s">
        <v>13</v>
      </c>
      <c r="C157" s="74"/>
      <c r="D157" s="37">
        <v>15</v>
      </c>
      <c r="E157" s="14"/>
    </row>
    <row r="158" spans="1:5" s="3" customFormat="1" ht="27" x14ac:dyDescent="0.25">
      <c r="A158" s="162"/>
      <c r="B158" s="38" t="s">
        <v>45</v>
      </c>
      <c r="C158" s="10" t="s">
        <v>28</v>
      </c>
      <c r="D158" s="39">
        <f t="shared" ref="D158:E158" si="43">SUM(D159:D160)</f>
        <v>20.900000000000002</v>
      </c>
      <c r="E158" s="27">
        <f t="shared" si="43"/>
        <v>0</v>
      </c>
    </row>
    <row r="159" spans="1:5" s="3" customFormat="1" ht="12.75" customHeight="1" x14ac:dyDescent="0.25">
      <c r="A159" s="163"/>
      <c r="B159" s="17" t="s">
        <v>13</v>
      </c>
      <c r="C159" s="164"/>
      <c r="D159" s="37">
        <v>18.8</v>
      </c>
      <c r="E159" s="14"/>
    </row>
    <row r="160" spans="1:5" s="3" customFormat="1" ht="12.75" customHeight="1" x14ac:dyDescent="0.25">
      <c r="A160" s="163"/>
      <c r="B160" s="22" t="s">
        <v>19</v>
      </c>
      <c r="C160" s="165"/>
      <c r="D160" s="37">
        <v>2.1</v>
      </c>
      <c r="E160" s="14"/>
    </row>
    <row r="161" spans="1:5" s="3" customFormat="1" ht="15" customHeight="1" x14ac:dyDescent="0.25">
      <c r="A161" s="162"/>
      <c r="B161" s="43" t="s">
        <v>46</v>
      </c>
      <c r="C161" s="10" t="s">
        <v>32</v>
      </c>
      <c r="D161" s="39">
        <f t="shared" ref="D161:E161" si="44">SUM(D162)</f>
        <v>4.3</v>
      </c>
      <c r="E161" s="27">
        <f t="shared" si="44"/>
        <v>0</v>
      </c>
    </row>
    <row r="162" spans="1:5" s="3" customFormat="1" ht="12.75" customHeight="1" x14ac:dyDescent="0.25">
      <c r="A162" s="162"/>
      <c r="B162" s="35" t="s">
        <v>13</v>
      </c>
      <c r="C162" s="36"/>
      <c r="D162" s="37">
        <v>4.3</v>
      </c>
      <c r="E162" s="40"/>
    </row>
    <row r="163" spans="1:5" s="3" customFormat="1" ht="18" customHeight="1" x14ac:dyDescent="0.25">
      <c r="A163" s="168" t="s">
        <v>67</v>
      </c>
      <c r="B163" s="41" t="s">
        <v>68</v>
      </c>
      <c r="C163" s="31"/>
      <c r="D163" s="45">
        <f>SUM(D164+D168+D171+D166)</f>
        <v>88</v>
      </c>
      <c r="E163" s="45">
        <f>SUM(E164+E168+E171)</f>
        <v>0</v>
      </c>
    </row>
    <row r="164" spans="1:5" s="3" customFormat="1" ht="15" customHeight="1" x14ac:dyDescent="0.25">
      <c r="A164" s="175"/>
      <c r="B164" s="9" t="s">
        <v>11</v>
      </c>
      <c r="C164" s="10" t="s">
        <v>12</v>
      </c>
      <c r="D164" s="34">
        <f t="shared" ref="D164:E164" si="45">SUM(D165)</f>
        <v>24.3</v>
      </c>
      <c r="E164" s="11">
        <f t="shared" si="45"/>
        <v>0</v>
      </c>
    </row>
    <row r="165" spans="1:5" s="3" customFormat="1" ht="12.75" customHeight="1" x14ac:dyDescent="0.25">
      <c r="A165" s="175"/>
      <c r="B165" s="35" t="s">
        <v>13</v>
      </c>
      <c r="C165" s="36"/>
      <c r="D165" s="37">
        <v>24.3</v>
      </c>
      <c r="E165" s="14"/>
    </row>
    <row r="166" spans="1:5" s="3" customFormat="1" ht="12.75" customHeight="1" x14ac:dyDescent="0.25">
      <c r="A166" s="175"/>
      <c r="B166" s="9" t="s">
        <v>24</v>
      </c>
      <c r="C166" s="51" t="s">
        <v>25</v>
      </c>
      <c r="D166" s="34">
        <f>SUM(D167)</f>
        <v>16.5</v>
      </c>
      <c r="E166" s="11">
        <f t="shared" ref="E166" si="46">SUM(E167)</f>
        <v>0</v>
      </c>
    </row>
    <row r="167" spans="1:5" s="3" customFormat="1" ht="12.75" customHeight="1" x14ac:dyDescent="0.25">
      <c r="A167" s="175"/>
      <c r="B167" s="35" t="s">
        <v>13</v>
      </c>
      <c r="C167" s="74"/>
      <c r="D167" s="37">
        <v>16.5</v>
      </c>
      <c r="E167" s="14"/>
    </row>
    <row r="168" spans="1:5" s="3" customFormat="1" ht="27" x14ac:dyDescent="0.25">
      <c r="A168" s="175"/>
      <c r="B168" s="38" t="s">
        <v>27</v>
      </c>
      <c r="C168" s="10" t="s">
        <v>28</v>
      </c>
      <c r="D168" s="39">
        <f t="shared" ref="D168:E168" si="47">SUM(D169:D170)</f>
        <v>40.200000000000003</v>
      </c>
      <c r="E168" s="27">
        <f t="shared" si="47"/>
        <v>0</v>
      </c>
    </row>
    <row r="169" spans="1:5" s="3" customFormat="1" ht="12.75" customHeight="1" x14ac:dyDescent="0.25">
      <c r="A169" s="175"/>
      <c r="B169" s="17" t="s">
        <v>13</v>
      </c>
      <c r="C169" s="164"/>
      <c r="D169" s="37">
        <v>35.200000000000003</v>
      </c>
      <c r="E169" s="14"/>
    </row>
    <row r="170" spans="1:5" s="3" customFormat="1" ht="12.75" customHeight="1" x14ac:dyDescent="0.25">
      <c r="A170" s="175"/>
      <c r="B170" s="22" t="s">
        <v>19</v>
      </c>
      <c r="C170" s="165"/>
      <c r="D170" s="37">
        <v>5</v>
      </c>
      <c r="E170" s="14"/>
    </row>
    <row r="171" spans="1:5" s="3" customFormat="1" ht="15" customHeight="1" x14ac:dyDescent="0.25">
      <c r="A171" s="175"/>
      <c r="B171" s="43" t="s">
        <v>46</v>
      </c>
      <c r="C171" s="10" t="s">
        <v>32</v>
      </c>
      <c r="D171" s="39">
        <f t="shared" ref="D171:E171" si="48">SUM(D172)</f>
        <v>7</v>
      </c>
      <c r="E171" s="27">
        <f t="shared" si="48"/>
        <v>0</v>
      </c>
    </row>
    <row r="172" spans="1:5" s="3" customFormat="1" ht="12.75" customHeight="1" x14ac:dyDescent="0.25">
      <c r="A172" s="175"/>
      <c r="B172" s="35" t="s">
        <v>13</v>
      </c>
      <c r="C172" s="36"/>
      <c r="D172" s="37">
        <v>7</v>
      </c>
      <c r="E172" s="40"/>
    </row>
    <row r="173" spans="1:5" s="3" customFormat="1" ht="18" customHeight="1" x14ac:dyDescent="0.25">
      <c r="A173" s="162" t="s">
        <v>69</v>
      </c>
      <c r="B173" s="46" t="s">
        <v>70</v>
      </c>
      <c r="C173" s="42"/>
      <c r="D173" s="32">
        <f t="shared" ref="D173:E173" si="49">SUM(D175:D176)</f>
        <v>1349.5</v>
      </c>
      <c r="E173" s="33">
        <f t="shared" si="49"/>
        <v>1249.2</v>
      </c>
    </row>
    <row r="174" spans="1:5" s="3" customFormat="1" ht="15" customHeight="1" x14ac:dyDescent="0.25">
      <c r="A174" s="163"/>
      <c r="B174" s="9" t="s">
        <v>11</v>
      </c>
      <c r="C174" s="10" t="s">
        <v>12</v>
      </c>
      <c r="D174" s="34">
        <f t="shared" ref="D174:E174" si="50">SUM(D175:D176)</f>
        <v>1349.5</v>
      </c>
      <c r="E174" s="11">
        <f t="shared" si="50"/>
        <v>1249.2</v>
      </c>
    </row>
    <row r="175" spans="1:5" s="3" customFormat="1" ht="12.75" customHeight="1" x14ac:dyDescent="0.25">
      <c r="A175" s="163"/>
      <c r="B175" s="28" t="s">
        <v>17</v>
      </c>
      <c r="C175" s="164"/>
      <c r="D175" s="37">
        <v>1299.8</v>
      </c>
      <c r="E175" s="14">
        <v>1206</v>
      </c>
    </row>
    <row r="176" spans="1:5" s="3" customFormat="1" ht="12.75" customHeight="1" x14ac:dyDescent="0.25">
      <c r="A176" s="163"/>
      <c r="B176" s="22" t="s">
        <v>13</v>
      </c>
      <c r="C176" s="165"/>
      <c r="D176" s="47">
        <v>49.7</v>
      </c>
      <c r="E176" s="48">
        <v>43.2</v>
      </c>
    </row>
    <row r="177" spans="1:5" s="3" customFormat="1" ht="18" customHeight="1" x14ac:dyDescent="0.25">
      <c r="A177" s="183" t="s">
        <v>71</v>
      </c>
      <c r="B177" s="64" t="s">
        <v>72</v>
      </c>
      <c r="C177" s="49"/>
      <c r="D177" s="50">
        <f>SUM(D178)</f>
        <v>1834.7</v>
      </c>
      <c r="E177" s="50">
        <f>SUM(E178)</f>
        <v>1529.8999999999999</v>
      </c>
    </row>
    <row r="178" spans="1:5" s="3" customFormat="1" ht="27" x14ac:dyDescent="0.25">
      <c r="A178" s="183"/>
      <c r="B178" s="114" t="s">
        <v>73</v>
      </c>
      <c r="C178" s="51" t="s">
        <v>21</v>
      </c>
      <c r="D178" s="52">
        <f>SUM(D179:D186)</f>
        <v>1834.7</v>
      </c>
      <c r="E178" s="53">
        <f>SUM(E179:E186)</f>
        <v>1529.8999999999999</v>
      </c>
    </row>
    <row r="179" spans="1:5" s="3" customFormat="1" ht="12.75" customHeight="1" x14ac:dyDescent="0.25">
      <c r="A179" s="183"/>
      <c r="B179" s="110" t="s">
        <v>23</v>
      </c>
      <c r="C179" s="176"/>
      <c r="D179" s="54">
        <v>1046.4000000000001</v>
      </c>
      <c r="E179" s="54">
        <v>1003.7</v>
      </c>
    </row>
    <row r="180" spans="1:5" s="3" customFormat="1" ht="12.75" customHeight="1" x14ac:dyDescent="0.25">
      <c r="A180" s="183"/>
      <c r="B180" s="111" t="s">
        <v>17</v>
      </c>
      <c r="C180" s="176"/>
      <c r="D180" s="55">
        <v>43.9</v>
      </c>
      <c r="E180" s="54"/>
    </row>
    <row r="181" spans="1:5" s="3" customFormat="1" ht="12.75" customHeight="1" x14ac:dyDescent="0.25">
      <c r="A181" s="183"/>
      <c r="B181" s="65" t="s">
        <v>153</v>
      </c>
      <c r="C181" s="176"/>
      <c r="D181" s="55">
        <v>84.5</v>
      </c>
      <c r="E181" s="54">
        <v>83.3</v>
      </c>
    </row>
    <row r="182" spans="1:5" s="3" customFormat="1" ht="12.75" customHeight="1" x14ac:dyDescent="0.25">
      <c r="A182" s="183"/>
      <c r="B182" s="65" t="s">
        <v>18</v>
      </c>
      <c r="C182" s="176"/>
      <c r="D182" s="55">
        <v>11.6</v>
      </c>
      <c r="E182" s="54">
        <v>11.3</v>
      </c>
    </row>
    <row r="183" spans="1:5" s="3" customFormat="1" ht="12.75" customHeight="1" x14ac:dyDescent="0.25">
      <c r="A183" s="183"/>
      <c r="B183" s="65" t="s">
        <v>151</v>
      </c>
      <c r="C183" s="176"/>
      <c r="D183" s="55">
        <v>0.1</v>
      </c>
      <c r="E183" s="54">
        <v>0.1</v>
      </c>
    </row>
    <row r="184" spans="1:5" s="3" customFormat="1" ht="12.75" customHeight="1" x14ac:dyDescent="0.25">
      <c r="A184" s="183"/>
      <c r="B184" s="65" t="s">
        <v>150</v>
      </c>
      <c r="C184" s="176"/>
      <c r="D184" s="55">
        <v>0.8</v>
      </c>
      <c r="E184" s="54"/>
    </row>
    <row r="185" spans="1:5" s="3" customFormat="1" ht="12.75" customHeight="1" x14ac:dyDescent="0.25">
      <c r="A185" s="183"/>
      <c r="B185" s="65" t="s">
        <v>13</v>
      </c>
      <c r="C185" s="176"/>
      <c r="D185" s="55">
        <v>644</v>
      </c>
      <c r="E185" s="54">
        <v>431.5</v>
      </c>
    </row>
    <row r="186" spans="1:5" s="3" customFormat="1" ht="12.75" customHeight="1" x14ac:dyDescent="0.25">
      <c r="A186" s="183"/>
      <c r="B186" s="66" t="s">
        <v>19</v>
      </c>
      <c r="C186" s="177"/>
      <c r="D186" s="54">
        <v>3.4</v>
      </c>
      <c r="E186" s="54"/>
    </row>
    <row r="187" spans="1:5" s="3" customFormat="1" ht="18" customHeight="1" x14ac:dyDescent="0.25">
      <c r="A187" s="183" t="s">
        <v>74</v>
      </c>
      <c r="B187" s="64" t="s">
        <v>75</v>
      </c>
      <c r="C187" s="49"/>
      <c r="D187" s="56">
        <f>SUM(D188)</f>
        <v>1703.2999999999997</v>
      </c>
      <c r="E187" s="56">
        <f>SUM(E188)</f>
        <v>1398</v>
      </c>
    </row>
    <row r="188" spans="1:5" s="3" customFormat="1" ht="27" x14ac:dyDescent="0.25">
      <c r="A188" s="183"/>
      <c r="B188" s="114" t="s">
        <v>73</v>
      </c>
      <c r="C188" s="51" t="s">
        <v>21</v>
      </c>
      <c r="D188" s="52">
        <f>SUM(D189:D195)</f>
        <v>1703.2999999999997</v>
      </c>
      <c r="E188" s="53">
        <f>SUM(E189:E195)</f>
        <v>1398</v>
      </c>
    </row>
    <row r="189" spans="1:5" s="3" customFormat="1" ht="12.75" customHeight="1" x14ac:dyDescent="0.25">
      <c r="A189" s="183"/>
      <c r="B189" s="65" t="s">
        <v>23</v>
      </c>
      <c r="C189" s="176"/>
      <c r="D189" s="57">
        <v>905.5</v>
      </c>
      <c r="E189" s="58">
        <v>869.6</v>
      </c>
    </row>
    <row r="190" spans="1:5" s="3" customFormat="1" ht="12.75" customHeight="1" x14ac:dyDescent="0.25">
      <c r="A190" s="183"/>
      <c r="B190" s="111" t="s">
        <v>17</v>
      </c>
      <c r="C190" s="176"/>
      <c r="D190" s="55">
        <v>37</v>
      </c>
      <c r="E190" s="58"/>
    </row>
    <row r="191" spans="1:5" s="3" customFormat="1" ht="12.75" customHeight="1" x14ac:dyDescent="0.25">
      <c r="A191" s="183"/>
      <c r="B191" s="65" t="s">
        <v>153</v>
      </c>
      <c r="C191" s="176"/>
      <c r="D191" s="100">
        <v>4.3</v>
      </c>
      <c r="E191" s="96">
        <v>4.2</v>
      </c>
    </row>
    <row r="192" spans="1:5" s="3" customFormat="1" ht="12.75" customHeight="1" x14ac:dyDescent="0.25">
      <c r="A192" s="183"/>
      <c r="B192" s="65" t="s">
        <v>151</v>
      </c>
      <c r="C192" s="176"/>
      <c r="D192" s="100">
        <v>1</v>
      </c>
      <c r="E192" s="96">
        <v>1</v>
      </c>
    </row>
    <row r="193" spans="1:5" s="3" customFormat="1" ht="12.75" customHeight="1" x14ac:dyDescent="0.25">
      <c r="A193" s="183"/>
      <c r="B193" s="65" t="s">
        <v>150</v>
      </c>
      <c r="C193" s="176"/>
      <c r="D193" s="55">
        <v>57.1</v>
      </c>
      <c r="E193" s="96">
        <v>56.3</v>
      </c>
    </row>
    <row r="194" spans="1:5" s="3" customFormat="1" ht="12.75" customHeight="1" x14ac:dyDescent="0.25">
      <c r="A194" s="183"/>
      <c r="B194" s="65" t="s">
        <v>13</v>
      </c>
      <c r="C194" s="176"/>
      <c r="D194" s="97">
        <v>679.8</v>
      </c>
      <c r="E194" s="58">
        <v>466.9</v>
      </c>
    </row>
    <row r="195" spans="1:5" s="3" customFormat="1" ht="12.75" customHeight="1" x14ac:dyDescent="0.25">
      <c r="A195" s="183"/>
      <c r="B195" s="66" t="s">
        <v>19</v>
      </c>
      <c r="C195" s="177"/>
      <c r="D195" s="59">
        <v>18.600000000000001</v>
      </c>
      <c r="E195" s="60"/>
    </row>
    <row r="196" spans="1:5" s="3" customFormat="1" ht="18" customHeight="1" x14ac:dyDescent="0.25">
      <c r="A196" s="185" t="s">
        <v>76</v>
      </c>
      <c r="B196" s="64" t="s">
        <v>77</v>
      </c>
      <c r="C196" s="61"/>
      <c r="D196" s="62">
        <f>SUM(D197)</f>
        <v>2281.1999999999998</v>
      </c>
      <c r="E196" s="62">
        <f>SUM(E197)</f>
        <v>1887.3999999999996</v>
      </c>
    </row>
    <row r="197" spans="1:5" s="3" customFormat="1" ht="27" x14ac:dyDescent="0.25">
      <c r="A197" s="181"/>
      <c r="B197" s="114" t="s">
        <v>73</v>
      </c>
      <c r="C197" s="51" t="s">
        <v>21</v>
      </c>
      <c r="D197" s="52">
        <f>SUM(D198:D206)</f>
        <v>2281.1999999999998</v>
      </c>
      <c r="E197" s="53">
        <f>SUM(E198:E206)</f>
        <v>1887.3999999999996</v>
      </c>
    </row>
    <row r="198" spans="1:5" s="3" customFormat="1" ht="12.75" customHeight="1" x14ac:dyDescent="0.25">
      <c r="A198" s="181"/>
      <c r="B198" s="65" t="s">
        <v>23</v>
      </c>
      <c r="C198" s="176"/>
      <c r="D198" s="57">
        <v>1070.0999999999999</v>
      </c>
      <c r="E198" s="58">
        <v>1035.5</v>
      </c>
    </row>
    <row r="199" spans="1:5" s="3" customFormat="1" ht="12.75" customHeight="1" x14ac:dyDescent="0.25">
      <c r="A199" s="181"/>
      <c r="B199" s="65" t="s">
        <v>42</v>
      </c>
      <c r="C199" s="176"/>
      <c r="D199" s="14">
        <v>29.1</v>
      </c>
      <c r="E199" s="96">
        <v>28.5</v>
      </c>
    </row>
    <row r="200" spans="1:5" s="3" customFormat="1" ht="12.75" customHeight="1" x14ac:dyDescent="0.25">
      <c r="A200" s="181"/>
      <c r="B200" s="111" t="s">
        <v>17</v>
      </c>
      <c r="C200" s="176"/>
      <c r="D200" s="55">
        <v>40.5</v>
      </c>
      <c r="E200" s="58"/>
    </row>
    <row r="201" spans="1:5" s="3" customFormat="1" ht="12.75" customHeight="1" x14ac:dyDescent="0.25">
      <c r="A201" s="181"/>
      <c r="B201" s="65" t="s">
        <v>33</v>
      </c>
      <c r="C201" s="176"/>
      <c r="D201" s="100">
        <v>0.7</v>
      </c>
      <c r="E201" s="122">
        <v>0.1</v>
      </c>
    </row>
    <row r="202" spans="1:5" s="3" customFormat="1" ht="12.75" customHeight="1" x14ac:dyDescent="0.25">
      <c r="A202" s="181"/>
      <c r="B202" s="65" t="s">
        <v>153</v>
      </c>
      <c r="C202" s="176"/>
      <c r="D202" s="100">
        <v>9.4</v>
      </c>
      <c r="E202" s="122">
        <v>9.3000000000000007</v>
      </c>
    </row>
    <row r="203" spans="1:5" s="3" customFormat="1" ht="12.75" customHeight="1" x14ac:dyDescent="0.25">
      <c r="A203" s="181"/>
      <c r="B203" s="65" t="s">
        <v>151</v>
      </c>
      <c r="C203" s="176"/>
      <c r="D203" s="100">
        <v>1.5</v>
      </c>
      <c r="E203" s="121">
        <v>1.5</v>
      </c>
    </row>
    <row r="204" spans="1:5" s="3" customFormat="1" ht="12.75" customHeight="1" x14ac:dyDescent="0.25">
      <c r="A204" s="181"/>
      <c r="B204" s="65" t="s">
        <v>150</v>
      </c>
      <c r="C204" s="176"/>
      <c r="D204" s="55">
        <v>9.4</v>
      </c>
      <c r="E204" s="14">
        <v>9.1</v>
      </c>
    </row>
    <row r="205" spans="1:5" s="3" customFormat="1" ht="12.75" customHeight="1" x14ac:dyDescent="0.25">
      <c r="A205" s="181"/>
      <c r="B205" s="65" t="s">
        <v>13</v>
      </c>
      <c r="C205" s="176"/>
      <c r="D205" s="97">
        <v>1084.3</v>
      </c>
      <c r="E205" s="101">
        <v>803.4</v>
      </c>
    </row>
    <row r="206" spans="1:5" s="3" customFormat="1" ht="12.75" customHeight="1" x14ac:dyDescent="0.25">
      <c r="A206" s="186"/>
      <c r="B206" s="66" t="s">
        <v>19</v>
      </c>
      <c r="C206" s="177"/>
      <c r="D206" s="59">
        <v>36.200000000000003</v>
      </c>
      <c r="E206" s="63"/>
    </row>
    <row r="207" spans="1:5" s="3" customFormat="1" ht="18" customHeight="1" x14ac:dyDescent="0.25">
      <c r="A207" s="185" t="s">
        <v>78</v>
      </c>
      <c r="B207" s="64" t="s">
        <v>79</v>
      </c>
      <c r="C207" s="61"/>
      <c r="D207" s="62">
        <f>SUM(D208)</f>
        <v>2541.7999999999997</v>
      </c>
      <c r="E207" s="62">
        <f>SUM(E208)</f>
        <v>1994.2999999999997</v>
      </c>
    </row>
    <row r="208" spans="1:5" s="3" customFormat="1" ht="27" x14ac:dyDescent="0.25">
      <c r="A208" s="185"/>
      <c r="B208" s="114" t="s">
        <v>73</v>
      </c>
      <c r="C208" s="51" t="s">
        <v>21</v>
      </c>
      <c r="D208" s="52">
        <f>SUM(D209:D216)</f>
        <v>2541.7999999999997</v>
      </c>
      <c r="E208" s="53">
        <f>SUM(E209:E216)</f>
        <v>1994.2999999999997</v>
      </c>
    </row>
    <row r="209" spans="1:5" s="3" customFormat="1" ht="12.75" customHeight="1" x14ac:dyDescent="0.25">
      <c r="A209" s="185"/>
      <c r="B209" s="65" t="s">
        <v>23</v>
      </c>
      <c r="C209" s="176"/>
      <c r="D209" s="98">
        <v>1413.8</v>
      </c>
      <c r="E209" s="58">
        <v>1365.1</v>
      </c>
    </row>
    <row r="210" spans="1:5" s="3" customFormat="1" ht="12.75" customHeight="1" x14ac:dyDescent="0.25">
      <c r="A210" s="185"/>
      <c r="B210" s="111" t="s">
        <v>17</v>
      </c>
      <c r="C210" s="176"/>
      <c r="D210" s="55">
        <v>73</v>
      </c>
      <c r="E210" s="58"/>
    </row>
    <row r="211" spans="1:5" s="3" customFormat="1" ht="12.75" customHeight="1" x14ac:dyDescent="0.25">
      <c r="A211" s="185"/>
      <c r="B211" s="65" t="s">
        <v>153</v>
      </c>
      <c r="C211" s="176"/>
      <c r="D211" s="131">
        <v>69.2</v>
      </c>
      <c r="E211" s="58">
        <v>68.2</v>
      </c>
    </row>
    <row r="212" spans="1:5" s="3" customFormat="1" ht="12.75" customHeight="1" x14ac:dyDescent="0.25">
      <c r="A212" s="185"/>
      <c r="B212" s="65" t="s">
        <v>18</v>
      </c>
      <c r="C212" s="176"/>
      <c r="D212" s="102">
        <v>40.1</v>
      </c>
      <c r="E212" s="58">
        <v>23.3</v>
      </c>
    </row>
    <row r="213" spans="1:5" s="3" customFormat="1" ht="12.75" customHeight="1" x14ac:dyDescent="0.25">
      <c r="A213" s="185"/>
      <c r="B213" s="65" t="s">
        <v>151</v>
      </c>
      <c r="C213" s="176"/>
      <c r="D213" s="55">
        <v>0.8</v>
      </c>
      <c r="E213" s="96">
        <v>0.8</v>
      </c>
    </row>
    <row r="214" spans="1:5" s="3" customFormat="1" ht="12.75" customHeight="1" x14ac:dyDescent="0.25">
      <c r="A214" s="185"/>
      <c r="B214" s="65" t="s">
        <v>150</v>
      </c>
      <c r="C214" s="176"/>
      <c r="D214" s="55">
        <v>0.9</v>
      </c>
      <c r="E214" s="96"/>
    </row>
    <row r="215" spans="1:5" s="3" customFormat="1" ht="12.75" customHeight="1" x14ac:dyDescent="0.25">
      <c r="A215" s="185"/>
      <c r="B215" s="65" t="s">
        <v>13</v>
      </c>
      <c r="C215" s="176"/>
      <c r="D215" s="97">
        <v>938.9</v>
      </c>
      <c r="E215" s="58">
        <v>536.9</v>
      </c>
    </row>
    <row r="216" spans="1:5" s="3" customFormat="1" ht="12.75" customHeight="1" x14ac:dyDescent="0.25">
      <c r="A216" s="183"/>
      <c r="B216" s="66" t="s">
        <v>19</v>
      </c>
      <c r="C216" s="177"/>
      <c r="D216" s="59">
        <v>5.0999999999999996</v>
      </c>
      <c r="E216" s="63"/>
    </row>
    <row r="217" spans="1:5" s="3" customFormat="1" ht="18" customHeight="1" x14ac:dyDescent="0.25">
      <c r="A217" s="185" t="s">
        <v>80</v>
      </c>
      <c r="B217" s="30" t="s">
        <v>81</v>
      </c>
      <c r="C217" s="61"/>
      <c r="D217" s="62">
        <f>SUM(D218)</f>
        <v>1852.1000000000001</v>
      </c>
      <c r="E217" s="62">
        <f>SUM(E218)</f>
        <v>1504.2</v>
      </c>
    </row>
    <row r="218" spans="1:5" s="3" customFormat="1" ht="27" x14ac:dyDescent="0.25">
      <c r="A218" s="181"/>
      <c r="B218" s="23" t="s">
        <v>73</v>
      </c>
      <c r="C218" s="51" t="s">
        <v>21</v>
      </c>
      <c r="D218" s="52">
        <f>SUM(D219:D226)</f>
        <v>1852.1000000000001</v>
      </c>
      <c r="E218" s="53">
        <f>SUM(E219:E226)</f>
        <v>1504.2</v>
      </c>
    </row>
    <row r="219" spans="1:5" s="3" customFormat="1" ht="12.75" customHeight="1" x14ac:dyDescent="0.25">
      <c r="A219" s="181"/>
      <c r="B219" s="65" t="s">
        <v>23</v>
      </c>
      <c r="C219" s="187"/>
      <c r="D219" s="105">
        <v>952.6</v>
      </c>
      <c r="E219" s="58">
        <v>920.9</v>
      </c>
    </row>
    <row r="220" spans="1:5" s="3" customFormat="1" ht="12.75" customHeight="1" x14ac:dyDescent="0.25">
      <c r="A220" s="181"/>
      <c r="B220" s="28" t="s">
        <v>17</v>
      </c>
      <c r="C220" s="187"/>
      <c r="D220" s="106">
        <v>52</v>
      </c>
      <c r="E220" s="58"/>
    </row>
    <row r="221" spans="1:5" s="3" customFormat="1" ht="12.75" customHeight="1" x14ac:dyDescent="0.25">
      <c r="A221" s="181"/>
      <c r="B221" s="65" t="s">
        <v>153</v>
      </c>
      <c r="C221" s="187"/>
      <c r="D221" s="132">
        <v>50.8</v>
      </c>
      <c r="E221" s="58">
        <v>50.1</v>
      </c>
    </row>
    <row r="222" spans="1:5" s="3" customFormat="1" ht="12.75" customHeight="1" x14ac:dyDescent="0.25">
      <c r="A222" s="181"/>
      <c r="B222" s="65" t="s">
        <v>18</v>
      </c>
      <c r="C222" s="187"/>
      <c r="D222" s="107">
        <v>13.8</v>
      </c>
      <c r="E222" s="58">
        <v>8.5</v>
      </c>
    </row>
    <row r="223" spans="1:5" s="3" customFormat="1" ht="12.75" customHeight="1" x14ac:dyDescent="0.25">
      <c r="A223" s="181"/>
      <c r="B223" s="65" t="s">
        <v>151</v>
      </c>
      <c r="C223" s="187"/>
      <c r="D223" s="123">
        <v>1.2</v>
      </c>
      <c r="E223" s="58">
        <v>1.2</v>
      </c>
    </row>
    <row r="224" spans="1:5" s="3" customFormat="1" ht="12.75" customHeight="1" x14ac:dyDescent="0.25">
      <c r="A224" s="181"/>
      <c r="B224" s="65" t="s">
        <v>150</v>
      </c>
      <c r="C224" s="187"/>
      <c r="D224" s="123">
        <v>1</v>
      </c>
      <c r="E224" s="58">
        <v>1</v>
      </c>
    </row>
    <row r="225" spans="1:5" s="3" customFormat="1" ht="12.75" customHeight="1" x14ac:dyDescent="0.25">
      <c r="A225" s="181"/>
      <c r="B225" s="65" t="s">
        <v>13</v>
      </c>
      <c r="C225" s="187"/>
      <c r="D225" s="105">
        <v>765.3</v>
      </c>
      <c r="E225" s="58">
        <v>522.5</v>
      </c>
    </row>
    <row r="226" spans="1:5" s="3" customFormat="1" ht="12.75" customHeight="1" x14ac:dyDescent="0.25">
      <c r="A226" s="181"/>
      <c r="B226" s="66" t="s">
        <v>19</v>
      </c>
      <c r="C226" s="187"/>
      <c r="D226" s="108">
        <v>15.4</v>
      </c>
      <c r="E226" s="63"/>
    </row>
    <row r="227" spans="1:5" s="3" customFormat="1" ht="18" customHeight="1" x14ac:dyDescent="0.25">
      <c r="A227" s="185" t="s">
        <v>82</v>
      </c>
      <c r="B227" s="64" t="s">
        <v>83</v>
      </c>
      <c r="C227" s="109"/>
      <c r="D227" s="62">
        <f>SUM(D228)</f>
        <v>3266.8999999999992</v>
      </c>
      <c r="E227" s="62">
        <f>SUM(E228)</f>
        <v>2744.3999999999996</v>
      </c>
    </row>
    <row r="228" spans="1:5" s="3" customFormat="1" ht="27" x14ac:dyDescent="0.25">
      <c r="A228" s="181"/>
      <c r="B228" s="114" t="s">
        <v>73</v>
      </c>
      <c r="C228" s="51" t="s">
        <v>21</v>
      </c>
      <c r="D228" s="52">
        <f>SUM(D229:D236)</f>
        <v>3266.8999999999992</v>
      </c>
      <c r="E228" s="53">
        <f>SUM(E229:E236)</f>
        <v>2744.3999999999996</v>
      </c>
    </row>
    <row r="229" spans="1:5" s="3" customFormat="1" ht="12.75" customHeight="1" x14ac:dyDescent="0.25">
      <c r="A229" s="181"/>
      <c r="B229" s="65" t="s">
        <v>23</v>
      </c>
      <c r="C229" s="176"/>
      <c r="D229" s="98">
        <v>2072.9</v>
      </c>
      <c r="E229" s="58">
        <v>1986.6</v>
      </c>
    </row>
    <row r="230" spans="1:5" s="3" customFormat="1" ht="12.75" customHeight="1" x14ac:dyDescent="0.25">
      <c r="A230" s="181"/>
      <c r="B230" s="65" t="s">
        <v>42</v>
      </c>
      <c r="C230" s="176"/>
      <c r="D230" s="14">
        <v>134.69999999999999</v>
      </c>
      <c r="E230" s="96">
        <v>131.19999999999999</v>
      </c>
    </row>
    <row r="231" spans="1:5" s="3" customFormat="1" ht="12.75" customHeight="1" x14ac:dyDescent="0.25">
      <c r="A231" s="181"/>
      <c r="B231" s="111" t="s">
        <v>17</v>
      </c>
      <c r="C231" s="176"/>
      <c r="D231" s="55">
        <v>79</v>
      </c>
      <c r="E231" s="58"/>
    </row>
    <row r="232" spans="1:5" s="3" customFormat="1" ht="12.75" customHeight="1" x14ac:dyDescent="0.25">
      <c r="A232" s="181"/>
      <c r="B232" s="65" t="s">
        <v>153</v>
      </c>
      <c r="C232" s="176"/>
      <c r="D232" s="131">
        <v>146.69999999999999</v>
      </c>
      <c r="E232" s="58">
        <v>144.6</v>
      </c>
    </row>
    <row r="233" spans="1:5" s="3" customFormat="1" ht="12.75" customHeight="1" x14ac:dyDescent="0.25">
      <c r="A233" s="181"/>
      <c r="B233" s="65" t="s">
        <v>18</v>
      </c>
      <c r="C233" s="176"/>
      <c r="D233" s="102">
        <v>23.2</v>
      </c>
      <c r="E233" s="58">
        <v>22.9</v>
      </c>
    </row>
    <row r="234" spans="1:5" s="3" customFormat="1" ht="12.75" customHeight="1" x14ac:dyDescent="0.25">
      <c r="A234" s="181"/>
      <c r="B234" s="65" t="s">
        <v>151</v>
      </c>
      <c r="C234" s="176"/>
      <c r="D234" s="55">
        <v>0.7</v>
      </c>
      <c r="E234" s="96">
        <v>0.7</v>
      </c>
    </row>
    <row r="235" spans="1:5" s="3" customFormat="1" ht="12.75" customHeight="1" x14ac:dyDescent="0.25">
      <c r="A235" s="181"/>
      <c r="B235" s="65" t="s">
        <v>13</v>
      </c>
      <c r="C235" s="176"/>
      <c r="D235" s="97">
        <v>806.1</v>
      </c>
      <c r="E235" s="58">
        <v>458.4</v>
      </c>
    </row>
    <row r="236" spans="1:5" s="3" customFormat="1" ht="12.75" customHeight="1" x14ac:dyDescent="0.25">
      <c r="A236" s="186"/>
      <c r="B236" s="66" t="s">
        <v>19</v>
      </c>
      <c r="C236" s="177"/>
      <c r="D236" s="59">
        <v>3.6</v>
      </c>
      <c r="E236" s="63"/>
    </row>
    <row r="237" spans="1:5" s="3" customFormat="1" ht="18" customHeight="1" x14ac:dyDescent="0.25">
      <c r="A237" s="185" t="s">
        <v>84</v>
      </c>
      <c r="B237" s="30" t="s">
        <v>85</v>
      </c>
      <c r="C237" s="61"/>
      <c r="D237" s="62">
        <f>SUM(D238)</f>
        <v>930</v>
      </c>
      <c r="E237" s="62">
        <f>SUM(E238)</f>
        <v>787.5</v>
      </c>
    </row>
    <row r="238" spans="1:5" s="3" customFormat="1" ht="27" x14ac:dyDescent="0.25">
      <c r="A238" s="181"/>
      <c r="B238" s="23" t="s">
        <v>73</v>
      </c>
      <c r="C238" s="51" t="s">
        <v>21</v>
      </c>
      <c r="D238" s="52">
        <f>SUM(D239:D245)</f>
        <v>930</v>
      </c>
      <c r="E238" s="53">
        <f>SUM(E239:E245)</f>
        <v>787.5</v>
      </c>
    </row>
    <row r="239" spans="1:5" s="3" customFormat="1" ht="12.75" customHeight="1" x14ac:dyDescent="0.25">
      <c r="A239" s="181"/>
      <c r="B239" s="65" t="s">
        <v>23</v>
      </c>
      <c r="C239" s="176"/>
      <c r="D239" s="57">
        <v>432.4</v>
      </c>
      <c r="E239" s="58">
        <v>417.8</v>
      </c>
    </row>
    <row r="240" spans="1:5" s="3" customFormat="1" ht="12.75" customHeight="1" x14ac:dyDescent="0.25">
      <c r="A240" s="181"/>
      <c r="B240" s="28" t="s">
        <v>17</v>
      </c>
      <c r="C240" s="176"/>
      <c r="D240" s="55">
        <v>16.399999999999999</v>
      </c>
      <c r="E240" s="58"/>
    </row>
    <row r="241" spans="1:5" s="3" customFormat="1" ht="12.75" customHeight="1" x14ac:dyDescent="0.25">
      <c r="A241" s="181"/>
      <c r="B241" s="65" t="s">
        <v>153</v>
      </c>
      <c r="C241" s="176"/>
      <c r="D241" s="55">
        <v>6.8</v>
      </c>
      <c r="E241" s="96">
        <v>6.7</v>
      </c>
    </row>
    <row r="242" spans="1:5" s="3" customFormat="1" ht="12.75" customHeight="1" x14ac:dyDescent="0.25">
      <c r="A242" s="181"/>
      <c r="B242" s="65" t="s">
        <v>151</v>
      </c>
      <c r="C242" s="176"/>
      <c r="D242" s="55">
        <v>0.4</v>
      </c>
      <c r="E242" s="96">
        <v>0.4</v>
      </c>
    </row>
    <row r="243" spans="1:5" s="3" customFormat="1" ht="12.75" customHeight="1" x14ac:dyDescent="0.25">
      <c r="A243" s="181"/>
      <c r="B243" s="65" t="s">
        <v>150</v>
      </c>
      <c r="C243" s="176"/>
      <c r="D243" s="55">
        <v>23.7</v>
      </c>
      <c r="E243" s="96">
        <v>23.4</v>
      </c>
    </row>
    <row r="244" spans="1:5" s="3" customFormat="1" ht="12.75" customHeight="1" x14ac:dyDescent="0.25">
      <c r="A244" s="181"/>
      <c r="B244" s="65" t="s">
        <v>13</v>
      </c>
      <c r="C244" s="176"/>
      <c r="D244" s="97">
        <v>427.3</v>
      </c>
      <c r="E244" s="58">
        <v>339.2</v>
      </c>
    </row>
    <row r="245" spans="1:5" s="3" customFormat="1" ht="12.75" customHeight="1" x14ac:dyDescent="0.25">
      <c r="A245" s="181"/>
      <c r="B245" s="66" t="s">
        <v>19</v>
      </c>
      <c r="C245" s="177"/>
      <c r="D245" s="59">
        <v>23</v>
      </c>
      <c r="E245" s="63"/>
    </row>
    <row r="246" spans="1:5" s="3" customFormat="1" ht="18" customHeight="1" x14ac:dyDescent="0.25">
      <c r="A246" s="173" t="s">
        <v>86</v>
      </c>
      <c r="B246" s="64" t="s">
        <v>87</v>
      </c>
      <c r="C246" s="61"/>
      <c r="D246" s="62">
        <f>SUM(D247)</f>
        <v>1501</v>
      </c>
      <c r="E246" s="62">
        <f>SUM(E247)</f>
        <v>1241.5</v>
      </c>
    </row>
    <row r="247" spans="1:5" s="3" customFormat="1" ht="27" x14ac:dyDescent="0.25">
      <c r="A247" s="173"/>
      <c r="B247" s="114" t="s">
        <v>73</v>
      </c>
      <c r="C247" s="51" t="s">
        <v>21</v>
      </c>
      <c r="D247" s="52">
        <f>SUM(D248:D255)</f>
        <v>1501</v>
      </c>
      <c r="E247" s="53">
        <f>SUM(E248:E255)</f>
        <v>1241.5</v>
      </c>
    </row>
    <row r="248" spans="1:5" s="3" customFormat="1" ht="12.75" customHeight="1" x14ac:dyDescent="0.25">
      <c r="A248" s="173"/>
      <c r="B248" s="65" t="s">
        <v>23</v>
      </c>
      <c r="C248" s="176"/>
      <c r="D248" s="57">
        <v>765</v>
      </c>
      <c r="E248" s="58">
        <v>736</v>
      </c>
    </row>
    <row r="249" spans="1:5" s="3" customFormat="1" ht="12.75" customHeight="1" x14ac:dyDescent="0.25">
      <c r="A249" s="173"/>
      <c r="B249" s="111" t="s">
        <v>17</v>
      </c>
      <c r="C249" s="176"/>
      <c r="D249" s="57">
        <v>38.200000000000003</v>
      </c>
      <c r="E249" s="58"/>
    </row>
    <row r="250" spans="1:5" s="3" customFormat="1" ht="12.75" customHeight="1" x14ac:dyDescent="0.25">
      <c r="A250" s="173"/>
      <c r="B250" s="65" t="s">
        <v>153</v>
      </c>
      <c r="C250" s="176"/>
      <c r="D250" s="57">
        <v>30.4</v>
      </c>
      <c r="E250" s="58">
        <v>30</v>
      </c>
    </row>
    <row r="251" spans="1:5" s="3" customFormat="1" ht="12.75" customHeight="1" x14ac:dyDescent="0.25">
      <c r="A251" s="173"/>
      <c r="B251" s="65" t="s">
        <v>18</v>
      </c>
      <c r="C251" s="176"/>
      <c r="D251" s="57">
        <v>7.6</v>
      </c>
      <c r="E251" s="58">
        <v>4.5</v>
      </c>
    </row>
    <row r="252" spans="1:5" s="3" customFormat="1" ht="12.75" customHeight="1" x14ac:dyDescent="0.25">
      <c r="A252" s="173"/>
      <c r="B252" s="65" t="s">
        <v>151</v>
      </c>
      <c r="C252" s="176"/>
      <c r="D252" s="57">
        <v>1.2</v>
      </c>
      <c r="E252" s="58">
        <v>1.2</v>
      </c>
    </row>
    <row r="253" spans="1:5" s="3" customFormat="1" ht="12.75" customHeight="1" x14ac:dyDescent="0.25">
      <c r="A253" s="173"/>
      <c r="B253" s="65" t="s">
        <v>150</v>
      </c>
      <c r="C253" s="176"/>
      <c r="D253" s="57">
        <v>36</v>
      </c>
      <c r="E253" s="58">
        <v>34.5</v>
      </c>
    </row>
    <row r="254" spans="1:5" s="3" customFormat="1" ht="12.75" customHeight="1" x14ac:dyDescent="0.25">
      <c r="A254" s="173"/>
      <c r="B254" s="65" t="s">
        <v>13</v>
      </c>
      <c r="C254" s="176"/>
      <c r="D254" s="57">
        <v>596.6</v>
      </c>
      <c r="E254" s="58">
        <v>435.3</v>
      </c>
    </row>
    <row r="255" spans="1:5" s="3" customFormat="1" ht="12.75" customHeight="1" x14ac:dyDescent="0.25">
      <c r="A255" s="173"/>
      <c r="B255" s="66" t="s">
        <v>19</v>
      </c>
      <c r="C255" s="177"/>
      <c r="D255" s="59">
        <v>26</v>
      </c>
      <c r="E255" s="60"/>
    </row>
    <row r="256" spans="1:5" s="3" customFormat="1" ht="18" customHeight="1" x14ac:dyDescent="0.25">
      <c r="A256" s="180" t="s">
        <v>88</v>
      </c>
      <c r="B256" s="64" t="s">
        <v>89</v>
      </c>
      <c r="C256" s="61"/>
      <c r="D256" s="62">
        <f>SUM(D257)</f>
        <v>1273.7</v>
      </c>
      <c r="E256" s="62">
        <f>SUM(E257)</f>
        <v>1007.1999999999999</v>
      </c>
    </row>
    <row r="257" spans="1:5" s="3" customFormat="1" ht="27" x14ac:dyDescent="0.25">
      <c r="A257" s="181"/>
      <c r="B257" s="23" t="s">
        <v>73</v>
      </c>
      <c r="C257" s="51" t="s">
        <v>21</v>
      </c>
      <c r="D257" s="52">
        <f>SUM(D258:D265)</f>
        <v>1273.7</v>
      </c>
      <c r="E257" s="53">
        <f>SUM(E258:E265)</f>
        <v>1007.1999999999999</v>
      </c>
    </row>
    <row r="258" spans="1:5" s="3" customFormat="1" ht="12.75" customHeight="1" x14ac:dyDescent="0.25">
      <c r="A258" s="181"/>
      <c r="B258" s="65" t="s">
        <v>23</v>
      </c>
      <c r="C258" s="176"/>
      <c r="D258" s="57">
        <v>729.8</v>
      </c>
      <c r="E258" s="58">
        <v>692.3</v>
      </c>
    </row>
    <row r="259" spans="1:5" s="3" customFormat="1" ht="12.75" customHeight="1" x14ac:dyDescent="0.25">
      <c r="A259" s="181"/>
      <c r="B259" s="28" t="s">
        <v>17</v>
      </c>
      <c r="C259" s="176"/>
      <c r="D259" s="57">
        <v>32</v>
      </c>
      <c r="E259" s="58"/>
    </row>
    <row r="260" spans="1:5" s="3" customFormat="1" ht="12.75" customHeight="1" x14ac:dyDescent="0.25">
      <c r="A260" s="181"/>
      <c r="B260" s="65" t="s">
        <v>153</v>
      </c>
      <c r="C260" s="176"/>
      <c r="D260" s="57">
        <v>4.0999999999999996</v>
      </c>
      <c r="E260" s="58">
        <v>4</v>
      </c>
    </row>
    <row r="261" spans="1:5" s="3" customFormat="1" ht="12.75" customHeight="1" x14ac:dyDescent="0.25">
      <c r="A261" s="181"/>
      <c r="B261" s="65" t="s">
        <v>18</v>
      </c>
      <c r="C261" s="176"/>
      <c r="D261" s="57">
        <v>2.1</v>
      </c>
      <c r="E261" s="58">
        <v>1.3</v>
      </c>
    </row>
    <row r="262" spans="1:5" s="3" customFormat="1" ht="12.75" customHeight="1" x14ac:dyDescent="0.25">
      <c r="A262" s="181"/>
      <c r="B262" s="65" t="s">
        <v>151</v>
      </c>
      <c r="C262" s="176"/>
      <c r="D262" s="57">
        <v>0.7</v>
      </c>
      <c r="E262" s="58">
        <v>0.7</v>
      </c>
    </row>
    <row r="263" spans="1:5" s="3" customFormat="1" ht="12.75" customHeight="1" x14ac:dyDescent="0.25">
      <c r="A263" s="181"/>
      <c r="B263" s="65" t="s">
        <v>150</v>
      </c>
      <c r="C263" s="176"/>
      <c r="D263" s="57">
        <v>9.4</v>
      </c>
      <c r="E263" s="58"/>
    </row>
    <row r="264" spans="1:5" s="3" customFormat="1" ht="12.75" customHeight="1" x14ac:dyDescent="0.25">
      <c r="A264" s="181"/>
      <c r="B264" s="65" t="s">
        <v>13</v>
      </c>
      <c r="C264" s="176"/>
      <c r="D264" s="67">
        <v>464.2</v>
      </c>
      <c r="E264" s="68">
        <v>308.89999999999998</v>
      </c>
    </row>
    <row r="265" spans="1:5" s="3" customFormat="1" ht="12.75" customHeight="1" x14ac:dyDescent="0.25">
      <c r="A265" s="181"/>
      <c r="B265" s="66" t="s">
        <v>19</v>
      </c>
      <c r="C265" s="177"/>
      <c r="D265" s="59">
        <v>31.4</v>
      </c>
      <c r="E265" s="60"/>
    </row>
    <row r="266" spans="1:5" s="3" customFormat="1" ht="18" customHeight="1" x14ac:dyDescent="0.25">
      <c r="A266" s="182" t="s">
        <v>90</v>
      </c>
      <c r="B266" s="30" t="s">
        <v>91</v>
      </c>
      <c r="C266" s="61"/>
      <c r="D266" s="62">
        <f>SUM(D267)</f>
        <v>1046.8</v>
      </c>
      <c r="E266" s="62">
        <f>SUM(E267)</f>
        <v>854.1</v>
      </c>
    </row>
    <row r="267" spans="1:5" s="3" customFormat="1" ht="27" x14ac:dyDescent="0.25">
      <c r="A267" s="183"/>
      <c r="B267" s="23" t="s">
        <v>73</v>
      </c>
      <c r="C267" s="51" t="s">
        <v>21</v>
      </c>
      <c r="D267" s="52">
        <f>SUM(D268:D274)</f>
        <v>1046.8</v>
      </c>
      <c r="E267" s="53">
        <f>SUM(E268:E274)</f>
        <v>854.1</v>
      </c>
    </row>
    <row r="268" spans="1:5" s="3" customFormat="1" ht="12.75" customHeight="1" x14ac:dyDescent="0.25">
      <c r="A268" s="183"/>
      <c r="B268" s="65" t="s">
        <v>23</v>
      </c>
      <c r="C268" s="176"/>
      <c r="D268" s="57">
        <v>542.4</v>
      </c>
      <c r="E268" s="58">
        <v>525.9</v>
      </c>
    </row>
    <row r="269" spans="1:5" s="3" customFormat="1" ht="12.75" customHeight="1" x14ac:dyDescent="0.25">
      <c r="A269" s="183"/>
      <c r="B269" s="28" t="s">
        <v>17</v>
      </c>
      <c r="C269" s="176"/>
      <c r="D269" s="57">
        <v>19.399999999999999</v>
      </c>
      <c r="E269" s="58"/>
    </row>
    <row r="270" spans="1:5" s="3" customFormat="1" ht="12.75" customHeight="1" x14ac:dyDescent="0.25">
      <c r="A270" s="183"/>
      <c r="B270" s="65" t="s">
        <v>153</v>
      </c>
      <c r="C270" s="176"/>
      <c r="D270" s="57">
        <v>2.6</v>
      </c>
      <c r="E270" s="58">
        <v>2.6</v>
      </c>
    </row>
    <row r="271" spans="1:5" s="3" customFormat="1" ht="12.75" customHeight="1" x14ac:dyDescent="0.25">
      <c r="A271" s="183"/>
      <c r="B271" s="65" t="s">
        <v>151</v>
      </c>
      <c r="C271" s="176"/>
      <c r="D271" s="57">
        <v>0.1</v>
      </c>
      <c r="E271" s="58">
        <v>0.1</v>
      </c>
    </row>
    <row r="272" spans="1:5" s="3" customFormat="1" ht="12.75" customHeight="1" x14ac:dyDescent="0.25">
      <c r="A272" s="183"/>
      <c r="B272" s="65" t="s">
        <v>150</v>
      </c>
      <c r="C272" s="176"/>
      <c r="D272" s="57">
        <v>19.399999999999999</v>
      </c>
      <c r="E272" s="58">
        <v>19.100000000000001</v>
      </c>
    </row>
    <row r="273" spans="1:5" s="3" customFormat="1" ht="12.75" customHeight="1" x14ac:dyDescent="0.25">
      <c r="A273" s="183"/>
      <c r="B273" s="65" t="s">
        <v>13</v>
      </c>
      <c r="C273" s="176"/>
      <c r="D273" s="57">
        <v>462.4</v>
      </c>
      <c r="E273" s="58">
        <v>306.39999999999998</v>
      </c>
    </row>
    <row r="274" spans="1:5" s="3" customFormat="1" ht="12.75" customHeight="1" x14ac:dyDescent="0.25">
      <c r="A274" s="184"/>
      <c r="B274" s="66" t="s">
        <v>19</v>
      </c>
      <c r="C274" s="177"/>
      <c r="D274" s="59">
        <v>0.5</v>
      </c>
      <c r="E274" s="60"/>
    </row>
    <row r="275" spans="1:5" s="3" customFormat="1" ht="18" customHeight="1" x14ac:dyDescent="0.25">
      <c r="A275" s="173" t="s">
        <v>92</v>
      </c>
      <c r="B275" s="64" t="s">
        <v>93</v>
      </c>
      <c r="C275" s="61"/>
      <c r="D275" s="62">
        <f>SUM(D276)</f>
        <v>756.3</v>
      </c>
      <c r="E275" s="62">
        <f>SUM(E276)</f>
        <v>650.79999999999995</v>
      </c>
    </row>
    <row r="276" spans="1:5" s="3" customFormat="1" ht="27" x14ac:dyDescent="0.25">
      <c r="A276" s="173"/>
      <c r="B276" s="114" t="s">
        <v>73</v>
      </c>
      <c r="C276" s="51" t="s">
        <v>21</v>
      </c>
      <c r="D276" s="52">
        <f>SUM(D277:D284)</f>
        <v>756.3</v>
      </c>
      <c r="E276" s="53">
        <f>SUM(E277:E284)</f>
        <v>650.79999999999995</v>
      </c>
    </row>
    <row r="277" spans="1:5" s="3" customFormat="1" ht="12.75" customHeight="1" x14ac:dyDescent="0.25">
      <c r="A277" s="173"/>
      <c r="B277" s="65" t="s">
        <v>23</v>
      </c>
      <c r="C277" s="176"/>
      <c r="D277" s="57">
        <v>296.39999999999998</v>
      </c>
      <c r="E277" s="58">
        <v>286.2</v>
      </c>
    </row>
    <row r="278" spans="1:5" s="3" customFormat="1" ht="12.75" customHeight="1" x14ac:dyDescent="0.25">
      <c r="A278" s="173"/>
      <c r="B278" s="111" t="s">
        <v>17</v>
      </c>
      <c r="C278" s="176"/>
      <c r="D278" s="57">
        <v>17.399999999999999</v>
      </c>
      <c r="E278" s="58"/>
    </row>
    <row r="279" spans="1:5" s="3" customFormat="1" ht="12.75" customHeight="1" x14ac:dyDescent="0.25">
      <c r="A279" s="173"/>
      <c r="B279" s="65" t="s">
        <v>153</v>
      </c>
      <c r="C279" s="176"/>
      <c r="D279" s="57">
        <v>11.1</v>
      </c>
      <c r="E279" s="58">
        <v>10.9</v>
      </c>
    </row>
    <row r="280" spans="1:5" s="3" customFormat="1" ht="12.75" customHeight="1" x14ac:dyDescent="0.25">
      <c r="A280" s="173"/>
      <c r="B280" s="65" t="s">
        <v>33</v>
      </c>
      <c r="C280" s="176"/>
      <c r="D280" s="57">
        <v>1.4</v>
      </c>
      <c r="E280" s="58">
        <v>1.4</v>
      </c>
    </row>
    <row r="281" spans="1:5" s="3" customFormat="1" ht="12.75" customHeight="1" x14ac:dyDescent="0.25">
      <c r="A281" s="173"/>
      <c r="B281" s="65" t="s">
        <v>151</v>
      </c>
      <c r="C281" s="176"/>
      <c r="D281" s="57">
        <v>0.9</v>
      </c>
      <c r="E281" s="58">
        <v>0.9</v>
      </c>
    </row>
    <row r="282" spans="1:5" s="3" customFormat="1" ht="12.75" customHeight="1" x14ac:dyDescent="0.25">
      <c r="A282" s="173"/>
      <c r="B282" s="65" t="s">
        <v>150</v>
      </c>
      <c r="C282" s="176"/>
      <c r="D282" s="57">
        <v>8.1</v>
      </c>
      <c r="E282" s="58">
        <v>7.5</v>
      </c>
    </row>
    <row r="283" spans="1:5" s="3" customFormat="1" ht="12.75" customHeight="1" x14ac:dyDescent="0.25">
      <c r="A283" s="173"/>
      <c r="B283" s="65" t="s">
        <v>13</v>
      </c>
      <c r="C283" s="176"/>
      <c r="D283" s="57">
        <v>400.3</v>
      </c>
      <c r="E283" s="58">
        <v>343.9</v>
      </c>
    </row>
    <row r="284" spans="1:5" s="3" customFormat="1" ht="12.75" customHeight="1" x14ac:dyDescent="0.25">
      <c r="A284" s="173"/>
      <c r="B284" s="66" t="s">
        <v>19</v>
      </c>
      <c r="C284" s="177"/>
      <c r="D284" s="59">
        <v>20.7</v>
      </c>
      <c r="E284" s="60"/>
    </row>
    <row r="285" spans="1:5" s="3" customFormat="1" ht="18" customHeight="1" x14ac:dyDescent="0.25">
      <c r="A285" s="173" t="s">
        <v>94</v>
      </c>
      <c r="B285" s="64" t="s">
        <v>95</v>
      </c>
      <c r="C285" s="61"/>
      <c r="D285" s="62">
        <f>SUM(D286)</f>
        <v>1565.4</v>
      </c>
      <c r="E285" s="62">
        <f>SUM(E286)</f>
        <v>1292.1000000000001</v>
      </c>
    </row>
    <row r="286" spans="1:5" s="3" customFormat="1" ht="27" x14ac:dyDescent="0.25">
      <c r="A286" s="173"/>
      <c r="B286" s="114" t="s">
        <v>73</v>
      </c>
      <c r="C286" s="51" t="s">
        <v>21</v>
      </c>
      <c r="D286" s="52">
        <f>SUM(D287:D294)</f>
        <v>1565.4</v>
      </c>
      <c r="E286" s="53">
        <f>SUM(E287:E294)</f>
        <v>1292.1000000000001</v>
      </c>
    </row>
    <row r="287" spans="1:5" s="3" customFormat="1" ht="12.75" customHeight="1" x14ac:dyDescent="0.25">
      <c r="A287" s="173"/>
      <c r="B287" s="65" t="s">
        <v>23</v>
      </c>
      <c r="C287" s="176"/>
      <c r="D287" s="57">
        <v>648.20000000000005</v>
      </c>
      <c r="E287" s="58">
        <v>624.9</v>
      </c>
    </row>
    <row r="288" spans="1:5" s="3" customFormat="1" ht="12.75" customHeight="1" x14ac:dyDescent="0.25">
      <c r="A288" s="173"/>
      <c r="B288" s="111" t="s">
        <v>17</v>
      </c>
      <c r="C288" s="176"/>
      <c r="D288" s="57">
        <v>34.299999999999997</v>
      </c>
      <c r="E288" s="58"/>
    </row>
    <row r="289" spans="1:5" s="3" customFormat="1" ht="12.75" customHeight="1" x14ac:dyDescent="0.25">
      <c r="A289" s="173"/>
      <c r="B289" s="65" t="s">
        <v>153</v>
      </c>
      <c r="C289" s="176"/>
      <c r="D289" s="57">
        <v>4.3</v>
      </c>
      <c r="E289" s="58">
        <v>4.2</v>
      </c>
    </row>
    <row r="290" spans="1:5" s="3" customFormat="1" ht="12.75" customHeight="1" x14ac:dyDescent="0.25">
      <c r="A290" s="173"/>
      <c r="B290" s="65" t="s">
        <v>33</v>
      </c>
      <c r="C290" s="176"/>
      <c r="D290" s="57">
        <v>0.7</v>
      </c>
      <c r="E290" s="58">
        <v>0.7</v>
      </c>
    </row>
    <row r="291" spans="1:5" s="3" customFormat="1" ht="12.75" customHeight="1" x14ac:dyDescent="0.25">
      <c r="A291" s="173"/>
      <c r="B291" s="65" t="s">
        <v>151</v>
      </c>
      <c r="C291" s="176"/>
      <c r="D291" s="57">
        <v>2.7</v>
      </c>
      <c r="E291" s="58">
        <v>2.7</v>
      </c>
    </row>
    <row r="292" spans="1:5" s="3" customFormat="1" ht="12.75" customHeight="1" x14ac:dyDescent="0.25">
      <c r="A292" s="173"/>
      <c r="B292" s="65" t="s">
        <v>150</v>
      </c>
      <c r="C292" s="176"/>
      <c r="D292" s="57">
        <v>40.5</v>
      </c>
      <c r="E292" s="58">
        <v>39.700000000000003</v>
      </c>
    </row>
    <row r="293" spans="1:5" s="3" customFormat="1" ht="12.75" customHeight="1" x14ac:dyDescent="0.25">
      <c r="A293" s="173"/>
      <c r="B293" s="65" t="s">
        <v>13</v>
      </c>
      <c r="C293" s="176"/>
      <c r="D293" s="57">
        <v>745.7</v>
      </c>
      <c r="E293" s="58">
        <v>619.9</v>
      </c>
    </row>
    <row r="294" spans="1:5" s="3" customFormat="1" ht="12.75" customHeight="1" x14ac:dyDescent="0.25">
      <c r="A294" s="173"/>
      <c r="B294" s="66" t="s">
        <v>19</v>
      </c>
      <c r="C294" s="177"/>
      <c r="D294" s="59">
        <v>89</v>
      </c>
      <c r="E294" s="60"/>
    </row>
    <row r="295" spans="1:5" s="3" customFormat="1" ht="18" customHeight="1" x14ac:dyDescent="0.25">
      <c r="A295" s="173" t="s">
        <v>96</v>
      </c>
      <c r="B295" s="64" t="s">
        <v>97</v>
      </c>
      <c r="C295" s="61"/>
      <c r="D295" s="62">
        <f>SUM(D296)</f>
        <v>736.3</v>
      </c>
      <c r="E295" s="62">
        <f>SUM(E296)</f>
        <v>634.5</v>
      </c>
    </row>
    <row r="296" spans="1:5" s="3" customFormat="1" ht="27" x14ac:dyDescent="0.25">
      <c r="A296" s="173"/>
      <c r="B296" s="114" t="s">
        <v>73</v>
      </c>
      <c r="C296" s="51" t="s">
        <v>21</v>
      </c>
      <c r="D296" s="52">
        <f t="shared" ref="D296:E296" si="51">SUM(D297:D302)</f>
        <v>736.3</v>
      </c>
      <c r="E296" s="53">
        <f t="shared" si="51"/>
        <v>634.5</v>
      </c>
    </row>
    <row r="297" spans="1:5" s="3" customFormat="1" ht="12.75" customHeight="1" x14ac:dyDescent="0.25">
      <c r="A297" s="173"/>
      <c r="B297" s="65" t="s">
        <v>23</v>
      </c>
      <c r="C297" s="176"/>
      <c r="D297" s="57">
        <v>193.2</v>
      </c>
      <c r="E297" s="58">
        <v>185.6</v>
      </c>
    </row>
    <row r="298" spans="1:5" s="3" customFormat="1" ht="12.75" customHeight="1" x14ac:dyDescent="0.25">
      <c r="A298" s="173"/>
      <c r="B298" s="111" t="s">
        <v>17</v>
      </c>
      <c r="C298" s="176"/>
      <c r="D298" s="57">
        <v>7.3</v>
      </c>
      <c r="E298" s="58"/>
    </row>
    <row r="299" spans="1:5" s="3" customFormat="1" ht="12.75" customHeight="1" x14ac:dyDescent="0.25">
      <c r="A299" s="173"/>
      <c r="B299" s="65" t="s">
        <v>151</v>
      </c>
      <c r="C299" s="176"/>
      <c r="D299" s="57">
        <v>1.2</v>
      </c>
      <c r="E299" s="58">
        <v>1.2</v>
      </c>
    </row>
    <row r="300" spans="1:5" s="3" customFormat="1" ht="12.75" customHeight="1" x14ac:dyDescent="0.25">
      <c r="A300" s="173"/>
      <c r="B300" s="65" t="s">
        <v>150</v>
      </c>
      <c r="C300" s="176"/>
      <c r="D300" s="57">
        <v>12.2</v>
      </c>
      <c r="E300" s="58">
        <v>12</v>
      </c>
    </row>
    <row r="301" spans="1:5" s="3" customFormat="1" ht="12.75" customHeight="1" x14ac:dyDescent="0.25">
      <c r="A301" s="173"/>
      <c r="B301" s="65" t="s">
        <v>13</v>
      </c>
      <c r="C301" s="176"/>
      <c r="D301" s="57">
        <v>499</v>
      </c>
      <c r="E301" s="58">
        <v>435.7</v>
      </c>
    </row>
    <row r="302" spans="1:5" s="3" customFormat="1" ht="12.75" customHeight="1" x14ac:dyDescent="0.25">
      <c r="A302" s="173"/>
      <c r="B302" s="66" t="s">
        <v>19</v>
      </c>
      <c r="C302" s="177"/>
      <c r="D302" s="59">
        <v>23.4</v>
      </c>
      <c r="E302" s="60"/>
    </row>
    <row r="303" spans="1:5" s="3" customFormat="1" ht="18" customHeight="1" x14ac:dyDescent="0.25">
      <c r="A303" s="173" t="s">
        <v>98</v>
      </c>
      <c r="B303" s="64" t="s">
        <v>99</v>
      </c>
      <c r="C303" s="61"/>
      <c r="D303" s="62">
        <f>SUM(D304)</f>
        <v>1196.8</v>
      </c>
      <c r="E303" s="62">
        <f>SUM(E304)</f>
        <v>982.19999999999993</v>
      </c>
    </row>
    <row r="304" spans="1:5" s="3" customFormat="1" ht="27" x14ac:dyDescent="0.25">
      <c r="A304" s="173"/>
      <c r="B304" s="114" t="s">
        <v>73</v>
      </c>
      <c r="C304" s="51" t="s">
        <v>21</v>
      </c>
      <c r="D304" s="52">
        <f>SUM(D305:D313)</f>
        <v>1196.8</v>
      </c>
      <c r="E304" s="53">
        <f>SUM(E305:E313)</f>
        <v>982.19999999999993</v>
      </c>
    </row>
    <row r="305" spans="1:5" s="3" customFormat="1" ht="12.75" customHeight="1" x14ac:dyDescent="0.25">
      <c r="A305" s="173"/>
      <c r="B305" s="65" t="s">
        <v>23</v>
      </c>
      <c r="C305" s="176"/>
      <c r="D305" s="57">
        <v>393.7</v>
      </c>
      <c r="E305" s="58">
        <v>381.7</v>
      </c>
    </row>
    <row r="306" spans="1:5" s="3" customFormat="1" ht="12.75" customHeight="1" x14ac:dyDescent="0.25">
      <c r="A306" s="173"/>
      <c r="B306" s="111" t="s">
        <v>17</v>
      </c>
      <c r="C306" s="176"/>
      <c r="D306" s="57">
        <v>9.8000000000000007</v>
      </c>
      <c r="E306" s="58"/>
    </row>
    <row r="307" spans="1:5" s="3" customFormat="1" ht="12.75" customHeight="1" x14ac:dyDescent="0.25">
      <c r="A307" s="173"/>
      <c r="B307" s="65" t="s">
        <v>153</v>
      </c>
      <c r="C307" s="176"/>
      <c r="D307" s="57">
        <v>11.1</v>
      </c>
      <c r="E307" s="58">
        <v>10.9</v>
      </c>
    </row>
    <row r="308" spans="1:5" s="3" customFormat="1" ht="12.75" customHeight="1" x14ac:dyDescent="0.25">
      <c r="A308" s="173"/>
      <c r="B308" s="65" t="s">
        <v>18</v>
      </c>
      <c r="C308" s="176"/>
      <c r="D308" s="57">
        <v>27.3</v>
      </c>
      <c r="E308" s="58">
        <v>16.399999999999999</v>
      </c>
    </row>
    <row r="309" spans="1:5" s="3" customFormat="1" ht="12.75" customHeight="1" x14ac:dyDescent="0.25">
      <c r="A309" s="173"/>
      <c r="B309" s="65" t="s">
        <v>33</v>
      </c>
      <c r="C309" s="176"/>
      <c r="D309" s="57">
        <v>2.2000000000000002</v>
      </c>
      <c r="E309" s="58">
        <v>2.2000000000000002</v>
      </c>
    </row>
    <row r="310" spans="1:5" s="3" customFormat="1" ht="12.75" customHeight="1" x14ac:dyDescent="0.25">
      <c r="A310" s="173"/>
      <c r="B310" s="65" t="s">
        <v>151</v>
      </c>
      <c r="C310" s="176"/>
      <c r="D310" s="57">
        <v>2.5</v>
      </c>
      <c r="E310" s="58">
        <v>2.5</v>
      </c>
    </row>
    <row r="311" spans="1:5" s="3" customFormat="1" ht="12.75" customHeight="1" x14ac:dyDescent="0.25">
      <c r="A311" s="173"/>
      <c r="B311" s="65" t="s">
        <v>150</v>
      </c>
      <c r="C311" s="176"/>
      <c r="D311" s="57">
        <v>3.7</v>
      </c>
      <c r="E311" s="58">
        <v>3.4</v>
      </c>
    </row>
    <row r="312" spans="1:5" s="3" customFormat="1" ht="12.75" customHeight="1" x14ac:dyDescent="0.25">
      <c r="A312" s="173"/>
      <c r="B312" s="65" t="s">
        <v>13</v>
      </c>
      <c r="C312" s="176"/>
      <c r="D312" s="57">
        <v>701.4</v>
      </c>
      <c r="E312" s="58">
        <v>565.1</v>
      </c>
    </row>
    <row r="313" spans="1:5" s="3" customFormat="1" ht="12.75" customHeight="1" x14ac:dyDescent="0.25">
      <c r="A313" s="173"/>
      <c r="B313" s="66" t="s">
        <v>19</v>
      </c>
      <c r="C313" s="177"/>
      <c r="D313" s="59">
        <v>45.1</v>
      </c>
      <c r="E313" s="60"/>
    </row>
    <row r="314" spans="1:5" s="3" customFormat="1" ht="18" customHeight="1" x14ac:dyDescent="0.25">
      <c r="A314" s="173" t="s">
        <v>100</v>
      </c>
      <c r="B314" s="64" t="s">
        <v>101</v>
      </c>
      <c r="C314" s="61"/>
      <c r="D314" s="62">
        <f>SUM(D315)</f>
        <v>629.4</v>
      </c>
      <c r="E314" s="62">
        <f>SUM(E315)</f>
        <v>528.79999999999995</v>
      </c>
    </row>
    <row r="315" spans="1:5" s="3" customFormat="1" ht="27" x14ac:dyDescent="0.25">
      <c r="A315" s="173"/>
      <c r="B315" s="114" t="s">
        <v>73</v>
      </c>
      <c r="C315" s="51" t="s">
        <v>21</v>
      </c>
      <c r="D315" s="52">
        <f>SUM(D316:D324)</f>
        <v>629.4</v>
      </c>
      <c r="E315" s="53">
        <f>SUM(E316:E324)</f>
        <v>528.79999999999995</v>
      </c>
    </row>
    <row r="316" spans="1:5" s="3" customFormat="1" ht="12.75" customHeight="1" x14ac:dyDescent="0.25">
      <c r="A316" s="173"/>
      <c r="B316" s="65" t="s">
        <v>23</v>
      </c>
      <c r="C316" s="176"/>
      <c r="D316" s="57">
        <v>181.4</v>
      </c>
      <c r="E316" s="58">
        <v>175.2</v>
      </c>
    </row>
    <row r="317" spans="1:5" s="3" customFormat="1" ht="12.75" customHeight="1" x14ac:dyDescent="0.25">
      <c r="A317" s="173"/>
      <c r="B317" s="111" t="s">
        <v>17</v>
      </c>
      <c r="C317" s="176"/>
      <c r="D317" s="57">
        <v>3</v>
      </c>
      <c r="E317" s="58"/>
    </row>
    <row r="318" spans="1:5" s="3" customFormat="1" ht="12.75" customHeight="1" x14ac:dyDescent="0.25">
      <c r="A318" s="173"/>
      <c r="B318" s="65" t="s">
        <v>153</v>
      </c>
      <c r="C318" s="176"/>
      <c r="D318" s="57">
        <v>2.6</v>
      </c>
      <c r="E318" s="58">
        <v>2.6</v>
      </c>
    </row>
    <row r="319" spans="1:5" s="3" customFormat="1" ht="12.75" customHeight="1" x14ac:dyDescent="0.25">
      <c r="A319" s="173"/>
      <c r="B319" s="65" t="s">
        <v>18</v>
      </c>
      <c r="C319" s="176"/>
      <c r="D319" s="57">
        <v>18.3</v>
      </c>
      <c r="E319" s="58">
        <v>11.4</v>
      </c>
    </row>
    <row r="320" spans="1:5" s="3" customFormat="1" ht="12.75" customHeight="1" x14ac:dyDescent="0.25">
      <c r="A320" s="173"/>
      <c r="B320" s="65" t="s">
        <v>33</v>
      </c>
      <c r="C320" s="176"/>
      <c r="D320" s="57">
        <v>0.7</v>
      </c>
      <c r="E320" s="58">
        <v>0.6</v>
      </c>
    </row>
    <row r="321" spans="1:5" s="3" customFormat="1" ht="12.75" customHeight="1" x14ac:dyDescent="0.25">
      <c r="A321" s="173"/>
      <c r="B321" s="65" t="s">
        <v>151</v>
      </c>
      <c r="C321" s="176"/>
      <c r="D321" s="57">
        <v>0.8</v>
      </c>
      <c r="E321" s="58">
        <v>0.8</v>
      </c>
    </row>
    <row r="322" spans="1:5" s="3" customFormat="1" ht="12.75" customHeight="1" x14ac:dyDescent="0.25">
      <c r="A322" s="173"/>
      <c r="B322" s="65" t="s">
        <v>150</v>
      </c>
      <c r="C322" s="176"/>
      <c r="D322" s="57">
        <v>2.8</v>
      </c>
      <c r="E322" s="58">
        <v>2.8</v>
      </c>
    </row>
    <row r="323" spans="1:5" s="3" customFormat="1" ht="12.75" customHeight="1" x14ac:dyDescent="0.25">
      <c r="A323" s="173"/>
      <c r="B323" s="65" t="s">
        <v>13</v>
      </c>
      <c r="C323" s="176"/>
      <c r="D323" s="57">
        <v>400.7</v>
      </c>
      <c r="E323" s="58">
        <v>335.4</v>
      </c>
    </row>
    <row r="324" spans="1:5" s="3" customFormat="1" ht="12.75" customHeight="1" x14ac:dyDescent="0.25">
      <c r="A324" s="173"/>
      <c r="B324" s="66" t="s">
        <v>19</v>
      </c>
      <c r="C324" s="177"/>
      <c r="D324" s="59">
        <v>19.100000000000001</v>
      </c>
      <c r="E324" s="60"/>
    </row>
    <row r="325" spans="1:5" s="3" customFormat="1" ht="18" customHeight="1" x14ac:dyDescent="0.25">
      <c r="A325" s="173" t="s">
        <v>102</v>
      </c>
      <c r="B325" s="64" t="s">
        <v>103</v>
      </c>
      <c r="C325" s="61"/>
      <c r="D325" s="62">
        <f>SUM(D326)</f>
        <v>666.09999999999991</v>
      </c>
      <c r="E325" s="62">
        <f>SUM(E326)</f>
        <v>553.1</v>
      </c>
    </row>
    <row r="326" spans="1:5" s="3" customFormat="1" ht="27" x14ac:dyDescent="0.25">
      <c r="A326" s="173"/>
      <c r="B326" s="114" t="s">
        <v>73</v>
      </c>
      <c r="C326" s="51" t="s">
        <v>21</v>
      </c>
      <c r="D326" s="52">
        <f>SUM(D327:D335)</f>
        <v>666.09999999999991</v>
      </c>
      <c r="E326" s="53">
        <f>SUM(E327:E335)</f>
        <v>553.1</v>
      </c>
    </row>
    <row r="327" spans="1:5" s="3" customFormat="1" ht="12.75" customHeight="1" x14ac:dyDescent="0.25">
      <c r="A327" s="173"/>
      <c r="B327" s="65" t="s">
        <v>23</v>
      </c>
      <c r="C327" s="178"/>
      <c r="D327" s="57">
        <v>258</v>
      </c>
      <c r="E327" s="58">
        <v>248.9</v>
      </c>
    </row>
    <row r="328" spans="1:5" s="3" customFormat="1" ht="12.75" customHeight="1" x14ac:dyDescent="0.25">
      <c r="A328" s="173"/>
      <c r="B328" s="111" t="s">
        <v>17</v>
      </c>
      <c r="C328" s="178"/>
      <c r="D328" s="57">
        <v>7.1</v>
      </c>
      <c r="E328" s="58"/>
    </row>
    <row r="329" spans="1:5" s="3" customFormat="1" ht="12.75" customHeight="1" x14ac:dyDescent="0.25">
      <c r="A329" s="173"/>
      <c r="B329" s="65" t="s">
        <v>153</v>
      </c>
      <c r="C329" s="178"/>
      <c r="D329" s="57">
        <v>8.5</v>
      </c>
      <c r="E329" s="58">
        <v>8.4</v>
      </c>
    </row>
    <row r="330" spans="1:5" s="3" customFormat="1" ht="12.75" customHeight="1" x14ac:dyDescent="0.25">
      <c r="A330" s="173"/>
      <c r="B330" s="65" t="s">
        <v>18</v>
      </c>
      <c r="C330" s="178"/>
      <c r="D330" s="57">
        <v>4.2</v>
      </c>
      <c r="E330" s="58">
        <v>2.6</v>
      </c>
    </row>
    <row r="331" spans="1:5" s="3" customFormat="1" ht="12.75" customHeight="1" x14ac:dyDescent="0.25">
      <c r="A331" s="173"/>
      <c r="B331" s="65" t="s">
        <v>33</v>
      </c>
      <c r="C331" s="178"/>
      <c r="D331" s="57">
        <v>1.5</v>
      </c>
      <c r="E331" s="58">
        <v>1.5</v>
      </c>
    </row>
    <row r="332" spans="1:5" s="3" customFormat="1" ht="12.75" customHeight="1" x14ac:dyDescent="0.25">
      <c r="A332" s="173"/>
      <c r="B332" s="65" t="s">
        <v>151</v>
      </c>
      <c r="C332" s="178"/>
      <c r="D332" s="57">
        <v>1.5</v>
      </c>
      <c r="E332" s="58">
        <v>1.5</v>
      </c>
    </row>
    <row r="333" spans="1:5" s="3" customFormat="1" ht="12.75" customHeight="1" x14ac:dyDescent="0.25">
      <c r="A333" s="173"/>
      <c r="B333" s="65" t="s">
        <v>150</v>
      </c>
      <c r="C333" s="178"/>
      <c r="D333" s="57">
        <v>0.5</v>
      </c>
      <c r="E333" s="58"/>
    </row>
    <row r="334" spans="1:5" s="3" customFormat="1" ht="12.75" customHeight="1" x14ac:dyDescent="0.25">
      <c r="A334" s="173"/>
      <c r="B334" s="65" t="s">
        <v>13</v>
      </c>
      <c r="C334" s="178"/>
      <c r="D334" s="57">
        <v>355.5</v>
      </c>
      <c r="E334" s="58">
        <v>290.2</v>
      </c>
    </row>
    <row r="335" spans="1:5" s="3" customFormat="1" ht="12.75" customHeight="1" x14ac:dyDescent="0.25">
      <c r="A335" s="173"/>
      <c r="B335" s="66" t="s">
        <v>19</v>
      </c>
      <c r="C335" s="179"/>
      <c r="D335" s="59">
        <v>29.3</v>
      </c>
      <c r="E335" s="60"/>
    </row>
    <row r="336" spans="1:5" s="3" customFormat="1" ht="18" customHeight="1" x14ac:dyDescent="0.25">
      <c r="A336" s="173" t="s">
        <v>104</v>
      </c>
      <c r="B336" s="64" t="s">
        <v>105</v>
      </c>
      <c r="C336" s="61"/>
      <c r="D336" s="62">
        <f>SUM(D337)</f>
        <v>1248.6999999999998</v>
      </c>
      <c r="E336" s="62">
        <f>SUM(E337)</f>
        <v>901.59999999999991</v>
      </c>
    </row>
    <row r="337" spans="1:5" s="3" customFormat="1" ht="30.75" customHeight="1" x14ac:dyDescent="0.25">
      <c r="A337" s="173"/>
      <c r="B337" s="114" t="s">
        <v>73</v>
      </c>
      <c r="C337" s="51" t="s">
        <v>21</v>
      </c>
      <c r="D337" s="52">
        <f>SUM(D338:D343)</f>
        <v>1248.6999999999998</v>
      </c>
      <c r="E337" s="53">
        <f>SUM(E338:E343)</f>
        <v>901.59999999999991</v>
      </c>
    </row>
    <row r="338" spans="1:5" s="3" customFormat="1" ht="12.75" customHeight="1" x14ac:dyDescent="0.25">
      <c r="A338" s="173"/>
      <c r="B338" s="65" t="s">
        <v>23</v>
      </c>
      <c r="C338" s="178"/>
      <c r="D338" s="57">
        <v>423.5</v>
      </c>
      <c r="E338" s="58">
        <v>402.6</v>
      </c>
    </row>
    <row r="339" spans="1:5" s="3" customFormat="1" ht="12.75" customHeight="1" x14ac:dyDescent="0.25">
      <c r="A339" s="173"/>
      <c r="B339" s="111" t="s">
        <v>17</v>
      </c>
      <c r="C339" s="178"/>
      <c r="D339" s="57">
        <v>14.1</v>
      </c>
      <c r="E339" s="58"/>
    </row>
    <row r="340" spans="1:5" s="3" customFormat="1" ht="12.75" customHeight="1" x14ac:dyDescent="0.25">
      <c r="A340" s="173"/>
      <c r="B340" s="65" t="s">
        <v>151</v>
      </c>
      <c r="C340" s="178"/>
      <c r="D340" s="57">
        <v>2.7</v>
      </c>
      <c r="E340" s="58">
        <v>2.7</v>
      </c>
    </row>
    <row r="341" spans="1:5" s="3" customFormat="1" ht="12.75" customHeight="1" x14ac:dyDescent="0.25">
      <c r="A341" s="173"/>
      <c r="B341" s="65" t="s">
        <v>150</v>
      </c>
      <c r="C341" s="178"/>
      <c r="D341" s="57">
        <v>8</v>
      </c>
      <c r="E341" s="58">
        <v>7.9</v>
      </c>
    </row>
    <row r="342" spans="1:5" s="3" customFormat="1" ht="12.75" customHeight="1" x14ac:dyDescent="0.25">
      <c r="A342" s="173"/>
      <c r="B342" s="65" t="s">
        <v>13</v>
      </c>
      <c r="C342" s="178"/>
      <c r="D342" s="57">
        <v>731.8</v>
      </c>
      <c r="E342" s="58">
        <v>488.4</v>
      </c>
    </row>
    <row r="343" spans="1:5" s="3" customFormat="1" ht="12.75" customHeight="1" x14ac:dyDescent="0.25">
      <c r="A343" s="173"/>
      <c r="B343" s="66" t="s">
        <v>19</v>
      </c>
      <c r="C343" s="179"/>
      <c r="D343" s="59">
        <v>68.599999999999994</v>
      </c>
      <c r="E343" s="60"/>
    </row>
    <row r="344" spans="1:5" s="3" customFormat="1" ht="18" customHeight="1" x14ac:dyDescent="0.25">
      <c r="A344" s="174" t="s">
        <v>106</v>
      </c>
      <c r="B344" s="30" t="s">
        <v>107</v>
      </c>
      <c r="C344" s="61"/>
      <c r="D344" s="69">
        <f t="shared" ref="D344:E344" si="52">SUM(D345+D350)</f>
        <v>689.4</v>
      </c>
      <c r="E344" s="62">
        <f t="shared" si="52"/>
        <v>505</v>
      </c>
    </row>
    <row r="345" spans="1:5" s="3" customFormat="1" ht="30.75" customHeight="1" x14ac:dyDescent="0.25">
      <c r="A345" s="174"/>
      <c r="B345" s="70" t="s">
        <v>108</v>
      </c>
      <c r="C345" s="51" t="s">
        <v>21</v>
      </c>
      <c r="D345" s="52">
        <f t="shared" ref="D345:E345" si="53">SUM(D346:D349)</f>
        <v>654.4</v>
      </c>
      <c r="E345" s="53">
        <f t="shared" si="53"/>
        <v>500.1</v>
      </c>
    </row>
    <row r="346" spans="1:5" s="3" customFormat="1" ht="12.75" customHeight="1" x14ac:dyDescent="0.25">
      <c r="A346" s="175"/>
      <c r="B346" s="17" t="s">
        <v>23</v>
      </c>
      <c r="C346" s="18"/>
      <c r="D346" s="71">
        <v>143.5</v>
      </c>
      <c r="E346" s="71">
        <v>141.4</v>
      </c>
    </row>
    <row r="347" spans="1:5" s="3" customFormat="1" ht="12.75" customHeight="1" x14ac:dyDescent="0.25">
      <c r="A347" s="175"/>
      <c r="B347" s="20" t="s">
        <v>18</v>
      </c>
      <c r="C347" s="18"/>
      <c r="D347" s="71">
        <v>24.9</v>
      </c>
      <c r="E347" s="71">
        <v>24.6</v>
      </c>
    </row>
    <row r="348" spans="1:5" s="3" customFormat="1" ht="12.75" customHeight="1" x14ac:dyDescent="0.25">
      <c r="A348" s="175"/>
      <c r="B348" s="20" t="s">
        <v>13</v>
      </c>
      <c r="C348" s="176"/>
      <c r="D348" s="72">
        <v>451</v>
      </c>
      <c r="E348" s="71">
        <v>334.1</v>
      </c>
    </row>
    <row r="349" spans="1:5" s="3" customFormat="1" ht="12.75" customHeight="1" x14ac:dyDescent="0.25">
      <c r="A349" s="175"/>
      <c r="B349" s="22" t="s">
        <v>19</v>
      </c>
      <c r="C349" s="177"/>
      <c r="D349" s="57">
        <v>35</v>
      </c>
      <c r="E349" s="73"/>
    </row>
    <row r="350" spans="1:5" s="3" customFormat="1" ht="15" customHeight="1" x14ac:dyDescent="0.25">
      <c r="A350" s="174"/>
      <c r="B350" s="9" t="s">
        <v>24</v>
      </c>
      <c r="C350" s="51" t="s">
        <v>25</v>
      </c>
      <c r="D350" s="52">
        <f t="shared" ref="D350:E350" si="54">SUM(D351)</f>
        <v>35</v>
      </c>
      <c r="E350" s="53">
        <f t="shared" si="54"/>
        <v>4.9000000000000004</v>
      </c>
    </row>
    <row r="351" spans="1:5" s="3" customFormat="1" ht="12.75" customHeight="1" x14ac:dyDescent="0.25">
      <c r="A351" s="172"/>
      <c r="B351" s="35" t="s">
        <v>13</v>
      </c>
      <c r="C351" s="74"/>
      <c r="D351" s="59">
        <v>35</v>
      </c>
      <c r="E351" s="60">
        <v>4.9000000000000004</v>
      </c>
    </row>
    <row r="352" spans="1:5" s="3" customFormat="1" ht="18" customHeight="1" x14ac:dyDescent="0.25">
      <c r="A352" s="162" t="s">
        <v>109</v>
      </c>
      <c r="B352" s="75" t="s">
        <v>110</v>
      </c>
      <c r="C352" s="49"/>
      <c r="D352" s="69">
        <f t="shared" ref="D352:E352" si="55">SUM(D353)</f>
        <v>629.40000000000009</v>
      </c>
      <c r="E352" s="62">
        <f t="shared" si="55"/>
        <v>557.4</v>
      </c>
    </row>
    <row r="353" spans="1:5" s="3" customFormat="1" ht="30.75" customHeight="1" x14ac:dyDescent="0.25">
      <c r="A353" s="163"/>
      <c r="B353" s="23" t="s">
        <v>108</v>
      </c>
      <c r="C353" s="51" t="s">
        <v>21</v>
      </c>
      <c r="D353" s="52">
        <f t="shared" ref="D353:E353" si="56">SUM(D354:D357)</f>
        <v>629.40000000000009</v>
      </c>
      <c r="E353" s="53">
        <f t="shared" si="56"/>
        <v>557.4</v>
      </c>
    </row>
    <row r="354" spans="1:5" s="3" customFormat="1" ht="12.75" customHeight="1" x14ac:dyDescent="0.25">
      <c r="A354" s="163"/>
      <c r="B354" s="20" t="s">
        <v>23</v>
      </c>
      <c r="C354" s="176"/>
      <c r="D354" s="57">
        <v>66.5</v>
      </c>
      <c r="E354" s="58">
        <v>65.599999999999994</v>
      </c>
    </row>
    <row r="355" spans="1:5" s="3" customFormat="1" ht="12.75" customHeight="1" x14ac:dyDescent="0.25">
      <c r="A355" s="163"/>
      <c r="B355" s="20" t="s">
        <v>151</v>
      </c>
      <c r="C355" s="176"/>
      <c r="D355" s="57">
        <v>3</v>
      </c>
      <c r="E355" s="58">
        <v>3</v>
      </c>
    </row>
    <row r="356" spans="1:5" s="3" customFormat="1" ht="12.75" customHeight="1" x14ac:dyDescent="0.25">
      <c r="A356" s="163"/>
      <c r="B356" s="20" t="s">
        <v>13</v>
      </c>
      <c r="C356" s="176"/>
      <c r="D356" s="57">
        <v>549.70000000000005</v>
      </c>
      <c r="E356" s="58">
        <v>488.8</v>
      </c>
    </row>
    <row r="357" spans="1:5" s="3" customFormat="1" ht="12.75" customHeight="1" x14ac:dyDescent="0.25">
      <c r="A357" s="163"/>
      <c r="B357" s="22" t="s">
        <v>19</v>
      </c>
      <c r="C357" s="177"/>
      <c r="D357" s="59">
        <v>10.199999999999999</v>
      </c>
      <c r="E357" s="60"/>
    </row>
    <row r="358" spans="1:5" s="3" customFormat="1" ht="18" customHeight="1" x14ac:dyDescent="0.25">
      <c r="A358" s="162" t="s">
        <v>111</v>
      </c>
      <c r="B358" s="30" t="s">
        <v>112</v>
      </c>
      <c r="C358" s="31"/>
      <c r="D358" s="8">
        <f t="shared" ref="D358:E358" si="57">SUM(D359)</f>
        <v>1533.1</v>
      </c>
      <c r="E358" s="8">
        <f t="shared" si="57"/>
        <v>1235.9000000000001</v>
      </c>
    </row>
    <row r="359" spans="1:5" s="3" customFormat="1" ht="15" customHeight="1" x14ac:dyDescent="0.25">
      <c r="A359" s="162"/>
      <c r="B359" s="9" t="s">
        <v>113</v>
      </c>
      <c r="C359" s="24" t="s">
        <v>25</v>
      </c>
      <c r="D359" s="27">
        <f t="shared" ref="D359:E359" si="58">SUM(D360:D362)</f>
        <v>1533.1</v>
      </c>
      <c r="E359" s="27">
        <f t="shared" si="58"/>
        <v>1235.9000000000001</v>
      </c>
    </row>
    <row r="360" spans="1:5" s="3" customFormat="1" ht="12.75" customHeight="1" x14ac:dyDescent="0.25">
      <c r="A360" s="163"/>
      <c r="B360" s="17" t="s">
        <v>18</v>
      </c>
      <c r="C360" s="164"/>
      <c r="D360" s="14">
        <v>46</v>
      </c>
      <c r="E360" s="14"/>
    </row>
    <row r="361" spans="1:5" s="3" customFormat="1" ht="12.75" customHeight="1" x14ac:dyDescent="0.25">
      <c r="A361" s="163"/>
      <c r="B361" s="20" t="s">
        <v>13</v>
      </c>
      <c r="C361" s="165"/>
      <c r="D361" s="14">
        <v>1485.3</v>
      </c>
      <c r="E361" s="14">
        <v>1235.9000000000001</v>
      </c>
    </row>
    <row r="362" spans="1:5" s="3" customFormat="1" ht="12.75" customHeight="1" x14ac:dyDescent="0.25">
      <c r="A362" s="163"/>
      <c r="B362" s="22" t="s">
        <v>19</v>
      </c>
      <c r="C362" s="166"/>
      <c r="D362" s="14">
        <v>1.8</v>
      </c>
      <c r="E362" s="14"/>
    </row>
    <row r="363" spans="1:5" s="3" customFormat="1" ht="18" customHeight="1" x14ac:dyDescent="0.25">
      <c r="A363" s="167" t="s">
        <v>114</v>
      </c>
      <c r="B363" s="30" t="s">
        <v>115</v>
      </c>
      <c r="C363" s="31"/>
      <c r="D363" s="76">
        <f t="shared" ref="D363:E363" si="59">SUM(D364)</f>
        <v>269.10000000000002</v>
      </c>
      <c r="E363" s="8">
        <f t="shared" si="59"/>
        <v>169.2</v>
      </c>
    </row>
    <row r="364" spans="1:5" s="3" customFormat="1" ht="15" customHeight="1" x14ac:dyDescent="0.25">
      <c r="A364" s="174"/>
      <c r="B364" s="9" t="s">
        <v>116</v>
      </c>
      <c r="C364" s="24" t="s">
        <v>25</v>
      </c>
      <c r="D364" s="39">
        <f t="shared" ref="D364:E364" si="60">SUM(D365:D366)</f>
        <v>269.10000000000002</v>
      </c>
      <c r="E364" s="27">
        <f t="shared" si="60"/>
        <v>169.2</v>
      </c>
    </row>
    <row r="365" spans="1:5" s="3" customFormat="1" ht="12.75" customHeight="1" x14ac:dyDescent="0.25">
      <c r="A365" s="175"/>
      <c r="B365" s="20" t="s">
        <v>13</v>
      </c>
      <c r="C365" s="165"/>
      <c r="D365" s="77">
        <v>265.3</v>
      </c>
      <c r="E365" s="19">
        <v>169.2</v>
      </c>
    </row>
    <row r="366" spans="1:5" s="3" customFormat="1" ht="12.75" customHeight="1" x14ac:dyDescent="0.25">
      <c r="A366" s="175"/>
      <c r="B366" s="22" t="s">
        <v>19</v>
      </c>
      <c r="C366" s="166"/>
      <c r="D366" s="37">
        <v>3.8</v>
      </c>
      <c r="E366" s="14"/>
    </row>
    <row r="367" spans="1:5" s="3" customFormat="1" ht="18" customHeight="1" x14ac:dyDescent="0.25">
      <c r="A367" s="162" t="s">
        <v>117</v>
      </c>
      <c r="B367" s="30" t="s">
        <v>118</v>
      </c>
      <c r="C367" s="31"/>
      <c r="D367" s="32">
        <f t="shared" ref="D367:E367" si="61">SUM(D368)</f>
        <v>303.89999999999998</v>
      </c>
      <c r="E367" s="33">
        <f t="shared" si="61"/>
        <v>189.8</v>
      </c>
    </row>
    <row r="368" spans="1:5" s="3" customFormat="1" ht="15" customHeight="1" x14ac:dyDescent="0.25">
      <c r="A368" s="162"/>
      <c r="B368" s="9" t="s">
        <v>116</v>
      </c>
      <c r="C368" s="24" t="s">
        <v>25</v>
      </c>
      <c r="D368" s="39">
        <f t="shared" ref="D368:E368" si="62">SUM(D369:D370)</f>
        <v>303.89999999999998</v>
      </c>
      <c r="E368" s="27">
        <f t="shared" si="62"/>
        <v>189.8</v>
      </c>
    </row>
    <row r="369" spans="1:10" s="3" customFormat="1" ht="12.75" customHeight="1" x14ac:dyDescent="0.25">
      <c r="A369" s="163"/>
      <c r="B369" s="20" t="s">
        <v>13</v>
      </c>
      <c r="C369" s="165"/>
      <c r="D369" s="37">
        <v>299.39999999999998</v>
      </c>
      <c r="E369" s="14">
        <v>189.8</v>
      </c>
    </row>
    <row r="370" spans="1:10" s="3" customFormat="1" ht="12.75" customHeight="1" x14ac:dyDescent="0.25">
      <c r="A370" s="163"/>
      <c r="B370" s="22" t="s">
        <v>19</v>
      </c>
      <c r="C370" s="166"/>
      <c r="D370" s="37">
        <v>4.5</v>
      </c>
      <c r="E370" s="14"/>
    </row>
    <row r="371" spans="1:10" s="3" customFormat="1" ht="18" customHeight="1" x14ac:dyDescent="0.25">
      <c r="A371" s="162" t="s">
        <v>119</v>
      </c>
      <c r="B371" s="30" t="s">
        <v>120</v>
      </c>
      <c r="C371" s="42"/>
      <c r="D371" s="32">
        <f t="shared" ref="D371:E371" si="63">SUM(D372)</f>
        <v>246.7</v>
      </c>
      <c r="E371" s="33">
        <f t="shared" si="63"/>
        <v>171.4</v>
      </c>
      <c r="J371" s="44"/>
    </row>
    <row r="372" spans="1:10" s="3" customFormat="1" ht="15" customHeight="1" x14ac:dyDescent="0.25">
      <c r="A372" s="162"/>
      <c r="B372" s="9" t="s">
        <v>116</v>
      </c>
      <c r="C372" s="24" t="s">
        <v>25</v>
      </c>
      <c r="D372" s="39">
        <f t="shared" ref="D372:E372" si="64">SUM(D373:D374)</f>
        <v>246.7</v>
      </c>
      <c r="E372" s="27">
        <f t="shared" si="64"/>
        <v>171.4</v>
      </c>
    </row>
    <row r="373" spans="1:10" s="3" customFormat="1" ht="12.75" customHeight="1" x14ac:dyDescent="0.25">
      <c r="A373" s="163"/>
      <c r="B373" s="20" t="s">
        <v>13</v>
      </c>
      <c r="C373" s="165"/>
      <c r="D373" s="37">
        <v>244.7</v>
      </c>
      <c r="E373" s="14">
        <v>171.4</v>
      </c>
    </row>
    <row r="374" spans="1:10" s="3" customFormat="1" ht="12.75" customHeight="1" x14ac:dyDescent="0.25">
      <c r="A374" s="163"/>
      <c r="B374" s="22" t="s">
        <v>19</v>
      </c>
      <c r="C374" s="166"/>
      <c r="D374" s="37">
        <v>2</v>
      </c>
      <c r="E374" s="14"/>
    </row>
    <row r="375" spans="1:10" s="3" customFormat="1" ht="18" customHeight="1" x14ac:dyDescent="0.25">
      <c r="A375" s="162" t="s">
        <v>121</v>
      </c>
      <c r="B375" s="30" t="s">
        <v>122</v>
      </c>
      <c r="C375" s="31"/>
      <c r="D375" s="32">
        <f t="shared" ref="D375:E375" si="65">SUM(D376)</f>
        <v>373.8</v>
      </c>
      <c r="E375" s="33">
        <f t="shared" si="65"/>
        <v>258.7</v>
      </c>
    </row>
    <row r="376" spans="1:10" s="3" customFormat="1" ht="15" customHeight="1" x14ac:dyDescent="0.25">
      <c r="A376" s="162"/>
      <c r="B376" s="9" t="s">
        <v>116</v>
      </c>
      <c r="C376" s="24" t="s">
        <v>25</v>
      </c>
      <c r="D376" s="39">
        <f t="shared" ref="D376:E376" si="66">SUM(D377:D378)</f>
        <v>373.8</v>
      </c>
      <c r="E376" s="27">
        <f t="shared" si="66"/>
        <v>258.7</v>
      </c>
    </row>
    <row r="377" spans="1:10" s="3" customFormat="1" ht="12.75" customHeight="1" x14ac:dyDescent="0.25">
      <c r="A377" s="163"/>
      <c r="B377" s="20" t="s">
        <v>13</v>
      </c>
      <c r="C377" s="165"/>
      <c r="D377" s="37">
        <v>367.8</v>
      </c>
      <c r="E377" s="14">
        <v>258.7</v>
      </c>
    </row>
    <row r="378" spans="1:10" s="3" customFormat="1" ht="12.75" customHeight="1" x14ac:dyDescent="0.25">
      <c r="A378" s="163"/>
      <c r="B378" s="22" t="s">
        <v>19</v>
      </c>
      <c r="C378" s="166"/>
      <c r="D378" s="37">
        <v>6</v>
      </c>
      <c r="E378" s="14"/>
    </row>
    <row r="379" spans="1:10" s="3" customFormat="1" ht="18" customHeight="1" x14ac:dyDescent="0.25">
      <c r="A379" s="162" t="s">
        <v>123</v>
      </c>
      <c r="B379" s="30" t="s">
        <v>124</v>
      </c>
      <c r="C379" s="42"/>
      <c r="D379" s="32">
        <f t="shared" ref="D379:E379" si="67">SUM(D380)</f>
        <v>238.7</v>
      </c>
      <c r="E379" s="33">
        <f t="shared" si="67"/>
        <v>164.8</v>
      </c>
    </row>
    <row r="380" spans="1:10" s="3" customFormat="1" ht="15" customHeight="1" x14ac:dyDescent="0.25">
      <c r="A380" s="162"/>
      <c r="B380" s="9" t="s">
        <v>116</v>
      </c>
      <c r="C380" s="24" t="s">
        <v>25</v>
      </c>
      <c r="D380" s="39">
        <f t="shared" ref="D380:E380" si="68">SUM(D381:D382)</f>
        <v>238.7</v>
      </c>
      <c r="E380" s="27">
        <f t="shared" si="68"/>
        <v>164.8</v>
      </c>
    </row>
    <row r="381" spans="1:10" s="3" customFormat="1" ht="12.75" customHeight="1" x14ac:dyDescent="0.25">
      <c r="A381" s="163"/>
      <c r="B381" s="20" t="s">
        <v>13</v>
      </c>
      <c r="C381" s="165"/>
      <c r="D381" s="37">
        <v>237.7</v>
      </c>
      <c r="E381" s="14">
        <v>164.8</v>
      </c>
    </row>
    <row r="382" spans="1:10" s="3" customFormat="1" ht="12.75" customHeight="1" x14ac:dyDescent="0.25">
      <c r="A382" s="168"/>
      <c r="B382" s="22" t="s">
        <v>19</v>
      </c>
      <c r="C382" s="166"/>
      <c r="D382" s="37">
        <v>1</v>
      </c>
      <c r="E382" s="14"/>
    </row>
    <row r="383" spans="1:10" s="3" customFormat="1" ht="18" customHeight="1" x14ac:dyDescent="0.25">
      <c r="A383" s="173" t="s">
        <v>125</v>
      </c>
      <c r="B383" s="64" t="s">
        <v>126</v>
      </c>
      <c r="C383" s="42"/>
      <c r="D383" s="32">
        <f>SUM(D384+D387)</f>
        <v>294.90000000000003</v>
      </c>
      <c r="E383" s="32">
        <f>SUM(E384+E387)</f>
        <v>186.4</v>
      </c>
    </row>
    <row r="384" spans="1:10" s="3" customFormat="1" ht="15" customHeight="1" x14ac:dyDescent="0.25">
      <c r="A384" s="173"/>
      <c r="B384" s="113" t="s">
        <v>116</v>
      </c>
      <c r="C384" s="24" t="s">
        <v>25</v>
      </c>
      <c r="D384" s="39">
        <f t="shared" ref="D384:E384" si="69">SUM(D385:D386)</f>
        <v>294.10000000000002</v>
      </c>
      <c r="E384" s="27">
        <f t="shared" si="69"/>
        <v>186.4</v>
      </c>
    </row>
    <row r="385" spans="1:8" s="3" customFormat="1" ht="12.75" customHeight="1" x14ac:dyDescent="0.25">
      <c r="A385" s="173"/>
      <c r="B385" s="65" t="s">
        <v>13</v>
      </c>
      <c r="C385" s="165"/>
      <c r="D385" s="37">
        <v>282.60000000000002</v>
      </c>
      <c r="E385" s="14">
        <v>186.4</v>
      </c>
    </row>
    <row r="386" spans="1:8" s="3" customFormat="1" ht="12.75" customHeight="1" x14ac:dyDescent="0.25">
      <c r="A386" s="173"/>
      <c r="B386" s="66" t="s">
        <v>19</v>
      </c>
      <c r="C386" s="165"/>
      <c r="D386" s="47">
        <v>11.5</v>
      </c>
      <c r="E386" s="48"/>
    </row>
    <row r="387" spans="1:8" s="3" customFormat="1" ht="27" x14ac:dyDescent="0.25">
      <c r="A387" s="173"/>
      <c r="B387" s="23" t="s">
        <v>27</v>
      </c>
      <c r="C387" s="24" t="s">
        <v>28</v>
      </c>
      <c r="D387" s="27">
        <f>SUM(D388)</f>
        <v>0.8</v>
      </c>
      <c r="E387" s="27">
        <f>SUM(E388)</f>
        <v>0</v>
      </c>
    </row>
    <row r="388" spans="1:8" s="3" customFormat="1" ht="12.75" customHeight="1" x14ac:dyDescent="0.25">
      <c r="A388" s="173"/>
      <c r="B388" s="124" t="s">
        <v>13</v>
      </c>
      <c r="C388" s="120"/>
      <c r="D388" s="125">
        <v>0.8</v>
      </c>
      <c r="E388" s="126"/>
    </row>
    <row r="389" spans="1:8" s="3" customFormat="1" ht="18" customHeight="1" x14ac:dyDescent="0.25">
      <c r="A389" s="172" t="s">
        <v>127</v>
      </c>
      <c r="B389" s="30" t="s">
        <v>128</v>
      </c>
      <c r="C389" s="42"/>
      <c r="D389" s="32">
        <f t="shared" ref="D389:E389" si="70">SUM(D390)</f>
        <v>213.7</v>
      </c>
      <c r="E389" s="33">
        <f t="shared" si="70"/>
        <v>136.6</v>
      </c>
      <c r="H389" s="44"/>
    </row>
    <row r="390" spans="1:8" s="3" customFormat="1" ht="15" customHeight="1" x14ac:dyDescent="0.25">
      <c r="A390" s="162"/>
      <c r="B390" s="9" t="s">
        <v>116</v>
      </c>
      <c r="C390" s="24" t="s">
        <v>25</v>
      </c>
      <c r="D390" s="39">
        <f t="shared" ref="D390:E390" si="71">SUM(D391:D392)</f>
        <v>213.7</v>
      </c>
      <c r="E390" s="27">
        <f t="shared" si="71"/>
        <v>136.6</v>
      </c>
    </row>
    <row r="391" spans="1:8" s="3" customFormat="1" ht="12.75" customHeight="1" x14ac:dyDescent="0.25">
      <c r="A391" s="163"/>
      <c r="B391" s="20" t="s">
        <v>13</v>
      </c>
      <c r="C391" s="165"/>
      <c r="D391" s="37">
        <v>213.2</v>
      </c>
      <c r="E391" s="14">
        <v>136.6</v>
      </c>
    </row>
    <row r="392" spans="1:8" s="3" customFormat="1" ht="12.75" customHeight="1" x14ac:dyDescent="0.25">
      <c r="A392" s="163"/>
      <c r="B392" s="22" t="s">
        <v>19</v>
      </c>
      <c r="C392" s="166"/>
      <c r="D392" s="37">
        <v>0.5</v>
      </c>
      <c r="E392" s="14"/>
    </row>
    <row r="393" spans="1:8" s="3" customFormat="1" ht="18" customHeight="1" x14ac:dyDescent="0.25">
      <c r="A393" s="162" t="s">
        <v>129</v>
      </c>
      <c r="B393" s="30" t="s">
        <v>130</v>
      </c>
      <c r="C393" s="42"/>
      <c r="D393" s="32">
        <f t="shared" ref="D393:E393" si="72">SUM(D394)</f>
        <v>238.5</v>
      </c>
      <c r="E393" s="33">
        <f t="shared" si="72"/>
        <v>183.7</v>
      </c>
    </row>
    <row r="394" spans="1:8" s="3" customFormat="1" ht="15" customHeight="1" x14ac:dyDescent="0.25">
      <c r="A394" s="162"/>
      <c r="B394" s="9" t="s">
        <v>116</v>
      </c>
      <c r="C394" s="24" t="s">
        <v>25</v>
      </c>
      <c r="D394" s="39">
        <f t="shared" ref="D394:E394" si="73">SUM(D395:D396)</f>
        <v>238.5</v>
      </c>
      <c r="E394" s="27">
        <f t="shared" si="73"/>
        <v>183.7</v>
      </c>
    </row>
    <row r="395" spans="1:8" s="3" customFormat="1" ht="12.75" customHeight="1" x14ac:dyDescent="0.25">
      <c r="A395" s="163"/>
      <c r="B395" s="20" t="s">
        <v>13</v>
      </c>
      <c r="C395" s="165"/>
      <c r="D395" s="37">
        <v>236.2</v>
      </c>
      <c r="E395" s="14">
        <v>183.7</v>
      </c>
    </row>
    <row r="396" spans="1:8" s="3" customFormat="1" ht="12.75" customHeight="1" x14ac:dyDescent="0.25">
      <c r="A396" s="163"/>
      <c r="B396" s="22" t="s">
        <v>19</v>
      </c>
      <c r="C396" s="166"/>
      <c r="D396" s="37">
        <v>2.2999999999999998</v>
      </c>
      <c r="E396" s="14"/>
    </row>
    <row r="397" spans="1:8" s="3" customFormat="1" ht="18" customHeight="1" x14ac:dyDescent="0.25">
      <c r="A397" s="162" t="s">
        <v>131</v>
      </c>
      <c r="B397" s="30" t="s">
        <v>132</v>
      </c>
      <c r="C397" s="42"/>
      <c r="D397" s="32">
        <f t="shared" ref="D397:E397" si="74">SUM(D398)</f>
        <v>228.2</v>
      </c>
      <c r="E397" s="33">
        <f t="shared" si="74"/>
        <v>160.4</v>
      </c>
    </row>
    <row r="398" spans="1:8" s="3" customFormat="1" ht="15" customHeight="1" x14ac:dyDescent="0.25">
      <c r="A398" s="162"/>
      <c r="B398" s="9" t="s">
        <v>116</v>
      </c>
      <c r="C398" s="24" t="s">
        <v>25</v>
      </c>
      <c r="D398" s="39">
        <f t="shared" ref="D398:E398" si="75">SUM(D399:D400)</f>
        <v>228.2</v>
      </c>
      <c r="E398" s="27">
        <f t="shared" si="75"/>
        <v>160.4</v>
      </c>
    </row>
    <row r="399" spans="1:8" s="3" customFormat="1" ht="12.75" customHeight="1" x14ac:dyDescent="0.25">
      <c r="A399" s="163"/>
      <c r="B399" s="20" t="s">
        <v>13</v>
      </c>
      <c r="C399" s="165"/>
      <c r="D399" s="37">
        <v>226.6</v>
      </c>
      <c r="E399" s="14">
        <v>160.4</v>
      </c>
    </row>
    <row r="400" spans="1:8" s="3" customFormat="1" ht="12.75" customHeight="1" x14ac:dyDescent="0.25">
      <c r="A400" s="163"/>
      <c r="B400" s="22" t="s">
        <v>19</v>
      </c>
      <c r="C400" s="166"/>
      <c r="D400" s="37">
        <v>1.6</v>
      </c>
      <c r="E400" s="14"/>
    </row>
    <row r="401" spans="1:5" s="3" customFormat="1" ht="18" customHeight="1" x14ac:dyDescent="0.25">
      <c r="A401" s="162" t="s">
        <v>133</v>
      </c>
      <c r="B401" s="30" t="s">
        <v>134</v>
      </c>
      <c r="C401" s="42"/>
      <c r="D401" s="32">
        <f t="shared" ref="D401:E401" si="76">SUM(D402)</f>
        <v>242.2</v>
      </c>
      <c r="E401" s="33">
        <f t="shared" si="76"/>
        <v>147.30000000000001</v>
      </c>
    </row>
    <row r="402" spans="1:5" s="3" customFormat="1" ht="15" customHeight="1" x14ac:dyDescent="0.25">
      <c r="A402" s="162"/>
      <c r="B402" s="9" t="s">
        <v>116</v>
      </c>
      <c r="C402" s="24" t="s">
        <v>25</v>
      </c>
      <c r="D402" s="39">
        <f t="shared" ref="D402:E402" si="77">SUM(D403:D404)</f>
        <v>242.2</v>
      </c>
      <c r="E402" s="27">
        <f t="shared" si="77"/>
        <v>147.30000000000001</v>
      </c>
    </row>
    <row r="403" spans="1:5" s="3" customFormat="1" ht="12.75" customHeight="1" x14ac:dyDescent="0.25">
      <c r="A403" s="163"/>
      <c r="B403" s="20" t="s">
        <v>13</v>
      </c>
      <c r="C403" s="165"/>
      <c r="D403" s="37">
        <v>225.2</v>
      </c>
      <c r="E403" s="14">
        <v>147.30000000000001</v>
      </c>
    </row>
    <row r="404" spans="1:5" s="3" customFormat="1" ht="12.75" customHeight="1" x14ac:dyDescent="0.25">
      <c r="A404" s="163"/>
      <c r="B404" s="22" t="s">
        <v>19</v>
      </c>
      <c r="C404" s="166"/>
      <c r="D404" s="37">
        <v>17</v>
      </c>
      <c r="E404" s="14"/>
    </row>
    <row r="405" spans="1:5" s="3" customFormat="1" ht="18" customHeight="1" x14ac:dyDescent="0.25">
      <c r="A405" s="162" t="s">
        <v>135</v>
      </c>
      <c r="B405" s="30" t="s">
        <v>136</v>
      </c>
      <c r="C405" s="42"/>
      <c r="D405" s="32">
        <f>SUM(D406)</f>
        <v>226.6</v>
      </c>
      <c r="E405" s="33">
        <f t="shared" ref="E405" si="78">SUM(E406)</f>
        <v>168.5</v>
      </c>
    </row>
    <row r="406" spans="1:5" s="3" customFormat="1" ht="15" customHeight="1" x14ac:dyDescent="0.25">
      <c r="A406" s="162"/>
      <c r="B406" s="9" t="s">
        <v>116</v>
      </c>
      <c r="C406" s="24" t="s">
        <v>25</v>
      </c>
      <c r="D406" s="39">
        <f t="shared" ref="D406:E406" si="79">SUM(D407:D408)</f>
        <v>226.6</v>
      </c>
      <c r="E406" s="27">
        <f t="shared" si="79"/>
        <v>168.5</v>
      </c>
    </row>
    <row r="407" spans="1:5" s="3" customFormat="1" ht="12.75" customHeight="1" x14ac:dyDescent="0.25">
      <c r="A407" s="163"/>
      <c r="B407" s="20" t="s">
        <v>13</v>
      </c>
      <c r="C407" s="165"/>
      <c r="D407" s="37">
        <v>225.6</v>
      </c>
      <c r="E407" s="14">
        <v>168.5</v>
      </c>
    </row>
    <row r="408" spans="1:5" s="3" customFormat="1" ht="12.75" customHeight="1" x14ac:dyDescent="0.25">
      <c r="A408" s="163"/>
      <c r="B408" s="22" t="s">
        <v>19</v>
      </c>
      <c r="C408" s="166"/>
      <c r="D408" s="37">
        <v>1</v>
      </c>
      <c r="E408" s="14"/>
    </row>
    <row r="409" spans="1:5" s="3" customFormat="1" ht="18" customHeight="1" x14ac:dyDescent="0.25">
      <c r="A409" s="162" t="s">
        <v>137</v>
      </c>
      <c r="B409" s="30" t="s">
        <v>138</v>
      </c>
      <c r="C409" s="42"/>
      <c r="D409" s="32">
        <f t="shared" ref="D409:E409" si="80">SUM(D410)</f>
        <v>189.3</v>
      </c>
      <c r="E409" s="33">
        <f t="shared" si="80"/>
        <v>140</v>
      </c>
    </row>
    <row r="410" spans="1:5" s="3" customFormat="1" ht="15" customHeight="1" x14ac:dyDescent="0.25">
      <c r="A410" s="162"/>
      <c r="B410" s="9" t="s">
        <v>116</v>
      </c>
      <c r="C410" s="24" t="s">
        <v>25</v>
      </c>
      <c r="D410" s="39">
        <f t="shared" ref="D410:E410" si="81">SUM(D411:D412)</f>
        <v>189.3</v>
      </c>
      <c r="E410" s="27">
        <f t="shared" si="81"/>
        <v>140</v>
      </c>
    </row>
    <row r="411" spans="1:5" s="3" customFormat="1" ht="12.75" customHeight="1" x14ac:dyDescent="0.25">
      <c r="A411" s="163"/>
      <c r="B411" s="20" t="s">
        <v>13</v>
      </c>
      <c r="C411" s="165"/>
      <c r="D411" s="77">
        <v>188.3</v>
      </c>
      <c r="E411" s="19">
        <v>140</v>
      </c>
    </row>
    <row r="412" spans="1:5" s="3" customFormat="1" ht="12.75" customHeight="1" x14ac:dyDescent="0.25">
      <c r="A412" s="163"/>
      <c r="B412" s="22" t="s">
        <v>19</v>
      </c>
      <c r="C412" s="166"/>
      <c r="D412" s="78">
        <v>1</v>
      </c>
      <c r="E412" s="79"/>
    </row>
    <row r="413" spans="1:5" s="3" customFormat="1" ht="18" customHeight="1" x14ac:dyDescent="0.25">
      <c r="A413" s="162" t="s">
        <v>139</v>
      </c>
      <c r="B413" s="30" t="s">
        <v>140</v>
      </c>
      <c r="C413" s="42"/>
      <c r="D413" s="33">
        <f>SUM(D414)</f>
        <v>3602.6</v>
      </c>
      <c r="E413" s="33">
        <f>SUM(E414)</f>
        <v>2913.2</v>
      </c>
    </row>
    <row r="414" spans="1:5" s="3" customFormat="1" ht="15" customHeight="1" x14ac:dyDescent="0.25">
      <c r="A414" s="162"/>
      <c r="B414" s="80" t="s">
        <v>141</v>
      </c>
      <c r="C414" s="10" t="s">
        <v>32</v>
      </c>
      <c r="D414" s="27">
        <f t="shared" ref="D414:E414" si="82">SUM(D415:D420)</f>
        <v>3602.6</v>
      </c>
      <c r="E414" s="27">
        <f t="shared" si="82"/>
        <v>2913.2</v>
      </c>
    </row>
    <row r="415" spans="1:5" s="3" customFormat="1" ht="12.75" customHeight="1" x14ac:dyDescent="0.25">
      <c r="A415" s="163"/>
      <c r="B415" s="17" t="s">
        <v>22</v>
      </c>
      <c r="C415" s="164"/>
      <c r="D415" s="14">
        <v>237.7</v>
      </c>
      <c r="E415" s="14">
        <v>224.8</v>
      </c>
    </row>
    <row r="416" spans="1:5" s="3" customFormat="1" ht="12.75" customHeight="1" x14ac:dyDescent="0.25">
      <c r="A416" s="163"/>
      <c r="B416" s="20" t="s">
        <v>26</v>
      </c>
      <c r="C416" s="165"/>
      <c r="D416" s="14">
        <v>59.4</v>
      </c>
      <c r="E416" s="14">
        <v>56.2</v>
      </c>
    </row>
    <row r="417" spans="1:5" s="3" customFormat="1" ht="12.75" customHeight="1" x14ac:dyDescent="0.25">
      <c r="A417" s="163"/>
      <c r="B417" s="20" t="s">
        <v>18</v>
      </c>
      <c r="C417" s="165"/>
      <c r="D417" s="19">
        <v>207</v>
      </c>
      <c r="E417" s="19">
        <v>189.6</v>
      </c>
    </row>
    <row r="418" spans="1:5" s="3" customFormat="1" ht="12.75" customHeight="1" x14ac:dyDescent="0.25">
      <c r="A418" s="163"/>
      <c r="B418" s="28" t="s">
        <v>17</v>
      </c>
      <c r="C418" s="165"/>
      <c r="D418" s="19">
        <v>481.4</v>
      </c>
      <c r="E418" s="19">
        <v>463.4</v>
      </c>
    </row>
    <row r="419" spans="1:5" s="3" customFormat="1" ht="12.75" customHeight="1" x14ac:dyDescent="0.25">
      <c r="A419" s="163"/>
      <c r="B419" s="20" t="s">
        <v>13</v>
      </c>
      <c r="C419" s="165"/>
      <c r="D419" s="19">
        <v>2219.5</v>
      </c>
      <c r="E419" s="19">
        <v>1905.7</v>
      </c>
    </row>
    <row r="420" spans="1:5" s="3" customFormat="1" ht="12.75" customHeight="1" x14ac:dyDescent="0.25">
      <c r="A420" s="163"/>
      <c r="B420" s="22" t="s">
        <v>19</v>
      </c>
      <c r="C420" s="166"/>
      <c r="D420" s="77">
        <v>397.6</v>
      </c>
      <c r="E420" s="19">
        <v>73.5</v>
      </c>
    </row>
    <row r="421" spans="1:5" s="3" customFormat="1" ht="18" customHeight="1" x14ac:dyDescent="0.25">
      <c r="A421" s="167" t="s">
        <v>142</v>
      </c>
      <c r="B421" s="75" t="s">
        <v>143</v>
      </c>
      <c r="C421" s="42"/>
      <c r="D421" s="33">
        <f t="shared" ref="D421:E421" si="83">SUM(D422)</f>
        <v>528.9</v>
      </c>
      <c r="E421" s="33">
        <f t="shared" si="83"/>
        <v>405.8</v>
      </c>
    </row>
    <row r="422" spans="1:5" s="3" customFormat="1" ht="15" customHeight="1" x14ac:dyDescent="0.25">
      <c r="A422" s="168"/>
      <c r="B422" s="23" t="s">
        <v>144</v>
      </c>
      <c r="C422" s="24" t="s">
        <v>36</v>
      </c>
      <c r="D422" s="27">
        <f t="shared" ref="D422:E422" si="84">SUM(D423:D424)</f>
        <v>528.9</v>
      </c>
      <c r="E422" s="27">
        <f t="shared" si="84"/>
        <v>405.8</v>
      </c>
    </row>
    <row r="423" spans="1:5" s="3" customFormat="1" ht="12.75" customHeight="1" x14ac:dyDescent="0.25">
      <c r="A423" s="168"/>
      <c r="B423" s="20" t="s">
        <v>17</v>
      </c>
      <c r="C423" s="165"/>
      <c r="D423" s="14">
        <v>508.1</v>
      </c>
      <c r="E423" s="14">
        <v>390.8</v>
      </c>
    </row>
    <row r="424" spans="1:5" s="3" customFormat="1" ht="12.75" customHeight="1" x14ac:dyDescent="0.25">
      <c r="A424" s="168"/>
      <c r="B424" s="22" t="s">
        <v>13</v>
      </c>
      <c r="C424" s="165"/>
      <c r="D424" s="14">
        <v>20.8</v>
      </c>
      <c r="E424" s="14">
        <v>15</v>
      </c>
    </row>
    <row r="425" spans="1:5" s="3" customFormat="1" ht="20.100000000000001" customHeight="1" x14ac:dyDescent="0.25">
      <c r="A425" s="169" t="s">
        <v>145</v>
      </c>
      <c r="B425" s="170"/>
      <c r="C425" s="81"/>
      <c r="D425" s="82">
        <f>SUM(D478+D474+D468+D458+D451+D444+D432+D426)</f>
        <v>67056.299999999988</v>
      </c>
      <c r="E425" s="83">
        <f>SUM(E478+E474+E468+E458+E451+E444+E432+E426)</f>
        <v>37418.600000000006</v>
      </c>
    </row>
    <row r="426" spans="1:5" s="3" customFormat="1" ht="15" customHeight="1" x14ac:dyDescent="0.25">
      <c r="A426" s="145" t="s">
        <v>146</v>
      </c>
      <c r="B426" s="171"/>
      <c r="C426" s="84" t="s">
        <v>12</v>
      </c>
      <c r="D426" s="85">
        <f>SUM(D427:D431)</f>
        <v>11136.099999999997</v>
      </c>
      <c r="E426" s="86">
        <f>SUM(E427:E431)</f>
        <v>8587.2000000000007</v>
      </c>
    </row>
    <row r="427" spans="1:5" s="3" customFormat="1" ht="12.75" customHeight="1" x14ac:dyDescent="0.25">
      <c r="A427" s="156"/>
      <c r="B427" s="17" t="s">
        <v>16</v>
      </c>
      <c r="C427" s="87"/>
      <c r="D427" s="19">
        <f>SUM(D17)</f>
        <v>10</v>
      </c>
      <c r="E427" s="127"/>
    </row>
    <row r="428" spans="1:5" s="3" customFormat="1" ht="12.75" customHeight="1" x14ac:dyDescent="0.25">
      <c r="A428" s="154"/>
      <c r="B428" s="28" t="s">
        <v>17</v>
      </c>
      <c r="C428" s="150"/>
      <c r="D428" s="19">
        <f>SUM(D18+D175)</f>
        <v>2462.3999999999996</v>
      </c>
      <c r="E428" s="19">
        <f>SUM(E18+E175)</f>
        <v>2312.3000000000002</v>
      </c>
    </row>
    <row r="429" spans="1:5" s="3" customFormat="1" ht="12.75" customHeight="1" x14ac:dyDescent="0.25">
      <c r="A429" s="154"/>
      <c r="B429" s="20" t="s">
        <v>18</v>
      </c>
      <c r="C429" s="150"/>
      <c r="D429" s="19">
        <f>SUM(D19)</f>
        <v>25.9</v>
      </c>
      <c r="E429" s="19">
        <f>SUM(E19)</f>
        <v>24.4</v>
      </c>
    </row>
    <row r="430" spans="1:5" s="3" customFormat="1" ht="12.75" customHeight="1" x14ac:dyDescent="0.25">
      <c r="A430" s="154"/>
      <c r="B430" s="20" t="s">
        <v>13</v>
      </c>
      <c r="C430" s="150"/>
      <c r="D430" s="19">
        <f>SUM(D20+D67+D77+D85+D93+D103+D113+D121+D129+D139+D147+D155+D165+D176+D14)</f>
        <v>8605.2999999999975</v>
      </c>
      <c r="E430" s="19">
        <f>SUM(E20+E67+E77+E85+E93+E103+E113+E121+E129+E139+E147+E155+E165+E176+E14)</f>
        <v>6250.5</v>
      </c>
    </row>
    <row r="431" spans="1:5" s="3" customFormat="1" ht="12.75" customHeight="1" x14ac:dyDescent="0.25">
      <c r="A431" s="155"/>
      <c r="B431" s="22" t="s">
        <v>19</v>
      </c>
      <c r="C431" s="151"/>
      <c r="D431" s="14">
        <f>SUM(D21)</f>
        <v>32.5</v>
      </c>
      <c r="E431" s="14"/>
    </row>
    <row r="432" spans="1:5" s="3" customFormat="1" ht="15" customHeight="1" x14ac:dyDescent="0.25">
      <c r="A432" s="145" t="s">
        <v>20</v>
      </c>
      <c r="B432" s="144"/>
      <c r="C432" s="89" t="s">
        <v>21</v>
      </c>
      <c r="D432" s="88">
        <f>SUM(D433:D443)</f>
        <v>27915.399999999998</v>
      </c>
      <c r="E432" s="88">
        <f>SUM(E433:E443)</f>
        <v>21572.400000000001</v>
      </c>
    </row>
    <row r="433" spans="1:5" s="3" customFormat="1" ht="12.75" customHeight="1" x14ac:dyDescent="0.25">
      <c r="A433" s="159"/>
      <c r="B433" s="110" t="s">
        <v>22</v>
      </c>
      <c r="C433" s="87"/>
      <c r="D433" s="19">
        <f>SUM(D23)</f>
        <v>1001.3</v>
      </c>
      <c r="E433" s="19">
        <f>SUM(E23)</f>
        <v>13.5</v>
      </c>
    </row>
    <row r="434" spans="1:5" s="3" customFormat="1" ht="12.75" customHeight="1" x14ac:dyDescent="0.25">
      <c r="A434" s="160"/>
      <c r="B434" s="65" t="s">
        <v>18</v>
      </c>
      <c r="C434" s="137"/>
      <c r="D434" s="19">
        <f>SUM(D24+D319+D182++D212+D222+D233+D251+D308+D347+D261+D330)</f>
        <v>334.8</v>
      </c>
      <c r="E434" s="19">
        <f>SUM(E24+E319+E182++E212+E222+E233+E251+E308+E347+E261+E330)</f>
        <v>131.6</v>
      </c>
    </row>
    <row r="435" spans="1:5" s="3" customFormat="1" ht="12.75" customHeight="1" x14ac:dyDescent="0.25">
      <c r="A435" s="160"/>
      <c r="B435" s="65" t="s">
        <v>151</v>
      </c>
      <c r="C435" s="137"/>
      <c r="D435" s="19">
        <f>SUM(D25+D183+D192+D203+D213+D223+D234+D242+D252+D262+D271+D281+D291+D299+D310+D321+D332+D340+D355)</f>
        <v>91.000000000000014</v>
      </c>
      <c r="E435" s="19">
        <f>SUM(E25+E183+E192+E203+E213+E223+E234+E242+E252+E262+E271+E281+E291+E299+E310+E321+E332+E340+E355)</f>
        <v>23</v>
      </c>
    </row>
    <row r="436" spans="1:5" s="3" customFormat="1" ht="12.75" customHeight="1" x14ac:dyDescent="0.25">
      <c r="A436" s="160"/>
      <c r="B436" s="65" t="s">
        <v>23</v>
      </c>
      <c r="C436" s="137"/>
      <c r="D436" s="19">
        <f>SUM(D27+D179+D189+D198+D209+D229+D219+D248+D239+D258+D268+D277+D287+D297+D305+D316+D327+D338+D354+D346)</f>
        <v>12559.6</v>
      </c>
      <c r="E436" s="19">
        <f>SUM(E27+E179+E189+E198+E209+E229+E219+E248+E239+E258+E268+E277+E287+E297+E305+E316+E327+E338+E354+E346)</f>
        <v>12065.5</v>
      </c>
    </row>
    <row r="437" spans="1:5" s="3" customFormat="1" ht="12.75" customHeight="1" x14ac:dyDescent="0.25">
      <c r="A437" s="160"/>
      <c r="B437" s="65" t="s">
        <v>42</v>
      </c>
      <c r="C437" s="137"/>
      <c r="D437" s="19">
        <f>SUM(D199+D230)</f>
        <v>163.79999999999998</v>
      </c>
      <c r="E437" s="19">
        <f>SUM(E199+E230)</f>
        <v>159.69999999999999</v>
      </c>
    </row>
    <row r="438" spans="1:5" s="3" customFormat="1" ht="12.75" customHeight="1" x14ac:dyDescent="0.25">
      <c r="A438" s="160"/>
      <c r="B438" s="111" t="s">
        <v>17</v>
      </c>
      <c r="C438" s="137"/>
      <c r="D438" s="19">
        <f>SUM(D180+D190+D200+D210+D220+D231+D240+D249+D259+D269+D278+D288+D306+D317+D328+D339+D298)</f>
        <v>524.39999999999986</v>
      </c>
      <c r="E438" s="19"/>
    </row>
    <row r="439" spans="1:5" s="3" customFormat="1" ht="12.75" customHeight="1" x14ac:dyDescent="0.25">
      <c r="A439" s="160"/>
      <c r="B439" s="65" t="s">
        <v>151</v>
      </c>
      <c r="C439" s="137"/>
      <c r="D439" s="19">
        <f>SUM(D181+D191+D202+D211+D221+D232+D241+D250+D260+D270+D279+D289+D307+D318+D329+D26)</f>
        <v>459.50000000000011</v>
      </c>
      <c r="E439" s="19">
        <f>SUM(E181+E191+E202+E211+E221+E232+E241+E250+E260+E270+E279+E289+E307+E318+E329+E26)</f>
        <v>439.99999999999994</v>
      </c>
    </row>
    <row r="440" spans="1:5" s="3" customFormat="1" ht="12.75" customHeight="1" x14ac:dyDescent="0.25">
      <c r="A440" s="160"/>
      <c r="B440" s="65" t="s">
        <v>33</v>
      </c>
      <c r="C440" s="137"/>
      <c r="D440" s="19">
        <f>SUM(D201+D280+D290+D309+D320+D331)</f>
        <v>7.2</v>
      </c>
      <c r="E440" s="19">
        <f>SUM(E201+E280+E290+E309+E320+E331)</f>
        <v>6.5</v>
      </c>
    </row>
    <row r="441" spans="1:5" s="3" customFormat="1" ht="12.75" customHeight="1" x14ac:dyDescent="0.25">
      <c r="A441" s="160"/>
      <c r="B441" s="65" t="s">
        <v>150</v>
      </c>
      <c r="C441" s="137"/>
      <c r="D441" s="19">
        <f>SUM(D204+D214+D253+D263+D282+D292+D333+D184+D311+D193+D224+D243+D272+D300+D322+D341)</f>
        <v>233.5</v>
      </c>
      <c r="E441" s="19">
        <f>SUM(E204+E214+E253+E263+E282+E292+E333+E184+E311+E193+E224+E243+E272+E300+E322+E341)</f>
        <v>216.70000000000002</v>
      </c>
    </row>
    <row r="442" spans="1:5" s="3" customFormat="1" ht="12.75" customHeight="1" x14ac:dyDescent="0.25">
      <c r="A442" s="160"/>
      <c r="B442" s="65" t="s">
        <v>13</v>
      </c>
      <c r="C442" s="137"/>
      <c r="D442" s="19">
        <f>SUM(D28+D185+D194+D205+D215+D225+D235+D254+D264+D273+D283+D293+D301+D312+D323+D334+D342+D348+D356+D244)</f>
        <v>12036.699999999999</v>
      </c>
      <c r="E442" s="19">
        <f>SUM(E28+E185+E194+E205+E215+E225+E235+E254+E264+E273+E283+E293+E301+E312+E323+E334+E342+E348+E356+E244)</f>
        <v>8515.9</v>
      </c>
    </row>
    <row r="443" spans="1:5" s="3" customFormat="1" ht="12.75" customHeight="1" x14ac:dyDescent="0.25">
      <c r="A443" s="161"/>
      <c r="B443" s="66" t="s">
        <v>19</v>
      </c>
      <c r="C443" s="137"/>
      <c r="D443" s="19">
        <f>SUM(D186+D195+D206+D216+D226+D236+D245+D255+D265+D274+D284+D294+D302+D313+D324+D335+D343+D349+D357)</f>
        <v>503.59999999999997</v>
      </c>
      <c r="E443" s="19"/>
    </row>
    <row r="444" spans="1:5" s="3" customFormat="1" ht="15" customHeight="1" x14ac:dyDescent="0.25">
      <c r="A444" s="157" t="s">
        <v>24</v>
      </c>
      <c r="B444" s="158"/>
      <c r="C444" s="90" t="s">
        <v>25</v>
      </c>
      <c r="D444" s="88">
        <f>SUM(D445:D450)</f>
        <v>6145.9000000000005</v>
      </c>
      <c r="E444" s="88">
        <f>SUM(E445:E450)</f>
        <v>3332.6000000000004</v>
      </c>
    </row>
    <row r="445" spans="1:5" s="3" customFormat="1" ht="12.75" customHeight="1" x14ac:dyDescent="0.25">
      <c r="A445" s="133"/>
      <c r="B445" s="110" t="s">
        <v>22</v>
      </c>
      <c r="C445" s="149"/>
      <c r="D445" s="14">
        <f>SUM(D30)</f>
        <v>101.9</v>
      </c>
      <c r="E445" s="14"/>
    </row>
    <row r="446" spans="1:5" s="3" customFormat="1" ht="12.75" customHeight="1" x14ac:dyDescent="0.25">
      <c r="A446" s="133"/>
      <c r="B446" s="65" t="s">
        <v>26</v>
      </c>
      <c r="C446" s="150"/>
      <c r="D446" s="14">
        <f>SUM(D31)</f>
        <v>18</v>
      </c>
      <c r="E446" s="14"/>
    </row>
    <row r="447" spans="1:5" s="3" customFormat="1" ht="12.75" customHeight="1" x14ac:dyDescent="0.25">
      <c r="A447" s="133"/>
      <c r="B447" s="65" t="s">
        <v>18</v>
      </c>
      <c r="C447" s="150"/>
      <c r="D447" s="14">
        <f>SUM(D360+D32)</f>
        <v>570.79999999999995</v>
      </c>
      <c r="E447" s="14">
        <f>SUM(E360+E32)</f>
        <v>0.5</v>
      </c>
    </row>
    <row r="448" spans="1:5" s="3" customFormat="1" ht="12.75" customHeight="1" x14ac:dyDescent="0.25">
      <c r="A448" s="133"/>
      <c r="B448" s="65" t="s">
        <v>151</v>
      </c>
      <c r="C448" s="150"/>
      <c r="D448" s="14">
        <f>SUM(D33)</f>
        <v>12</v>
      </c>
      <c r="E448" s="14">
        <f>SUM(E33)</f>
        <v>1.9</v>
      </c>
    </row>
    <row r="449" spans="1:5" s="3" customFormat="1" ht="12.75" customHeight="1" x14ac:dyDescent="0.25">
      <c r="A449" s="133"/>
      <c r="B449" s="65" t="s">
        <v>13</v>
      </c>
      <c r="C449" s="150"/>
      <c r="D449" s="19">
        <f>SUM(D34+D351+D361+D365+D369+D373+D377+D381+D385+D391+D395+D399+D403+D407+D411+D105+D157+D69+D130+D167+D95)</f>
        <v>5389.2000000000007</v>
      </c>
      <c r="E449" s="19">
        <f>SUM(E34+E351+E361+E365+E369+E373+E377+E381+E385+E391+E395+E399+E403+E407+E411+E105)</f>
        <v>3330.2000000000003</v>
      </c>
    </row>
    <row r="450" spans="1:5" s="3" customFormat="1" ht="12.75" customHeight="1" x14ac:dyDescent="0.25">
      <c r="A450" s="133"/>
      <c r="B450" s="66" t="s">
        <v>19</v>
      </c>
      <c r="C450" s="151"/>
      <c r="D450" s="19">
        <f>SUM(D362+D366+D370+D374+D378+D382+D386+D392+D396+D400+D404+D408+D412)</f>
        <v>54</v>
      </c>
      <c r="E450" s="19"/>
    </row>
    <row r="451" spans="1:5" s="3" customFormat="1" ht="15" customHeight="1" x14ac:dyDescent="0.25">
      <c r="A451" s="152" t="s">
        <v>147</v>
      </c>
      <c r="B451" s="153"/>
      <c r="C451" s="89" t="s">
        <v>28</v>
      </c>
      <c r="D451" s="88">
        <f>SUM(D452:D457)</f>
        <v>5023.2</v>
      </c>
      <c r="E451" s="88">
        <f>SUM(E452:E457)</f>
        <v>36.200000000000003</v>
      </c>
    </row>
    <row r="452" spans="1:5" s="3" customFormat="1" ht="12.75" customHeight="1" x14ac:dyDescent="0.25">
      <c r="A452" s="103"/>
      <c r="B452" s="17" t="s">
        <v>22</v>
      </c>
      <c r="C452" s="87"/>
      <c r="D452" s="14">
        <f>D36</f>
        <v>6.7</v>
      </c>
      <c r="E452" s="14">
        <f>E36</f>
        <v>5</v>
      </c>
    </row>
    <row r="453" spans="1:5" s="3" customFormat="1" ht="12.75" customHeight="1" x14ac:dyDescent="0.25">
      <c r="A453" s="119"/>
      <c r="B453" s="20" t="s">
        <v>26</v>
      </c>
      <c r="C453" s="87"/>
      <c r="D453" s="14">
        <f>SUM(D37)</f>
        <v>9.1999999999999993</v>
      </c>
      <c r="E453" s="14">
        <f>SUM(E37)</f>
        <v>9</v>
      </c>
    </row>
    <row r="454" spans="1:5" s="3" customFormat="1" ht="12.75" customHeight="1" x14ac:dyDescent="0.25">
      <c r="A454" s="154"/>
      <c r="B454" s="20" t="s">
        <v>29</v>
      </c>
      <c r="C454" s="150"/>
      <c r="D454" s="14">
        <f>SUM(D38)</f>
        <v>2634.2</v>
      </c>
      <c r="E454" s="14"/>
    </row>
    <row r="455" spans="1:5" s="3" customFormat="1" ht="12.75" customHeight="1" x14ac:dyDescent="0.25">
      <c r="A455" s="154"/>
      <c r="B455" s="20" t="s">
        <v>13</v>
      </c>
      <c r="C455" s="150"/>
      <c r="D455" s="19">
        <f>SUM(D40+D71+D79+D87+D97+D107+D115+D123+D133+D141+D149+D159+D169+D388)</f>
        <v>1879.5</v>
      </c>
      <c r="E455" s="19">
        <f>SUM(E40+E71+E79+E87+E97+E107+E115+E123+E133+E141+E149+E159+E169+E388)</f>
        <v>22.2</v>
      </c>
    </row>
    <row r="456" spans="1:5" s="3" customFormat="1" ht="12.75" customHeight="1" x14ac:dyDescent="0.25">
      <c r="A456" s="154"/>
      <c r="B456" s="20" t="s">
        <v>30</v>
      </c>
      <c r="C456" s="150"/>
      <c r="D456" s="128">
        <f>SUM(D39)</f>
        <v>462.9</v>
      </c>
      <c r="E456" s="129"/>
    </row>
    <row r="457" spans="1:5" s="3" customFormat="1" ht="12.75" customHeight="1" x14ac:dyDescent="0.25">
      <c r="A457" s="155"/>
      <c r="B457" s="22" t="s">
        <v>19</v>
      </c>
      <c r="C457" s="151"/>
      <c r="D457" s="19">
        <f>SUM(D72+D80+D88+D98+D108+D116+D124+D134+D142+D150+D160+D170)</f>
        <v>30.7</v>
      </c>
      <c r="E457" s="19"/>
    </row>
    <row r="458" spans="1:5" s="3" customFormat="1" ht="15" customHeight="1" x14ac:dyDescent="0.25">
      <c r="A458" s="143" t="s">
        <v>31</v>
      </c>
      <c r="B458" s="144"/>
      <c r="C458" s="89" t="s">
        <v>32</v>
      </c>
      <c r="D458" s="88">
        <f>SUM(D459:D467)</f>
        <v>12034.000000000002</v>
      </c>
      <c r="E458" s="88">
        <f>SUM(E459:E467)</f>
        <v>3481.2000000000003</v>
      </c>
    </row>
    <row r="459" spans="1:5" s="3" customFormat="1" ht="12.75" customHeight="1" x14ac:dyDescent="0.25">
      <c r="A459" s="140"/>
      <c r="B459" s="17" t="s">
        <v>22</v>
      </c>
      <c r="C459" s="136"/>
      <c r="D459" s="14">
        <f>SUM(D415+D42)</f>
        <v>331</v>
      </c>
      <c r="E459" s="14">
        <f>SUM(E415+E42)</f>
        <v>251.60000000000002</v>
      </c>
    </row>
    <row r="460" spans="1:5" s="3" customFormat="1" ht="12.75" customHeight="1" x14ac:dyDescent="0.25">
      <c r="A460" s="134"/>
      <c r="B460" s="20" t="s">
        <v>18</v>
      </c>
      <c r="C460" s="137"/>
      <c r="D460" s="14">
        <f>SUM(D417+D43)</f>
        <v>534</v>
      </c>
      <c r="E460" s="14">
        <f>SUM(E417+E43)</f>
        <v>197.7</v>
      </c>
    </row>
    <row r="461" spans="1:5" s="3" customFormat="1" ht="12.75" customHeight="1" x14ac:dyDescent="0.25">
      <c r="A461" s="134"/>
      <c r="B461" s="28" t="s">
        <v>17</v>
      </c>
      <c r="C461" s="137"/>
      <c r="D461" s="19">
        <f>SUM(D418+D44)</f>
        <v>1874.1</v>
      </c>
      <c r="E461" s="19">
        <f>SUM(E418+E44)</f>
        <v>511.9</v>
      </c>
    </row>
    <row r="462" spans="1:5" s="3" customFormat="1" ht="12.75" customHeight="1" x14ac:dyDescent="0.25">
      <c r="A462" s="134"/>
      <c r="B462" s="20" t="s">
        <v>26</v>
      </c>
      <c r="C462" s="137"/>
      <c r="D462" s="19">
        <f>SUM(D416+D48)</f>
        <v>63.5</v>
      </c>
      <c r="E462" s="19">
        <f>SUM(E416+E48)</f>
        <v>60.1</v>
      </c>
    </row>
    <row r="463" spans="1:5" s="3" customFormat="1" ht="12.75" customHeight="1" x14ac:dyDescent="0.25">
      <c r="A463" s="134"/>
      <c r="B463" s="20" t="s">
        <v>33</v>
      </c>
      <c r="C463" s="137"/>
      <c r="D463" s="14">
        <f>SUM(D45)</f>
        <v>4.5</v>
      </c>
      <c r="E463" s="14">
        <f>SUM(E45)</f>
        <v>0.1</v>
      </c>
    </row>
    <row r="464" spans="1:5" s="3" customFormat="1" ht="12.75" customHeight="1" x14ac:dyDescent="0.25">
      <c r="A464" s="134"/>
      <c r="B464" s="20" t="s">
        <v>150</v>
      </c>
      <c r="C464" s="137"/>
      <c r="D464" s="14">
        <f>SUM(D46)</f>
        <v>28.3</v>
      </c>
      <c r="E464" s="14"/>
    </row>
    <row r="465" spans="1:5" s="3" customFormat="1" ht="12.75" customHeight="1" x14ac:dyDescent="0.25">
      <c r="A465" s="134"/>
      <c r="B465" s="20" t="s">
        <v>13</v>
      </c>
      <c r="C465" s="137"/>
      <c r="D465" s="19">
        <f>SUM(D47+D74+D82+D90+D100+D110+D118+D126+D136+D144+D152+D162+D172+D419)</f>
        <v>5280.2000000000007</v>
      </c>
      <c r="E465" s="19">
        <f>SUM(E47+E74+E82+E90+E100+E110+E118+E126+E136+E144+E152+E162+E172+E419)</f>
        <v>2386.3000000000002</v>
      </c>
    </row>
    <row r="466" spans="1:5" s="3" customFormat="1" ht="12.75" customHeight="1" x14ac:dyDescent="0.25">
      <c r="A466" s="134"/>
      <c r="B466" s="20" t="s">
        <v>34</v>
      </c>
      <c r="C466" s="137"/>
      <c r="D466" s="130">
        <f>SUM(D49)</f>
        <v>3520.8</v>
      </c>
      <c r="E466" s="130"/>
    </row>
    <row r="467" spans="1:5" s="3" customFormat="1" ht="12.75" customHeight="1" x14ac:dyDescent="0.25">
      <c r="A467" s="141"/>
      <c r="B467" s="22" t="s">
        <v>19</v>
      </c>
      <c r="C467" s="142"/>
      <c r="D467" s="130">
        <f>SUM(D420)</f>
        <v>397.6</v>
      </c>
      <c r="E467" s="130">
        <f>SUM(E420)</f>
        <v>73.5</v>
      </c>
    </row>
    <row r="468" spans="1:5" s="3" customFormat="1" ht="15" customHeight="1" x14ac:dyDescent="0.25">
      <c r="A468" s="143" t="s">
        <v>35</v>
      </c>
      <c r="B468" s="144"/>
      <c r="C468" s="89" t="s">
        <v>36</v>
      </c>
      <c r="D468" s="88">
        <f>SUM(D469:D473)</f>
        <v>724.5</v>
      </c>
      <c r="E468" s="88">
        <f>SUM(E469:E473)</f>
        <v>409</v>
      </c>
    </row>
    <row r="469" spans="1:5" s="3" customFormat="1" ht="12.75" customHeight="1" x14ac:dyDescent="0.25">
      <c r="A469" s="140"/>
      <c r="B469" s="17" t="s">
        <v>22</v>
      </c>
      <c r="C469" s="136"/>
      <c r="D469" s="19">
        <f>SUM(D51)</f>
        <v>75.8</v>
      </c>
      <c r="E469" s="19">
        <f>SUM(E51)</f>
        <v>3.2</v>
      </c>
    </row>
    <row r="470" spans="1:5" s="3" customFormat="1" ht="12.75" customHeight="1" x14ac:dyDescent="0.25">
      <c r="A470" s="134"/>
      <c r="B470" s="20" t="s">
        <v>26</v>
      </c>
      <c r="C470" s="137"/>
      <c r="D470" s="19">
        <f>SUM(D52)</f>
        <v>10.9</v>
      </c>
      <c r="E470" s="19"/>
    </row>
    <row r="471" spans="1:5" s="3" customFormat="1" ht="12.75" customHeight="1" x14ac:dyDescent="0.25">
      <c r="A471" s="134"/>
      <c r="B471" s="28" t="s">
        <v>17</v>
      </c>
      <c r="C471" s="137"/>
      <c r="D471" s="19">
        <f>SUM(D423)</f>
        <v>508.1</v>
      </c>
      <c r="E471" s="19">
        <f>SUM(E423)</f>
        <v>390.8</v>
      </c>
    </row>
    <row r="472" spans="1:5" s="3" customFormat="1" ht="12.75" customHeight="1" x14ac:dyDescent="0.25">
      <c r="A472" s="134"/>
      <c r="B472" s="20" t="s">
        <v>13</v>
      </c>
      <c r="C472" s="137"/>
      <c r="D472" s="19">
        <f>SUM(D424+D53)</f>
        <v>107.3</v>
      </c>
      <c r="E472" s="19">
        <f>SUM(E424+E53)</f>
        <v>15</v>
      </c>
    </row>
    <row r="473" spans="1:5" s="3" customFormat="1" ht="12.75" customHeight="1" x14ac:dyDescent="0.25">
      <c r="A473" s="141"/>
      <c r="B473" s="22" t="s">
        <v>37</v>
      </c>
      <c r="C473" s="142"/>
      <c r="D473" s="130">
        <f>SUM(D54)</f>
        <v>22.4</v>
      </c>
      <c r="E473" s="130"/>
    </row>
    <row r="474" spans="1:5" s="3" customFormat="1" ht="15" customHeight="1" x14ac:dyDescent="0.25">
      <c r="A474" s="145" t="s">
        <v>148</v>
      </c>
      <c r="B474" s="144"/>
      <c r="C474" s="116" t="s">
        <v>39</v>
      </c>
      <c r="D474" s="88">
        <f>SUM(D475:D477)</f>
        <v>1860</v>
      </c>
      <c r="E474" s="88">
        <f>SUM(E475:E476)</f>
        <v>0</v>
      </c>
    </row>
    <row r="475" spans="1:5" s="3" customFormat="1" ht="12.75" customHeight="1" x14ac:dyDescent="0.25">
      <c r="A475" s="146"/>
      <c r="B475" s="115" t="s">
        <v>13</v>
      </c>
      <c r="C475" s="148"/>
      <c r="D475" s="99">
        <f>SUM(D56)</f>
        <v>1699.5</v>
      </c>
      <c r="E475" s="91"/>
    </row>
    <row r="476" spans="1:5" ht="12.75" customHeight="1" x14ac:dyDescent="0.25">
      <c r="A476" s="146"/>
      <c r="B476" s="12" t="s">
        <v>37</v>
      </c>
      <c r="C476" s="148"/>
      <c r="D476" s="91">
        <f>SUM(D58)</f>
        <v>139.6</v>
      </c>
      <c r="E476" s="91"/>
    </row>
    <row r="477" spans="1:5" ht="12.75" customHeight="1" x14ac:dyDescent="0.25">
      <c r="A477" s="147"/>
      <c r="B477" s="12" t="s">
        <v>18</v>
      </c>
      <c r="C477" s="148"/>
      <c r="D477" s="91">
        <f>D57</f>
        <v>20.9</v>
      </c>
      <c r="E477" s="91"/>
    </row>
    <row r="478" spans="1:5" ht="15" customHeight="1" x14ac:dyDescent="0.25">
      <c r="A478" s="133" t="s">
        <v>40</v>
      </c>
      <c r="B478" s="133"/>
      <c r="C478" s="117" t="s">
        <v>41</v>
      </c>
      <c r="D478" s="88">
        <f t="shared" ref="D478:E478" si="85">SUM(D479:D483)</f>
        <v>2217.1999999999998</v>
      </c>
      <c r="E478" s="88">
        <f t="shared" si="85"/>
        <v>0</v>
      </c>
    </row>
    <row r="479" spans="1:5" ht="12.75" customHeight="1" x14ac:dyDescent="0.25">
      <c r="A479" s="134"/>
      <c r="B479" s="20" t="s">
        <v>22</v>
      </c>
      <c r="C479" s="136"/>
      <c r="D479" s="14">
        <f>SUM(D60)</f>
        <v>501</v>
      </c>
      <c r="E479" s="14"/>
    </row>
    <row r="480" spans="1:5" ht="12.75" customHeight="1" x14ac:dyDescent="0.25">
      <c r="A480" s="134"/>
      <c r="B480" s="28" t="s">
        <v>17</v>
      </c>
      <c r="C480" s="137"/>
      <c r="D480" s="14">
        <f>SUM(D61)</f>
        <v>453.3</v>
      </c>
      <c r="E480" s="14"/>
    </row>
    <row r="481" spans="1:5" ht="12.75" customHeight="1" x14ac:dyDescent="0.25">
      <c r="A481" s="134"/>
      <c r="B481" s="20" t="s">
        <v>42</v>
      </c>
      <c r="C481" s="137"/>
      <c r="D481" s="14">
        <f>SUM(D62)</f>
        <v>656</v>
      </c>
      <c r="E481" s="14"/>
    </row>
    <row r="482" spans="1:5" ht="12.75" customHeight="1" x14ac:dyDescent="0.25">
      <c r="A482" s="134"/>
      <c r="B482" s="20" t="s">
        <v>26</v>
      </c>
      <c r="C482" s="137"/>
      <c r="D482" s="14">
        <f>SUM(D63)</f>
        <v>88.4</v>
      </c>
      <c r="E482" s="14"/>
    </row>
    <row r="483" spans="1:5" ht="12.75" customHeight="1" x14ac:dyDescent="0.25">
      <c r="A483" s="135"/>
      <c r="B483" s="22" t="s">
        <v>13</v>
      </c>
      <c r="C483" s="138"/>
      <c r="D483" s="19">
        <f>SUM(D64)</f>
        <v>518.5</v>
      </c>
      <c r="E483" s="14"/>
    </row>
    <row r="484" spans="1:5" ht="15" customHeight="1" x14ac:dyDescent="0.25">
      <c r="A484" s="139" t="s">
        <v>149</v>
      </c>
      <c r="B484" s="139"/>
      <c r="C484" s="139"/>
    </row>
    <row r="485" spans="1:5" ht="15" customHeight="1" x14ac:dyDescent="0.25"/>
    <row r="486" spans="1:5" ht="15" customHeight="1" x14ac:dyDescent="0.25"/>
    <row r="487" spans="1:5" ht="15" customHeight="1" x14ac:dyDescent="0.25"/>
    <row r="488" spans="1:5" ht="15" customHeight="1" x14ac:dyDescent="0.25">
      <c r="C488" s="92"/>
    </row>
    <row r="489" spans="1:5" x14ac:dyDescent="0.25">
      <c r="C489" s="92"/>
      <c r="D489" s="93"/>
      <c r="E489" s="93"/>
    </row>
    <row r="490" spans="1:5" x14ac:dyDescent="0.25">
      <c r="C490" s="92"/>
      <c r="D490" s="93"/>
      <c r="E490" s="93"/>
    </row>
    <row r="491" spans="1:5" x14ac:dyDescent="0.25">
      <c r="C491" s="92"/>
      <c r="D491" s="93"/>
      <c r="E491" s="93"/>
    </row>
    <row r="492" spans="1:5" x14ac:dyDescent="0.25">
      <c r="C492" s="92"/>
      <c r="D492" s="93"/>
      <c r="E492" s="93"/>
    </row>
    <row r="493" spans="1:5" x14ac:dyDescent="0.25">
      <c r="C493" s="92"/>
      <c r="D493" s="93"/>
      <c r="E493" s="93"/>
    </row>
    <row r="494" spans="1:5" x14ac:dyDescent="0.25">
      <c r="C494" s="92"/>
      <c r="D494" s="93"/>
      <c r="E494" s="93"/>
    </row>
    <row r="495" spans="1:5" x14ac:dyDescent="0.25">
      <c r="C495" s="92"/>
      <c r="D495" s="93"/>
      <c r="E495" s="93"/>
    </row>
    <row r="496" spans="1:5" x14ac:dyDescent="0.25">
      <c r="C496" s="92"/>
      <c r="D496" s="93"/>
      <c r="E496" s="93"/>
    </row>
    <row r="497" spans="3:5" x14ac:dyDescent="0.25">
      <c r="C497" s="92"/>
      <c r="D497" s="93"/>
      <c r="E497" s="93"/>
    </row>
    <row r="498" spans="3:5" x14ac:dyDescent="0.25">
      <c r="C498" s="92"/>
      <c r="D498" s="93"/>
      <c r="E498" s="93"/>
    </row>
    <row r="499" spans="3:5" x14ac:dyDescent="0.25">
      <c r="C499" s="92"/>
      <c r="D499" s="93"/>
      <c r="E499" s="93"/>
    </row>
    <row r="500" spans="3:5" x14ac:dyDescent="0.25">
      <c r="C500" s="92"/>
      <c r="D500" s="93"/>
      <c r="E500" s="93"/>
    </row>
    <row r="501" spans="3:5" x14ac:dyDescent="0.25">
      <c r="C501" s="92"/>
      <c r="D501" s="93"/>
      <c r="E501" s="93"/>
    </row>
    <row r="502" spans="3:5" x14ac:dyDescent="0.25">
      <c r="C502" s="92"/>
      <c r="D502" s="93"/>
      <c r="E502" s="93"/>
    </row>
    <row r="503" spans="3:5" x14ac:dyDescent="0.25">
      <c r="C503" s="92"/>
      <c r="D503" s="93"/>
      <c r="E503" s="93"/>
    </row>
    <row r="504" spans="3:5" x14ac:dyDescent="0.25">
      <c r="C504" s="92"/>
      <c r="D504" s="94"/>
      <c r="E504" s="94"/>
    </row>
    <row r="505" spans="3:5" x14ac:dyDescent="0.25">
      <c r="C505" s="3"/>
      <c r="D505" s="95"/>
      <c r="E505" s="95"/>
    </row>
  </sheetData>
  <mergeCells count="130">
    <mergeCell ref="A8:E8"/>
    <mergeCell ref="A12:A14"/>
    <mergeCell ref="A15:A64"/>
    <mergeCell ref="C23:C28"/>
    <mergeCell ref="C30:C34"/>
    <mergeCell ref="C38:C40"/>
    <mergeCell ref="C42:C49"/>
    <mergeCell ref="C51:C54"/>
    <mergeCell ref="C56:C58"/>
    <mergeCell ref="C60:C64"/>
    <mergeCell ref="A91:A100"/>
    <mergeCell ref="C97:C98"/>
    <mergeCell ref="A101:A110"/>
    <mergeCell ref="C107:C108"/>
    <mergeCell ref="A111:A118"/>
    <mergeCell ref="C115:C116"/>
    <mergeCell ref="A65:A74"/>
    <mergeCell ref="C71:C72"/>
    <mergeCell ref="A75:A82"/>
    <mergeCell ref="C79:C80"/>
    <mergeCell ref="A83:A90"/>
    <mergeCell ref="C87:C88"/>
    <mergeCell ref="A145:A152"/>
    <mergeCell ref="C149:C150"/>
    <mergeCell ref="A153:A162"/>
    <mergeCell ref="C159:C160"/>
    <mergeCell ref="A163:A172"/>
    <mergeCell ref="C169:C170"/>
    <mergeCell ref="A119:A126"/>
    <mergeCell ref="C123:C124"/>
    <mergeCell ref="A127:A136"/>
    <mergeCell ref="C133:C134"/>
    <mergeCell ref="A137:A144"/>
    <mergeCell ref="C141:C142"/>
    <mergeCell ref="A196:A206"/>
    <mergeCell ref="C198:C206"/>
    <mergeCell ref="A207:A216"/>
    <mergeCell ref="C209:C216"/>
    <mergeCell ref="A217:A226"/>
    <mergeCell ref="C219:C226"/>
    <mergeCell ref="A173:A176"/>
    <mergeCell ref="C175:C176"/>
    <mergeCell ref="A177:A186"/>
    <mergeCell ref="C179:C186"/>
    <mergeCell ref="A187:A195"/>
    <mergeCell ref="C189:C195"/>
    <mergeCell ref="A256:A265"/>
    <mergeCell ref="C258:C265"/>
    <mergeCell ref="A266:A274"/>
    <mergeCell ref="C268:C274"/>
    <mergeCell ref="A275:A284"/>
    <mergeCell ref="C277:C284"/>
    <mergeCell ref="A227:A236"/>
    <mergeCell ref="C229:C236"/>
    <mergeCell ref="A237:A245"/>
    <mergeCell ref="C239:C245"/>
    <mergeCell ref="A246:A255"/>
    <mergeCell ref="C248:C255"/>
    <mergeCell ref="A314:A324"/>
    <mergeCell ref="C316:C324"/>
    <mergeCell ref="A325:A335"/>
    <mergeCell ref="C327:C335"/>
    <mergeCell ref="A336:A343"/>
    <mergeCell ref="C338:C343"/>
    <mergeCell ref="A285:A294"/>
    <mergeCell ref="C287:C294"/>
    <mergeCell ref="A295:A302"/>
    <mergeCell ref="C297:C302"/>
    <mergeCell ref="A303:A313"/>
    <mergeCell ref="C305:C313"/>
    <mergeCell ref="A363:A366"/>
    <mergeCell ref="C365:C366"/>
    <mergeCell ref="A367:A370"/>
    <mergeCell ref="C369:C370"/>
    <mergeCell ref="A371:A374"/>
    <mergeCell ref="C373:C374"/>
    <mergeCell ref="A344:A351"/>
    <mergeCell ref="C348:C349"/>
    <mergeCell ref="A352:A357"/>
    <mergeCell ref="C354:C357"/>
    <mergeCell ref="A358:A362"/>
    <mergeCell ref="C360:C362"/>
    <mergeCell ref="A389:A392"/>
    <mergeCell ref="C391:C392"/>
    <mergeCell ref="A393:A396"/>
    <mergeCell ref="C395:C396"/>
    <mergeCell ref="A397:A400"/>
    <mergeCell ref="C399:C400"/>
    <mergeCell ref="A375:A378"/>
    <mergeCell ref="C377:C378"/>
    <mergeCell ref="A379:A382"/>
    <mergeCell ref="C381:C382"/>
    <mergeCell ref="C385:C386"/>
    <mergeCell ref="A383:A388"/>
    <mergeCell ref="A413:A420"/>
    <mergeCell ref="C415:C420"/>
    <mergeCell ref="A421:A424"/>
    <mergeCell ref="C423:C424"/>
    <mergeCell ref="A425:B425"/>
    <mergeCell ref="A426:B426"/>
    <mergeCell ref="A401:A404"/>
    <mergeCell ref="C403:C404"/>
    <mergeCell ref="A405:A408"/>
    <mergeCell ref="C407:C408"/>
    <mergeCell ref="A409:A412"/>
    <mergeCell ref="C411:C412"/>
    <mergeCell ref="A445:A450"/>
    <mergeCell ref="C445:C450"/>
    <mergeCell ref="A451:B451"/>
    <mergeCell ref="A454:A457"/>
    <mergeCell ref="C454:C457"/>
    <mergeCell ref="A458:B458"/>
    <mergeCell ref="A427:A431"/>
    <mergeCell ref="C428:C431"/>
    <mergeCell ref="A432:B432"/>
    <mergeCell ref="C434:C443"/>
    <mergeCell ref="A444:B444"/>
    <mergeCell ref="A433:A443"/>
    <mergeCell ref="A478:B478"/>
    <mergeCell ref="A479:A483"/>
    <mergeCell ref="C479:C483"/>
    <mergeCell ref="A484:C484"/>
    <mergeCell ref="A459:A467"/>
    <mergeCell ref="C459:C467"/>
    <mergeCell ref="A468:B468"/>
    <mergeCell ref="A469:A473"/>
    <mergeCell ref="C469:C473"/>
    <mergeCell ref="A474:B474"/>
    <mergeCell ref="A475:A477"/>
    <mergeCell ref="C475:C477"/>
  </mergeCells>
  <pageMargins left="0.2" right="0.2" top="0.2" bottom="0.2" header="0.2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2024-11-05T12:20:49Z</cp:lastPrinted>
  <dcterms:created xsi:type="dcterms:W3CDTF">2021-01-31T12:45:20Z</dcterms:created>
  <dcterms:modified xsi:type="dcterms:W3CDTF">2024-11-07T07:44:57Z</dcterms:modified>
</cp:coreProperties>
</file>