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09-26\"/>
    </mc:Choice>
  </mc:AlternateContent>
  <bookViews>
    <workbookView xWindow="0" yWindow="0" windowWidth="28800" windowHeight="12135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E407" i="2" l="1"/>
  <c r="D407" i="2"/>
  <c r="E92" i="2" l="1"/>
  <c r="D92" i="2"/>
  <c r="D161" i="2"/>
  <c r="E164" i="2"/>
  <c r="D164" i="2"/>
  <c r="D390" i="2" l="1"/>
  <c r="D395" i="2" l="1"/>
  <c r="D430" i="2"/>
  <c r="D53" i="2" l="1"/>
  <c r="E22" i="2" l="1"/>
  <c r="E402" i="2" l="1"/>
  <c r="D402" i="2"/>
  <c r="E406" i="2" l="1"/>
  <c r="D406" i="2"/>
  <c r="E34" i="2"/>
  <c r="D34" i="2"/>
  <c r="E416" i="2" l="1"/>
  <c r="D416" i="2"/>
  <c r="D418" i="2"/>
  <c r="E128" i="2"/>
  <c r="D128" i="2"/>
  <c r="D403" i="2" s="1"/>
  <c r="E66" i="2"/>
  <c r="D66" i="2"/>
  <c r="D154" i="2"/>
  <c r="E154" i="2"/>
  <c r="E409" i="2" l="1"/>
  <c r="E405" i="2" s="1"/>
  <c r="E388" i="2"/>
  <c r="E403" i="2"/>
  <c r="E102" i="2"/>
  <c r="D102" i="2"/>
  <c r="E392" i="2"/>
  <c r="D392" i="2"/>
  <c r="E394" i="2"/>
  <c r="D394" i="2"/>
  <c r="D436" i="2" l="1"/>
  <c r="D435" i="2"/>
  <c r="D434" i="2"/>
  <c r="D433" i="2"/>
  <c r="D432" i="2"/>
  <c r="E431" i="2"/>
  <c r="D429" i="2"/>
  <c r="D428" i="2"/>
  <c r="D427" i="2" s="1"/>
  <c r="E427" i="2"/>
  <c r="D426" i="2"/>
  <c r="E425" i="2"/>
  <c r="D425" i="2"/>
  <c r="E424" i="2"/>
  <c r="D424" i="2"/>
  <c r="E423" i="2"/>
  <c r="D423" i="2"/>
  <c r="E421" i="2"/>
  <c r="D421" i="2"/>
  <c r="D420" i="2"/>
  <c r="E419" i="2"/>
  <c r="D419" i="2"/>
  <c r="E417" i="2"/>
  <c r="D417" i="2"/>
  <c r="E415" i="2"/>
  <c r="D415" i="2"/>
  <c r="E414" i="2"/>
  <c r="D414" i="2"/>
  <c r="E413" i="2"/>
  <c r="D413" i="2"/>
  <c r="D411" i="2"/>
  <c r="D410" i="2"/>
  <c r="D409" i="2"/>
  <c r="D408" i="2"/>
  <c r="D404" i="2"/>
  <c r="E401" i="2"/>
  <c r="E398" i="2" s="1"/>
  <c r="D401" i="2"/>
  <c r="D400" i="2"/>
  <c r="D399" i="2"/>
  <c r="D397" i="2"/>
  <c r="E396" i="2"/>
  <c r="D396" i="2"/>
  <c r="D393" i="2"/>
  <c r="E391" i="2"/>
  <c r="D391" i="2"/>
  <c r="E389" i="2"/>
  <c r="D389" i="2"/>
  <c r="D388" i="2"/>
  <c r="D386" i="2"/>
  <c r="E385" i="2"/>
  <c r="D385" i="2"/>
  <c r="E384" i="2"/>
  <c r="D384" i="2"/>
  <c r="E383" i="2"/>
  <c r="E381" i="2" s="1"/>
  <c r="D383" i="2"/>
  <c r="D382" i="2"/>
  <c r="E377" i="2"/>
  <c r="E376" i="2" s="1"/>
  <c r="D377" i="2"/>
  <c r="D376" i="2" s="1"/>
  <c r="E369" i="2"/>
  <c r="E368" i="2" s="1"/>
  <c r="D369" i="2"/>
  <c r="D368" i="2" s="1"/>
  <c r="E365" i="2"/>
  <c r="E364" i="2" s="1"/>
  <c r="D365" i="2"/>
  <c r="D364" i="2" s="1"/>
  <c r="E361" i="2"/>
  <c r="E360" i="2" s="1"/>
  <c r="D361" i="2"/>
  <c r="D360" i="2" s="1"/>
  <c r="E357" i="2"/>
  <c r="E356" i="2" s="1"/>
  <c r="D357" i="2"/>
  <c r="D356" i="2" s="1"/>
  <c r="E353" i="2"/>
  <c r="E352" i="2" s="1"/>
  <c r="D353" i="2"/>
  <c r="D352" i="2" s="1"/>
  <c r="E349" i="2"/>
  <c r="E348" i="2" s="1"/>
  <c r="D349" i="2"/>
  <c r="D348" i="2" s="1"/>
  <c r="E345" i="2"/>
  <c r="E344" i="2" s="1"/>
  <c r="D345" i="2"/>
  <c r="D344" i="2" s="1"/>
  <c r="E341" i="2"/>
  <c r="E340" i="2" s="1"/>
  <c r="D341" i="2"/>
  <c r="D340" i="2" s="1"/>
  <c r="E337" i="2"/>
  <c r="E336" i="2" s="1"/>
  <c r="D337" i="2"/>
  <c r="D336" i="2" s="1"/>
  <c r="E333" i="2"/>
  <c r="D333" i="2"/>
  <c r="D332" i="2" s="1"/>
  <c r="E332" i="2"/>
  <c r="E329" i="2"/>
  <c r="E328" i="2" s="1"/>
  <c r="D329" i="2"/>
  <c r="D328" i="2" s="1"/>
  <c r="E325" i="2"/>
  <c r="E324" i="2" s="1"/>
  <c r="D325" i="2"/>
  <c r="D324" i="2" s="1"/>
  <c r="E321" i="2"/>
  <c r="E320" i="2" s="1"/>
  <c r="D321" i="2"/>
  <c r="D320" i="2" s="1"/>
  <c r="E316" i="2"/>
  <c r="E315" i="2" s="1"/>
  <c r="D316" i="2"/>
  <c r="D315" i="2" s="1"/>
  <c r="E311" i="2"/>
  <c r="E310" i="2" s="1"/>
  <c r="D311" i="2"/>
  <c r="D310" i="2" s="1"/>
  <c r="E308" i="2"/>
  <c r="D308" i="2"/>
  <c r="E303" i="2"/>
  <c r="D303" i="2"/>
  <c r="D302" i="2" s="1"/>
  <c r="E296" i="2"/>
  <c r="E295" i="2" s="1"/>
  <c r="D296" i="2"/>
  <c r="D295" i="2"/>
  <c r="E288" i="2"/>
  <c r="E287" i="2" s="1"/>
  <c r="D288" i="2"/>
  <c r="D287" i="2" s="1"/>
  <c r="E280" i="2"/>
  <c r="E279" i="2" s="1"/>
  <c r="D280" i="2"/>
  <c r="D279" i="2" s="1"/>
  <c r="E271" i="2"/>
  <c r="E270" i="2" s="1"/>
  <c r="D271" i="2"/>
  <c r="D270" i="2" s="1"/>
  <c r="E265" i="2"/>
  <c r="E264" i="2" s="1"/>
  <c r="D265" i="2"/>
  <c r="D264" i="2" s="1"/>
  <c r="E257" i="2"/>
  <c r="E256" i="2" s="1"/>
  <c r="D257" i="2"/>
  <c r="D256" i="2" s="1"/>
  <c r="E249" i="2"/>
  <c r="E248" i="2" s="1"/>
  <c r="D249" i="2"/>
  <c r="D248" i="2" s="1"/>
  <c r="E243" i="2"/>
  <c r="E242" i="2" s="1"/>
  <c r="D243" i="2"/>
  <c r="D242" i="2" s="1"/>
  <c r="E236" i="2"/>
  <c r="E235" i="2" s="1"/>
  <c r="D236" i="2"/>
  <c r="D235" i="2" s="1"/>
  <c r="E228" i="2"/>
  <c r="E227" i="2" s="1"/>
  <c r="D228" i="2"/>
  <c r="D227" i="2" s="1"/>
  <c r="E222" i="2"/>
  <c r="E221" i="2" s="1"/>
  <c r="D222" i="2"/>
  <c r="D221" i="2" s="1"/>
  <c r="E214" i="2"/>
  <c r="E213" i="2" s="1"/>
  <c r="D214" i="2"/>
  <c r="D213" i="2" s="1"/>
  <c r="E207" i="2"/>
  <c r="E206" i="2" s="1"/>
  <c r="D207" i="2"/>
  <c r="D206" i="2" s="1"/>
  <c r="E199" i="2"/>
  <c r="E198" i="2" s="1"/>
  <c r="D199" i="2"/>
  <c r="D198" i="2" s="1"/>
  <c r="E190" i="2"/>
  <c r="E189" i="2" s="1"/>
  <c r="D190" i="2"/>
  <c r="D189" i="2" s="1"/>
  <c r="E184" i="2"/>
  <c r="E183" i="2" s="1"/>
  <c r="D184" i="2"/>
  <c r="D183" i="2" s="1"/>
  <c r="E176" i="2"/>
  <c r="E175" i="2" s="1"/>
  <c r="D176" i="2"/>
  <c r="D175" i="2" s="1"/>
  <c r="E172" i="2"/>
  <c r="D172" i="2"/>
  <c r="E171" i="2"/>
  <c r="D171" i="2"/>
  <c r="E169" i="2"/>
  <c r="D169" i="2"/>
  <c r="E166" i="2"/>
  <c r="D166" i="2"/>
  <c r="E162" i="2"/>
  <c r="E161" i="2" s="1"/>
  <c r="D162" i="2"/>
  <c r="E159" i="2"/>
  <c r="D159" i="2"/>
  <c r="E156" i="2"/>
  <c r="D156" i="2"/>
  <c r="E152" i="2"/>
  <c r="D152" i="2"/>
  <c r="E149" i="2"/>
  <c r="D149" i="2"/>
  <c r="E146" i="2"/>
  <c r="D146" i="2"/>
  <c r="E144" i="2"/>
  <c r="D144" i="2"/>
  <c r="E141" i="2"/>
  <c r="D141" i="2"/>
  <c r="E138" i="2"/>
  <c r="D138" i="2"/>
  <c r="E136" i="2"/>
  <c r="D136" i="2"/>
  <c r="E133" i="2"/>
  <c r="D133" i="2"/>
  <c r="E130" i="2"/>
  <c r="D130" i="2"/>
  <c r="E126" i="2"/>
  <c r="D126" i="2"/>
  <c r="E123" i="2"/>
  <c r="D123" i="2"/>
  <c r="E120" i="2"/>
  <c r="D120" i="2"/>
  <c r="E118" i="2"/>
  <c r="D118" i="2"/>
  <c r="E115" i="2"/>
  <c r="D115" i="2"/>
  <c r="E112" i="2"/>
  <c r="D112" i="2"/>
  <c r="E110" i="2"/>
  <c r="D110" i="2"/>
  <c r="E107" i="2"/>
  <c r="D107" i="2"/>
  <c r="E104" i="2"/>
  <c r="D104" i="2"/>
  <c r="E100" i="2"/>
  <c r="D100" i="2"/>
  <c r="E97" i="2"/>
  <c r="D97" i="2"/>
  <c r="E94" i="2"/>
  <c r="D94" i="2"/>
  <c r="E90" i="2"/>
  <c r="E89" i="2" s="1"/>
  <c r="D90" i="2"/>
  <c r="D89" i="2" s="1"/>
  <c r="E87" i="2"/>
  <c r="D87" i="2"/>
  <c r="E84" i="2"/>
  <c r="D84" i="2"/>
  <c r="E82" i="2"/>
  <c r="D82" i="2"/>
  <c r="E79" i="2"/>
  <c r="D79" i="2"/>
  <c r="E76" i="2"/>
  <c r="D76" i="2"/>
  <c r="E74" i="2"/>
  <c r="D74" i="2"/>
  <c r="E71" i="2"/>
  <c r="D71" i="2"/>
  <c r="E68" i="2"/>
  <c r="D68" i="2"/>
  <c r="E64" i="2"/>
  <c r="D64" i="2"/>
  <c r="E57" i="2"/>
  <c r="D57" i="2"/>
  <c r="E53" i="2"/>
  <c r="E49" i="2"/>
  <c r="D49" i="2"/>
  <c r="E40" i="2"/>
  <c r="D40" i="2"/>
  <c r="E28" i="2"/>
  <c r="D28" i="2"/>
  <c r="D22" i="2"/>
  <c r="E16" i="2"/>
  <c r="D16" i="2"/>
  <c r="E13" i="2"/>
  <c r="E12" i="2" s="1"/>
  <c r="D13" i="2"/>
  <c r="D12" i="2" s="1"/>
  <c r="E387" i="2" l="1"/>
  <c r="E15" i="2"/>
  <c r="E151" i="2"/>
  <c r="E73" i="2"/>
  <c r="E81" i="2"/>
  <c r="D109" i="2"/>
  <c r="D125" i="2"/>
  <c r="D381" i="2"/>
  <c r="D387" i="2"/>
  <c r="D412" i="2"/>
  <c r="E99" i="2"/>
  <c r="E117" i="2"/>
  <c r="E302" i="2"/>
  <c r="D431" i="2"/>
  <c r="D143" i="2"/>
  <c r="D405" i="2"/>
  <c r="D63" i="2"/>
  <c r="E143" i="2"/>
  <c r="D151" i="2"/>
  <c r="E422" i="2"/>
  <c r="E412" i="2"/>
  <c r="E380" i="2" s="1"/>
  <c r="E135" i="2"/>
  <c r="E63" i="2"/>
  <c r="D81" i="2"/>
  <c r="E109" i="2"/>
  <c r="D422" i="2"/>
  <c r="D99" i="2"/>
  <c r="E125" i="2"/>
  <c r="D135" i="2"/>
  <c r="D73" i="2"/>
  <c r="D117" i="2"/>
  <c r="D15" i="2"/>
  <c r="D398" i="2"/>
  <c r="D380" i="2" l="1"/>
</calcChain>
</file>

<file path=xl/sharedStrings.xml><?xml version="1.0" encoding="utf-8"?>
<sst xmlns="http://schemas.openxmlformats.org/spreadsheetml/2006/main" count="581" uniqueCount="155">
  <si>
    <t>PATVIRTINTA</t>
  </si>
  <si>
    <t>Panevėžio rajono savivaldybės tarybos</t>
  </si>
  <si>
    <t>3 priedas</t>
  </si>
  <si>
    <t>PANEVĖŽIO RAJONO SAVIVALDYBĖS 2024 METŲ ASIGNAVIMAI PAGAL PROGRAMAS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</si>
  <si>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</si>
  <si>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</si>
  <si>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</si>
  <si>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</si>
  <si>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</si>
  <si>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</si>
  <si>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</si>
  <si>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</si>
  <si>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</si>
  <si>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</si>
  <si>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</si>
  <si>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</si>
  <si>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ES paramos lėšos 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</si>
  <si>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</si>
  <si>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</si>
  <si>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</si>
  <si>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</si>
  <si>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</si>
  <si>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 xml:space="preserve">ES finansinės paramos lėšos </t>
  </si>
  <si>
    <t>mokymo lėšos</t>
  </si>
  <si>
    <t>Aktyvaus bendruomenės gyvenimo skatinimo programa</t>
  </si>
  <si>
    <t>03</t>
  </si>
  <si>
    <t>valstybės biudžeto lėšos projektams</t>
  </si>
  <si>
    <t xml:space="preserve"> Rajono infrastruktūros priežiūros, modernizavimo ir plėtros 
programa</t>
  </si>
  <si>
    <t>04</t>
  </si>
  <si>
    <t>valstybės lėšos keliams</t>
  </si>
  <si>
    <t>skolintos lėšos</t>
  </si>
  <si>
    <t>Socialinės atskirties mažinimo programa</t>
  </si>
  <si>
    <t>05</t>
  </si>
  <si>
    <t>valstybės biudžeto lėšos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</si>
  <si>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</si>
  <si>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</si>
  <si>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</si>
  <si>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</si>
  <si>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</si>
  <si>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</si>
  <si>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</si>
  <si>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</si>
  <si>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</si>
  <si>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</si>
  <si>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</si>
  <si>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>Rajono infrastruktūros priežiūros, modernizavimo ir plėtros 
programa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</si>
  <si>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</si>
  <si>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</si>
  <si>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</si>
  <si>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</si>
  <si>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</si>
  <si>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</si>
  <si>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</si>
  <si>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</si>
  <si>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</si>
  <si>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</si>
  <si>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</si>
  <si>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</si>
  <si>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</si>
  <si>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</si>
  <si>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</si>
  <si>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</si>
  <si>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</si>
  <si>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</si>
  <si>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</si>
  <si>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</si>
  <si>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</si>
  <si>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</si>
  <si>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</si>
  <si>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</si>
  <si>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</si>
  <si>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</si>
  <si>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</si>
  <si>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iš jų: Ugdymo proceso ir kokybiškos ugdymosi aplinkos užtikrinimo 
programa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</si>
  <si>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</si>
  <si>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</si>
  <si>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</si>
  <si>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</si>
  <si>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</si>
  <si>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</si>
  <si>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</si>
  <si>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</si>
  <si>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</si>
  <si>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</si>
  <si>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</si>
  <si>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</si>
  <si>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</si>
  <si>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</si>
  <si>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</si>
  <si>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</si>
  <si>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</si>
  <si>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</si>
  <si>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</si>
  <si>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</si>
  <si>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</si>
  <si>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</si>
  <si>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</si>
  <si>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</si>
  <si>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</si>
  <si>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</si>
  <si>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</si>
  <si>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</si>
  <si>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</si>
  <si>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</si>
  <si>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</si>
  <si>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</si>
  <si>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valstybės skolintos lėšos</t>
  </si>
  <si>
    <t>33.</t>
  </si>
  <si>
    <t>Švietimo centras, iš viso</t>
  </si>
  <si>
    <t>iš jų:  Ugdymo proceso ir kokybiškos ugdymosi aplinkos užtikrinimo 
programa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</si>
  <si>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</si>
  <si>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</si>
  <si>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</si>
  <si>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</si>
  <si>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</si>
  <si>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</si>
  <si>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</si>
  <si>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</si>
  <si>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</si>
  <si>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</si>
  <si>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</si>
  <si>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</si>
  <si>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</si>
  <si>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</si>
  <si>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</si>
  <si>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</si>
  <si>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</si>
  <si>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</si>
  <si>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</si>
  <si>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</si>
  <si>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</si>
  <si>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</si>
  <si>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</si>
  <si>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</si>
  <si>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</si>
  <si>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</si>
  <si>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</si>
  <si>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</si>
  <si>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</si>
  <si>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</si>
  <si>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</si>
  <si>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</si>
  <si>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</si>
  <si>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</si>
  <si>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</si>
  <si>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</si>
  <si>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</si>
  <si>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</si>
  <si>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</si>
  <si>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</si>
  <si>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</si>
  <si>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valstybės vardu pasiskolintos lėšos</t>
  </si>
  <si>
    <t>valstybės biudžeto tikslinės paskirties lėšos</t>
  </si>
  <si>
    <t>(tūkst. eurų)</t>
  </si>
  <si>
    <t>2024 m. rugsėjo 26 d. sprendimu Nr. T-215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</si>
</sst>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190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7" xfId="1" applyNumberFormat="1" applyFont="1" applyFill="1" applyBorder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164" fontId="8" fillId="2" borderId="8" xfId="2" applyNumberFormat="1" applyFont="1" applyFill="1" applyBorder="1" applyAlignment="1" applyProtection="1">
      <alignment horizontal="right" vertical="center"/>
    </xf>
    <xf numFmtId="0" fontId="9" fillId="2" borderId="0" xfId="1" applyFont="1" applyFill="1" applyBorder="1" applyAlignment="1">
      <alignment horizontal="right" vertical="center"/>
    </xf>
    <xf numFmtId="49" fontId="10" fillId="2" borderId="8" xfId="1" applyNumberFormat="1" applyFont="1" applyFill="1" applyBorder="1" applyAlignment="1">
      <alignment horizontal="center" vertical="center"/>
    </xf>
    <xf numFmtId="164" fontId="9" fillId="2" borderId="8" xfId="1" applyNumberFormat="1" applyFont="1" applyFill="1" applyBorder="1" applyAlignment="1">
      <alignment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164" fontId="9" fillId="4" borderId="8" xfId="1" applyNumberFormat="1" applyFont="1" applyFill="1" applyBorder="1" applyAlignment="1">
      <alignment vertical="center"/>
    </xf>
    <xf numFmtId="0" fontId="9" fillId="2" borderId="17" xfId="1" applyFont="1" applyFill="1" applyBorder="1" applyAlignment="1">
      <alignment horizontal="right" vertical="center"/>
    </xf>
    <xf numFmtId="49" fontId="10" fillId="2" borderId="18" xfId="1" applyNumberFormat="1" applyFont="1" applyFill="1" applyBorder="1" applyAlignment="1">
      <alignment vertical="center"/>
    </xf>
    <xf numFmtId="0" fontId="9" fillId="2" borderId="7" xfId="1" applyFont="1" applyFill="1" applyBorder="1" applyAlignment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4" borderId="8" xfId="1" applyNumberFormat="1" applyFont="1" applyFill="1" applyBorder="1" applyAlignment="1">
      <alignment vertical="center"/>
    </xf>
    <xf numFmtId="49" fontId="8" fillId="2" borderId="20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0" fontId="9" fillId="2" borderId="17" xfId="1" applyFont="1" applyFill="1" applyBorder="1" applyAlignment="1">
      <alignment horizontal="left"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6" fillId="3" borderId="11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right" vertical="center"/>
    </xf>
    <xf numFmtId="164" fontId="6" fillId="3" borderId="23" xfId="1" applyNumberFormat="1" applyFont="1" applyFill="1" applyBorder="1" applyAlignment="1">
      <alignment vertical="center"/>
    </xf>
    <xf numFmtId="164" fontId="6" fillId="3" borderId="8" xfId="1" applyNumberFormat="1" applyFont="1" applyFill="1" applyBorder="1" applyAlignment="1">
      <alignment vertical="center"/>
    </xf>
    <xf numFmtId="164" fontId="8" fillId="2" borderId="23" xfId="2" applyNumberFormat="1" applyFont="1" applyFill="1" applyBorder="1" applyAlignment="1" applyProtection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49" fontId="10" fillId="2" borderId="22" xfId="1" applyNumberFormat="1" applyFont="1" applyFill="1" applyBorder="1" applyAlignment="1">
      <alignment horizontal="center" vertical="center"/>
    </xf>
    <xf numFmtId="164" fontId="9" fillId="2" borderId="23" xfId="1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64" fontId="8" fillId="2" borderId="23" xfId="1" applyNumberFormat="1" applyFont="1" applyFill="1" applyBorder="1" applyAlignment="1">
      <alignment vertical="center"/>
    </xf>
    <xf numFmtId="164" fontId="12" fillId="2" borderId="8" xfId="3" applyNumberFormat="1" applyFont="1" applyFill="1" applyBorder="1" applyAlignment="1" applyProtection="1">
      <alignment vertical="center"/>
    </xf>
    <xf numFmtId="0" fontId="6" fillId="3" borderId="22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center" vertical="center"/>
    </xf>
    <xf numFmtId="0" fontId="8" fillId="2" borderId="7" xfId="2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Alignment="1">
      <alignment vertical="center"/>
    </xf>
    <xf numFmtId="164" fontId="6" fillId="3" borderId="26" xfId="1" applyNumberFormat="1" applyFont="1" applyFill="1" applyBorder="1" applyAlignment="1">
      <alignment vertical="center"/>
    </xf>
    <xf numFmtId="0" fontId="6" fillId="3" borderId="27" xfId="1" applyFont="1" applyFill="1" applyBorder="1" applyAlignment="1">
      <alignment vertical="center"/>
    </xf>
    <xf numFmtId="164" fontId="9" fillId="2" borderId="28" xfId="1" applyNumberFormat="1" applyFont="1" applyFill="1" applyBorder="1" applyAlignment="1">
      <alignment vertical="center"/>
    </xf>
    <xf numFmtId="164" fontId="9" fillId="2" borderId="6" xfId="1" applyNumberFormat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right" vertical="center"/>
    </xf>
    <xf numFmtId="164" fontId="6" fillId="3" borderId="29" xfId="1" applyNumberFormat="1" applyFont="1" applyFill="1" applyBorder="1" applyAlignment="1">
      <alignment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22" xfId="1" applyNumberFormat="1" applyFont="1" applyFill="1" applyBorder="1" applyAlignment="1">
      <alignment vertical="center"/>
    </xf>
    <xf numFmtId="164" fontId="8" fillId="2" borderId="26" xfId="1" applyNumberFormat="1" applyFont="1" applyFill="1" applyBorder="1" applyAlignment="1">
      <alignment vertical="center"/>
    </xf>
    <xf numFmtId="0" fontId="9" fillId="0" borderId="8" xfId="1" applyFont="1" applyBorder="1" applyAlignment="1">
      <alignment vertical="center"/>
    </xf>
    <xf numFmtId="164" fontId="9" fillId="0" borderId="8" xfId="1" applyNumberFormat="1" applyFont="1" applyBorder="1" applyAlignment="1">
      <alignment vertical="center"/>
    </xf>
    <xf numFmtId="164" fontId="6" fillId="3" borderId="31" xfId="1" applyNumberFormat="1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vertical="center"/>
    </xf>
    <xf numFmtId="164" fontId="9" fillId="2" borderId="26" xfId="1" applyNumberFormat="1" applyFont="1" applyFill="1" applyBorder="1" applyAlignment="1">
      <alignment vertical="center"/>
    </xf>
    <xf numFmtId="164" fontId="9" fillId="2" borderId="32" xfId="1" applyNumberFormat="1" applyFont="1" applyFill="1" applyBorder="1" applyAlignment="1">
      <alignment vertical="center"/>
    </xf>
    <xf numFmtId="164" fontId="9" fillId="2" borderId="31" xfId="1" applyNumberFormat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center" vertical="center"/>
    </xf>
    <xf numFmtId="164" fontId="6" fillId="3" borderId="33" xfId="1" applyNumberFormat="1" applyFont="1" applyFill="1" applyBorder="1" applyAlignment="1">
      <alignment vertical="center"/>
    </xf>
    <xf numFmtId="1" fontId="9" fillId="2" borderId="31" xfId="1" applyNumberFormat="1" applyFont="1" applyFill="1" applyBorder="1" applyAlignment="1">
      <alignment vertical="center"/>
    </xf>
    <xf numFmtId="0" fontId="6" fillId="3" borderId="25" xfId="1" applyFont="1" applyFill="1" applyBorder="1" applyAlignment="1">
      <alignment vertical="center"/>
    </xf>
    <xf numFmtId="164" fontId="9" fillId="0" borderId="34" xfId="1" applyNumberFormat="1" applyFont="1" applyBorder="1" applyAlignment="1">
      <alignment vertical="center"/>
    </xf>
    <xf numFmtId="0" fontId="9" fillId="2" borderId="18" xfId="1" applyFont="1" applyFill="1" applyBorder="1" applyAlignment="1">
      <alignment horizontal="right" vertical="center"/>
    </xf>
    <xf numFmtId="0" fontId="9" fillId="2" borderId="36" xfId="1" applyFont="1" applyFill="1" applyBorder="1" applyAlignment="1">
      <alignment horizontal="right" vertical="center"/>
    </xf>
    <xf numFmtId="164" fontId="9" fillId="4" borderId="22" xfId="1" applyNumberFormat="1" applyFont="1" applyFill="1" applyBorder="1" applyAlignment="1">
      <alignment vertical="center"/>
    </xf>
    <xf numFmtId="164" fontId="9" fillId="4" borderId="26" xfId="1" applyNumberFormat="1" applyFont="1" applyFill="1" applyBorder="1" applyAlignment="1">
      <alignment vertical="center"/>
    </xf>
    <xf numFmtId="164" fontId="6" fillId="3" borderId="40" xfId="1" applyNumberFormat="1" applyFont="1" applyFill="1" applyBorder="1" applyAlignment="1">
      <alignment vertical="center"/>
    </xf>
    <xf numFmtId="0" fontId="8" fillId="2" borderId="41" xfId="2" applyNumberFormat="1" applyFont="1" applyFill="1" applyBorder="1" applyAlignment="1" applyProtection="1">
      <alignment horizontal="center" vertical="center" wrapText="1"/>
    </xf>
    <xf numFmtId="0" fontId="13" fillId="0" borderId="8" xfId="1" applyFont="1" applyBorder="1" applyAlignment="1">
      <alignment vertical="center"/>
    </xf>
    <xf numFmtId="164" fontId="13" fillId="0" borderId="8" xfId="1" applyNumberFormat="1" applyFont="1" applyBorder="1" applyAlignment="1">
      <alignment vertical="center"/>
    </xf>
    <xf numFmtId="0" fontId="1" fillId="0" borderId="8" xfId="1" applyBorder="1" applyAlignment="1">
      <alignment vertical="center"/>
    </xf>
    <xf numFmtId="49" fontId="10" fillId="2" borderId="42" xfId="1" applyNumberFormat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vertical="center"/>
    </xf>
    <xf numFmtId="164" fontId="6" fillId="3" borderId="42" xfId="1" applyNumberFormat="1" applyFont="1" applyFill="1" applyBorder="1" applyAlignment="1">
      <alignment vertical="center"/>
    </xf>
    <xf numFmtId="164" fontId="9" fillId="4" borderId="23" xfId="1" applyNumberFormat="1" applyFont="1" applyFill="1" applyBorder="1" applyAlignment="1">
      <alignment vertical="center"/>
    </xf>
    <xf numFmtId="164" fontId="9" fillId="4" borderId="28" xfId="1" applyNumberFormat="1" applyFont="1" applyFill="1" applyBorder="1" applyAlignment="1">
      <alignment vertical="center"/>
    </xf>
    <xf numFmtId="164" fontId="9" fillId="4" borderId="6" xfId="1" applyNumberFormat="1" applyFont="1" applyFill="1" applyBorder="1" applyAlignment="1">
      <alignment vertical="center"/>
    </xf>
    <xf numFmtId="0" fontId="8" fillId="2" borderId="17" xfId="2" applyNumberFormat="1" applyFont="1" applyFill="1" applyBorder="1" applyAlignment="1" applyProtection="1">
      <alignment horizontal="center" vertical="center" wrapText="1"/>
    </xf>
    <xf numFmtId="0" fontId="6" fillId="6" borderId="22" xfId="1" applyFont="1" applyFill="1" applyBorder="1" applyAlignment="1">
      <alignment vertical="center"/>
    </xf>
    <xf numFmtId="164" fontId="6" fillId="6" borderId="42" xfId="1" applyNumberFormat="1" applyFont="1" applyFill="1" applyBorder="1" applyAlignment="1">
      <alignment vertical="center"/>
    </xf>
    <xf numFmtId="164" fontId="6" fillId="6" borderId="7" xfId="1" applyNumberFormat="1" applyFont="1" applyFill="1" applyBorder="1" applyAlignment="1">
      <alignment vertical="center"/>
    </xf>
    <xf numFmtId="49" fontId="4" fillId="2" borderId="22" xfId="1" applyNumberFormat="1" applyFont="1" applyFill="1" applyBorder="1" applyAlignment="1">
      <alignment horizontal="right" vertical="center"/>
    </xf>
    <xf numFmtId="164" fontId="4" fillId="2" borderId="28" xfId="1" applyNumberFormat="1" applyFont="1" applyFill="1" applyBorder="1" applyAlignment="1">
      <alignment vertical="center"/>
    </xf>
    <xf numFmtId="164" fontId="4" fillId="2" borderId="6" xfId="1" applyNumberFormat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horizontal="right" vertical="center"/>
    </xf>
    <xf numFmtId="164" fontId="4" fillId="2" borderId="8" xfId="1" applyNumberFormat="1" applyFont="1" applyFill="1" applyBorder="1" applyAlignment="1">
      <alignment vertical="center"/>
    </xf>
    <xf numFmtId="49" fontId="4" fillId="2" borderId="23" xfId="1" applyNumberFormat="1" applyFont="1" applyFill="1" applyBorder="1" applyAlignment="1">
      <alignment horizontal="right" vertical="center"/>
    </xf>
    <xf numFmtId="49" fontId="4" fillId="2" borderId="46" xfId="1" applyNumberFormat="1" applyFont="1" applyFill="1" applyBorder="1" applyAlignment="1">
      <alignment horizontal="right" vertical="center"/>
    </xf>
    <xf numFmtId="164" fontId="15" fillId="2" borderId="8" xfId="1" applyNumberFormat="1" applyFont="1" applyFill="1" applyBorder="1" applyAlignment="1">
      <alignment vertical="center"/>
    </xf>
    <xf numFmtId="0" fontId="16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8" fillId="0" borderId="0" xfId="1" applyNumberFormat="1" applyFont="1" applyAlignment="1">
      <alignment vertical="center"/>
    </xf>
    <xf numFmtId="164" fontId="9" fillId="2" borderId="50" xfId="1" applyNumberFormat="1" applyFont="1" applyFill="1" applyBorder="1" applyAlignment="1">
      <alignment vertical="center"/>
    </xf>
    <xf numFmtId="164" fontId="9" fillId="2" borderId="11" xfId="1" applyNumberFormat="1" applyFont="1" applyFill="1" applyBorder="1" applyAlignment="1">
      <alignment vertical="center"/>
    </xf>
    <xf numFmtId="164" fontId="9" fillId="2" borderId="27" xfId="1" applyNumberFormat="1" applyFont="1" applyFill="1" applyBorder="1" applyAlignment="1">
      <alignment vertical="center"/>
    </xf>
    <xf numFmtId="164" fontId="15" fillId="4" borderId="8" xfId="1" applyNumberFormat="1" applyFont="1" applyFill="1" applyBorder="1" applyAlignment="1">
      <alignment vertical="center"/>
    </xf>
    <xf numFmtId="164" fontId="9" fillId="0" borderId="6" xfId="1" applyNumberFormat="1" applyFont="1" applyBorder="1" applyAlignment="1">
      <alignment vertical="center"/>
    </xf>
    <xf numFmtId="164" fontId="9" fillId="2" borderId="51" xfId="1" applyNumberFormat="1" applyFont="1" applyFill="1" applyBorder="1" applyAlignment="1">
      <alignment vertical="center"/>
    </xf>
    <xf numFmtId="164" fontId="9" fillId="2" borderId="52" xfId="1" applyNumberFormat="1" applyFont="1" applyFill="1" applyBorder="1" applyAlignment="1">
      <alignment vertical="center"/>
    </xf>
    <xf numFmtId="164" fontId="9" fillId="0" borderId="53" xfId="1" applyNumberFormat="1" applyFont="1" applyBorder="1" applyAlignment="1">
      <alignment vertical="center"/>
    </xf>
    <xf numFmtId="0" fontId="4" fillId="2" borderId="5" xfId="1" applyFont="1" applyFill="1" applyBorder="1" applyAlignment="1">
      <alignment horizontal="center" vertical="center"/>
    </xf>
    <xf numFmtId="49" fontId="8" fillId="2" borderId="10" xfId="2" applyNumberFormat="1" applyFont="1" applyFill="1" applyBorder="1" applyAlignment="1" applyProtection="1">
      <alignment horizontal="center" vertical="center"/>
    </xf>
    <xf numFmtId="164" fontId="9" fillId="2" borderId="54" xfId="1" applyNumberFormat="1" applyFont="1" applyFill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164" fontId="9" fillId="0" borderId="55" xfId="1" applyNumberFormat="1" applyFont="1" applyBorder="1" applyAlignment="1">
      <alignment vertical="center"/>
    </xf>
    <xf numFmtId="164" fontId="9" fillId="2" borderId="56" xfId="1" applyNumberFormat="1" applyFont="1" applyFill="1" applyBorder="1" applyAlignment="1">
      <alignment vertical="center"/>
    </xf>
    <xf numFmtId="49" fontId="6" fillId="3" borderId="42" xfId="1" applyNumberFormat="1" applyFont="1" applyFill="1" applyBorder="1" applyAlignment="1">
      <alignment horizontal="center" vertical="center"/>
    </xf>
    <xf numFmtId="0" fontId="9" fillId="2" borderId="57" xfId="1" applyFont="1" applyFill="1" applyBorder="1" applyAlignment="1">
      <alignment horizontal="right" vertical="center"/>
    </xf>
    <xf numFmtId="0" fontId="9" fillId="2" borderId="18" xfId="1" applyFont="1" applyFill="1" applyBorder="1" applyAlignment="1">
      <alignment horizontal="left" vertical="center"/>
    </xf>
    <xf numFmtId="0" fontId="6" fillId="3" borderId="59" xfId="1" applyFont="1" applyFill="1" applyBorder="1" applyAlignment="1">
      <alignment horizontal="left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0" fontId="9" fillId="2" borderId="60" xfId="1" applyFont="1" applyFill="1" applyBorder="1" applyAlignment="1">
      <alignment horizontal="right" vertical="center"/>
    </xf>
    <xf numFmtId="49" fontId="4" fillId="2" borderId="28" xfId="1" applyNumberFormat="1" applyFont="1" applyFill="1" applyBorder="1" applyAlignment="1">
      <alignment horizontal="right" vertical="center"/>
    </xf>
    <xf numFmtId="49" fontId="4" fillId="2" borderId="3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right"/>
    </xf>
    <xf numFmtId="0" fontId="4" fillId="2" borderId="5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49" xfId="1" applyFont="1" applyFill="1" applyBorder="1" applyAlignment="1">
      <alignment horizontal="center" vertical="center"/>
    </xf>
    <xf numFmtId="0" fontId="4" fillId="2" borderId="47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4" fillId="2" borderId="16" xfId="1" applyFont="1" applyFill="1" applyBorder="1" applyAlignment="1">
      <alignment horizontal="center" vertical="center"/>
    </xf>
    <xf numFmtId="0" fontId="14" fillId="2" borderId="39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43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49" fontId="4" fillId="2" borderId="47" xfId="1" applyNumberFormat="1" applyFont="1" applyFill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4" fillId="2" borderId="30" xfId="1" applyNumberFormat="1" applyFont="1" applyFill="1" applyBorder="1" applyAlignment="1">
      <alignment horizontal="center" vertical="center"/>
    </xf>
    <xf numFmtId="0" fontId="4" fillId="2" borderId="58" xfId="1" applyFont="1" applyFill="1" applyBorder="1" applyAlignment="1">
      <alignment horizontal="center" vertical="center"/>
    </xf>
    <xf numFmtId="0" fontId="4" fillId="2" borderId="48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top" wrapText="1"/>
    </xf>
    <xf numFmtId="0" fontId="6" fillId="2" borderId="24" xfId="1" applyFont="1" applyFill="1" applyBorder="1" applyAlignment="1">
      <alignment horizontal="center" vertical="top" wrapText="1"/>
    </xf>
    <xf numFmtId="49" fontId="10" fillId="2" borderId="13" xfId="1" applyNumberFormat="1" applyFont="1" applyFill="1" applyBorder="1" applyAlignment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25" xfId="1" applyNumberFormat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top" wrapText="1"/>
    </xf>
    <xf numFmtId="0" fontId="6" fillId="2" borderId="16" xfId="1" applyFont="1" applyFill="1" applyBorder="1" applyAlignment="1">
      <alignment horizontal="center" vertical="top" wrapText="1"/>
    </xf>
    <xf numFmtId="0" fontId="6" fillId="6" borderId="21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38" xfId="1" applyFont="1" applyFill="1" applyBorder="1" applyAlignment="1">
      <alignment horizontal="center" vertical="top" wrapText="1"/>
    </xf>
    <xf numFmtId="49" fontId="10" fillId="2" borderId="0" xfId="1" applyNumberFormat="1" applyFont="1" applyFill="1" applyBorder="1" applyAlignment="1">
      <alignment horizontal="center" vertical="center"/>
    </xf>
    <xf numFmtId="49" fontId="10" fillId="2" borderId="30" xfId="1" applyNumberFormat="1" applyFont="1" applyFill="1" applyBorder="1" applyAlignment="1">
      <alignment horizontal="center" vertical="center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39" xfId="2" applyNumberFormat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>
      <alignment horizontal="center" vertical="top" wrapText="1"/>
    </xf>
    <xf numFmtId="0" fontId="6" fillId="2" borderId="17" xfId="1" applyFont="1" applyFill="1" applyBorder="1" applyAlignment="1">
      <alignment horizontal="center" vertical="top" wrapText="1"/>
    </xf>
    <xf numFmtId="0" fontId="6" fillId="2" borderId="37" xfId="1" applyFont="1" applyFill="1" applyBorder="1" applyAlignment="1">
      <alignment horizontal="center" vertical="top" wrapText="1"/>
    </xf>
    <xf numFmtId="0" fontId="6" fillId="2" borderId="12" xfId="1" applyFont="1" applyFill="1" applyBorder="1" applyAlignment="1">
      <alignment horizontal="center" vertical="top" wrapText="1"/>
    </xf>
    <xf numFmtId="0" fontId="6" fillId="2" borderId="14" xfId="1" applyFont="1" applyFill="1" applyBorder="1" applyAlignment="1">
      <alignment horizontal="center" vertical="top" wrapText="1"/>
    </xf>
    <xf numFmtId="0" fontId="6" fillId="2" borderId="35" xfId="1" applyFont="1" applyFill="1" applyBorder="1" applyAlignment="1">
      <alignment horizontal="center" vertical="top" wrapText="1"/>
    </xf>
    <xf numFmtId="49" fontId="10" fillId="2" borderId="8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top" wrapText="1"/>
    </xf>
    <xf numFmtId="0" fontId="3" fillId="2" borderId="24" xfId="1" applyFont="1" applyFill="1" applyBorder="1" applyAlignment="1">
      <alignment horizontal="center" vertical="top" wrapText="1"/>
    </xf>
    <xf numFmtId="0" fontId="3" fillId="2" borderId="16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0" borderId="0" xfId="1" applyFont="1" applyBorder="1" applyAlignment="1">
      <alignment horizontal="center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2" xfId="2" applyNumberFormat="1" applyFont="1" applyFill="1" applyBorder="1" applyAlignment="1" applyProtection="1">
      <alignment horizontal="center" vertical="top" wrapText="1"/>
    </xf>
    <xf numFmtId="0" fontId="6" fillId="2" borderId="14" xfId="2" applyNumberFormat="1" applyFont="1" applyFill="1" applyBorder="1" applyAlignment="1" applyProtection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7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0" fillId="2" borderId="6" xfId="1" applyNumberFormat="1" applyFont="1" applyFill="1" applyBorder="1" applyAlignment="1">
      <alignment horizontal="center" vertical="center"/>
    </xf>
    <xf numFmtId="49" fontId="10" fillId="2" borderId="17" xfId="1" applyNumberFormat="1" applyFont="1" applyFill="1" applyBorder="1" applyAlignment="1">
      <alignment horizontal="center" vertical="center"/>
    </xf>
    <xf numFmtId="49" fontId="10" fillId="2" borderId="7" xfId="1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8"/>
  <sheetViews>
    <sheetView tabSelected="1" workbookViewId="0">
      <selection activeCell="C5" sqref="C5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8.28515625" style="2" customWidth="1"/>
    <col min="4" max="4" width="15.5703125" style="2" customWidth="1"/>
    <col min="5" max="5" width="15.7109375" style="2" customWidth="1"/>
    <col min="6" max="16384" width="8.7109375" style="2"/>
  </cols>
  <sheetData>
    <row r="1" spans="1:5" s="3" customFormat="1" ht="15" customHeight="1" x14ac:dyDescent="0.25">
      <c r="A1" s="1"/>
      <c r="B1" s="1"/>
      <c r="C1" s="1"/>
      <c r="D1" s="2"/>
      <c r="E1" s="2"/>
    </row>
    <row r="2" spans="1:5" s="3" customFormat="1" ht="15" customHeight="1" x14ac:dyDescent="0.25">
      <c r="A2" s="1"/>
      <c r="B2" s="1"/>
      <c r="C2" s="1" t="s">
        <v>0</v>
      </c>
      <c r="D2" s="2"/>
      <c r="E2" s="2"/>
    </row>
    <row r="3" spans="1:5" s="3" customFormat="1" ht="15" customHeight="1" x14ac:dyDescent="0.25">
      <c r="A3" s="1"/>
      <c r="B3" s="1"/>
      <c r="C3" s="1" t="s">
        <v>1</v>
      </c>
      <c r="D3" s="2"/>
      <c r="E3" s="2"/>
    </row>
    <row r="4" spans="1:5" s="3" customFormat="1" ht="15" customHeight="1" x14ac:dyDescent="0.25">
      <c r="A4" s="1"/>
      <c r="B4" s="1"/>
      <c r="C4" s="1" t="s">
        <v>154</v>
      </c>
      <c r="D4" s="2"/>
      <c r="E4" s="2"/>
    </row>
    <row r="5" spans="1:5" s="3" customFormat="1" ht="15" customHeight="1" x14ac:dyDescent="0.25">
      <c r="A5" s="1"/>
      <c r="B5" s="1"/>
      <c r="C5" s="1" t="s">
        <v>2</v>
      </c>
      <c r="D5" s="2"/>
      <c r="E5" s="2"/>
    </row>
    <row r="6" spans="1:5" s="3" customFormat="1" ht="15" customHeight="1" x14ac:dyDescent="0.25">
      <c r="A6" s="1"/>
      <c r="B6" s="1"/>
      <c r="C6" s="1"/>
      <c r="D6" s="2"/>
      <c r="E6" s="2"/>
    </row>
    <row r="7" spans="1:5" s="3" customFormat="1" ht="15" customHeight="1" x14ac:dyDescent="0.25">
      <c r="A7" s="1"/>
      <c r="B7" s="1"/>
      <c r="C7" s="1"/>
      <c r="D7" s="2"/>
      <c r="E7" s="2"/>
    </row>
    <row r="8" spans="1:5" s="3" customFormat="1" ht="15" customHeight="1" x14ac:dyDescent="0.25">
      <c r="A8" s="179" t="s">
        <v>3</v>
      </c>
      <c r="B8" s="179"/>
      <c r="C8" s="179"/>
      <c r="D8" s="179"/>
      <c r="E8" s="179"/>
    </row>
    <row r="9" spans="1:5" s="3" customFormat="1" ht="15" customHeight="1" x14ac:dyDescent="0.25">
      <c r="A9" s="1"/>
      <c r="B9" s="1"/>
      <c r="C9" s="1"/>
      <c r="D9" s="2"/>
      <c r="E9" s="2"/>
    </row>
    <row r="10" spans="1:5" s="3" customFormat="1" ht="12.75" customHeight="1" x14ac:dyDescent="0.25">
      <c r="A10" s="1"/>
      <c r="B10" s="1"/>
      <c r="C10" s="1"/>
      <c r="D10" s="2"/>
      <c r="E10" s="120" t="s">
        <v>153</v>
      </c>
    </row>
    <row r="11" spans="1:5" s="3" customFormat="1" ht="36" customHeight="1" x14ac:dyDescent="0.25">
      <c r="A11" s="4" t="s">
        <v>4</v>
      </c>
      <c r="B11" s="5" t="s">
        <v>5</v>
      </c>
      <c r="C11" s="4" t="s">
        <v>6</v>
      </c>
      <c r="D11" s="5" t="s">
        <v>7</v>
      </c>
      <c r="E11" s="4" t="s">
        <v>8</v>
      </c>
    </row>
    <row r="12" spans="1:5" s="3" customFormat="1" ht="18" customHeight="1" x14ac:dyDescent="0.25">
      <c r="A12" s="180" t="s">
        <v>9</v>
      </c>
      <c r="B12" s="6" t="s">
        <v>10</v>
      </c>
      <c r="C12" s="7"/>
      <c r="D12" s="8">
        <f t="shared" ref="D12:E13" si="0">SUM(D13)</f>
        <v>156.69999999999999</v>
      </c>
      <c r="E12" s="8">
        <f t="shared" si="0"/>
        <v>146.30000000000001</v>
      </c>
    </row>
    <row r="13" spans="1:5" s="3" customFormat="1" ht="15" customHeight="1" x14ac:dyDescent="0.25">
      <c r="A13" s="181"/>
      <c r="B13" s="9" t="s">
        <v>11</v>
      </c>
      <c r="C13" s="10" t="s">
        <v>12</v>
      </c>
      <c r="D13" s="11">
        <f t="shared" si="0"/>
        <v>156.69999999999999</v>
      </c>
      <c r="E13" s="11">
        <f t="shared" si="0"/>
        <v>146.30000000000001</v>
      </c>
    </row>
    <row r="14" spans="1:5" s="3" customFormat="1" ht="12.75" customHeight="1" x14ac:dyDescent="0.25">
      <c r="A14" s="182"/>
      <c r="B14" s="12" t="s">
        <v>13</v>
      </c>
      <c r="C14" s="13"/>
      <c r="D14" s="14">
        <v>156.69999999999999</v>
      </c>
      <c r="E14" s="14">
        <v>146.30000000000001</v>
      </c>
    </row>
    <row r="15" spans="1:5" s="3" customFormat="1" ht="18" customHeight="1" x14ac:dyDescent="0.25">
      <c r="A15" s="183" t="s">
        <v>14</v>
      </c>
      <c r="B15" s="114" t="s">
        <v>15</v>
      </c>
      <c r="C15" s="15"/>
      <c r="D15" s="16">
        <f>SUM(D57+D53+D49+D40+D34+D28+D22+D16)</f>
        <v>29397.8</v>
      </c>
      <c r="E15" s="16">
        <f>SUM(E57+E53+E49+E40+E34+E28+E22+E16)</f>
        <v>7725.2000000000007</v>
      </c>
    </row>
    <row r="16" spans="1:5" s="3" customFormat="1" ht="15" customHeight="1" x14ac:dyDescent="0.25">
      <c r="A16" s="183"/>
      <c r="B16" s="115" t="s">
        <v>11</v>
      </c>
      <c r="C16" s="10" t="s">
        <v>12</v>
      </c>
      <c r="D16" s="11">
        <f>SUM(D17:D21)</f>
        <v>9435</v>
      </c>
      <c r="E16" s="11">
        <f>SUM(E17:E21)</f>
        <v>7114.4000000000005</v>
      </c>
    </row>
    <row r="17" spans="1:5" s="3" customFormat="1" ht="12.75" customHeight="1" x14ac:dyDescent="0.25">
      <c r="A17" s="183"/>
      <c r="B17" s="112" t="s">
        <v>16</v>
      </c>
      <c r="C17" s="18"/>
      <c r="D17" s="19">
        <v>10</v>
      </c>
      <c r="E17" s="11"/>
    </row>
    <row r="18" spans="1:5" s="3" customFormat="1" ht="12.75" customHeight="1" x14ac:dyDescent="0.25">
      <c r="A18" s="183"/>
      <c r="B18" s="66" t="s">
        <v>17</v>
      </c>
      <c r="C18" s="21"/>
      <c r="D18" s="19">
        <v>1149.0999999999999</v>
      </c>
      <c r="E18" s="19">
        <v>1089.2</v>
      </c>
    </row>
    <row r="19" spans="1:5" s="3" customFormat="1" ht="12.75" customHeight="1" x14ac:dyDescent="0.25">
      <c r="A19" s="183"/>
      <c r="B19" s="66" t="s">
        <v>18</v>
      </c>
      <c r="C19" s="21"/>
      <c r="D19" s="19">
        <v>25.9</v>
      </c>
      <c r="E19" s="19">
        <v>24.4</v>
      </c>
    </row>
    <row r="20" spans="1:5" s="3" customFormat="1" ht="12.75" customHeight="1" x14ac:dyDescent="0.25">
      <c r="A20" s="183"/>
      <c r="B20" s="66" t="s">
        <v>13</v>
      </c>
      <c r="C20" s="21"/>
      <c r="D20" s="19">
        <v>8217.5</v>
      </c>
      <c r="E20" s="19">
        <v>6000.8</v>
      </c>
    </row>
    <row r="21" spans="1:5" s="3" customFormat="1" ht="12.75" customHeight="1" x14ac:dyDescent="0.25">
      <c r="A21" s="183"/>
      <c r="B21" s="67" t="s">
        <v>19</v>
      </c>
      <c r="C21" s="21"/>
      <c r="D21" s="19">
        <v>32.5</v>
      </c>
      <c r="E21" s="19"/>
    </row>
    <row r="22" spans="1:5" s="3" customFormat="1" ht="27" x14ac:dyDescent="0.25">
      <c r="A22" s="183"/>
      <c r="B22" s="116" t="s">
        <v>20</v>
      </c>
      <c r="C22" s="24" t="s">
        <v>21</v>
      </c>
      <c r="D22" s="25">
        <f t="shared" ref="D22" si="1">SUM(D23:D27)</f>
        <v>1496.2</v>
      </c>
      <c r="E22" s="25">
        <f>SUM(E23:E27)</f>
        <v>23.3</v>
      </c>
    </row>
    <row r="23" spans="1:5" s="3" customFormat="1" ht="12.75" customHeight="1" x14ac:dyDescent="0.25">
      <c r="A23" s="183"/>
      <c r="B23" s="112" t="s">
        <v>22</v>
      </c>
      <c r="C23" s="184"/>
      <c r="D23" s="19">
        <v>1013.6</v>
      </c>
      <c r="E23" s="100">
        <v>13.5</v>
      </c>
    </row>
    <row r="24" spans="1:5" s="3" customFormat="1" ht="12.75" customHeight="1" x14ac:dyDescent="0.25">
      <c r="A24" s="183"/>
      <c r="B24" s="66" t="s">
        <v>18</v>
      </c>
      <c r="C24" s="185"/>
      <c r="D24" s="19">
        <v>161.69999999999999</v>
      </c>
      <c r="E24" s="19">
        <v>4.8</v>
      </c>
    </row>
    <row r="25" spans="1:5" s="3" customFormat="1" ht="12.75" customHeight="1" x14ac:dyDescent="0.25">
      <c r="A25" s="183"/>
      <c r="B25" s="66" t="s">
        <v>152</v>
      </c>
      <c r="C25" s="185"/>
      <c r="D25" s="19">
        <v>68</v>
      </c>
      <c r="E25" s="19"/>
    </row>
    <row r="26" spans="1:5" s="3" customFormat="1" ht="12.75" customHeight="1" x14ac:dyDescent="0.25">
      <c r="A26" s="183"/>
      <c r="B26" s="66" t="s">
        <v>23</v>
      </c>
      <c r="C26" s="185"/>
      <c r="D26" s="19">
        <v>33.5</v>
      </c>
      <c r="E26" s="19"/>
    </row>
    <row r="27" spans="1:5" s="3" customFormat="1" ht="12.75" customHeight="1" x14ac:dyDescent="0.25">
      <c r="A27" s="183"/>
      <c r="B27" s="67" t="s">
        <v>13</v>
      </c>
      <c r="C27" s="186"/>
      <c r="D27" s="19">
        <v>219.4</v>
      </c>
      <c r="E27" s="19">
        <v>5</v>
      </c>
    </row>
    <row r="28" spans="1:5" s="3" customFormat="1" ht="15" customHeight="1" x14ac:dyDescent="0.25">
      <c r="A28" s="183"/>
      <c r="B28" s="115" t="s">
        <v>24</v>
      </c>
      <c r="C28" s="24" t="s">
        <v>25</v>
      </c>
      <c r="D28" s="25">
        <f t="shared" ref="D28:E28" si="2">SUM(D29:D33)</f>
        <v>1397.5</v>
      </c>
      <c r="E28" s="25">
        <f t="shared" si="2"/>
        <v>12.3</v>
      </c>
    </row>
    <row r="29" spans="1:5" s="3" customFormat="1" ht="12.75" customHeight="1" x14ac:dyDescent="0.25">
      <c r="A29" s="183"/>
      <c r="B29" s="112" t="s">
        <v>22</v>
      </c>
      <c r="C29" s="154"/>
      <c r="D29" s="19">
        <v>101.9</v>
      </c>
      <c r="E29" s="19"/>
    </row>
    <row r="30" spans="1:5" s="3" customFormat="1" ht="12.75" customHeight="1" x14ac:dyDescent="0.25">
      <c r="A30" s="183"/>
      <c r="B30" s="66" t="s">
        <v>26</v>
      </c>
      <c r="C30" s="154"/>
      <c r="D30" s="19">
        <v>18</v>
      </c>
      <c r="E30" s="19"/>
    </row>
    <row r="31" spans="1:5" s="3" customFormat="1" ht="12.75" customHeight="1" x14ac:dyDescent="0.25">
      <c r="A31" s="183"/>
      <c r="B31" s="66" t="s">
        <v>18</v>
      </c>
      <c r="C31" s="154"/>
      <c r="D31" s="19">
        <v>524.79999999999995</v>
      </c>
      <c r="E31" s="19">
        <v>0.5</v>
      </c>
    </row>
    <row r="32" spans="1:5" s="3" customFormat="1" ht="12.75" customHeight="1" x14ac:dyDescent="0.25">
      <c r="A32" s="183"/>
      <c r="B32" s="66" t="s">
        <v>152</v>
      </c>
      <c r="C32" s="154"/>
      <c r="D32" s="19">
        <v>12</v>
      </c>
      <c r="E32" s="19">
        <v>1.9</v>
      </c>
    </row>
    <row r="33" spans="1:5" s="3" customFormat="1" ht="12.75" customHeight="1" x14ac:dyDescent="0.25">
      <c r="A33" s="183"/>
      <c r="B33" s="67" t="s">
        <v>13</v>
      </c>
      <c r="C33" s="154"/>
      <c r="D33" s="19">
        <v>740.8</v>
      </c>
      <c r="E33" s="19">
        <v>9.9</v>
      </c>
    </row>
    <row r="34" spans="1:5" s="3" customFormat="1" ht="27" x14ac:dyDescent="0.25">
      <c r="A34" s="183"/>
      <c r="B34" s="116" t="s">
        <v>27</v>
      </c>
      <c r="C34" s="26" t="s">
        <v>28</v>
      </c>
      <c r="D34" s="27">
        <f>SUM(D35:D39)</f>
        <v>4682.3</v>
      </c>
      <c r="E34" s="27">
        <f>SUM(E35:E39)</f>
        <v>36.200000000000003</v>
      </c>
    </row>
    <row r="35" spans="1:5" s="3" customFormat="1" ht="12.75" customHeight="1" x14ac:dyDescent="0.25">
      <c r="A35" s="183"/>
      <c r="B35" s="112" t="s">
        <v>22</v>
      </c>
      <c r="C35" s="106"/>
      <c r="D35" s="14">
        <v>6.7</v>
      </c>
      <c r="E35" s="14">
        <v>5</v>
      </c>
    </row>
    <row r="36" spans="1:5" s="3" customFormat="1" ht="12.75" customHeight="1" x14ac:dyDescent="0.25">
      <c r="A36" s="183"/>
      <c r="B36" s="66" t="s">
        <v>26</v>
      </c>
      <c r="C36" s="106"/>
      <c r="D36" s="14">
        <v>9.1999999999999993</v>
      </c>
      <c r="E36" s="14">
        <v>9</v>
      </c>
    </row>
    <row r="37" spans="1:5" s="3" customFormat="1" ht="12.75" customHeight="1" x14ac:dyDescent="0.25">
      <c r="A37" s="183"/>
      <c r="B37" s="66" t="s">
        <v>29</v>
      </c>
      <c r="C37" s="154"/>
      <c r="D37" s="14">
        <v>2634.2</v>
      </c>
      <c r="E37" s="14"/>
    </row>
    <row r="38" spans="1:5" s="3" customFormat="1" ht="12.75" customHeight="1" x14ac:dyDescent="0.25">
      <c r="A38" s="183"/>
      <c r="B38" s="66" t="s">
        <v>30</v>
      </c>
      <c r="C38" s="154"/>
      <c r="D38" s="14">
        <v>462.9</v>
      </c>
      <c r="E38" s="14"/>
    </row>
    <row r="39" spans="1:5" s="3" customFormat="1" ht="12.75" customHeight="1" x14ac:dyDescent="0.25">
      <c r="A39" s="183"/>
      <c r="B39" s="67" t="s">
        <v>13</v>
      </c>
      <c r="C39" s="154"/>
      <c r="D39" s="14">
        <v>1569.3</v>
      </c>
      <c r="E39" s="14">
        <v>22.2</v>
      </c>
    </row>
    <row r="40" spans="1:5" s="3" customFormat="1" ht="15" customHeight="1" x14ac:dyDescent="0.25">
      <c r="A40" s="183"/>
      <c r="B40" s="116" t="s">
        <v>31</v>
      </c>
      <c r="C40" s="10" t="s">
        <v>32</v>
      </c>
      <c r="D40" s="27">
        <f>SUM(D41:D48)</f>
        <v>8362.1</v>
      </c>
      <c r="E40" s="27">
        <f>SUM(E41:E48)</f>
        <v>536.9</v>
      </c>
    </row>
    <row r="41" spans="1:5" s="3" customFormat="1" ht="12.75" customHeight="1" x14ac:dyDescent="0.25">
      <c r="A41" s="183"/>
      <c r="B41" s="112" t="s">
        <v>22</v>
      </c>
      <c r="C41" s="187"/>
      <c r="D41" s="14">
        <v>93.3</v>
      </c>
      <c r="E41" s="14">
        <v>26.8</v>
      </c>
    </row>
    <row r="42" spans="1:5" s="3" customFormat="1" ht="12.75" customHeight="1" x14ac:dyDescent="0.25">
      <c r="A42" s="183"/>
      <c r="B42" s="66" t="s">
        <v>18</v>
      </c>
      <c r="C42" s="188"/>
      <c r="D42" s="19">
        <v>327</v>
      </c>
      <c r="E42" s="19">
        <v>8.1</v>
      </c>
    </row>
    <row r="43" spans="1:5" s="3" customFormat="1" ht="12.75" customHeight="1" x14ac:dyDescent="0.25">
      <c r="A43" s="183"/>
      <c r="B43" s="113" t="s">
        <v>17</v>
      </c>
      <c r="C43" s="188"/>
      <c r="D43" s="14">
        <v>1430.1</v>
      </c>
      <c r="E43" s="14">
        <v>48.5</v>
      </c>
    </row>
    <row r="44" spans="1:5" s="3" customFormat="1" ht="12.75" customHeight="1" x14ac:dyDescent="0.25">
      <c r="A44" s="183"/>
      <c r="B44" s="66" t="s">
        <v>33</v>
      </c>
      <c r="C44" s="188"/>
      <c r="D44" s="14">
        <v>4.5</v>
      </c>
      <c r="E44" s="14">
        <v>0.1</v>
      </c>
    </row>
    <row r="45" spans="1:5" s="3" customFormat="1" ht="12.75" customHeight="1" x14ac:dyDescent="0.25">
      <c r="A45" s="183"/>
      <c r="B45" s="66" t="s">
        <v>151</v>
      </c>
      <c r="C45" s="188"/>
      <c r="D45" s="19">
        <v>28.3</v>
      </c>
      <c r="E45" s="14"/>
    </row>
    <row r="46" spans="1:5" s="3" customFormat="1" ht="12.75" customHeight="1" x14ac:dyDescent="0.25">
      <c r="A46" s="183"/>
      <c r="B46" s="66" t="s">
        <v>13</v>
      </c>
      <c r="C46" s="188"/>
      <c r="D46" s="14">
        <v>2954</v>
      </c>
      <c r="E46" s="14">
        <v>451.5</v>
      </c>
    </row>
    <row r="47" spans="1:5" s="3" customFormat="1" ht="12.75" customHeight="1" x14ac:dyDescent="0.25">
      <c r="A47" s="183"/>
      <c r="B47" s="66" t="s">
        <v>26</v>
      </c>
      <c r="C47" s="188"/>
      <c r="D47" s="14">
        <v>4.0999999999999996</v>
      </c>
      <c r="E47" s="14">
        <v>1.9</v>
      </c>
    </row>
    <row r="48" spans="1:5" s="3" customFormat="1" ht="12.75" customHeight="1" x14ac:dyDescent="0.25">
      <c r="A48" s="183"/>
      <c r="B48" s="67" t="s">
        <v>34</v>
      </c>
      <c r="C48" s="189"/>
      <c r="D48" s="14">
        <v>3520.8</v>
      </c>
      <c r="E48" s="14"/>
    </row>
    <row r="49" spans="1:5" s="3" customFormat="1" ht="15" customHeight="1" x14ac:dyDescent="0.25">
      <c r="A49" s="183"/>
      <c r="B49" s="116" t="s">
        <v>35</v>
      </c>
      <c r="C49" s="24" t="s">
        <v>36</v>
      </c>
      <c r="D49" s="27">
        <f>SUM(D50:D52)</f>
        <v>131.69999999999999</v>
      </c>
      <c r="E49" s="27">
        <f>SUM(E50:E52)</f>
        <v>2.1</v>
      </c>
    </row>
    <row r="50" spans="1:5" s="3" customFormat="1" ht="12.75" customHeight="1" x14ac:dyDescent="0.25">
      <c r="A50" s="183"/>
      <c r="B50" s="112" t="s">
        <v>22</v>
      </c>
      <c r="C50" s="187"/>
      <c r="D50" s="14">
        <v>22.8</v>
      </c>
      <c r="E50" s="14">
        <v>2.1</v>
      </c>
    </row>
    <row r="51" spans="1:5" s="3" customFormat="1" ht="12.75" customHeight="1" x14ac:dyDescent="0.25">
      <c r="A51" s="183"/>
      <c r="B51" s="66" t="s">
        <v>13</v>
      </c>
      <c r="C51" s="188"/>
      <c r="D51" s="14">
        <v>86.5</v>
      </c>
      <c r="E51" s="14"/>
    </row>
    <row r="52" spans="1:5" s="3" customFormat="1" ht="12.75" customHeight="1" x14ac:dyDescent="0.25">
      <c r="A52" s="183"/>
      <c r="B52" s="67" t="s">
        <v>37</v>
      </c>
      <c r="C52" s="189"/>
      <c r="D52" s="14">
        <v>22.4</v>
      </c>
      <c r="E52" s="14"/>
    </row>
    <row r="53" spans="1:5" s="3" customFormat="1" ht="15" customHeight="1" x14ac:dyDescent="0.25">
      <c r="A53" s="183"/>
      <c r="B53" s="116" t="s">
        <v>38</v>
      </c>
      <c r="C53" s="24" t="s">
        <v>39</v>
      </c>
      <c r="D53" s="27">
        <f>SUM(D54:D56)</f>
        <v>1680</v>
      </c>
      <c r="E53" s="27">
        <f t="shared" ref="E53" si="3">SUM(E54:E56)</f>
        <v>0</v>
      </c>
    </row>
    <row r="54" spans="1:5" s="3" customFormat="1" ht="12.75" customHeight="1" x14ac:dyDescent="0.25">
      <c r="A54" s="183"/>
      <c r="B54" s="66" t="s">
        <v>13</v>
      </c>
      <c r="C54" s="188"/>
      <c r="D54" s="14">
        <v>1519.5</v>
      </c>
      <c r="E54" s="14"/>
    </row>
    <row r="55" spans="1:5" s="3" customFormat="1" ht="12.75" customHeight="1" x14ac:dyDescent="0.25">
      <c r="A55" s="183"/>
      <c r="B55" s="66" t="s">
        <v>18</v>
      </c>
      <c r="C55" s="188"/>
      <c r="D55" s="14">
        <v>20.9</v>
      </c>
      <c r="E55" s="14"/>
    </row>
    <row r="56" spans="1:5" s="3" customFormat="1" ht="12.75" customHeight="1" x14ac:dyDescent="0.25">
      <c r="A56" s="183"/>
      <c r="B56" s="67" t="s">
        <v>37</v>
      </c>
      <c r="C56" s="189"/>
      <c r="D56" s="14">
        <v>139.6</v>
      </c>
      <c r="E56" s="14"/>
    </row>
    <row r="57" spans="1:5" s="3" customFormat="1" ht="15" customHeight="1" x14ac:dyDescent="0.25">
      <c r="A57" s="183"/>
      <c r="B57" s="116" t="s">
        <v>40</v>
      </c>
      <c r="C57" s="29" t="s">
        <v>41</v>
      </c>
      <c r="D57" s="27">
        <f t="shared" ref="D57:E57" si="4">SUM(D58:D62)</f>
        <v>2213</v>
      </c>
      <c r="E57" s="27">
        <f t="shared" si="4"/>
        <v>0</v>
      </c>
    </row>
    <row r="58" spans="1:5" s="3" customFormat="1" ht="12.75" customHeight="1" x14ac:dyDescent="0.25">
      <c r="A58" s="183"/>
      <c r="B58" s="66" t="s">
        <v>22</v>
      </c>
      <c r="C58" s="154"/>
      <c r="D58" s="14">
        <v>501</v>
      </c>
      <c r="E58" s="14"/>
    </row>
    <row r="59" spans="1:5" s="3" customFormat="1" ht="12.75" customHeight="1" x14ac:dyDescent="0.25">
      <c r="A59" s="183"/>
      <c r="B59" s="113" t="s">
        <v>17</v>
      </c>
      <c r="C59" s="154"/>
      <c r="D59" s="14">
        <v>453.3</v>
      </c>
      <c r="E59" s="14"/>
    </row>
    <row r="60" spans="1:5" s="3" customFormat="1" ht="12.75" customHeight="1" x14ac:dyDescent="0.25">
      <c r="A60" s="183"/>
      <c r="B60" s="66" t="s">
        <v>42</v>
      </c>
      <c r="C60" s="154"/>
      <c r="D60" s="14">
        <v>656</v>
      </c>
      <c r="E60" s="14"/>
    </row>
    <row r="61" spans="1:5" s="3" customFormat="1" ht="12.75" customHeight="1" x14ac:dyDescent="0.25">
      <c r="A61" s="183"/>
      <c r="B61" s="66" t="s">
        <v>26</v>
      </c>
      <c r="C61" s="154"/>
      <c r="D61" s="14">
        <v>88.4</v>
      </c>
      <c r="E61" s="14"/>
    </row>
    <row r="62" spans="1:5" s="3" customFormat="1" ht="12.75" customHeight="1" x14ac:dyDescent="0.25">
      <c r="A62" s="183"/>
      <c r="B62" s="67" t="s">
        <v>13</v>
      </c>
      <c r="C62" s="154"/>
      <c r="D62" s="14">
        <v>514.29999999999995</v>
      </c>
      <c r="E62" s="14"/>
    </row>
    <row r="63" spans="1:5" s="3" customFormat="1" ht="18" customHeight="1" x14ac:dyDescent="0.25">
      <c r="A63" s="163" t="s">
        <v>43</v>
      </c>
      <c r="B63" s="30" t="s">
        <v>44</v>
      </c>
      <c r="C63" s="31"/>
      <c r="D63" s="32">
        <f>SUM(D64+D68+D71+D66)</f>
        <v>70.3</v>
      </c>
      <c r="E63" s="33">
        <f t="shared" ref="E63" si="5">SUM(E64+E68+E71)</f>
        <v>0</v>
      </c>
    </row>
    <row r="64" spans="1:5" s="3" customFormat="1" ht="15" customHeight="1" x14ac:dyDescent="0.25">
      <c r="A64" s="151"/>
      <c r="B64" s="9" t="s">
        <v>11</v>
      </c>
      <c r="C64" s="10" t="s">
        <v>12</v>
      </c>
      <c r="D64" s="34">
        <f t="shared" ref="D64:E66" si="6">SUM(D65)</f>
        <v>16.7</v>
      </c>
      <c r="E64" s="11">
        <f t="shared" si="6"/>
        <v>0</v>
      </c>
    </row>
    <row r="65" spans="1:5" s="3" customFormat="1" ht="12.75" customHeight="1" x14ac:dyDescent="0.25">
      <c r="A65" s="151"/>
      <c r="B65" s="35" t="s">
        <v>13</v>
      </c>
      <c r="C65" s="36"/>
      <c r="D65" s="37">
        <v>16.7</v>
      </c>
      <c r="E65" s="14"/>
    </row>
    <row r="66" spans="1:5" s="3" customFormat="1" ht="12.75" customHeight="1" x14ac:dyDescent="0.25">
      <c r="A66" s="151"/>
      <c r="B66" s="9" t="s">
        <v>24</v>
      </c>
      <c r="C66" s="51" t="s">
        <v>25</v>
      </c>
      <c r="D66" s="34">
        <f t="shared" si="6"/>
        <v>19.8</v>
      </c>
      <c r="E66" s="11">
        <f t="shared" si="6"/>
        <v>0</v>
      </c>
    </row>
    <row r="67" spans="1:5" s="3" customFormat="1" ht="12.75" customHeight="1" x14ac:dyDescent="0.25">
      <c r="A67" s="151"/>
      <c r="B67" s="35" t="s">
        <v>13</v>
      </c>
      <c r="C67" s="75"/>
      <c r="D67" s="37">
        <v>19.8</v>
      </c>
      <c r="E67" s="14"/>
    </row>
    <row r="68" spans="1:5" s="3" customFormat="1" ht="27" x14ac:dyDescent="0.25">
      <c r="A68" s="151"/>
      <c r="B68" s="38" t="s">
        <v>45</v>
      </c>
      <c r="C68" s="10" t="s">
        <v>28</v>
      </c>
      <c r="D68" s="39">
        <f t="shared" ref="D68:E68" si="7">SUM(D69:D70)</f>
        <v>28</v>
      </c>
      <c r="E68" s="27">
        <f t="shared" si="7"/>
        <v>0</v>
      </c>
    </row>
    <row r="69" spans="1:5" s="3" customFormat="1" ht="12.75" customHeight="1" x14ac:dyDescent="0.25">
      <c r="A69" s="152"/>
      <c r="B69" s="17" t="s">
        <v>13</v>
      </c>
      <c r="C69" s="153"/>
      <c r="D69" s="37">
        <v>27.1</v>
      </c>
      <c r="E69" s="14"/>
    </row>
    <row r="70" spans="1:5" s="3" customFormat="1" ht="12.75" customHeight="1" x14ac:dyDescent="0.25">
      <c r="A70" s="152"/>
      <c r="B70" s="22" t="s">
        <v>19</v>
      </c>
      <c r="C70" s="154"/>
      <c r="D70" s="37">
        <v>0.9</v>
      </c>
      <c r="E70" s="14"/>
    </row>
    <row r="71" spans="1:5" s="3" customFormat="1" ht="15" customHeight="1" x14ac:dyDescent="0.25">
      <c r="A71" s="151"/>
      <c r="B71" s="23" t="s">
        <v>46</v>
      </c>
      <c r="C71" s="10" t="s">
        <v>32</v>
      </c>
      <c r="D71" s="39">
        <f t="shared" ref="D71:E71" si="8">SUM(D72)</f>
        <v>5.8</v>
      </c>
      <c r="E71" s="27">
        <f t="shared" si="8"/>
        <v>0</v>
      </c>
    </row>
    <row r="72" spans="1:5" s="3" customFormat="1" ht="12.75" customHeight="1" x14ac:dyDescent="0.25">
      <c r="A72" s="151"/>
      <c r="B72" s="35" t="s">
        <v>13</v>
      </c>
      <c r="C72" s="36"/>
      <c r="D72" s="37">
        <v>5.8</v>
      </c>
      <c r="E72" s="40"/>
    </row>
    <row r="73" spans="1:5" s="3" customFormat="1" ht="18" customHeight="1" x14ac:dyDescent="0.25">
      <c r="A73" s="151" t="s">
        <v>47</v>
      </c>
      <c r="B73" s="41" t="s">
        <v>48</v>
      </c>
      <c r="C73" s="31"/>
      <c r="D73" s="32">
        <f t="shared" ref="D73:E73" si="9">SUM(D74+D76+D79)</f>
        <v>87.3</v>
      </c>
      <c r="E73" s="33">
        <f t="shared" si="9"/>
        <v>0</v>
      </c>
    </row>
    <row r="74" spans="1:5" s="3" customFormat="1" ht="15" customHeight="1" x14ac:dyDescent="0.25">
      <c r="A74" s="151"/>
      <c r="B74" s="9" t="s">
        <v>11</v>
      </c>
      <c r="C74" s="10" t="s">
        <v>12</v>
      </c>
      <c r="D74" s="34">
        <f t="shared" ref="D74:E74" si="10">SUM(D75)</f>
        <v>20.100000000000001</v>
      </c>
      <c r="E74" s="11">
        <f t="shared" si="10"/>
        <v>0</v>
      </c>
    </row>
    <row r="75" spans="1:5" s="3" customFormat="1" ht="12.75" customHeight="1" x14ac:dyDescent="0.25">
      <c r="A75" s="151"/>
      <c r="B75" s="35" t="s">
        <v>13</v>
      </c>
      <c r="C75" s="36"/>
      <c r="D75" s="37">
        <v>20.100000000000001</v>
      </c>
      <c r="E75" s="14"/>
    </row>
    <row r="76" spans="1:5" s="3" customFormat="1" ht="27" x14ac:dyDescent="0.25">
      <c r="A76" s="151"/>
      <c r="B76" s="38" t="s">
        <v>27</v>
      </c>
      <c r="C76" s="10" t="s">
        <v>28</v>
      </c>
      <c r="D76" s="39">
        <f t="shared" ref="D76:E76" si="11">SUM(D77:D78)</f>
        <v>57.9</v>
      </c>
      <c r="E76" s="27">
        <f t="shared" si="11"/>
        <v>0</v>
      </c>
    </row>
    <row r="77" spans="1:5" s="3" customFormat="1" ht="12.75" customHeight="1" x14ac:dyDescent="0.25">
      <c r="A77" s="152"/>
      <c r="B77" s="17" t="s">
        <v>13</v>
      </c>
      <c r="C77" s="153"/>
      <c r="D77" s="37">
        <v>55.9</v>
      </c>
      <c r="E77" s="14"/>
    </row>
    <row r="78" spans="1:5" s="3" customFormat="1" ht="12.75" customHeight="1" x14ac:dyDescent="0.25">
      <c r="A78" s="152"/>
      <c r="B78" s="22" t="s">
        <v>19</v>
      </c>
      <c r="C78" s="155"/>
      <c r="D78" s="37">
        <v>2</v>
      </c>
      <c r="E78" s="14"/>
    </row>
    <row r="79" spans="1:5" s="3" customFormat="1" ht="15" customHeight="1" x14ac:dyDescent="0.25">
      <c r="A79" s="151"/>
      <c r="B79" s="23" t="s">
        <v>31</v>
      </c>
      <c r="C79" s="10" t="s">
        <v>32</v>
      </c>
      <c r="D79" s="39">
        <f t="shared" ref="D79:E79" si="12">SUM(D80)</f>
        <v>9.3000000000000007</v>
      </c>
      <c r="E79" s="27">
        <f t="shared" si="12"/>
        <v>0</v>
      </c>
    </row>
    <row r="80" spans="1:5" s="3" customFormat="1" ht="12.75" customHeight="1" x14ac:dyDescent="0.25">
      <c r="A80" s="151"/>
      <c r="B80" s="35" t="s">
        <v>13</v>
      </c>
      <c r="C80" s="36"/>
      <c r="D80" s="37">
        <v>9.3000000000000007</v>
      </c>
      <c r="E80" s="40"/>
    </row>
    <row r="81" spans="1:13" s="3" customFormat="1" ht="18" customHeight="1" x14ac:dyDescent="0.25">
      <c r="A81" s="151" t="s">
        <v>49</v>
      </c>
      <c r="B81" s="41" t="s">
        <v>50</v>
      </c>
      <c r="C81" s="42"/>
      <c r="D81" s="32">
        <f t="shared" ref="D81:E81" si="13">SUM(D82+D84+D87)</f>
        <v>39.299999999999997</v>
      </c>
      <c r="E81" s="33">
        <f t="shared" si="13"/>
        <v>0</v>
      </c>
    </row>
    <row r="82" spans="1:13" s="3" customFormat="1" ht="15" customHeight="1" x14ac:dyDescent="0.25">
      <c r="A82" s="151"/>
      <c r="B82" s="9" t="s">
        <v>11</v>
      </c>
      <c r="C82" s="10" t="s">
        <v>12</v>
      </c>
      <c r="D82" s="34">
        <f t="shared" ref="D82:E82" si="14">SUM(D83)</f>
        <v>12.9</v>
      </c>
      <c r="E82" s="11">
        <f t="shared" si="14"/>
        <v>0</v>
      </c>
    </row>
    <row r="83" spans="1:13" s="3" customFormat="1" ht="12.75" customHeight="1" x14ac:dyDescent="0.25">
      <c r="A83" s="151"/>
      <c r="B83" s="35" t="s">
        <v>13</v>
      </c>
      <c r="C83" s="36"/>
      <c r="D83" s="37">
        <v>12.9</v>
      </c>
      <c r="E83" s="14"/>
    </row>
    <row r="84" spans="1:13" s="3" customFormat="1" ht="27" x14ac:dyDescent="0.25">
      <c r="A84" s="151"/>
      <c r="B84" s="38" t="s">
        <v>45</v>
      </c>
      <c r="C84" s="10" t="s">
        <v>28</v>
      </c>
      <c r="D84" s="39">
        <f t="shared" ref="D84:E84" si="15">SUM(D85:D86)</f>
        <v>20.9</v>
      </c>
      <c r="E84" s="27">
        <f t="shared" si="15"/>
        <v>0</v>
      </c>
    </row>
    <row r="85" spans="1:13" s="3" customFormat="1" ht="12.75" customHeight="1" x14ac:dyDescent="0.25">
      <c r="A85" s="152"/>
      <c r="B85" s="17" t="s">
        <v>13</v>
      </c>
      <c r="C85" s="153"/>
      <c r="D85" s="37">
        <v>20.2</v>
      </c>
      <c r="E85" s="14"/>
    </row>
    <row r="86" spans="1:13" s="3" customFormat="1" ht="12.75" customHeight="1" x14ac:dyDescent="0.25">
      <c r="A86" s="152"/>
      <c r="B86" s="22" t="s">
        <v>19</v>
      </c>
      <c r="C86" s="155"/>
      <c r="D86" s="37">
        <v>0.7</v>
      </c>
      <c r="E86" s="14"/>
    </row>
    <row r="87" spans="1:13" s="3" customFormat="1" ht="15" customHeight="1" x14ac:dyDescent="0.25">
      <c r="A87" s="151"/>
      <c r="B87" s="43" t="s">
        <v>31</v>
      </c>
      <c r="C87" s="10" t="s">
        <v>32</v>
      </c>
      <c r="D87" s="39">
        <f t="shared" ref="D87:E87" si="16">SUM(D88)</f>
        <v>5.5</v>
      </c>
      <c r="E87" s="27">
        <f t="shared" si="16"/>
        <v>0</v>
      </c>
    </row>
    <row r="88" spans="1:13" s="3" customFormat="1" ht="12.75" customHeight="1" x14ac:dyDescent="0.25">
      <c r="A88" s="151"/>
      <c r="B88" s="35" t="s">
        <v>13</v>
      </c>
      <c r="C88" s="36"/>
      <c r="D88" s="37">
        <v>5.5</v>
      </c>
      <c r="E88" s="40"/>
    </row>
    <row r="89" spans="1:13" s="3" customFormat="1" ht="18" customHeight="1" x14ac:dyDescent="0.25">
      <c r="A89" s="151" t="s">
        <v>51</v>
      </c>
      <c r="B89" s="41" t="s">
        <v>52</v>
      </c>
      <c r="C89" s="31"/>
      <c r="D89" s="33">
        <f>SUM(D90+D94+D97+D92)</f>
        <v>86.899999999999991</v>
      </c>
      <c r="E89" s="33">
        <f>SUM(E90+E94+E97)</f>
        <v>0</v>
      </c>
    </row>
    <row r="90" spans="1:13" s="3" customFormat="1" ht="15" customHeight="1" x14ac:dyDescent="0.25">
      <c r="A90" s="151"/>
      <c r="B90" s="9" t="s">
        <v>11</v>
      </c>
      <c r="C90" s="10" t="s">
        <v>12</v>
      </c>
      <c r="D90" s="34">
        <f t="shared" ref="D90:E90" si="17">SUM(D91)</f>
        <v>19.8</v>
      </c>
      <c r="E90" s="11">
        <f t="shared" si="17"/>
        <v>0</v>
      </c>
    </row>
    <row r="91" spans="1:13" s="3" customFormat="1" ht="12.75" customHeight="1" x14ac:dyDescent="0.25">
      <c r="A91" s="151"/>
      <c r="B91" s="35" t="s">
        <v>13</v>
      </c>
      <c r="C91" s="36"/>
      <c r="D91" s="37">
        <v>19.8</v>
      </c>
      <c r="E91" s="14"/>
    </row>
    <row r="92" spans="1:13" s="3" customFormat="1" ht="12.75" customHeight="1" x14ac:dyDescent="0.25">
      <c r="A92" s="151"/>
      <c r="B92" s="9" t="s">
        <v>24</v>
      </c>
      <c r="C92" s="51" t="s">
        <v>25</v>
      </c>
      <c r="D92" s="52">
        <f t="shared" ref="D92:E92" si="18">SUM(D93)</f>
        <v>13.5</v>
      </c>
      <c r="E92" s="53">
        <f t="shared" si="18"/>
        <v>0</v>
      </c>
    </row>
    <row r="93" spans="1:13" s="3" customFormat="1" ht="12.75" customHeight="1" x14ac:dyDescent="0.25">
      <c r="A93" s="151"/>
      <c r="B93" s="35" t="s">
        <v>13</v>
      </c>
      <c r="C93" s="75"/>
      <c r="D93" s="59">
        <v>13.5</v>
      </c>
      <c r="E93" s="60"/>
    </row>
    <row r="94" spans="1:13" s="3" customFormat="1" ht="27" x14ac:dyDescent="0.25">
      <c r="A94" s="151"/>
      <c r="B94" s="38" t="s">
        <v>45</v>
      </c>
      <c r="C94" s="10" t="s">
        <v>28</v>
      </c>
      <c r="D94" s="39">
        <f t="shared" ref="D94:E94" si="19">SUM(D95:D96)</f>
        <v>48.5</v>
      </c>
      <c r="E94" s="27">
        <f t="shared" si="19"/>
        <v>0</v>
      </c>
      <c r="M94" s="44"/>
    </row>
    <row r="95" spans="1:13" s="3" customFormat="1" ht="12.75" customHeight="1" x14ac:dyDescent="0.25">
      <c r="A95" s="152"/>
      <c r="B95" s="17" t="s">
        <v>13</v>
      </c>
      <c r="C95" s="153"/>
      <c r="D95" s="37">
        <v>46.5</v>
      </c>
      <c r="E95" s="14"/>
    </row>
    <row r="96" spans="1:13" s="3" customFormat="1" ht="12.75" customHeight="1" x14ac:dyDescent="0.25">
      <c r="A96" s="152"/>
      <c r="B96" s="22" t="s">
        <v>19</v>
      </c>
      <c r="C96" s="154"/>
      <c r="D96" s="37">
        <v>2</v>
      </c>
      <c r="E96" s="14"/>
    </row>
    <row r="97" spans="1:5" s="3" customFormat="1" ht="15" customHeight="1" x14ac:dyDescent="0.25">
      <c r="A97" s="151"/>
      <c r="B97" s="43" t="s">
        <v>31</v>
      </c>
      <c r="C97" s="10" t="s">
        <v>32</v>
      </c>
      <c r="D97" s="39">
        <f t="shared" ref="D97:E97" si="20">SUM(D98)</f>
        <v>5.0999999999999996</v>
      </c>
      <c r="E97" s="27">
        <f t="shared" si="20"/>
        <v>0</v>
      </c>
    </row>
    <row r="98" spans="1:5" s="3" customFormat="1" ht="12.75" customHeight="1" x14ac:dyDescent="0.25">
      <c r="A98" s="151"/>
      <c r="B98" s="35" t="s">
        <v>13</v>
      </c>
      <c r="C98" s="36"/>
      <c r="D98" s="37">
        <v>5.0999999999999996</v>
      </c>
      <c r="E98" s="40"/>
    </row>
    <row r="99" spans="1:5" s="3" customFormat="1" ht="18" customHeight="1" x14ac:dyDescent="0.25">
      <c r="A99" s="175" t="s">
        <v>53</v>
      </c>
      <c r="B99" s="41" t="s">
        <v>54</v>
      </c>
      <c r="C99" s="31"/>
      <c r="D99" s="33">
        <f>SUM(D100+D104+D107+D102)</f>
        <v>60.599999999999994</v>
      </c>
      <c r="E99" s="33">
        <f>SUM(E100+E104+E107)</f>
        <v>0</v>
      </c>
    </row>
    <row r="100" spans="1:5" s="3" customFormat="1" ht="15" customHeight="1" x14ac:dyDescent="0.25">
      <c r="A100" s="175"/>
      <c r="B100" s="9" t="s">
        <v>11</v>
      </c>
      <c r="C100" s="10" t="s">
        <v>12</v>
      </c>
      <c r="D100" s="34">
        <f t="shared" ref="D100:E100" si="21">SUM(D101)</f>
        <v>16.100000000000001</v>
      </c>
      <c r="E100" s="11">
        <f t="shared" si="21"/>
        <v>0</v>
      </c>
    </row>
    <row r="101" spans="1:5" s="3" customFormat="1" ht="12.75" customHeight="1" x14ac:dyDescent="0.25">
      <c r="A101" s="175"/>
      <c r="B101" s="35" t="s">
        <v>13</v>
      </c>
      <c r="C101" s="36"/>
      <c r="D101" s="37">
        <v>16.100000000000001</v>
      </c>
      <c r="E101" s="14"/>
    </row>
    <row r="102" spans="1:5" s="3" customFormat="1" ht="15" customHeight="1" x14ac:dyDescent="0.25">
      <c r="A102" s="175"/>
      <c r="B102" s="9" t="s">
        <v>24</v>
      </c>
      <c r="C102" s="51" t="s">
        <v>25</v>
      </c>
      <c r="D102" s="52">
        <f t="shared" ref="D102:E102" si="22">SUM(D103)</f>
        <v>9</v>
      </c>
      <c r="E102" s="53">
        <f t="shared" si="22"/>
        <v>0</v>
      </c>
    </row>
    <row r="103" spans="1:5" s="3" customFormat="1" ht="12.75" customHeight="1" x14ac:dyDescent="0.25">
      <c r="A103" s="175"/>
      <c r="B103" s="35" t="s">
        <v>13</v>
      </c>
      <c r="C103" s="75"/>
      <c r="D103" s="59">
        <v>9</v>
      </c>
      <c r="E103" s="60"/>
    </row>
    <row r="104" spans="1:5" s="3" customFormat="1" ht="27" x14ac:dyDescent="0.25">
      <c r="A104" s="175"/>
      <c r="B104" s="38" t="s">
        <v>27</v>
      </c>
      <c r="C104" s="10" t="s">
        <v>28</v>
      </c>
      <c r="D104" s="39">
        <f t="shared" ref="D104:E104" si="23">SUM(D105:D106)</f>
        <v>29.2</v>
      </c>
      <c r="E104" s="27">
        <f t="shared" si="23"/>
        <v>0</v>
      </c>
    </row>
    <row r="105" spans="1:5" s="3" customFormat="1" ht="15" customHeight="1" x14ac:dyDescent="0.25">
      <c r="A105" s="176"/>
      <c r="B105" s="17" t="s">
        <v>13</v>
      </c>
      <c r="C105" s="153"/>
      <c r="D105" s="37">
        <v>27.7</v>
      </c>
      <c r="E105" s="14"/>
    </row>
    <row r="106" spans="1:5" s="3" customFormat="1" ht="12.75" customHeight="1" x14ac:dyDescent="0.25">
      <c r="A106" s="176"/>
      <c r="B106" s="22" t="s">
        <v>19</v>
      </c>
      <c r="C106" s="154"/>
      <c r="D106" s="37">
        <v>1.5</v>
      </c>
      <c r="E106" s="14"/>
    </row>
    <row r="107" spans="1:5" s="3" customFormat="1" ht="15" customHeight="1" x14ac:dyDescent="0.25">
      <c r="A107" s="175"/>
      <c r="B107" s="43" t="s">
        <v>31</v>
      </c>
      <c r="C107" s="10" t="s">
        <v>32</v>
      </c>
      <c r="D107" s="39">
        <f t="shared" ref="D107:E107" si="24">SUM(D108)</f>
        <v>6.3</v>
      </c>
      <c r="E107" s="27">
        <f t="shared" si="24"/>
        <v>0</v>
      </c>
    </row>
    <row r="108" spans="1:5" s="3" customFormat="1" ht="12.75" customHeight="1" x14ac:dyDescent="0.25">
      <c r="A108" s="175"/>
      <c r="B108" s="35" t="s">
        <v>13</v>
      </c>
      <c r="C108" s="36"/>
      <c r="D108" s="37">
        <v>6.3</v>
      </c>
      <c r="E108" s="40"/>
    </row>
    <row r="109" spans="1:5" s="3" customFormat="1" ht="18" customHeight="1" x14ac:dyDescent="0.25">
      <c r="A109" s="175" t="s">
        <v>55</v>
      </c>
      <c r="B109" s="41" t="s">
        <v>56</v>
      </c>
      <c r="C109" s="42"/>
      <c r="D109" s="33">
        <f>SUM(D110+D112+D115)</f>
        <v>96.799999999999983</v>
      </c>
      <c r="E109" s="33">
        <f>SUM(E110+E112+E115)</f>
        <v>0</v>
      </c>
    </row>
    <row r="110" spans="1:5" s="3" customFormat="1" ht="15" customHeight="1" x14ac:dyDescent="0.25">
      <c r="A110" s="175"/>
      <c r="B110" s="9" t="s">
        <v>11</v>
      </c>
      <c r="C110" s="10" t="s">
        <v>12</v>
      </c>
      <c r="D110" s="34">
        <f t="shared" ref="D110:E110" si="25">SUM(D111)</f>
        <v>19.100000000000001</v>
      </c>
      <c r="E110" s="11">
        <f t="shared" si="25"/>
        <v>0</v>
      </c>
    </row>
    <row r="111" spans="1:5" s="3" customFormat="1" ht="12.75" customHeight="1" x14ac:dyDescent="0.25">
      <c r="A111" s="175"/>
      <c r="B111" s="35" t="s">
        <v>13</v>
      </c>
      <c r="C111" s="36"/>
      <c r="D111" s="37">
        <v>19.100000000000001</v>
      </c>
      <c r="E111" s="14"/>
    </row>
    <row r="112" spans="1:5" s="3" customFormat="1" ht="27" x14ac:dyDescent="0.25">
      <c r="A112" s="175"/>
      <c r="B112" s="38" t="s">
        <v>45</v>
      </c>
      <c r="C112" s="10" t="s">
        <v>28</v>
      </c>
      <c r="D112" s="39">
        <f t="shared" ref="D112:E112" si="26">SUM(D113:D114)</f>
        <v>69.099999999999994</v>
      </c>
      <c r="E112" s="27">
        <f t="shared" si="26"/>
        <v>0</v>
      </c>
    </row>
    <row r="113" spans="1:5" s="3" customFormat="1" ht="12.75" customHeight="1" x14ac:dyDescent="0.25">
      <c r="A113" s="176"/>
      <c r="B113" s="17" t="s">
        <v>13</v>
      </c>
      <c r="C113" s="153"/>
      <c r="D113" s="37">
        <v>61</v>
      </c>
      <c r="E113" s="14"/>
    </row>
    <row r="114" spans="1:5" s="3" customFormat="1" ht="12.75" customHeight="1" x14ac:dyDescent="0.25">
      <c r="A114" s="176"/>
      <c r="B114" s="22" t="s">
        <v>19</v>
      </c>
      <c r="C114" s="154"/>
      <c r="D114" s="37">
        <v>8.1</v>
      </c>
      <c r="E114" s="14"/>
    </row>
    <row r="115" spans="1:5" s="3" customFormat="1" ht="15" customHeight="1" x14ac:dyDescent="0.25">
      <c r="A115" s="175"/>
      <c r="B115" s="43" t="s">
        <v>31</v>
      </c>
      <c r="C115" s="10" t="s">
        <v>32</v>
      </c>
      <c r="D115" s="39">
        <f t="shared" ref="D115:E115" si="27">SUM(D116)</f>
        <v>8.6</v>
      </c>
      <c r="E115" s="27">
        <f t="shared" si="27"/>
        <v>0</v>
      </c>
    </row>
    <row r="116" spans="1:5" s="3" customFormat="1" ht="12.75" customHeight="1" x14ac:dyDescent="0.25">
      <c r="A116" s="175"/>
      <c r="B116" s="35" t="s">
        <v>13</v>
      </c>
      <c r="C116" s="36"/>
      <c r="D116" s="37">
        <v>8.6</v>
      </c>
      <c r="E116" s="40"/>
    </row>
    <row r="117" spans="1:5" s="3" customFormat="1" ht="18" customHeight="1" x14ac:dyDescent="0.25">
      <c r="A117" s="175" t="s">
        <v>57</v>
      </c>
      <c r="B117" s="41" t="s">
        <v>58</v>
      </c>
      <c r="C117" s="31"/>
      <c r="D117" s="32">
        <f t="shared" ref="D117:E117" si="28">SUM(D118+D120+D123)</f>
        <v>52</v>
      </c>
      <c r="E117" s="33">
        <f t="shared" si="28"/>
        <v>0</v>
      </c>
    </row>
    <row r="118" spans="1:5" s="3" customFormat="1" ht="15" customHeight="1" x14ac:dyDescent="0.25">
      <c r="A118" s="175"/>
      <c r="B118" s="9" t="s">
        <v>11</v>
      </c>
      <c r="C118" s="10" t="s">
        <v>12</v>
      </c>
      <c r="D118" s="34">
        <f t="shared" ref="D118:E118" si="29">SUM(D119)</f>
        <v>15.4</v>
      </c>
      <c r="E118" s="11">
        <f t="shared" si="29"/>
        <v>0</v>
      </c>
    </row>
    <row r="119" spans="1:5" s="3" customFormat="1" ht="12.75" customHeight="1" x14ac:dyDescent="0.25">
      <c r="A119" s="175"/>
      <c r="B119" s="35" t="s">
        <v>13</v>
      </c>
      <c r="C119" s="36"/>
      <c r="D119" s="37">
        <v>15.4</v>
      </c>
      <c r="E119" s="14"/>
    </row>
    <row r="120" spans="1:5" s="3" customFormat="1" ht="27" x14ac:dyDescent="0.25">
      <c r="A120" s="175"/>
      <c r="B120" s="38" t="s">
        <v>45</v>
      </c>
      <c r="C120" s="10" t="s">
        <v>28</v>
      </c>
      <c r="D120" s="39">
        <f t="shared" ref="D120:E120" si="30">SUM(D121:D122)</f>
        <v>32.5</v>
      </c>
      <c r="E120" s="27">
        <f t="shared" si="30"/>
        <v>0</v>
      </c>
    </row>
    <row r="121" spans="1:5" s="3" customFormat="1" ht="12.75" customHeight="1" x14ac:dyDescent="0.25">
      <c r="A121" s="176"/>
      <c r="B121" s="17" t="s">
        <v>13</v>
      </c>
      <c r="C121" s="153"/>
      <c r="D121" s="37">
        <v>31.8</v>
      </c>
      <c r="E121" s="14"/>
    </row>
    <row r="122" spans="1:5" s="3" customFormat="1" ht="12.75" customHeight="1" x14ac:dyDescent="0.25">
      <c r="A122" s="176"/>
      <c r="B122" s="22" t="s">
        <v>19</v>
      </c>
      <c r="C122" s="155"/>
      <c r="D122" s="37">
        <v>0.7</v>
      </c>
      <c r="E122" s="14"/>
    </row>
    <row r="123" spans="1:5" s="3" customFormat="1" x14ac:dyDescent="0.25">
      <c r="A123" s="175"/>
      <c r="B123" s="43" t="s">
        <v>46</v>
      </c>
      <c r="C123" s="10" t="s">
        <v>32</v>
      </c>
      <c r="D123" s="39">
        <f t="shared" ref="D123:E123" si="31">SUM(D124)</f>
        <v>4.0999999999999996</v>
      </c>
      <c r="E123" s="27">
        <f t="shared" si="31"/>
        <v>0</v>
      </c>
    </row>
    <row r="124" spans="1:5" s="3" customFormat="1" ht="12.75" customHeight="1" x14ac:dyDescent="0.25">
      <c r="A124" s="175"/>
      <c r="B124" s="35" t="s">
        <v>13</v>
      </c>
      <c r="C124" s="36"/>
      <c r="D124" s="37">
        <v>4.0999999999999996</v>
      </c>
      <c r="E124" s="40"/>
    </row>
    <row r="125" spans="1:5" s="3" customFormat="1" ht="18" customHeight="1" x14ac:dyDescent="0.25">
      <c r="A125" s="175" t="s">
        <v>59</v>
      </c>
      <c r="B125" s="41" t="s">
        <v>60</v>
      </c>
      <c r="C125" s="31"/>
      <c r="D125" s="33">
        <f>SUM(D126+D130+D133+D128)</f>
        <v>125.1</v>
      </c>
      <c r="E125" s="33">
        <f>SUM(E126+E130+E133)</f>
        <v>0</v>
      </c>
    </row>
    <row r="126" spans="1:5" s="3" customFormat="1" ht="15" customHeight="1" x14ac:dyDescent="0.25">
      <c r="A126" s="175"/>
      <c r="B126" s="9" t="s">
        <v>11</v>
      </c>
      <c r="C126" s="10" t="s">
        <v>12</v>
      </c>
      <c r="D126" s="34">
        <f t="shared" ref="D126:E128" si="32">SUM(D127)</f>
        <v>21.3</v>
      </c>
      <c r="E126" s="11">
        <f t="shared" si="32"/>
        <v>0</v>
      </c>
    </row>
    <row r="127" spans="1:5" s="3" customFormat="1" ht="12.75" customHeight="1" x14ac:dyDescent="0.25">
      <c r="A127" s="175"/>
      <c r="B127" s="35" t="s">
        <v>13</v>
      </c>
      <c r="C127" s="36"/>
      <c r="D127" s="37">
        <v>21.3</v>
      </c>
      <c r="E127" s="14"/>
    </row>
    <row r="128" spans="1:5" s="3" customFormat="1" ht="12.75" customHeight="1" x14ac:dyDescent="0.25">
      <c r="A128" s="175"/>
      <c r="B128" s="9" t="s">
        <v>24</v>
      </c>
      <c r="C128" s="51" t="s">
        <v>25</v>
      </c>
      <c r="D128" s="34">
        <f t="shared" si="32"/>
        <v>21.6</v>
      </c>
      <c r="E128" s="11">
        <f t="shared" si="32"/>
        <v>0</v>
      </c>
    </row>
    <row r="129" spans="1:5" s="3" customFormat="1" ht="12.75" customHeight="1" x14ac:dyDescent="0.25">
      <c r="A129" s="175"/>
      <c r="B129" s="35" t="s">
        <v>13</v>
      </c>
      <c r="C129" s="75"/>
      <c r="D129" s="37">
        <v>21.6</v>
      </c>
      <c r="E129" s="14"/>
    </row>
    <row r="130" spans="1:5" s="3" customFormat="1" ht="27" x14ac:dyDescent="0.25">
      <c r="A130" s="175"/>
      <c r="B130" s="38" t="s">
        <v>27</v>
      </c>
      <c r="C130" s="10" t="s">
        <v>28</v>
      </c>
      <c r="D130" s="39">
        <f t="shared" ref="D130:E130" si="33">SUM(D131:D132)</f>
        <v>74.900000000000006</v>
      </c>
      <c r="E130" s="27">
        <f t="shared" si="33"/>
        <v>0</v>
      </c>
    </row>
    <row r="131" spans="1:5" s="3" customFormat="1" ht="12.75" customHeight="1" x14ac:dyDescent="0.25">
      <c r="A131" s="176"/>
      <c r="B131" s="17" t="s">
        <v>13</v>
      </c>
      <c r="C131" s="153"/>
      <c r="D131" s="37">
        <v>71.400000000000006</v>
      </c>
      <c r="E131" s="14"/>
    </row>
    <row r="132" spans="1:5" s="3" customFormat="1" ht="12.75" customHeight="1" x14ac:dyDescent="0.25">
      <c r="A132" s="176"/>
      <c r="B132" s="22" t="s">
        <v>19</v>
      </c>
      <c r="C132" s="154"/>
      <c r="D132" s="37">
        <v>3.5</v>
      </c>
      <c r="E132" s="14"/>
    </row>
    <row r="133" spans="1:5" s="3" customFormat="1" ht="15" customHeight="1" x14ac:dyDescent="0.25">
      <c r="A133" s="175"/>
      <c r="B133" s="43" t="s">
        <v>31</v>
      </c>
      <c r="C133" s="10" t="s">
        <v>32</v>
      </c>
      <c r="D133" s="39">
        <f t="shared" ref="D133:E133" si="34">SUM(D134)</f>
        <v>7.3</v>
      </c>
      <c r="E133" s="27">
        <f t="shared" si="34"/>
        <v>0</v>
      </c>
    </row>
    <row r="134" spans="1:5" s="3" customFormat="1" ht="12.75" customHeight="1" x14ac:dyDescent="0.25">
      <c r="A134" s="175"/>
      <c r="B134" s="35" t="s">
        <v>13</v>
      </c>
      <c r="C134" s="36"/>
      <c r="D134" s="37">
        <v>7.3</v>
      </c>
      <c r="E134" s="40"/>
    </row>
    <row r="135" spans="1:5" s="3" customFormat="1" ht="18" customHeight="1" x14ac:dyDescent="0.25">
      <c r="A135" s="177" t="s">
        <v>61</v>
      </c>
      <c r="B135" s="41" t="s">
        <v>62</v>
      </c>
      <c r="C135" s="31"/>
      <c r="D135" s="33">
        <f>SUM(D136+D138+D141)</f>
        <v>53</v>
      </c>
      <c r="E135" s="33">
        <f>SUM(E136+E138+E141)</f>
        <v>0</v>
      </c>
    </row>
    <row r="136" spans="1:5" s="3" customFormat="1" ht="15" customHeight="1" x14ac:dyDescent="0.25">
      <c r="A136" s="178"/>
      <c r="B136" s="9" t="s">
        <v>11</v>
      </c>
      <c r="C136" s="10" t="s">
        <v>12</v>
      </c>
      <c r="D136" s="34">
        <f t="shared" ref="D136:E136" si="35">SUM(D137)</f>
        <v>17.100000000000001</v>
      </c>
      <c r="E136" s="11">
        <f t="shared" si="35"/>
        <v>0</v>
      </c>
    </row>
    <row r="137" spans="1:5" s="3" customFormat="1" ht="12.75" customHeight="1" x14ac:dyDescent="0.25">
      <c r="A137" s="178"/>
      <c r="B137" s="35" t="s">
        <v>13</v>
      </c>
      <c r="C137" s="36"/>
      <c r="D137" s="37">
        <v>17.100000000000001</v>
      </c>
      <c r="E137" s="14"/>
    </row>
    <row r="138" spans="1:5" s="3" customFormat="1" ht="27" x14ac:dyDescent="0.25">
      <c r="A138" s="178"/>
      <c r="B138" s="38" t="s">
        <v>45</v>
      </c>
      <c r="C138" s="10" t="s">
        <v>28</v>
      </c>
      <c r="D138" s="39">
        <f t="shared" ref="D138:E138" si="36">SUM(D139:D140)</f>
        <v>25.4</v>
      </c>
      <c r="E138" s="27">
        <f t="shared" si="36"/>
        <v>0</v>
      </c>
    </row>
    <row r="139" spans="1:5" s="3" customFormat="1" ht="12.75" customHeight="1" x14ac:dyDescent="0.25">
      <c r="A139" s="178"/>
      <c r="B139" s="17" t="s">
        <v>13</v>
      </c>
      <c r="C139" s="153"/>
      <c r="D139" s="37">
        <v>23.7</v>
      </c>
      <c r="E139" s="14"/>
    </row>
    <row r="140" spans="1:5" s="3" customFormat="1" ht="12.75" customHeight="1" x14ac:dyDescent="0.25">
      <c r="A140" s="178"/>
      <c r="B140" s="22" t="s">
        <v>19</v>
      </c>
      <c r="C140" s="154"/>
      <c r="D140" s="37">
        <v>1.7</v>
      </c>
      <c r="E140" s="14"/>
    </row>
    <row r="141" spans="1:5" s="3" customFormat="1" ht="15" customHeight="1" x14ac:dyDescent="0.25">
      <c r="A141" s="178"/>
      <c r="B141" s="43" t="s">
        <v>31</v>
      </c>
      <c r="C141" s="10" t="s">
        <v>32</v>
      </c>
      <c r="D141" s="39">
        <f t="shared" ref="D141:E141" si="37">SUM(D142)</f>
        <v>10.5</v>
      </c>
      <c r="E141" s="27">
        <f t="shared" si="37"/>
        <v>0</v>
      </c>
    </row>
    <row r="142" spans="1:5" s="3" customFormat="1" ht="12.75" customHeight="1" x14ac:dyDescent="0.25">
      <c r="A142" s="178"/>
      <c r="B142" s="35" t="s">
        <v>13</v>
      </c>
      <c r="C142" s="36"/>
      <c r="D142" s="37">
        <v>10.5</v>
      </c>
      <c r="E142" s="40"/>
    </row>
    <row r="143" spans="1:5" s="3" customFormat="1" ht="18" customHeight="1" x14ac:dyDescent="0.25">
      <c r="A143" s="175" t="s">
        <v>63</v>
      </c>
      <c r="B143" s="41" t="s">
        <v>64</v>
      </c>
      <c r="C143" s="31"/>
      <c r="D143" s="32">
        <f t="shared" ref="D143:E143" si="38">SUM(D144+D146+D149)</f>
        <v>40.299999999999997</v>
      </c>
      <c r="E143" s="33">
        <f t="shared" si="38"/>
        <v>0</v>
      </c>
    </row>
    <row r="144" spans="1:5" s="3" customFormat="1" ht="15" customHeight="1" x14ac:dyDescent="0.25">
      <c r="A144" s="175"/>
      <c r="B144" s="9" t="s">
        <v>11</v>
      </c>
      <c r="C144" s="10" t="s">
        <v>12</v>
      </c>
      <c r="D144" s="34">
        <f t="shared" ref="D144:E144" si="39">SUM(D145)</f>
        <v>11.2</v>
      </c>
      <c r="E144" s="11">
        <f t="shared" si="39"/>
        <v>0</v>
      </c>
    </row>
    <row r="145" spans="1:5" s="3" customFormat="1" ht="12.75" customHeight="1" x14ac:dyDescent="0.25">
      <c r="A145" s="175"/>
      <c r="B145" s="35" t="s">
        <v>13</v>
      </c>
      <c r="C145" s="36"/>
      <c r="D145" s="37">
        <v>11.2</v>
      </c>
      <c r="E145" s="14"/>
    </row>
    <row r="146" spans="1:5" s="3" customFormat="1" ht="27" x14ac:dyDescent="0.25">
      <c r="A146" s="175"/>
      <c r="B146" s="38" t="s">
        <v>45</v>
      </c>
      <c r="C146" s="10" t="s">
        <v>28</v>
      </c>
      <c r="D146" s="39">
        <f t="shared" ref="D146:E146" si="40">SUM(D147:D148)</f>
        <v>25.2</v>
      </c>
      <c r="E146" s="27">
        <f t="shared" si="40"/>
        <v>0</v>
      </c>
    </row>
    <row r="147" spans="1:5" s="3" customFormat="1" ht="12.75" customHeight="1" x14ac:dyDescent="0.25">
      <c r="A147" s="176"/>
      <c r="B147" s="17" t="s">
        <v>13</v>
      </c>
      <c r="C147" s="153"/>
      <c r="D147" s="37">
        <v>22.7</v>
      </c>
      <c r="E147" s="14"/>
    </row>
    <row r="148" spans="1:5" s="3" customFormat="1" ht="12.75" customHeight="1" x14ac:dyDescent="0.25">
      <c r="A148" s="176"/>
      <c r="B148" s="22" t="s">
        <v>19</v>
      </c>
      <c r="C148" s="155"/>
      <c r="D148" s="37">
        <v>2.5</v>
      </c>
      <c r="E148" s="14"/>
    </row>
    <row r="149" spans="1:5" s="3" customFormat="1" ht="15" customHeight="1" x14ac:dyDescent="0.25">
      <c r="A149" s="175"/>
      <c r="B149" s="43" t="s">
        <v>46</v>
      </c>
      <c r="C149" s="10" t="s">
        <v>32</v>
      </c>
      <c r="D149" s="39">
        <f t="shared" ref="D149:E149" si="41">SUM(D150)</f>
        <v>3.9</v>
      </c>
      <c r="E149" s="27">
        <f t="shared" si="41"/>
        <v>0</v>
      </c>
    </row>
    <row r="150" spans="1:5" s="3" customFormat="1" ht="12.75" customHeight="1" x14ac:dyDescent="0.25">
      <c r="A150" s="175"/>
      <c r="B150" s="35" t="s">
        <v>13</v>
      </c>
      <c r="C150" s="36"/>
      <c r="D150" s="37">
        <v>3.9</v>
      </c>
      <c r="E150" s="40"/>
    </row>
    <row r="151" spans="1:5" s="3" customFormat="1" ht="18" customHeight="1" x14ac:dyDescent="0.25">
      <c r="A151" s="151" t="s">
        <v>65</v>
      </c>
      <c r="B151" s="41" t="s">
        <v>66</v>
      </c>
      <c r="C151" s="31"/>
      <c r="D151" s="32">
        <f>SUM(D152+D156+D159+D154)</f>
        <v>53.8</v>
      </c>
      <c r="E151" s="33">
        <f>SUM(E152+E156+E159)</f>
        <v>0</v>
      </c>
    </row>
    <row r="152" spans="1:5" s="3" customFormat="1" ht="15" customHeight="1" x14ac:dyDescent="0.25">
      <c r="A152" s="151"/>
      <c r="B152" s="9" t="s">
        <v>11</v>
      </c>
      <c r="C152" s="10" t="s">
        <v>12</v>
      </c>
      <c r="D152" s="34">
        <f t="shared" ref="D152:E154" si="42">SUM(D153)</f>
        <v>12.8</v>
      </c>
      <c r="E152" s="11">
        <f t="shared" si="42"/>
        <v>0</v>
      </c>
    </row>
    <row r="153" spans="1:5" s="3" customFormat="1" ht="12.75" customHeight="1" x14ac:dyDescent="0.25">
      <c r="A153" s="151"/>
      <c r="B153" s="35" t="s">
        <v>13</v>
      </c>
      <c r="C153" s="36"/>
      <c r="D153" s="37">
        <v>12.8</v>
      </c>
      <c r="E153" s="14"/>
    </row>
    <row r="154" spans="1:5" s="3" customFormat="1" ht="12.75" customHeight="1" x14ac:dyDescent="0.25">
      <c r="A154" s="151"/>
      <c r="B154" s="9" t="s">
        <v>24</v>
      </c>
      <c r="C154" s="51" t="s">
        <v>25</v>
      </c>
      <c r="D154" s="34">
        <f>SUM(D155)</f>
        <v>15</v>
      </c>
      <c r="E154" s="11">
        <f t="shared" si="42"/>
        <v>0</v>
      </c>
    </row>
    <row r="155" spans="1:5" s="3" customFormat="1" ht="12.75" customHeight="1" x14ac:dyDescent="0.25">
      <c r="A155" s="151"/>
      <c r="B155" s="35" t="s">
        <v>13</v>
      </c>
      <c r="C155" s="75"/>
      <c r="D155" s="37">
        <v>15</v>
      </c>
      <c r="E155" s="14"/>
    </row>
    <row r="156" spans="1:5" s="3" customFormat="1" ht="27" x14ac:dyDescent="0.25">
      <c r="A156" s="151"/>
      <c r="B156" s="38" t="s">
        <v>45</v>
      </c>
      <c r="C156" s="10" t="s">
        <v>28</v>
      </c>
      <c r="D156" s="39">
        <f t="shared" ref="D156:E156" si="43">SUM(D157:D158)</f>
        <v>21.7</v>
      </c>
      <c r="E156" s="27">
        <f t="shared" si="43"/>
        <v>0</v>
      </c>
    </row>
    <row r="157" spans="1:5" s="3" customFormat="1" ht="12.75" customHeight="1" x14ac:dyDescent="0.25">
      <c r="A157" s="152"/>
      <c r="B157" s="17" t="s">
        <v>13</v>
      </c>
      <c r="C157" s="153"/>
      <c r="D157" s="37">
        <v>18.8</v>
      </c>
      <c r="E157" s="14"/>
    </row>
    <row r="158" spans="1:5" s="3" customFormat="1" ht="12.75" customHeight="1" x14ac:dyDescent="0.25">
      <c r="A158" s="152"/>
      <c r="B158" s="22" t="s">
        <v>19</v>
      </c>
      <c r="C158" s="154"/>
      <c r="D158" s="37">
        <v>2.9</v>
      </c>
      <c r="E158" s="14"/>
    </row>
    <row r="159" spans="1:5" s="3" customFormat="1" ht="15" customHeight="1" x14ac:dyDescent="0.25">
      <c r="A159" s="151"/>
      <c r="B159" s="43" t="s">
        <v>46</v>
      </c>
      <c r="C159" s="10" t="s">
        <v>32</v>
      </c>
      <c r="D159" s="39">
        <f t="shared" ref="D159:E159" si="44">SUM(D160)</f>
        <v>4.3</v>
      </c>
      <c r="E159" s="27">
        <f t="shared" si="44"/>
        <v>0</v>
      </c>
    </row>
    <row r="160" spans="1:5" s="3" customFormat="1" ht="12.75" customHeight="1" x14ac:dyDescent="0.25">
      <c r="A160" s="151"/>
      <c r="B160" s="35" t="s">
        <v>13</v>
      </c>
      <c r="C160" s="36"/>
      <c r="D160" s="37">
        <v>4.3</v>
      </c>
      <c r="E160" s="40"/>
    </row>
    <row r="161" spans="1:5" s="3" customFormat="1" ht="18" customHeight="1" x14ac:dyDescent="0.25">
      <c r="A161" s="157" t="s">
        <v>67</v>
      </c>
      <c r="B161" s="41" t="s">
        <v>68</v>
      </c>
      <c r="C161" s="31"/>
      <c r="D161" s="45">
        <f>SUM(D162+D166+D169+D164)</f>
        <v>85.1</v>
      </c>
      <c r="E161" s="45">
        <f>SUM(E162+E166+E169)</f>
        <v>0</v>
      </c>
    </row>
    <row r="162" spans="1:5" s="3" customFormat="1" ht="15" customHeight="1" x14ac:dyDescent="0.25">
      <c r="A162" s="161"/>
      <c r="B162" s="9" t="s">
        <v>11</v>
      </c>
      <c r="C162" s="10" t="s">
        <v>12</v>
      </c>
      <c r="D162" s="34">
        <f t="shared" ref="D162:E162" si="45">SUM(D163)</f>
        <v>24.3</v>
      </c>
      <c r="E162" s="11">
        <f t="shared" si="45"/>
        <v>0</v>
      </c>
    </row>
    <row r="163" spans="1:5" s="3" customFormat="1" ht="12.75" customHeight="1" x14ac:dyDescent="0.25">
      <c r="A163" s="161"/>
      <c r="B163" s="35" t="s">
        <v>13</v>
      </c>
      <c r="C163" s="36"/>
      <c r="D163" s="37">
        <v>24.3</v>
      </c>
      <c r="E163" s="14"/>
    </row>
    <row r="164" spans="1:5" s="3" customFormat="1" ht="12.75" customHeight="1" x14ac:dyDescent="0.25">
      <c r="A164" s="161"/>
      <c r="B164" s="9" t="s">
        <v>24</v>
      </c>
      <c r="C164" s="51" t="s">
        <v>25</v>
      </c>
      <c r="D164" s="34">
        <f>SUM(D165)</f>
        <v>16.5</v>
      </c>
      <c r="E164" s="11">
        <f t="shared" ref="E164" si="46">SUM(E165)</f>
        <v>0</v>
      </c>
    </row>
    <row r="165" spans="1:5" s="3" customFormat="1" ht="12.75" customHeight="1" x14ac:dyDescent="0.25">
      <c r="A165" s="161"/>
      <c r="B165" s="35" t="s">
        <v>13</v>
      </c>
      <c r="C165" s="75"/>
      <c r="D165" s="37">
        <v>16.5</v>
      </c>
      <c r="E165" s="14"/>
    </row>
    <row r="166" spans="1:5" s="3" customFormat="1" ht="27" x14ac:dyDescent="0.25">
      <c r="A166" s="161"/>
      <c r="B166" s="38" t="s">
        <v>27</v>
      </c>
      <c r="C166" s="10" t="s">
        <v>28</v>
      </c>
      <c r="D166" s="39">
        <f t="shared" ref="D166:E166" si="47">SUM(D167:D168)</f>
        <v>37.299999999999997</v>
      </c>
      <c r="E166" s="27">
        <f t="shared" si="47"/>
        <v>0</v>
      </c>
    </row>
    <row r="167" spans="1:5" s="3" customFormat="1" ht="12.75" customHeight="1" x14ac:dyDescent="0.25">
      <c r="A167" s="161"/>
      <c r="B167" s="17" t="s">
        <v>13</v>
      </c>
      <c r="C167" s="153"/>
      <c r="D167" s="37">
        <v>32.299999999999997</v>
      </c>
      <c r="E167" s="14"/>
    </row>
    <row r="168" spans="1:5" s="3" customFormat="1" ht="12.75" customHeight="1" x14ac:dyDescent="0.25">
      <c r="A168" s="161"/>
      <c r="B168" s="22" t="s">
        <v>19</v>
      </c>
      <c r="C168" s="154"/>
      <c r="D168" s="37">
        <v>5</v>
      </c>
      <c r="E168" s="14"/>
    </row>
    <row r="169" spans="1:5" s="3" customFormat="1" ht="15" customHeight="1" x14ac:dyDescent="0.25">
      <c r="A169" s="161"/>
      <c r="B169" s="43" t="s">
        <v>46</v>
      </c>
      <c r="C169" s="10" t="s">
        <v>32</v>
      </c>
      <c r="D169" s="39">
        <f t="shared" ref="D169:E169" si="48">SUM(D170)</f>
        <v>7</v>
      </c>
      <c r="E169" s="27">
        <f t="shared" si="48"/>
        <v>0</v>
      </c>
    </row>
    <row r="170" spans="1:5" s="3" customFormat="1" ht="12.75" customHeight="1" x14ac:dyDescent="0.25">
      <c r="A170" s="161"/>
      <c r="B170" s="35" t="s">
        <v>13</v>
      </c>
      <c r="C170" s="36"/>
      <c r="D170" s="37">
        <v>7</v>
      </c>
      <c r="E170" s="40"/>
    </row>
    <row r="171" spans="1:5" s="3" customFormat="1" ht="18" customHeight="1" x14ac:dyDescent="0.25">
      <c r="A171" s="151" t="s">
        <v>69</v>
      </c>
      <c r="B171" s="46" t="s">
        <v>70</v>
      </c>
      <c r="C171" s="42"/>
      <c r="D171" s="32">
        <f t="shared" ref="D171:E171" si="49">SUM(D173:D174)</f>
        <v>1349.5</v>
      </c>
      <c r="E171" s="33">
        <f t="shared" si="49"/>
        <v>1249.2</v>
      </c>
    </row>
    <row r="172" spans="1:5" s="3" customFormat="1" ht="15" customHeight="1" x14ac:dyDescent="0.25">
      <c r="A172" s="152"/>
      <c r="B172" s="9" t="s">
        <v>11</v>
      </c>
      <c r="C172" s="10" t="s">
        <v>12</v>
      </c>
      <c r="D172" s="34">
        <f t="shared" ref="D172:E172" si="50">SUM(D173:D174)</f>
        <v>1349.5</v>
      </c>
      <c r="E172" s="11">
        <f t="shared" si="50"/>
        <v>1249.2</v>
      </c>
    </row>
    <row r="173" spans="1:5" s="3" customFormat="1" ht="12.75" customHeight="1" x14ac:dyDescent="0.25">
      <c r="A173" s="152"/>
      <c r="B173" s="28" t="s">
        <v>17</v>
      </c>
      <c r="C173" s="153"/>
      <c r="D173" s="37">
        <v>1299.8</v>
      </c>
      <c r="E173" s="14">
        <v>1206</v>
      </c>
    </row>
    <row r="174" spans="1:5" s="3" customFormat="1" ht="12.75" customHeight="1" x14ac:dyDescent="0.25">
      <c r="A174" s="152"/>
      <c r="B174" s="22" t="s">
        <v>13</v>
      </c>
      <c r="C174" s="154"/>
      <c r="D174" s="47">
        <v>49.7</v>
      </c>
      <c r="E174" s="48">
        <v>43.2</v>
      </c>
    </row>
    <row r="175" spans="1:5" s="3" customFormat="1" ht="18" customHeight="1" x14ac:dyDescent="0.25">
      <c r="A175" s="151" t="s">
        <v>71</v>
      </c>
      <c r="B175" s="30" t="s">
        <v>72</v>
      </c>
      <c r="C175" s="49"/>
      <c r="D175" s="50">
        <f>SUM(D176)</f>
        <v>1732.8999999999999</v>
      </c>
      <c r="E175" s="50">
        <f>SUM(E176)</f>
        <v>1450.4</v>
      </c>
    </row>
    <row r="176" spans="1:5" s="3" customFormat="1" ht="27" x14ac:dyDescent="0.25">
      <c r="A176" s="152"/>
      <c r="B176" s="23" t="s">
        <v>73</v>
      </c>
      <c r="C176" s="51" t="s">
        <v>21</v>
      </c>
      <c r="D176" s="52">
        <f>SUM(D177:D182)</f>
        <v>1732.8999999999999</v>
      </c>
      <c r="E176" s="53">
        <f>SUM(E177:E182)</f>
        <v>1450.4</v>
      </c>
    </row>
    <row r="177" spans="1:5" s="3" customFormat="1" ht="12.75" customHeight="1" x14ac:dyDescent="0.25">
      <c r="A177" s="152"/>
      <c r="B177" s="17" t="s">
        <v>23</v>
      </c>
      <c r="C177" s="164"/>
      <c r="D177" s="54">
        <v>1044.8</v>
      </c>
      <c r="E177" s="54">
        <v>1007.6</v>
      </c>
    </row>
    <row r="178" spans="1:5" s="3" customFormat="1" ht="12.75" customHeight="1" x14ac:dyDescent="0.25">
      <c r="A178" s="152"/>
      <c r="B178" s="28" t="s">
        <v>17</v>
      </c>
      <c r="C178" s="164"/>
      <c r="D178" s="55">
        <v>39</v>
      </c>
      <c r="E178" s="54"/>
    </row>
    <row r="179" spans="1:5" s="3" customFormat="1" ht="12.75" customHeight="1" x14ac:dyDescent="0.25">
      <c r="A179" s="152"/>
      <c r="B179" s="20" t="s">
        <v>18</v>
      </c>
      <c r="C179" s="164"/>
      <c r="D179" s="55">
        <v>11.6</v>
      </c>
      <c r="E179" s="54">
        <v>11.3</v>
      </c>
    </row>
    <row r="180" spans="1:5" s="3" customFormat="1" ht="12.75" customHeight="1" x14ac:dyDescent="0.25">
      <c r="A180" s="152"/>
      <c r="B180" s="20" t="s">
        <v>151</v>
      </c>
      <c r="C180" s="164"/>
      <c r="D180" s="55">
        <v>0.8</v>
      </c>
      <c r="E180" s="54"/>
    </row>
    <row r="181" spans="1:5" s="3" customFormat="1" ht="12.75" customHeight="1" x14ac:dyDescent="0.25">
      <c r="A181" s="152"/>
      <c r="B181" s="20" t="s">
        <v>13</v>
      </c>
      <c r="C181" s="164"/>
      <c r="D181" s="55">
        <v>634</v>
      </c>
      <c r="E181" s="54">
        <v>431.5</v>
      </c>
    </row>
    <row r="182" spans="1:5" s="3" customFormat="1" ht="12.75" customHeight="1" x14ac:dyDescent="0.25">
      <c r="A182" s="152"/>
      <c r="B182" s="22" t="s">
        <v>19</v>
      </c>
      <c r="C182" s="165"/>
      <c r="D182" s="54">
        <v>2.7</v>
      </c>
      <c r="E182" s="54"/>
    </row>
    <row r="183" spans="1:5" s="3" customFormat="1" ht="18" customHeight="1" x14ac:dyDescent="0.25">
      <c r="A183" s="151" t="s">
        <v>74</v>
      </c>
      <c r="B183" s="30" t="s">
        <v>75</v>
      </c>
      <c r="C183" s="49"/>
      <c r="D183" s="56">
        <f>SUM(D184)</f>
        <v>1648.3000000000002</v>
      </c>
      <c r="E183" s="56">
        <f>SUM(E184)</f>
        <v>1354.2</v>
      </c>
    </row>
    <row r="184" spans="1:5" s="3" customFormat="1" ht="27" x14ac:dyDescent="0.25">
      <c r="A184" s="152"/>
      <c r="B184" s="23" t="s">
        <v>73</v>
      </c>
      <c r="C184" s="51" t="s">
        <v>21</v>
      </c>
      <c r="D184" s="52">
        <f>SUM(D185:D188)</f>
        <v>1648.3000000000002</v>
      </c>
      <c r="E184" s="53">
        <f>SUM(E185:E188)</f>
        <v>1354.2</v>
      </c>
    </row>
    <row r="185" spans="1:5" s="3" customFormat="1" ht="12.75" customHeight="1" x14ac:dyDescent="0.25">
      <c r="A185" s="152"/>
      <c r="B185" s="20" t="s">
        <v>23</v>
      </c>
      <c r="C185" s="164"/>
      <c r="D185" s="57">
        <v>904</v>
      </c>
      <c r="E185" s="58">
        <v>873.4</v>
      </c>
    </row>
    <row r="186" spans="1:5" s="3" customFormat="1" ht="12.75" customHeight="1" x14ac:dyDescent="0.25">
      <c r="A186" s="152"/>
      <c r="B186" s="28" t="s">
        <v>17</v>
      </c>
      <c r="C186" s="164"/>
      <c r="D186" s="55">
        <v>34</v>
      </c>
      <c r="E186" s="58"/>
    </row>
    <row r="187" spans="1:5" s="3" customFormat="1" ht="12.75" customHeight="1" x14ac:dyDescent="0.25">
      <c r="A187" s="152"/>
      <c r="B187" s="20" t="s">
        <v>13</v>
      </c>
      <c r="C187" s="164"/>
      <c r="D187" s="57">
        <v>692.9</v>
      </c>
      <c r="E187" s="58">
        <v>480.8</v>
      </c>
    </row>
    <row r="188" spans="1:5" s="3" customFormat="1" ht="12.75" customHeight="1" x14ac:dyDescent="0.25">
      <c r="A188" s="152"/>
      <c r="B188" s="22" t="s">
        <v>19</v>
      </c>
      <c r="C188" s="165"/>
      <c r="D188" s="59">
        <v>17.399999999999999</v>
      </c>
      <c r="E188" s="60"/>
    </row>
    <row r="189" spans="1:5" s="3" customFormat="1" ht="18" customHeight="1" x14ac:dyDescent="0.25">
      <c r="A189" s="156" t="s">
        <v>76</v>
      </c>
      <c r="B189" s="30" t="s">
        <v>77</v>
      </c>
      <c r="C189" s="61"/>
      <c r="D189" s="62">
        <f>SUM(D190)</f>
        <v>2257.7999999999997</v>
      </c>
      <c r="E189" s="62">
        <f>SUM(E190)</f>
        <v>1872</v>
      </c>
    </row>
    <row r="190" spans="1:5" s="3" customFormat="1" ht="27" x14ac:dyDescent="0.25">
      <c r="A190" s="161"/>
      <c r="B190" s="23" t="s">
        <v>73</v>
      </c>
      <c r="C190" s="51" t="s">
        <v>21</v>
      </c>
      <c r="D190" s="52">
        <f>SUM(D191:D197)</f>
        <v>2257.7999999999997</v>
      </c>
      <c r="E190" s="53">
        <f>SUM(E191:E197)</f>
        <v>1872</v>
      </c>
    </row>
    <row r="191" spans="1:5" s="3" customFormat="1" ht="12.75" customHeight="1" x14ac:dyDescent="0.25">
      <c r="A191" s="161"/>
      <c r="B191" s="20" t="s">
        <v>23</v>
      </c>
      <c r="C191" s="164"/>
      <c r="D191" s="57">
        <v>1069.3</v>
      </c>
      <c r="E191" s="58">
        <v>1034.7</v>
      </c>
    </row>
    <row r="192" spans="1:5" s="3" customFormat="1" ht="12.75" customHeight="1" x14ac:dyDescent="0.25">
      <c r="A192" s="161"/>
      <c r="B192" s="20" t="s">
        <v>42</v>
      </c>
      <c r="C192" s="164"/>
      <c r="D192" s="14">
        <v>29.1</v>
      </c>
      <c r="E192" s="97">
        <v>28.5</v>
      </c>
    </row>
    <row r="193" spans="1:5" s="3" customFormat="1" ht="12.75" customHeight="1" x14ac:dyDescent="0.25">
      <c r="A193" s="161"/>
      <c r="B193" s="28" t="s">
        <v>17</v>
      </c>
      <c r="C193" s="164"/>
      <c r="D193" s="55">
        <v>38</v>
      </c>
      <c r="E193" s="58"/>
    </row>
    <row r="194" spans="1:5" s="3" customFormat="1" ht="12.75" customHeight="1" x14ac:dyDescent="0.25">
      <c r="A194" s="161"/>
      <c r="B194" s="20" t="s">
        <v>33</v>
      </c>
      <c r="C194" s="164"/>
      <c r="D194" s="101">
        <v>0.7</v>
      </c>
      <c r="E194" s="102">
        <v>0.1</v>
      </c>
    </row>
    <row r="195" spans="1:5" s="3" customFormat="1" ht="12.75" customHeight="1" x14ac:dyDescent="0.25">
      <c r="A195" s="161"/>
      <c r="B195" s="20" t="s">
        <v>151</v>
      </c>
      <c r="C195" s="164"/>
      <c r="D195" s="55">
        <v>0.2</v>
      </c>
      <c r="E195" s="14"/>
    </row>
    <row r="196" spans="1:5" s="3" customFormat="1" ht="12.75" customHeight="1" x14ac:dyDescent="0.25">
      <c r="A196" s="161"/>
      <c r="B196" s="20" t="s">
        <v>13</v>
      </c>
      <c r="C196" s="164"/>
      <c r="D196" s="98">
        <v>1084.3</v>
      </c>
      <c r="E196" s="103">
        <v>808.7</v>
      </c>
    </row>
    <row r="197" spans="1:5" s="3" customFormat="1" ht="12.75" customHeight="1" x14ac:dyDescent="0.25">
      <c r="A197" s="161"/>
      <c r="B197" s="22" t="s">
        <v>19</v>
      </c>
      <c r="C197" s="165"/>
      <c r="D197" s="59">
        <v>36.200000000000003</v>
      </c>
      <c r="E197" s="63"/>
    </row>
    <row r="198" spans="1:5" s="3" customFormat="1" ht="18" customHeight="1" x14ac:dyDescent="0.25">
      <c r="A198" s="156" t="s">
        <v>78</v>
      </c>
      <c r="B198" s="64" t="s">
        <v>79</v>
      </c>
      <c r="C198" s="61"/>
      <c r="D198" s="62">
        <f>SUM(D199)</f>
        <v>2467.6</v>
      </c>
      <c r="E198" s="62">
        <f>SUM(E199)</f>
        <v>1924.1999999999998</v>
      </c>
    </row>
    <row r="199" spans="1:5" s="3" customFormat="1" ht="27" x14ac:dyDescent="0.25">
      <c r="A199" s="157"/>
      <c r="B199" s="23" t="s">
        <v>73</v>
      </c>
      <c r="C199" s="51" t="s">
        <v>21</v>
      </c>
      <c r="D199" s="52">
        <f>SUM(D200:D205)</f>
        <v>2467.6</v>
      </c>
      <c r="E199" s="53">
        <f>SUM(E200:E205)</f>
        <v>1924.1999999999998</v>
      </c>
    </row>
    <row r="200" spans="1:5" s="3" customFormat="1" ht="12.75" customHeight="1" x14ac:dyDescent="0.25">
      <c r="A200" s="157"/>
      <c r="B200" s="20" t="s">
        <v>23</v>
      </c>
      <c r="C200" s="164"/>
      <c r="D200" s="99">
        <v>1412.2</v>
      </c>
      <c r="E200" s="58">
        <v>1363.5</v>
      </c>
    </row>
    <row r="201" spans="1:5" s="3" customFormat="1" ht="12.75" customHeight="1" x14ac:dyDescent="0.25">
      <c r="A201" s="157"/>
      <c r="B201" s="28" t="s">
        <v>17</v>
      </c>
      <c r="C201" s="164"/>
      <c r="D201" s="55">
        <v>73</v>
      </c>
      <c r="E201" s="58"/>
    </row>
    <row r="202" spans="1:5" s="3" customFormat="1" ht="12.75" customHeight="1" x14ac:dyDescent="0.25">
      <c r="A202" s="157"/>
      <c r="B202" s="20" t="s">
        <v>18</v>
      </c>
      <c r="C202" s="164"/>
      <c r="D202" s="104">
        <v>31.8</v>
      </c>
      <c r="E202" s="58">
        <v>18.100000000000001</v>
      </c>
    </row>
    <row r="203" spans="1:5" s="3" customFormat="1" ht="12.75" customHeight="1" x14ac:dyDescent="0.25">
      <c r="A203" s="157"/>
      <c r="B203" s="20" t="s">
        <v>151</v>
      </c>
      <c r="C203" s="164"/>
      <c r="D203" s="55">
        <v>0.9</v>
      </c>
      <c r="E203" s="97"/>
    </row>
    <row r="204" spans="1:5" s="3" customFormat="1" ht="12.75" customHeight="1" x14ac:dyDescent="0.25">
      <c r="A204" s="157"/>
      <c r="B204" s="20" t="s">
        <v>13</v>
      </c>
      <c r="C204" s="164"/>
      <c r="D204" s="98">
        <v>944.6</v>
      </c>
      <c r="E204" s="58">
        <v>542.6</v>
      </c>
    </row>
    <row r="205" spans="1:5" s="3" customFormat="1" ht="12.75" customHeight="1" x14ac:dyDescent="0.25">
      <c r="A205" s="157"/>
      <c r="B205" s="22" t="s">
        <v>19</v>
      </c>
      <c r="C205" s="165"/>
      <c r="D205" s="59">
        <v>5.0999999999999996</v>
      </c>
      <c r="E205" s="63"/>
    </row>
    <row r="206" spans="1:5" s="3" customFormat="1" ht="18" customHeight="1" x14ac:dyDescent="0.25">
      <c r="A206" s="173" t="s">
        <v>80</v>
      </c>
      <c r="B206" s="30" t="s">
        <v>81</v>
      </c>
      <c r="C206" s="61"/>
      <c r="D206" s="62">
        <f>SUM(D207)</f>
        <v>1804.9</v>
      </c>
      <c r="E206" s="62">
        <f>SUM(E207)</f>
        <v>1464</v>
      </c>
    </row>
    <row r="207" spans="1:5" s="3" customFormat="1" ht="27" x14ac:dyDescent="0.25">
      <c r="A207" s="169"/>
      <c r="B207" s="23" t="s">
        <v>73</v>
      </c>
      <c r="C207" s="51" t="s">
        <v>21</v>
      </c>
      <c r="D207" s="52">
        <f>SUM(D208:D212)</f>
        <v>1804.9</v>
      </c>
      <c r="E207" s="53">
        <f>SUM(E208:E212)</f>
        <v>1464</v>
      </c>
    </row>
    <row r="208" spans="1:5" s="3" customFormat="1" ht="12.75" customHeight="1" x14ac:dyDescent="0.25">
      <c r="A208" s="169"/>
      <c r="B208" s="66" t="s">
        <v>23</v>
      </c>
      <c r="C208" s="174"/>
      <c r="D208" s="107">
        <v>951.5</v>
      </c>
      <c r="E208" s="58">
        <v>919.8</v>
      </c>
    </row>
    <row r="209" spans="1:5" s="3" customFormat="1" ht="12.75" customHeight="1" x14ac:dyDescent="0.25">
      <c r="A209" s="169"/>
      <c r="B209" s="28" t="s">
        <v>17</v>
      </c>
      <c r="C209" s="174"/>
      <c r="D209" s="108">
        <v>52</v>
      </c>
      <c r="E209" s="58"/>
    </row>
    <row r="210" spans="1:5" s="3" customFormat="1" ht="12.75" customHeight="1" x14ac:dyDescent="0.25">
      <c r="A210" s="169"/>
      <c r="B210" s="66" t="s">
        <v>18</v>
      </c>
      <c r="C210" s="174"/>
      <c r="D210" s="109">
        <v>7.6</v>
      </c>
      <c r="E210" s="58">
        <v>4.5</v>
      </c>
    </row>
    <row r="211" spans="1:5" s="3" customFormat="1" ht="12.75" customHeight="1" x14ac:dyDescent="0.25">
      <c r="A211" s="169"/>
      <c r="B211" s="66" t="s">
        <v>13</v>
      </c>
      <c r="C211" s="174"/>
      <c r="D211" s="107">
        <v>777.3</v>
      </c>
      <c r="E211" s="58">
        <v>539.70000000000005</v>
      </c>
    </row>
    <row r="212" spans="1:5" s="3" customFormat="1" ht="12.75" customHeight="1" x14ac:dyDescent="0.25">
      <c r="A212" s="169"/>
      <c r="B212" s="67" t="s">
        <v>19</v>
      </c>
      <c r="C212" s="174"/>
      <c r="D212" s="110">
        <v>16.5</v>
      </c>
      <c r="E212" s="63"/>
    </row>
    <row r="213" spans="1:5" s="3" customFormat="1" ht="18" customHeight="1" x14ac:dyDescent="0.25">
      <c r="A213" s="156" t="s">
        <v>82</v>
      </c>
      <c r="B213" s="64" t="s">
        <v>83</v>
      </c>
      <c r="C213" s="111"/>
      <c r="D213" s="62">
        <f>SUM(D214)</f>
        <v>3096.1999999999994</v>
      </c>
      <c r="E213" s="62">
        <f>SUM(E214)</f>
        <v>2596.6</v>
      </c>
    </row>
    <row r="214" spans="1:5" s="3" customFormat="1" ht="27" x14ac:dyDescent="0.25">
      <c r="A214" s="161"/>
      <c r="B214" s="23" t="s">
        <v>73</v>
      </c>
      <c r="C214" s="51" t="s">
        <v>21</v>
      </c>
      <c r="D214" s="52">
        <f>SUM(D215:D220)</f>
        <v>3096.1999999999994</v>
      </c>
      <c r="E214" s="53">
        <f>SUM(E215:E220)</f>
        <v>2596.6</v>
      </c>
    </row>
    <row r="215" spans="1:5" s="3" customFormat="1" ht="12.75" customHeight="1" x14ac:dyDescent="0.25">
      <c r="A215" s="161"/>
      <c r="B215" s="20" t="s">
        <v>23</v>
      </c>
      <c r="C215" s="164"/>
      <c r="D215" s="99">
        <v>2070.4</v>
      </c>
      <c r="E215" s="58">
        <v>1984.1</v>
      </c>
    </row>
    <row r="216" spans="1:5" s="3" customFormat="1" ht="12.75" customHeight="1" x14ac:dyDescent="0.25">
      <c r="A216" s="161"/>
      <c r="B216" s="20" t="s">
        <v>42</v>
      </c>
      <c r="C216" s="164"/>
      <c r="D216" s="14">
        <v>134.69999999999999</v>
      </c>
      <c r="E216" s="97">
        <v>131.19999999999999</v>
      </c>
    </row>
    <row r="217" spans="1:5" s="3" customFormat="1" ht="12.75" customHeight="1" x14ac:dyDescent="0.25">
      <c r="A217" s="161"/>
      <c r="B217" s="28" t="s">
        <v>17</v>
      </c>
      <c r="C217" s="164"/>
      <c r="D217" s="55">
        <v>68</v>
      </c>
      <c r="E217" s="58"/>
    </row>
    <row r="218" spans="1:5" s="3" customFormat="1" ht="12.75" customHeight="1" x14ac:dyDescent="0.25">
      <c r="A218" s="161"/>
      <c r="B218" s="20" t="s">
        <v>18</v>
      </c>
      <c r="C218" s="164"/>
      <c r="D218" s="65">
        <v>23.2</v>
      </c>
      <c r="E218" s="58">
        <v>22.9</v>
      </c>
    </row>
    <row r="219" spans="1:5" s="3" customFormat="1" ht="12.75" customHeight="1" x14ac:dyDescent="0.25">
      <c r="A219" s="161"/>
      <c r="B219" s="20" t="s">
        <v>13</v>
      </c>
      <c r="C219" s="164"/>
      <c r="D219" s="57">
        <v>796.3</v>
      </c>
      <c r="E219" s="58">
        <v>458.4</v>
      </c>
    </row>
    <row r="220" spans="1:5" s="3" customFormat="1" ht="12.75" customHeight="1" x14ac:dyDescent="0.25">
      <c r="A220" s="161"/>
      <c r="B220" s="22" t="s">
        <v>19</v>
      </c>
      <c r="C220" s="165"/>
      <c r="D220" s="59">
        <v>3.6</v>
      </c>
      <c r="E220" s="63"/>
    </row>
    <row r="221" spans="1:5" s="3" customFormat="1" ht="18" customHeight="1" x14ac:dyDescent="0.25">
      <c r="A221" s="173" t="s">
        <v>84</v>
      </c>
      <c r="B221" s="30" t="s">
        <v>85</v>
      </c>
      <c r="C221" s="61"/>
      <c r="D221" s="62">
        <f>SUM(D222)</f>
        <v>912.8</v>
      </c>
      <c r="E221" s="62">
        <f>SUM(E222)</f>
        <v>773.7</v>
      </c>
    </row>
    <row r="222" spans="1:5" s="3" customFormat="1" ht="27" x14ac:dyDescent="0.25">
      <c r="A222" s="169"/>
      <c r="B222" s="23" t="s">
        <v>73</v>
      </c>
      <c r="C222" s="51" t="s">
        <v>21</v>
      </c>
      <c r="D222" s="52">
        <f>SUM(D223:D226)</f>
        <v>912.8</v>
      </c>
      <c r="E222" s="53">
        <f>SUM(E223:E226)</f>
        <v>773.7</v>
      </c>
    </row>
    <row r="223" spans="1:5" s="3" customFormat="1" ht="12.75" customHeight="1" x14ac:dyDescent="0.25">
      <c r="A223" s="169"/>
      <c r="B223" s="66" t="s">
        <v>23</v>
      </c>
      <c r="C223" s="164"/>
      <c r="D223" s="57">
        <v>432.4</v>
      </c>
      <c r="E223" s="58">
        <v>417.8</v>
      </c>
    </row>
    <row r="224" spans="1:5" s="3" customFormat="1" ht="12.75" customHeight="1" x14ac:dyDescent="0.25">
      <c r="A224" s="169"/>
      <c r="B224" s="28" t="s">
        <v>17</v>
      </c>
      <c r="C224" s="164"/>
      <c r="D224" s="55">
        <v>16.399999999999999</v>
      </c>
      <c r="E224" s="58"/>
    </row>
    <row r="225" spans="1:5" s="3" customFormat="1" ht="12.75" customHeight="1" x14ac:dyDescent="0.25">
      <c r="A225" s="169"/>
      <c r="B225" s="66" t="s">
        <v>13</v>
      </c>
      <c r="C225" s="164"/>
      <c r="D225" s="57">
        <v>441</v>
      </c>
      <c r="E225" s="58">
        <v>355.9</v>
      </c>
    </row>
    <row r="226" spans="1:5" s="3" customFormat="1" ht="12.75" customHeight="1" x14ac:dyDescent="0.25">
      <c r="A226" s="169"/>
      <c r="B226" s="67" t="s">
        <v>19</v>
      </c>
      <c r="C226" s="165"/>
      <c r="D226" s="59">
        <v>23</v>
      </c>
      <c r="E226" s="63"/>
    </row>
    <row r="227" spans="1:5" s="3" customFormat="1" ht="18" customHeight="1" x14ac:dyDescent="0.25">
      <c r="A227" s="151" t="s">
        <v>86</v>
      </c>
      <c r="B227" s="64" t="s">
        <v>87</v>
      </c>
      <c r="C227" s="61"/>
      <c r="D227" s="62">
        <f>SUM(D228)</f>
        <v>1447.5</v>
      </c>
      <c r="E227" s="62">
        <f>SUM(E228)</f>
        <v>1196.0999999999999</v>
      </c>
    </row>
    <row r="228" spans="1:5" s="3" customFormat="1" ht="27" x14ac:dyDescent="0.25">
      <c r="A228" s="152"/>
      <c r="B228" s="23" t="s">
        <v>73</v>
      </c>
      <c r="C228" s="51" t="s">
        <v>21</v>
      </c>
      <c r="D228" s="52">
        <f>SUM(D229:D234)</f>
        <v>1447.5</v>
      </c>
      <c r="E228" s="53">
        <f>SUM(E229:E234)</f>
        <v>1196.0999999999999</v>
      </c>
    </row>
    <row r="229" spans="1:5" s="3" customFormat="1" ht="12.75" customHeight="1" x14ac:dyDescent="0.25">
      <c r="A229" s="152"/>
      <c r="B229" s="20" t="s">
        <v>23</v>
      </c>
      <c r="C229" s="164"/>
      <c r="D229" s="57">
        <v>765</v>
      </c>
      <c r="E229" s="58">
        <v>736</v>
      </c>
    </row>
    <row r="230" spans="1:5" s="3" customFormat="1" ht="12.75" customHeight="1" x14ac:dyDescent="0.25">
      <c r="A230" s="152"/>
      <c r="B230" s="28" t="s">
        <v>17</v>
      </c>
      <c r="C230" s="164"/>
      <c r="D230" s="57">
        <v>31</v>
      </c>
      <c r="E230" s="58"/>
    </row>
    <row r="231" spans="1:5" s="3" customFormat="1" ht="12.75" customHeight="1" x14ac:dyDescent="0.25">
      <c r="A231" s="152"/>
      <c r="B231" s="20" t="s">
        <v>18</v>
      </c>
      <c r="C231" s="164"/>
      <c r="D231" s="57">
        <v>7.6</v>
      </c>
      <c r="E231" s="58">
        <v>4.5</v>
      </c>
    </row>
    <row r="232" spans="1:5" s="3" customFormat="1" ht="12.75" customHeight="1" x14ac:dyDescent="0.25">
      <c r="A232" s="152"/>
      <c r="B232" s="20" t="s">
        <v>151</v>
      </c>
      <c r="C232" s="164"/>
      <c r="D232" s="57">
        <v>1</v>
      </c>
      <c r="E232" s="58"/>
    </row>
    <row r="233" spans="1:5" s="3" customFormat="1" ht="12.75" customHeight="1" x14ac:dyDescent="0.25">
      <c r="A233" s="152"/>
      <c r="B233" s="20" t="s">
        <v>13</v>
      </c>
      <c r="C233" s="164"/>
      <c r="D233" s="57">
        <v>616.9</v>
      </c>
      <c r="E233" s="58">
        <v>455.6</v>
      </c>
    </row>
    <row r="234" spans="1:5" s="3" customFormat="1" ht="12.75" customHeight="1" x14ac:dyDescent="0.25">
      <c r="A234" s="157"/>
      <c r="B234" s="22" t="s">
        <v>19</v>
      </c>
      <c r="C234" s="165"/>
      <c r="D234" s="59">
        <v>26</v>
      </c>
      <c r="E234" s="60"/>
    </row>
    <row r="235" spans="1:5" s="3" customFormat="1" ht="18" customHeight="1" x14ac:dyDescent="0.25">
      <c r="A235" s="168" t="s">
        <v>88</v>
      </c>
      <c r="B235" s="64" t="s">
        <v>89</v>
      </c>
      <c r="C235" s="61"/>
      <c r="D235" s="62">
        <f>SUM(D236)</f>
        <v>1262.8</v>
      </c>
      <c r="E235" s="62">
        <f>SUM(E236)</f>
        <v>1010.9</v>
      </c>
    </row>
    <row r="236" spans="1:5" s="3" customFormat="1" ht="27" x14ac:dyDescent="0.25">
      <c r="A236" s="169"/>
      <c r="B236" s="23" t="s">
        <v>73</v>
      </c>
      <c r="C236" s="51" t="s">
        <v>21</v>
      </c>
      <c r="D236" s="52">
        <f>SUM(D237:D241)</f>
        <v>1262.8</v>
      </c>
      <c r="E236" s="53">
        <f>SUM(E237:E241)</f>
        <v>1010.9</v>
      </c>
    </row>
    <row r="237" spans="1:5" s="3" customFormat="1" ht="12.75" customHeight="1" x14ac:dyDescent="0.25">
      <c r="A237" s="169"/>
      <c r="B237" s="66" t="s">
        <v>23</v>
      </c>
      <c r="C237" s="164"/>
      <c r="D237" s="57">
        <v>729.8</v>
      </c>
      <c r="E237" s="58">
        <v>705.9</v>
      </c>
    </row>
    <row r="238" spans="1:5" s="3" customFormat="1" ht="12.75" customHeight="1" x14ac:dyDescent="0.25">
      <c r="A238" s="169"/>
      <c r="B238" s="28" t="s">
        <v>17</v>
      </c>
      <c r="C238" s="164"/>
      <c r="D238" s="57">
        <v>32</v>
      </c>
      <c r="E238" s="58"/>
    </row>
    <row r="239" spans="1:5" s="3" customFormat="1" ht="12.75" customHeight="1" x14ac:dyDescent="0.25">
      <c r="A239" s="169"/>
      <c r="B239" s="66" t="s">
        <v>151</v>
      </c>
      <c r="C239" s="164"/>
      <c r="D239" s="57">
        <v>9.4</v>
      </c>
      <c r="E239" s="58"/>
    </row>
    <row r="240" spans="1:5" s="3" customFormat="1" ht="12.75" customHeight="1" x14ac:dyDescent="0.25">
      <c r="A240" s="169"/>
      <c r="B240" s="66" t="s">
        <v>13</v>
      </c>
      <c r="C240" s="164"/>
      <c r="D240" s="68">
        <v>460.2</v>
      </c>
      <c r="E240" s="69">
        <v>305</v>
      </c>
    </row>
    <row r="241" spans="1:5" s="3" customFormat="1" ht="12.75" customHeight="1" x14ac:dyDescent="0.25">
      <c r="A241" s="169"/>
      <c r="B241" s="67" t="s">
        <v>19</v>
      </c>
      <c r="C241" s="165"/>
      <c r="D241" s="59">
        <v>31.4</v>
      </c>
      <c r="E241" s="60"/>
    </row>
    <row r="242" spans="1:5" s="3" customFormat="1" ht="18" customHeight="1" x14ac:dyDescent="0.25">
      <c r="A242" s="170" t="s">
        <v>90</v>
      </c>
      <c r="B242" s="30" t="s">
        <v>91</v>
      </c>
      <c r="C242" s="61"/>
      <c r="D242" s="62">
        <f>SUM(D243)</f>
        <v>1016.0999999999999</v>
      </c>
      <c r="E242" s="62">
        <f>SUM(E243)</f>
        <v>829.69999999999993</v>
      </c>
    </row>
    <row r="243" spans="1:5" s="3" customFormat="1" ht="27" x14ac:dyDescent="0.25">
      <c r="A243" s="171"/>
      <c r="B243" s="23" t="s">
        <v>73</v>
      </c>
      <c r="C243" s="51" t="s">
        <v>21</v>
      </c>
      <c r="D243" s="52">
        <f>SUM(D244:D247)</f>
        <v>1016.0999999999999</v>
      </c>
      <c r="E243" s="53">
        <f>SUM(E244:E247)</f>
        <v>829.69999999999993</v>
      </c>
    </row>
    <row r="244" spans="1:5" s="3" customFormat="1" ht="12.75" customHeight="1" x14ac:dyDescent="0.25">
      <c r="A244" s="171"/>
      <c r="B244" s="66" t="s">
        <v>23</v>
      </c>
      <c r="C244" s="164"/>
      <c r="D244" s="57">
        <v>542.29999999999995</v>
      </c>
      <c r="E244" s="58">
        <v>525.79999999999995</v>
      </c>
    </row>
    <row r="245" spans="1:5" s="3" customFormat="1" ht="12.75" customHeight="1" x14ac:dyDescent="0.25">
      <c r="A245" s="171"/>
      <c r="B245" s="28" t="s">
        <v>17</v>
      </c>
      <c r="C245" s="164"/>
      <c r="D245" s="57">
        <v>16</v>
      </c>
      <c r="E245" s="58"/>
    </row>
    <row r="246" spans="1:5" s="3" customFormat="1" ht="12.75" customHeight="1" x14ac:dyDescent="0.25">
      <c r="A246" s="171"/>
      <c r="B246" s="66" t="s">
        <v>13</v>
      </c>
      <c r="C246" s="164"/>
      <c r="D246" s="57">
        <v>457.3</v>
      </c>
      <c r="E246" s="58">
        <v>303.89999999999998</v>
      </c>
    </row>
    <row r="247" spans="1:5" s="3" customFormat="1" ht="12.75" customHeight="1" x14ac:dyDescent="0.25">
      <c r="A247" s="172"/>
      <c r="B247" s="67" t="s">
        <v>19</v>
      </c>
      <c r="C247" s="165"/>
      <c r="D247" s="59">
        <v>0.5</v>
      </c>
      <c r="E247" s="60"/>
    </row>
    <row r="248" spans="1:5" s="3" customFormat="1" ht="18" customHeight="1" x14ac:dyDescent="0.25">
      <c r="A248" s="163" t="s">
        <v>92</v>
      </c>
      <c r="B248" s="30" t="s">
        <v>93</v>
      </c>
      <c r="C248" s="61"/>
      <c r="D248" s="62">
        <f>SUM(D249)</f>
        <v>733.9</v>
      </c>
      <c r="E248" s="62">
        <f>SUM(E249)</f>
        <v>631.5</v>
      </c>
    </row>
    <row r="249" spans="1:5" s="3" customFormat="1" ht="27" x14ac:dyDescent="0.25">
      <c r="A249" s="151"/>
      <c r="B249" s="23" t="s">
        <v>73</v>
      </c>
      <c r="C249" s="51" t="s">
        <v>21</v>
      </c>
      <c r="D249" s="52">
        <f>SUM(D250:D255)</f>
        <v>733.9</v>
      </c>
      <c r="E249" s="53">
        <f>SUM(E250:E255)</f>
        <v>631.5</v>
      </c>
    </row>
    <row r="250" spans="1:5" s="3" customFormat="1" ht="12.75" customHeight="1" x14ac:dyDescent="0.25">
      <c r="A250" s="152"/>
      <c r="B250" s="20" t="s">
        <v>23</v>
      </c>
      <c r="C250" s="164"/>
      <c r="D250" s="57">
        <v>296.39999999999998</v>
      </c>
      <c r="E250" s="58">
        <v>286.2</v>
      </c>
    </row>
    <row r="251" spans="1:5" s="3" customFormat="1" ht="12.75" customHeight="1" x14ac:dyDescent="0.25">
      <c r="A251" s="152"/>
      <c r="B251" s="28" t="s">
        <v>17</v>
      </c>
      <c r="C251" s="164"/>
      <c r="D251" s="57">
        <v>16</v>
      </c>
      <c r="E251" s="58"/>
    </row>
    <row r="252" spans="1:5" s="3" customFormat="1" ht="12.75" customHeight="1" x14ac:dyDescent="0.25">
      <c r="A252" s="152"/>
      <c r="B252" s="20" t="s">
        <v>33</v>
      </c>
      <c r="C252" s="164"/>
      <c r="D252" s="57">
        <v>1.4</v>
      </c>
      <c r="E252" s="58">
        <v>1.4</v>
      </c>
    </row>
    <row r="253" spans="1:5" s="3" customFormat="1" ht="12.75" customHeight="1" x14ac:dyDescent="0.25">
      <c r="A253" s="152"/>
      <c r="B253" s="20" t="s">
        <v>151</v>
      </c>
      <c r="C253" s="164"/>
      <c r="D253" s="57">
        <v>0.5</v>
      </c>
      <c r="E253" s="58"/>
    </row>
    <row r="254" spans="1:5" s="3" customFormat="1" ht="12.75" customHeight="1" x14ac:dyDescent="0.25">
      <c r="A254" s="152"/>
      <c r="B254" s="20" t="s">
        <v>13</v>
      </c>
      <c r="C254" s="164"/>
      <c r="D254" s="57">
        <v>398.9</v>
      </c>
      <c r="E254" s="58">
        <v>343.9</v>
      </c>
    </row>
    <row r="255" spans="1:5" s="3" customFormat="1" ht="12.75" customHeight="1" x14ac:dyDescent="0.25">
      <c r="A255" s="152"/>
      <c r="B255" s="22" t="s">
        <v>19</v>
      </c>
      <c r="C255" s="165"/>
      <c r="D255" s="59">
        <v>20.7</v>
      </c>
      <c r="E255" s="60"/>
    </row>
    <row r="256" spans="1:5" s="3" customFormat="1" ht="18" customHeight="1" x14ac:dyDescent="0.25">
      <c r="A256" s="151" t="s">
        <v>94</v>
      </c>
      <c r="B256" s="30" t="s">
        <v>95</v>
      </c>
      <c r="C256" s="61"/>
      <c r="D256" s="62">
        <f>SUM(D257)</f>
        <v>1510.1000000000001</v>
      </c>
      <c r="E256" s="62">
        <f>SUM(E257)</f>
        <v>1244.9000000000001</v>
      </c>
    </row>
    <row r="257" spans="1:5" s="3" customFormat="1" ht="27" x14ac:dyDescent="0.25">
      <c r="A257" s="151"/>
      <c r="B257" s="23" t="s">
        <v>73</v>
      </c>
      <c r="C257" s="51" t="s">
        <v>21</v>
      </c>
      <c r="D257" s="52">
        <f>SUM(D258:D263)</f>
        <v>1510.1000000000001</v>
      </c>
      <c r="E257" s="53">
        <f>SUM(E258:E263)</f>
        <v>1244.9000000000001</v>
      </c>
    </row>
    <row r="258" spans="1:5" s="3" customFormat="1" ht="12.75" customHeight="1" x14ac:dyDescent="0.25">
      <c r="A258" s="152"/>
      <c r="B258" s="20" t="s">
        <v>23</v>
      </c>
      <c r="C258" s="164"/>
      <c r="D258" s="57">
        <v>648.20000000000005</v>
      </c>
      <c r="E258" s="58">
        <v>624.9</v>
      </c>
    </row>
    <row r="259" spans="1:5" s="3" customFormat="1" ht="12.75" customHeight="1" x14ac:dyDescent="0.25">
      <c r="A259" s="152"/>
      <c r="B259" s="28" t="s">
        <v>17</v>
      </c>
      <c r="C259" s="164"/>
      <c r="D259" s="57">
        <v>29</v>
      </c>
      <c r="E259" s="58"/>
    </row>
    <row r="260" spans="1:5" s="3" customFormat="1" ht="12.75" customHeight="1" x14ac:dyDescent="0.25">
      <c r="A260" s="152"/>
      <c r="B260" s="20" t="s">
        <v>33</v>
      </c>
      <c r="C260" s="164"/>
      <c r="D260" s="57">
        <v>0.7</v>
      </c>
      <c r="E260" s="58">
        <v>0.7</v>
      </c>
    </row>
    <row r="261" spans="1:5" s="3" customFormat="1" ht="12.75" customHeight="1" x14ac:dyDescent="0.25">
      <c r="A261" s="152"/>
      <c r="B261" s="20" t="s">
        <v>151</v>
      </c>
      <c r="C261" s="164"/>
      <c r="D261" s="57">
        <v>0.2</v>
      </c>
      <c r="E261" s="58"/>
    </row>
    <row r="262" spans="1:5" s="3" customFormat="1" ht="12.75" customHeight="1" x14ac:dyDescent="0.25">
      <c r="A262" s="152"/>
      <c r="B262" s="20" t="s">
        <v>13</v>
      </c>
      <c r="C262" s="164"/>
      <c r="D262" s="57">
        <v>743</v>
      </c>
      <c r="E262" s="58">
        <v>619.29999999999995</v>
      </c>
    </row>
    <row r="263" spans="1:5" s="3" customFormat="1" ht="12.75" customHeight="1" x14ac:dyDescent="0.25">
      <c r="A263" s="152"/>
      <c r="B263" s="22" t="s">
        <v>19</v>
      </c>
      <c r="C263" s="165"/>
      <c r="D263" s="59">
        <v>89</v>
      </c>
      <c r="E263" s="60"/>
    </row>
    <row r="264" spans="1:5" s="3" customFormat="1" ht="18" customHeight="1" x14ac:dyDescent="0.25">
      <c r="A264" s="151" t="s">
        <v>96</v>
      </c>
      <c r="B264" s="30" t="s">
        <v>97</v>
      </c>
      <c r="C264" s="61"/>
      <c r="D264" s="62">
        <f>SUM(D265)</f>
        <v>717.6</v>
      </c>
      <c r="E264" s="62">
        <f>SUM(E265)</f>
        <v>622.29999999999995</v>
      </c>
    </row>
    <row r="265" spans="1:5" s="3" customFormat="1" ht="27" x14ac:dyDescent="0.25">
      <c r="A265" s="151"/>
      <c r="B265" s="23" t="s">
        <v>73</v>
      </c>
      <c r="C265" s="51" t="s">
        <v>21</v>
      </c>
      <c r="D265" s="52">
        <f t="shared" ref="D265:E265" si="51">SUM(D266:D269)</f>
        <v>717.6</v>
      </c>
      <c r="E265" s="53">
        <f t="shared" si="51"/>
        <v>622.29999999999995</v>
      </c>
    </row>
    <row r="266" spans="1:5" s="3" customFormat="1" ht="12.75" customHeight="1" x14ac:dyDescent="0.25">
      <c r="A266" s="152"/>
      <c r="B266" s="20" t="s">
        <v>23</v>
      </c>
      <c r="C266" s="164"/>
      <c r="D266" s="57">
        <v>193.2</v>
      </c>
      <c r="E266" s="58">
        <v>185.6</v>
      </c>
    </row>
    <row r="267" spans="1:5" s="3" customFormat="1" ht="12.75" customHeight="1" x14ac:dyDescent="0.25">
      <c r="A267" s="152"/>
      <c r="B267" s="28" t="s">
        <v>17</v>
      </c>
      <c r="C267" s="164"/>
      <c r="D267" s="57">
        <v>7</v>
      </c>
      <c r="E267" s="58"/>
    </row>
    <row r="268" spans="1:5" s="3" customFormat="1" ht="12.75" customHeight="1" x14ac:dyDescent="0.25">
      <c r="A268" s="152"/>
      <c r="B268" s="20" t="s">
        <v>13</v>
      </c>
      <c r="C268" s="164"/>
      <c r="D268" s="57">
        <v>494</v>
      </c>
      <c r="E268" s="58">
        <v>436.7</v>
      </c>
    </row>
    <row r="269" spans="1:5" s="3" customFormat="1" ht="12.75" customHeight="1" x14ac:dyDescent="0.25">
      <c r="A269" s="152"/>
      <c r="B269" s="22" t="s">
        <v>19</v>
      </c>
      <c r="C269" s="165"/>
      <c r="D269" s="59">
        <v>23.4</v>
      </c>
      <c r="E269" s="60"/>
    </row>
    <row r="270" spans="1:5" s="3" customFormat="1" ht="18" customHeight="1" x14ac:dyDescent="0.25">
      <c r="A270" s="151" t="s">
        <v>98</v>
      </c>
      <c r="B270" s="30" t="s">
        <v>99</v>
      </c>
      <c r="C270" s="61"/>
      <c r="D270" s="62">
        <f>SUM(D271)</f>
        <v>1169.9999999999998</v>
      </c>
      <c r="E270" s="62">
        <f>SUM(E271)</f>
        <v>967</v>
      </c>
    </row>
    <row r="271" spans="1:5" s="3" customFormat="1" ht="27" x14ac:dyDescent="0.25">
      <c r="A271" s="152"/>
      <c r="B271" s="23" t="s">
        <v>73</v>
      </c>
      <c r="C271" s="51" t="s">
        <v>21</v>
      </c>
      <c r="D271" s="52">
        <f>SUM(D272:D278)</f>
        <v>1169.9999999999998</v>
      </c>
      <c r="E271" s="53">
        <f>SUM(E272:E278)</f>
        <v>967</v>
      </c>
    </row>
    <row r="272" spans="1:5" s="3" customFormat="1" ht="12.75" customHeight="1" x14ac:dyDescent="0.25">
      <c r="A272" s="152"/>
      <c r="B272" s="20" t="s">
        <v>23</v>
      </c>
      <c r="C272" s="164"/>
      <c r="D272" s="57">
        <v>393.7</v>
      </c>
      <c r="E272" s="58">
        <v>382.3</v>
      </c>
    </row>
    <row r="273" spans="1:5" s="3" customFormat="1" ht="12.75" customHeight="1" x14ac:dyDescent="0.25">
      <c r="A273" s="152"/>
      <c r="B273" s="28" t="s">
        <v>17</v>
      </c>
      <c r="C273" s="164"/>
      <c r="D273" s="57">
        <v>8.4</v>
      </c>
      <c r="E273" s="58"/>
    </row>
    <row r="274" spans="1:5" s="3" customFormat="1" ht="12.75" customHeight="1" x14ac:dyDescent="0.25">
      <c r="A274" s="152"/>
      <c r="B274" s="20" t="s">
        <v>18</v>
      </c>
      <c r="C274" s="164"/>
      <c r="D274" s="57">
        <v>19</v>
      </c>
      <c r="E274" s="58">
        <v>11.2</v>
      </c>
    </row>
    <row r="275" spans="1:5" s="3" customFormat="1" ht="12.75" customHeight="1" x14ac:dyDescent="0.25">
      <c r="A275" s="152"/>
      <c r="B275" s="20" t="s">
        <v>33</v>
      </c>
      <c r="C275" s="164"/>
      <c r="D275" s="57">
        <v>2.2000000000000002</v>
      </c>
      <c r="E275" s="58">
        <v>2.2000000000000002</v>
      </c>
    </row>
    <row r="276" spans="1:5" s="3" customFormat="1" ht="12.75" customHeight="1" x14ac:dyDescent="0.25">
      <c r="A276" s="152"/>
      <c r="B276" s="20" t="s">
        <v>151</v>
      </c>
      <c r="C276" s="164"/>
      <c r="D276" s="57">
        <v>0.2</v>
      </c>
      <c r="E276" s="58"/>
    </row>
    <row r="277" spans="1:5" s="3" customFormat="1" ht="12.75" customHeight="1" x14ac:dyDescent="0.25">
      <c r="A277" s="152"/>
      <c r="B277" s="20" t="s">
        <v>13</v>
      </c>
      <c r="C277" s="164"/>
      <c r="D277" s="57">
        <v>701.4</v>
      </c>
      <c r="E277" s="58">
        <v>571.29999999999995</v>
      </c>
    </row>
    <row r="278" spans="1:5" s="3" customFormat="1" ht="12.75" customHeight="1" x14ac:dyDescent="0.25">
      <c r="A278" s="152"/>
      <c r="B278" s="22" t="s">
        <v>19</v>
      </c>
      <c r="C278" s="165"/>
      <c r="D278" s="59">
        <v>45.1</v>
      </c>
      <c r="E278" s="60"/>
    </row>
    <row r="279" spans="1:5" s="3" customFormat="1" ht="18" customHeight="1" x14ac:dyDescent="0.25">
      <c r="A279" s="151" t="s">
        <v>100</v>
      </c>
      <c r="B279" s="30" t="s">
        <v>101</v>
      </c>
      <c r="C279" s="61"/>
      <c r="D279" s="62">
        <f>SUM(D280)</f>
        <v>610.20000000000005</v>
      </c>
      <c r="E279" s="62">
        <f>SUM(E280)</f>
        <v>517.5</v>
      </c>
    </row>
    <row r="280" spans="1:5" s="3" customFormat="1" ht="27" x14ac:dyDescent="0.25">
      <c r="A280" s="152"/>
      <c r="B280" s="23" t="s">
        <v>73</v>
      </c>
      <c r="C280" s="51" t="s">
        <v>21</v>
      </c>
      <c r="D280" s="52">
        <f>SUM(D281:D286)</f>
        <v>610.20000000000005</v>
      </c>
      <c r="E280" s="53">
        <f>SUM(E281:E286)</f>
        <v>517.5</v>
      </c>
    </row>
    <row r="281" spans="1:5" s="3" customFormat="1" ht="12.75" customHeight="1" x14ac:dyDescent="0.25">
      <c r="A281" s="152"/>
      <c r="B281" s="20" t="s">
        <v>23</v>
      </c>
      <c r="C281" s="164"/>
      <c r="D281" s="57">
        <v>181.4</v>
      </c>
      <c r="E281" s="58">
        <v>175.2</v>
      </c>
    </row>
    <row r="282" spans="1:5" s="3" customFormat="1" ht="12.75" customHeight="1" x14ac:dyDescent="0.25">
      <c r="A282" s="152"/>
      <c r="B282" s="28" t="s">
        <v>17</v>
      </c>
      <c r="C282" s="164"/>
      <c r="D282" s="57">
        <v>4.5</v>
      </c>
      <c r="E282" s="58"/>
    </row>
    <row r="283" spans="1:5" s="3" customFormat="1" ht="12.75" customHeight="1" x14ac:dyDescent="0.25">
      <c r="A283" s="152"/>
      <c r="B283" s="20" t="s">
        <v>18</v>
      </c>
      <c r="C283" s="164"/>
      <c r="D283" s="57">
        <v>3.8</v>
      </c>
      <c r="E283" s="58">
        <v>2.2999999999999998</v>
      </c>
    </row>
    <row r="284" spans="1:5" s="3" customFormat="1" ht="12.75" customHeight="1" x14ac:dyDescent="0.25">
      <c r="A284" s="152"/>
      <c r="B284" s="20" t="s">
        <v>33</v>
      </c>
      <c r="C284" s="164"/>
      <c r="D284" s="57">
        <v>0.7</v>
      </c>
      <c r="E284" s="58">
        <v>0.6</v>
      </c>
    </row>
    <row r="285" spans="1:5" s="3" customFormat="1" ht="12.75" customHeight="1" x14ac:dyDescent="0.25">
      <c r="A285" s="152"/>
      <c r="B285" s="20" t="s">
        <v>13</v>
      </c>
      <c r="C285" s="164"/>
      <c r="D285" s="57">
        <v>400.7</v>
      </c>
      <c r="E285" s="58">
        <v>339.4</v>
      </c>
    </row>
    <row r="286" spans="1:5" s="3" customFormat="1" ht="12.75" customHeight="1" x14ac:dyDescent="0.25">
      <c r="A286" s="152"/>
      <c r="B286" s="22" t="s">
        <v>19</v>
      </c>
      <c r="C286" s="165"/>
      <c r="D286" s="59">
        <v>19.100000000000001</v>
      </c>
      <c r="E286" s="60"/>
    </row>
    <row r="287" spans="1:5" s="3" customFormat="1" ht="18" customHeight="1" x14ac:dyDescent="0.25">
      <c r="A287" s="151" t="s">
        <v>102</v>
      </c>
      <c r="B287" s="30" t="s">
        <v>103</v>
      </c>
      <c r="C287" s="61"/>
      <c r="D287" s="62">
        <f>SUM(D288)</f>
        <v>657.5</v>
      </c>
      <c r="E287" s="62">
        <f>SUM(E288)</f>
        <v>547.09999999999991</v>
      </c>
    </row>
    <row r="288" spans="1:5" s="3" customFormat="1" ht="27" x14ac:dyDescent="0.25">
      <c r="A288" s="152"/>
      <c r="B288" s="23" t="s">
        <v>73</v>
      </c>
      <c r="C288" s="51" t="s">
        <v>21</v>
      </c>
      <c r="D288" s="52">
        <f>SUM(D289:D294)</f>
        <v>657.5</v>
      </c>
      <c r="E288" s="53">
        <f>SUM(E289:E294)</f>
        <v>547.09999999999991</v>
      </c>
    </row>
    <row r="289" spans="1:5" s="3" customFormat="1" ht="12.75" customHeight="1" x14ac:dyDescent="0.25">
      <c r="A289" s="152"/>
      <c r="B289" s="20" t="s">
        <v>23</v>
      </c>
      <c r="C289" s="166"/>
      <c r="D289" s="57">
        <v>264.5</v>
      </c>
      <c r="E289" s="58">
        <v>255.4</v>
      </c>
    </row>
    <row r="290" spans="1:5" s="3" customFormat="1" ht="12.75" customHeight="1" x14ac:dyDescent="0.25">
      <c r="A290" s="152"/>
      <c r="B290" s="28" t="s">
        <v>17</v>
      </c>
      <c r="C290" s="166"/>
      <c r="D290" s="57">
        <v>6.2</v>
      </c>
      <c r="E290" s="58"/>
    </row>
    <row r="291" spans="1:5" s="3" customFormat="1" ht="12.75" customHeight="1" x14ac:dyDescent="0.25">
      <c r="A291" s="152"/>
      <c r="B291" s="20" t="s">
        <v>33</v>
      </c>
      <c r="C291" s="166"/>
      <c r="D291" s="57">
        <v>1.5</v>
      </c>
      <c r="E291" s="58">
        <v>1.5</v>
      </c>
    </row>
    <row r="292" spans="1:5" s="3" customFormat="1" ht="12.75" customHeight="1" x14ac:dyDescent="0.25">
      <c r="A292" s="152"/>
      <c r="B292" s="20" t="s">
        <v>151</v>
      </c>
      <c r="C292" s="166"/>
      <c r="D292" s="57">
        <v>0.5</v>
      </c>
      <c r="E292" s="58"/>
    </row>
    <row r="293" spans="1:5" s="3" customFormat="1" ht="12.75" customHeight="1" x14ac:dyDescent="0.25">
      <c r="A293" s="152"/>
      <c r="B293" s="20" t="s">
        <v>13</v>
      </c>
      <c r="C293" s="166"/>
      <c r="D293" s="57">
        <v>355.5</v>
      </c>
      <c r="E293" s="58">
        <v>290.2</v>
      </c>
    </row>
    <row r="294" spans="1:5" s="3" customFormat="1" ht="12.75" customHeight="1" x14ac:dyDescent="0.25">
      <c r="A294" s="152"/>
      <c r="B294" s="22" t="s">
        <v>19</v>
      </c>
      <c r="C294" s="167"/>
      <c r="D294" s="59">
        <v>29.3</v>
      </c>
      <c r="E294" s="60"/>
    </row>
    <row r="295" spans="1:5" s="3" customFormat="1" ht="18" customHeight="1" x14ac:dyDescent="0.25">
      <c r="A295" s="151" t="s">
        <v>104</v>
      </c>
      <c r="B295" s="30" t="s">
        <v>105</v>
      </c>
      <c r="C295" s="61"/>
      <c r="D295" s="62">
        <f>SUM(D296)</f>
        <v>1227.2999999999997</v>
      </c>
      <c r="E295" s="62">
        <f>SUM(E296)</f>
        <v>884.3</v>
      </c>
    </row>
    <row r="296" spans="1:5" s="3" customFormat="1" ht="30.75" customHeight="1" x14ac:dyDescent="0.25">
      <c r="A296" s="151"/>
      <c r="B296" s="23" t="s">
        <v>73</v>
      </c>
      <c r="C296" s="51" t="s">
        <v>21</v>
      </c>
      <c r="D296" s="52">
        <f t="shared" ref="D296:E296" si="52">SUM(D297:D301)</f>
        <v>1227.2999999999997</v>
      </c>
      <c r="E296" s="53">
        <f t="shared" si="52"/>
        <v>884.3</v>
      </c>
    </row>
    <row r="297" spans="1:5" s="3" customFormat="1" ht="12.75" customHeight="1" x14ac:dyDescent="0.25">
      <c r="A297" s="152"/>
      <c r="B297" s="20" t="s">
        <v>23</v>
      </c>
      <c r="C297" s="166"/>
      <c r="D297" s="57">
        <v>401.9</v>
      </c>
      <c r="E297" s="58">
        <v>381.3</v>
      </c>
    </row>
    <row r="298" spans="1:5" s="3" customFormat="1" ht="12.75" customHeight="1" x14ac:dyDescent="0.25">
      <c r="A298" s="152"/>
      <c r="B298" s="28" t="s">
        <v>17</v>
      </c>
      <c r="C298" s="166"/>
      <c r="D298" s="57">
        <v>12</v>
      </c>
      <c r="E298" s="58"/>
    </row>
    <row r="299" spans="1:5" s="3" customFormat="1" ht="12.75" customHeight="1" x14ac:dyDescent="0.25">
      <c r="A299" s="152"/>
      <c r="B299" s="20" t="s">
        <v>106</v>
      </c>
      <c r="C299" s="166"/>
      <c r="D299" s="57"/>
      <c r="E299" s="58"/>
    </row>
    <row r="300" spans="1:5" s="3" customFormat="1" ht="12.75" customHeight="1" x14ac:dyDescent="0.25">
      <c r="A300" s="152"/>
      <c r="B300" s="20" t="s">
        <v>13</v>
      </c>
      <c r="C300" s="166"/>
      <c r="D300" s="57">
        <v>744.8</v>
      </c>
      <c r="E300" s="58">
        <v>503</v>
      </c>
    </row>
    <row r="301" spans="1:5" s="3" customFormat="1" ht="12.75" customHeight="1" x14ac:dyDescent="0.25">
      <c r="A301" s="152"/>
      <c r="B301" s="22" t="s">
        <v>19</v>
      </c>
      <c r="C301" s="167"/>
      <c r="D301" s="59">
        <v>68.599999999999994</v>
      </c>
      <c r="E301" s="60"/>
    </row>
    <row r="302" spans="1:5" s="3" customFormat="1" ht="18" customHeight="1" x14ac:dyDescent="0.25">
      <c r="A302" s="156" t="s">
        <v>107</v>
      </c>
      <c r="B302" s="30" t="s">
        <v>108</v>
      </c>
      <c r="C302" s="61"/>
      <c r="D302" s="70">
        <f t="shared" ref="D302:E302" si="53">SUM(D303+D308)</f>
        <v>671.8</v>
      </c>
      <c r="E302" s="62">
        <f t="shared" si="53"/>
        <v>498.5</v>
      </c>
    </row>
    <row r="303" spans="1:5" s="3" customFormat="1" ht="30.75" customHeight="1" x14ac:dyDescent="0.25">
      <c r="A303" s="162"/>
      <c r="B303" s="71" t="s">
        <v>109</v>
      </c>
      <c r="C303" s="51" t="s">
        <v>21</v>
      </c>
      <c r="D303" s="52">
        <f t="shared" ref="D303:E303" si="54">SUM(D304:D307)</f>
        <v>636.79999999999995</v>
      </c>
      <c r="E303" s="53">
        <f t="shared" si="54"/>
        <v>493.6</v>
      </c>
    </row>
    <row r="304" spans="1:5" s="3" customFormat="1" ht="12.75" customHeight="1" x14ac:dyDescent="0.25">
      <c r="A304" s="161"/>
      <c r="B304" s="17" t="s">
        <v>23</v>
      </c>
      <c r="C304" s="18"/>
      <c r="D304" s="72">
        <v>136.9</v>
      </c>
      <c r="E304" s="72">
        <v>134.9</v>
      </c>
    </row>
    <row r="305" spans="1:5" s="3" customFormat="1" ht="12.75" customHeight="1" x14ac:dyDescent="0.25">
      <c r="A305" s="161"/>
      <c r="B305" s="20" t="s">
        <v>18</v>
      </c>
      <c r="C305" s="18"/>
      <c r="D305" s="72">
        <v>24.9</v>
      </c>
      <c r="E305" s="72">
        <v>24.6</v>
      </c>
    </row>
    <row r="306" spans="1:5" s="3" customFormat="1" ht="12.75" customHeight="1" x14ac:dyDescent="0.25">
      <c r="A306" s="161"/>
      <c r="B306" s="20" t="s">
        <v>13</v>
      </c>
      <c r="C306" s="164"/>
      <c r="D306" s="73">
        <v>440</v>
      </c>
      <c r="E306" s="72">
        <v>334.1</v>
      </c>
    </row>
    <row r="307" spans="1:5" s="3" customFormat="1" ht="12.75" customHeight="1" x14ac:dyDescent="0.25">
      <c r="A307" s="161"/>
      <c r="B307" s="22" t="s">
        <v>19</v>
      </c>
      <c r="C307" s="165"/>
      <c r="D307" s="57">
        <v>35</v>
      </c>
      <c r="E307" s="74"/>
    </row>
    <row r="308" spans="1:5" s="3" customFormat="1" ht="15" customHeight="1" x14ac:dyDescent="0.25">
      <c r="A308" s="162"/>
      <c r="B308" s="9" t="s">
        <v>24</v>
      </c>
      <c r="C308" s="51" t="s">
        <v>25</v>
      </c>
      <c r="D308" s="52">
        <f t="shared" ref="D308:E308" si="55">SUM(D309)</f>
        <v>35</v>
      </c>
      <c r="E308" s="53">
        <f t="shared" si="55"/>
        <v>4.9000000000000004</v>
      </c>
    </row>
    <row r="309" spans="1:5" s="3" customFormat="1" ht="12.75" customHeight="1" x14ac:dyDescent="0.25">
      <c r="A309" s="163"/>
      <c r="B309" s="35" t="s">
        <v>13</v>
      </c>
      <c r="C309" s="75"/>
      <c r="D309" s="59">
        <v>35</v>
      </c>
      <c r="E309" s="60">
        <v>4.9000000000000004</v>
      </c>
    </row>
    <row r="310" spans="1:5" s="3" customFormat="1" ht="18" customHeight="1" x14ac:dyDescent="0.25">
      <c r="A310" s="151" t="s">
        <v>110</v>
      </c>
      <c r="B310" s="76" t="s">
        <v>111</v>
      </c>
      <c r="C310" s="49"/>
      <c r="D310" s="70">
        <f t="shared" ref="D310:E310" si="56">SUM(D311)</f>
        <v>623.00000000000011</v>
      </c>
      <c r="E310" s="62">
        <f t="shared" si="56"/>
        <v>551</v>
      </c>
    </row>
    <row r="311" spans="1:5" s="3" customFormat="1" ht="30.75" customHeight="1" x14ac:dyDescent="0.25">
      <c r="A311" s="152"/>
      <c r="B311" s="23" t="s">
        <v>109</v>
      </c>
      <c r="C311" s="51" t="s">
        <v>21</v>
      </c>
      <c r="D311" s="52">
        <f t="shared" ref="D311:E311" si="57">SUM(D312:D314)</f>
        <v>623.00000000000011</v>
      </c>
      <c r="E311" s="53">
        <f t="shared" si="57"/>
        <v>551</v>
      </c>
    </row>
    <row r="312" spans="1:5" s="3" customFormat="1" ht="12.75" customHeight="1" x14ac:dyDescent="0.25">
      <c r="A312" s="152"/>
      <c r="B312" s="20" t="s">
        <v>23</v>
      </c>
      <c r="C312" s="164"/>
      <c r="D312" s="57">
        <v>63.1</v>
      </c>
      <c r="E312" s="58">
        <v>62.2</v>
      </c>
    </row>
    <row r="313" spans="1:5" s="3" customFormat="1" ht="12.75" customHeight="1" x14ac:dyDescent="0.25">
      <c r="A313" s="152"/>
      <c r="B313" s="20" t="s">
        <v>13</v>
      </c>
      <c r="C313" s="164"/>
      <c r="D313" s="57">
        <v>549.70000000000005</v>
      </c>
      <c r="E313" s="58">
        <v>488.8</v>
      </c>
    </row>
    <row r="314" spans="1:5" s="3" customFormat="1" ht="12.75" customHeight="1" x14ac:dyDescent="0.25">
      <c r="A314" s="152"/>
      <c r="B314" s="22" t="s">
        <v>19</v>
      </c>
      <c r="C314" s="165"/>
      <c r="D314" s="59">
        <v>10.199999999999999</v>
      </c>
      <c r="E314" s="60"/>
    </row>
    <row r="315" spans="1:5" s="3" customFormat="1" ht="18" customHeight="1" x14ac:dyDescent="0.25">
      <c r="A315" s="151" t="s">
        <v>112</v>
      </c>
      <c r="B315" s="30" t="s">
        <v>113</v>
      </c>
      <c r="C315" s="31"/>
      <c r="D315" s="8">
        <f t="shared" ref="D315:E315" si="58">SUM(D316)</f>
        <v>1533.1</v>
      </c>
      <c r="E315" s="8">
        <f t="shared" si="58"/>
        <v>1239.5</v>
      </c>
    </row>
    <row r="316" spans="1:5" s="3" customFormat="1" ht="15" customHeight="1" x14ac:dyDescent="0.25">
      <c r="A316" s="151"/>
      <c r="B316" s="9" t="s">
        <v>114</v>
      </c>
      <c r="C316" s="24" t="s">
        <v>25</v>
      </c>
      <c r="D316" s="27">
        <f t="shared" ref="D316:E316" si="59">SUM(D317:D319)</f>
        <v>1533.1</v>
      </c>
      <c r="E316" s="27">
        <f t="shared" si="59"/>
        <v>1239.5</v>
      </c>
    </row>
    <row r="317" spans="1:5" s="3" customFormat="1" ht="12.75" customHeight="1" x14ac:dyDescent="0.25">
      <c r="A317" s="152"/>
      <c r="B317" s="17" t="s">
        <v>18</v>
      </c>
      <c r="C317" s="153"/>
      <c r="D317" s="14">
        <v>46</v>
      </c>
      <c r="E317" s="14"/>
    </row>
    <row r="318" spans="1:5" s="3" customFormat="1" ht="12.75" customHeight="1" x14ac:dyDescent="0.25">
      <c r="A318" s="152"/>
      <c r="B318" s="20" t="s">
        <v>13</v>
      </c>
      <c r="C318" s="154"/>
      <c r="D318" s="14">
        <v>1485.3</v>
      </c>
      <c r="E318" s="14">
        <v>1239.5</v>
      </c>
    </row>
    <row r="319" spans="1:5" s="3" customFormat="1" ht="12.75" customHeight="1" x14ac:dyDescent="0.25">
      <c r="A319" s="152"/>
      <c r="B319" s="22" t="s">
        <v>19</v>
      </c>
      <c r="C319" s="155"/>
      <c r="D319" s="14">
        <v>1.8</v>
      </c>
      <c r="E319" s="14"/>
    </row>
    <row r="320" spans="1:5" s="3" customFormat="1" ht="18" customHeight="1" x14ac:dyDescent="0.25">
      <c r="A320" s="156" t="s">
        <v>115</v>
      </c>
      <c r="B320" s="30" t="s">
        <v>116</v>
      </c>
      <c r="C320" s="31"/>
      <c r="D320" s="77">
        <f t="shared" ref="D320:E320" si="60">SUM(D321)</f>
        <v>269.10000000000002</v>
      </c>
      <c r="E320" s="8">
        <f t="shared" si="60"/>
        <v>170.1</v>
      </c>
    </row>
    <row r="321" spans="1:10" s="3" customFormat="1" ht="15" customHeight="1" x14ac:dyDescent="0.25">
      <c r="A321" s="162"/>
      <c r="B321" s="9" t="s">
        <v>117</v>
      </c>
      <c r="C321" s="24" t="s">
        <v>25</v>
      </c>
      <c r="D321" s="39">
        <f t="shared" ref="D321:E321" si="61">SUM(D322:D323)</f>
        <v>269.10000000000002</v>
      </c>
      <c r="E321" s="27">
        <f t="shared" si="61"/>
        <v>170.1</v>
      </c>
    </row>
    <row r="322" spans="1:10" s="3" customFormat="1" ht="12.75" customHeight="1" x14ac:dyDescent="0.25">
      <c r="A322" s="161"/>
      <c r="B322" s="20" t="s">
        <v>13</v>
      </c>
      <c r="C322" s="154"/>
      <c r="D322" s="78">
        <v>265.3</v>
      </c>
      <c r="E322" s="19">
        <v>170.1</v>
      </c>
    </row>
    <row r="323" spans="1:10" s="3" customFormat="1" ht="12.75" customHeight="1" x14ac:dyDescent="0.25">
      <c r="A323" s="161"/>
      <c r="B323" s="22" t="s">
        <v>19</v>
      </c>
      <c r="C323" s="155"/>
      <c r="D323" s="37">
        <v>3.8</v>
      </c>
      <c r="E323" s="14"/>
    </row>
    <row r="324" spans="1:10" s="3" customFormat="1" ht="18" customHeight="1" x14ac:dyDescent="0.25">
      <c r="A324" s="151" t="s">
        <v>118</v>
      </c>
      <c r="B324" s="30" t="s">
        <v>119</v>
      </c>
      <c r="C324" s="31"/>
      <c r="D324" s="32">
        <f t="shared" ref="D324:E324" si="62">SUM(D325)</f>
        <v>303.89999999999998</v>
      </c>
      <c r="E324" s="33">
        <f t="shared" si="62"/>
        <v>189.8</v>
      </c>
    </row>
    <row r="325" spans="1:10" s="3" customFormat="1" ht="15" customHeight="1" x14ac:dyDescent="0.25">
      <c r="A325" s="151"/>
      <c r="B325" s="9" t="s">
        <v>117</v>
      </c>
      <c r="C325" s="24" t="s">
        <v>25</v>
      </c>
      <c r="D325" s="39">
        <f t="shared" ref="D325:E325" si="63">SUM(D326:D327)</f>
        <v>303.89999999999998</v>
      </c>
      <c r="E325" s="27">
        <f t="shared" si="63"/>
        <v>189.8</v>
      </c>
    </row>
    <row r="326" spans="1:10" s="3" customFormat="1" ht="12.75" customHeight="1" x14ac:dyDescent="0.25">
      <c r="A326" s="152"/>
      <c r="B326" s="20" t="s">
        <v>13</v>
      </c>
      <c r="C326" s="154"/>
      <c r="D326" s="37">
        <v>299.39999999999998</v>
      </c>
      <c r="E326" s="14">
        <v>189.8</v>
      </c>
    </row>
    <row r="327" spans="1:10" s="3" customFormat="1" ht="12.75" customHeight="1" x14ac:dyDescent="0.25">
      <c r="A327" s="152"/>
      <c r="B327" s="22" t="s">
        <v>19</v>
      </c>
      <c r="C327" s="155"/>
      <c r="D327" s="37">
        <v>4.5</v>
      </c>
      <c r="E327" s="14"/>
    </row>
    <row r="328" spans="1:10" s="3" customFormat="1" ht="18" customHeight="1" x14ac:dyDescent="0.25">
      <c r="A328" s="151" t="s">
        <v>120</v>
      </c>
      <c r="B328" s="30" t="s">
        <v>121</v>
      </c>
      <c r="C328" s="42"/>
      <c r="D328" s="32">
        <f t="shared" ref="D328:E328" si="64">SUM(D329)</f>
        <v>246.7</v>
      </c>
      <c r="E328" s="33">
        <f t="shared" si="64"/>
        <v>174.4</v>
      </c>
      <c r="J328" s="44"/>
    </row>
    <row r="329" spans="1:10" s="3" customFormat="1" ht="15" customHeight="1" x14ac:dyDescent="0.25">
      <c r="A329" s="151"/>
      <c r="B329" s="9" t="s">
        <v>117</v>
      </c>
      <c r="C329" s="24" t="s">
        <v>25</v>
      </c>
      <c r="D329" s="39">
        <f t="shared" ref="D329:E329" si="65">SUM(D330:D331)</f>
        <v>246.7</v>
      </c>
      <c r="E329" s="27">
        <f t="shared" si="65"/>
        <v>174.4</v>
      </c>
    </row>
    <row r="330" spans="1:10" s="3" customFormat="1" ht="12.75" customHeight="1" x14ac:dyDescent="0.25">
      <c r="A330" s="152"/>
      <c r="B330" s="20" t="s">
        <v>13</v>
      </c>
      <c r="C330" s="154"/>
      <c r="D330" s="37">
        <v>244.7</v>
      </c>
      <c r="E330" s="14">
        <v>174.4</v>
      </c>
    </row>
    <row r="331" spans="1:10" s="3" customFormat="1" ht="12.75" customHeight="1" x14ac:dyDescent="0.25">
      <c r="A331" s="152"/>
      <c r="B331" s="22" t="s">
        <v>19</v>
      </c>
      <c r="C331" s="155"/>
      <c r="D331" s="37">
        <v>2</v>
      </c>
      <c r="E331" s="14"/>
    </row>
    <row r="332" spans="1:10" s="3" customFormat="1" ht="18" customHeight="1" x14ac:dyDescent="0.25">
      <c r="A332" s="151" t="s">
        <v>122</v>
      </c>
      <c r="B332" s="30" t="s">
        <v>123</v>
      </c>
      <c r="C332" s="31"/>
      <c r="D332" s="32">
        <f t="shared" ref="D332:E332" si="66">SUM(D333)</f>
        <v>373.8</v>
      </c>
      <c r="E332" s="33">
        <f t="shared" si="66"/>
        <v>258.7</v>
      </c>
    </row>
    <row r="333" spans="1:10" s="3" customFormat="1" ht="15" customHeight="1" x14ac:dyDescent="0.25">
      <c r="A333" s="151"/>
      <c r="B333" s="9" t="s">
        <v>117</v>
      </c>
      <c r="C333" s="24" t="s">
        <v>25</v>
      </c>
      <c r="D333" s="39">
        <f t="shared" ref="D333:E333" si="67">SUM(D334:D335)</f>
        <v>373.8</v>
      </c>
      <c r="E333" s="27">
        <f t="shared" si="67"/>
        <v>258.7</v>
      </c>
    </row>
    <row r="334" spans="1:10" s="3" customFormat="1" ht="12.75" customHeight="1" x14ac:dyDescent="0.25">
      <c r="A334" s="152"/>
      <c r="B334" s="20" t="s">
        <v>13</v>
      </c>
      <c r="C334" s="154"/>
      <c r="D334" s="37">
        <v>367.8</v>
      </c>
      <c r="E334" s="14">
        <v>258.7</v>
      </c>
    </row>
    <row r="335" spans="1:10" s="3" customFormat="1" ht="12.75" customHeight="1" x14ac:dyDescent="0.25">
      <c r="A335" s="152"/>
      <c r="B335" s="22" t="s">
        <v>19</v>
      </c>
      <c r="C335" s="155"/>
      <c r="D335" s="37">
        <v>6</v>
      </c>
      <c r="E335" s="14"/>
    </row>
    <row r="336" spans="1:10" s="3" customFormat="1" ht="18" customHeight="1" x14ac:dyDescent="0.25">
      <c r="A336" s="151" t="s">
        <v>124</v>
      </c>
      <c r="B336" s="30" t="s">
        <v>125</v>
      </c>
      <c r="C336" s="42"/>
      <c r="D336" s="32">
        <f t="shared" ref="D336:E336" si="68">SUM(D337)</f>
        <v>235.7</v>
      </c>
      <c r="E336" s="33">
        <f t="shared" si="68"/>
        <v>164.8</v>
      </c>
    </row>
    <row r="337" spans="1:8" s="3" customFormat="1" ht="15" customHeight="1" x14ac:dyDescent="0.25">
      <c r="A337" s="151"/>
      <c r="B337" s="9" t="s">
        <v>117</v>
      </c>
      <c r="C337" s="24" t="s">
        <v>25</v>
      </c>
      <c r="D337" s="39">
        <f t="shared" ref="D337:E337" si="69">SUM(D338:D339)</f>
        <v>235.7</v>
      </c>
      <c r="E337" s="27">
        <f t="shared" si="69"/>
        <v>164.8</v>
      </c>
    </row>
    <row r="338" spans="1:8" s="3" customFormat="1" ht="12.75" customHeight="1" x14ac:dyDescent="0.25">
      <c r="A338" s="152"/>
      <c r="B338" s="20" t="s">
        <v>13</v>
      </c>
      <c r="C338" s="154"/>
      <c r="D338" s="37">
        <v>234.7</v>
      </c>
      <c r="E338" s="14">
        <v>164.8</v>
      </c>
    </row>
    <row r="339" spans="1:8" s="3" customFormat="1" ht="12.75" customHeight="1" x14ac:dyDescent="0.25">
      <c r="A339" s="152"/>
      <c r="B339" s="22" t="s">
        <v>19</v>
      </c>
      <c r="C339" s="155"/>
      <c r="D339" s="37">
        <v>1</v>
      </c>
      <c r="E339" s="14"/>
    </row>
    <row r="340" spans="1:8" s="3" customFormat="1" ht="18" customHeight="1" x14ac:dyDescent="0.25">
      <c r="A340" s="157" t="s">
        <v>126</v>
      </c>
      <c r="B340" s="30" t="s">
        <v>127</v>
      </c>
      <c r="C340" s="42"/>
      <c r="D340" s="32">
        <f t="shared" ref="D340:E340" si="70">SUM(D341)</f>
        <v>294.10000000000002</v>
      </c>
      <c r="E340" s="33">
        <f t="shared" si="70"/>
        <v>187.5</v>
      </c>
    </row>
    <row r="341" spans="1:8" s="3" customFormat="1" ht="15" customHeight="1" x14ac:dyDescent="0.25">
      <c r="A341" s="161"/>
      <c r="B341" s="9" t="s">
        <v>117</v>
      </c>
      <c r="C341" s="24" t="s">
        <v>25</v>
      </c>
      <c r="D341" s="39">
        <f t="shared" ref="D341:E341" si="71">SUM(D342:D343)</f>
        <v>294.10000000000002</v>
      </c>
      <c r="E341" s="27">
        <f t="shared" si="71"/>
        <v>187.5</v>
      </c>
    </row>
    <row r="342" spans="1:8" s="3" customFormat="1" ht="12.75" customHeight="1" x14ac:dyDescent="0.25">
      <c r="A342" s="161"/>
      <c r="B342" s="20" t="s">
        <v>13</v>
      </c>
      <c r="C342" s="154"/>
      <c r="D342" s="37">
        <v>282.60000000000002</v>
      </c>
      <c r="E342" s="14">
        <v>187.5</v>
      </c>
    </row>
    <row r="343" spans="1:8" s="3" customFormat="1" ht="12.75" customHeight="1" x14ac:dyDescent="0.25">
      <c r="A343" s="161"/>
      <c r="B343" s="22" t="s">
        <v>19</v>
      </c>
      <c r="C343" s="155"/>
      <c r="D343" s="37">
        <v>11.5</v>
      </c>
      <c r="E343" s="14"/>
    </row>
    <row r="344" spans="1:8" s="3" customFormat="1" ht="18" customHeight="1" x14ac:dyDescent="0.25">
      <c r="A344" s="151" t="s">
        <v>128</v>
      </c>
      <c r="B344" s="30" t="s">
        <v>129</v>
      </c>
      <c r="C344" s="42"/>
      <c r="D344" s="32">
        <f t="shared" ref="D344:E344" si="72">SUM(D345)</f>
        <v>213.7</v>
      </c>
      <c r="E344" s="33">
        <f t="shared" si="72"/>
        <v>136.6</v>
      </c>
      <c r="H344" s="44"/>
    </row>
    <row r="345" spans="1:8" s="3" customFormat="1" ht="15" customHeight="1" x14ac:dyDescent="0.25">
      <c r="A345" s="151"/>
      <c r="B345" s="9" t="s">
        <v>117</v>
      </c>
      <c r="C345" s="24" t="s">
        <v>25</v>
      </c>
      <c r="D345" s="39">
        <f t="shared" ref="D345:E345" si="73">SUM(D346:D347)</f>
        <v>213.7</v>
      </c>
      <c r="E345" s="27">
        <f t="shared" si="73"/>
        <v>136.6</v>
      </c>
    </row>
    <row r="346" spans="1:8" s="3" customFormat="1" ht="12.75" customHeight="1" x14ac:dyDescent="0.25">
      <c r="A346" s="152"/>
      <c r="B346" s="20" t="s">
        <v>13</v>
      </c>
      <c r="C346" s="154"/>
      <c r="D346" s="37">
        <v>213.2</v>
      </c>
      <c r="E346" s="14">
        <v>136.6</v>
      </c>
    </row>
    <row r="347" spans="1:8" s="3" customFormat="1" ht="12.75" customHeight="1" x14ac:dyDescent="0.25">
      <c r="A347" s="152"/>
      <c r="B347" s="22" t="s">
        <v>19</v>
      </c>
      <c r="C347" s="155"/>
      <c r="D347" s="37">
        <v>0.5</v>
      </c>
      <c r="E347" s="14"/>
    </row>
    <row r="348" spans="1:8" s="3" customFormat="1" ht="18" customHeight="1" x14ac:dyDescent="0.25">
      <c r="A348" s="151" t="s">
        <v>130</v>
      </c>
      <c r="B348" s="30" t="s">
        <v>131</v>
      </c>
      <c r="C348" s="42"/>
      <c r="D348" s="32">
        <f t="shared" ref="D348:E348" si="74">SUM(D349)</f>
        <v>238.5</v>
      </c>
      <c r="E348" s="33">
        <f t="shared" si="74"/>
        <v>183.7</v>
      </c>
    </row>
    <row r="349" spans="1:8" s="3" customFormat="1" ht="15" customHeight="1" x14ac:dyDescent="0.25">
      <c r="A349" s="151"/>
      <c r="B349" s="9" t="s">
        <v>117</v>
      </c>
      <c r="C349" s="24" t="s">
        <v>25</v>
      </c>
      <c r="D349" s="39">
        <f t="shared" ref="D349:E349" si="75">SUM(D350:D351)</f>
        <v>238.5</v>
      </c>
      <c r="E349" s="27">
        <f t="shared" si="75"/>
        <v>183.7</v>
      </c>
    </row>
    <row r="350" spans="1:8" s="3" customFormat="1" ht="12.75" customHeight="1" x14ac:dyDescent="0.25">
      <c r="A350" s="152"/>
      <c r="B350" s="20" t="s">
        <v>13</v>
      </c>
      <c r="C350" s="154"/>
      <c r="D350" s="37">
        <v>236.2</v>
      </c>
      <c r="E350" s="14">
        <v>183.7</v>
      </c>
    </row>
    <row r="351" spans="1:8" s="3" customFormat="1" ht="12.75" customHeight="1" x14ac:dyDescent="0.25">
      <c r="A351" s="152"/>
      <c r="B351" s="22" t="s">
        <v>19</v>
      </c>
      <c r="C351" s="155"/>
      <c r="D351" s="37">
        <v>2.2999999999999998</v>
      </c>
      <c r="E351" s="14"/>
    </row>
    <row r="352" spans="1:8" s="3" customFormat="1" ht="18" customHeight="1" x14ac:dyDescent="0.25">
      <c r="A352" s="151" t="s">
        <v>132</v>
      </c>
      <c r="B352" s="30" t="s">
        <v>133</v>
      </c>
      <c r="C352" s="42"/>
      <c r="D352" s="32">
        <f t="shared" ref="D352:E352" si="76">SUM(D353)</f>
        <v>228.4</v>
      </c>
      <c r="E352" s="33">
        <f t="shared" si="76"/>
        <v>160.4</v>
      </c>
    </row>
    <row r="353" spans="1:5" s="3" customFormat="1" ht="15" customHeight="1" x14ac:dyDescent="0.25">
      <c r="A353" s="151"/>
      <c r="B353" s="9" t="s">
        <v>117</v>
      </c>
      <c r="C353" s="24" t="s">
        <v>25</v>
      </c>
      <c r="D353" s="39">
        <f t="shared" ref="D353:E353" si="77">SUM(D354:D355)</f>
        <v>228.4</v>
      </c>
      <c r="E353" s="27">
        <f t="shared" si="77"/>
        <v>160.4</v>
      </c>
    </row>
    <row r="354" spans="1:5" s="3" customFormat="1" ht="12.75" customHeight="1" x14ac:dyDescent="0.25">
      <c r="A354" s="152"/>
      <c r="B354" s="20" t="s">
        <v>13</v>
      </c>
      <c r="C354" s="154"/>
      <c r="D354" s="37">
        <v>226.6</v>
      </c>
      <c r="E354" s="14">
        <v>160.4</v>
      </c>
    </row>
    <row r="355" spans="1:5" s="3" customFormat="1" ht="12.75" customHeight="1" x14ac:dyDescent="0.25">
      <c r="A355" s="152"/>
      <c r="B355" s="22" t="s">
        <v>19</v>
      </c>
      <c r="C355" s="155"/>
      <c r="D355" s="37">
        <v>1.8</v>
      </c>
      <c r="E355" s="14"/>
    </row>
    <row r="356" spans="1:5" s="3" customFormat="1" ht="18" customHeight="1" x14ac:dyDescent="0.25">
      <c r="A356" s="151" t="s">
        <v>134</v>
      </c>
      <c r="B356" s="30" t="s">
        <v>135</v>
      </c>
      <c r="C356" s="42"/>
      <c r="D356" s="32">
        <f t="shared" ref="D356:E356" si="78">SUM(D357)</f>
        <v>237.4</v>
      </c>
      <c r="E356" s="33">
        <f t="shared" si="78"/>
        <v>147.30000000000001</v>
      </c>
    </row>
    <row r="357" spans="1:5" s="3" customFormat="1" ht="15" customHeight="1" x14ac:dyDescent="0.25">
      <c r="A357" s="151"/>
      <c r="B357" s="9" t="s">
        <v>117</v>
      </c>
      <c r="C357" s="24" t="s">
        <v>25</v>
      </c>
      <c r="D357" s="39">
        <f t="shared" ref="D357:E357" si="79">SUM(D358:D359)</f>
        <v>237.4</v>
      </c>
      <c r="E357" s="27">
        <f t="shared" si="79"/>
        <v>147.30000000000001</v>
      </c>
    </row>
    <row r="358" spans="1:5" s="3" customFormat="1" ht="12.75" customHeight="1" x14ac:dyDescent="0.25">
      <c r="A358" s="152"/>
      <c r="B358" s="20" t="s">
        <v>13</v>
      </c>
      <c r="C358" s="154"/>
      <c r="D358" s="37">
        <v>220.4</v>
      </c>
      <c r="E358" s="14">
        <v>147.30000000000001</v>
      </c>
    </row>
    <row r="359" spans="1:5" s="3" customFormat="1" ht="12.75" customHeight="1" x14ac:dyDescent="0.25">
      <c r="A359" s="152"/>
      <c r="B359" s="22" t="s">
        <v>19</v>
      </c>
      <c r="C359" s="155"/>
      <c r="D359" s="37">
        <v>17</v>
      </c>
      <c r="E359" s="14"/>
    </row>
    <row r="360" spans="1:5" s="3" customFormat="1" ht="18" customHeight="1" x14ac:dyDescent="0.25">
      <c r="A360" s="151" t="s">
        <v>136</v>
      </c>
      <c r="B360" s="30" t="s">
        <v>137</v>
      </c>
      <c r="C360" s="42"/>
      <c r="D360" s="32">
        <f>SUM(D361)</f>
        <v>226.6</v>
      </c>
      <c r="E360" s="33">
        <f t="shared" ref="E360" si="80">SUM(E361)</f>
        <v>168.5</v>
      </c>
    </row>
    <row r="361" spans="1:5" s="3" customFormat="1" ht="15" customHeight="1" x14ac:dyDescent="0.25">
      <c r="A361" s="151"/>
      <c r="B361" s="9" t="s">
        <v>117</v>
      </c>
      <c r="C361" s="24" t="s">
        <v>25</v>
      </c>
      <c r="D361" s="39">
        <f t="shared" ref="D361:E361" si="81">SUM(D362:D363)</f>
        <v>226.6</v>
      </c>
      <c r="E361" s="27">
        <f t="shared" si="81"/>
        <v>168.5</v>
      </c>
    </row>
    <row r="362" spans="1:5" s="3" customFormat="1" ht="12.75" customHeight="1" x14ac:dyDescent="0.25">
      <c r="A362" s="152"/>
      <c r="B362" s="20" t="s">
        <v>13</v>
      </c>
      <c r="C362" s="154"/>
      <c r="D362" s="37">
        <v>225.6</v>
      </c>
      <c r="E362" s="14">
        <v>168.5</v>
      </c>
    </row>
    <row r="363" spans="1:5" s="3" customFormat="1" ht="12.75" customHeight="1" x14ac:dyDescent="0.25">
      <c r="A363" s="152"/>
      <c r="B363" s="22" t="s">
        <v>19</v>
      </c>
      <c r="C363" s="155"/>
      <c r="D363" s="37">
        <v>1</v>
      </c>
      <c r="E363" s="14"/>
    </row>
    <row r="364" spans="1:5" s="3" customFormat="1" ht="18" customHeight="1" x14ac:dyDescent="0.25">
      <c r="A364" s="151" t="s">
        <v>138</v>
      </c>
      <c r="B364" s="30" t="s">
        <v>139</v>
      </c>
      <c r="C364" s="42"/>
      <c r="D364" s="32">
        <f t="shared" ref="D364:E364" si="82">SUM(D365)</f>
        <v>189.3</v>
      </c>
      <c r="E364" s="33">
        <f t="shared" si="82"/>
        <v>140</v>
      </c>
    </row>
    <row r="365" spans="1:5" s="3" customFormat="1" ht="15" customHeight="1" x14ac:dyDescent="0.25">
      <c r="A365" s="151"/>
      <c r="B365" s="9" t="s">
        <v>117</v>
      </c>
      <c r="C365" s="24" t="s">
        <v>25</v>
      </c>
      <c r="D365" s="39">
        <f t="shared" ref="D365:E365" si="83">SUM(D366:D367)</f>
        <v>189.3</v>
      </c>
      <c r="E365" s="27">
        <f t="shared" si="83"/>
        <v>140</v>
      </c>
    </row>
    <row r="366" spans="1:5" s="3" customFormat="1" ht="12.75" customHeight="1" x14ac:dyDescent="0.25">
      <c r="A366" s="152"/>
      <c r="B366" s="20" t="s">
        <v>13</v>
      </c>
      <c r="C366" s="154"/>
      <c r="D366" s="78">
        <v>188.3</v>
      </c>
      <c r="E366" s="19">
        <v>140</v>
      </c>
    </row>
    <row r="367" spans="1:5" s="3" customFormat="1" ht="12.75" customHeight="1" x14ac:dyDescent="0.25">
      <c r="A367" s="152"/>
      <c r="B367" s="22" t="s">
        <v>19</v>
      </c>
      <c r="C367" s="155"/>
      <c r="D367" s="79">
        <v>1</v>
      </c>
      <c r="E367" s="80"/>
    </row>
    <row r="368" spans="1:5" s="3" customFormat="1" ht="18" customHeight="1" x14ac:dyDescent="0.25">
      <c r="A368" s="151" t="s">
        <v>140</v>
      </c>
      <c r="B368" s="30" t="s">
        <v>141</v>
      </c>
      <c r="C368" s="42"/>
      <c r="D368" s="33">
        <f>SUM(D369)</f>
        <v>3571.6</v>
      </c>
      <c r="E368" s="33">
        <f>SUM(E369)</f>
        <v>2947.5</v>
      </c>
    </row>
    <row r="369" spans="1:5" s="3" customFormat="1" ht="15" customHeight="1" x14ac:dyDescent="0.25">
      <c r="A369" s="151"/>
      <c r="B369" s="81" t="s">
        <v>142</v>
      </c>
      <c r="C369" s="10" t="s">
        <v>32</v>
      </c>
      <c r="D369" s="27">
        <f t="shared" ref="D369:E369" si="84">SUM(D370:D375)</f>
        <v>3571.6</v>
      </c>
      <c r="E369" s="27">
        <f t="shared" si="84"/>
        <v>2947.5</v>
      </c>
    </row>
    <row r="370" spans="1:5" s="3" customFormat="1" ht="12.75" customHeight="1" x14ac:dyDescent="0.25">
      <c r="A370" s="152"/>
      <c r="B370" s="17" t="s">
        <v>22</v>
      </c>
      <c r="C370" s="153"/>
      <c r="D370" s="14">
        <v>237.7</v>
      </c>
      <c r="E370" s="14">
        <v>224.8</v>
      </c>
    </row>
    <row r="371" spans="1:5" s="3" customFormat="1" ht="12.75" customHeight="1" x14ac:dyDescent="0.25">
      <c r="A371" s="152"/>
      <c r="B371" s="20" t="s">
        <v>26</v>
      </c>
      <c r="C371" s="154"/>
      <c r="D371" s="14">
        <v>59.4</v>
      </c>
      <c r="E371" s="14">
        <v>56.2</v>
      </c>
    </row>
    <row r="372" spans="1:5" s="3" customFormat="1" ht="12.75" customHeight="1" x14ac:dyDescent="0.25">
      <c r="A372" s="152"/>
      <c r="B372" s="20" t="s">
        <v>18</v>
      </c>
      <c r="C372" s="154"/>
      <c r="D372" s="19">
        <v>207</v>
      </c>
      <c r="E372" s="19">
        <v>189.6</v>
      </c>
    </row>
    <row r="373" spans="1:5" s="3" customFormat="1" ht="12.75" customHeight="1" x14ac:dyDescent="0.25">
      <c r="A373" s="152"/>
      <c r="B373" s="28" t="s">
        <v>17</v>
      </c>
      <c r="C373" s="154"/>
      <c r="D373" s="14">
        <v>497.4</v>
      </c>
      <c r="E373" s="14">
        <v>477.2</v>
      </c>
    </row>
    <row r="374" spans="1:5" s="3" customFormat="1" ht="12.75" customHeight="1" x14ac:dyDescent="0.25">
      <c r="A374" s="152"/>
      <c r="B374" s="20" t="s">
        <v>13</v>
      </c>
      <c r="C374" s="154"/>
      <c r="D374" s="14">
        <v>2212.5</v>
      </c>
      <c r="E374" s="14">
        <v>1925.7</v>
      </c>
    </row>
    <row r="375" spans="1:5" s="3" customFormat="1" ht="12.75" customHeight="1" x14ac:dyDescent="0.25">
      <c r="A375" s="152"/>
      <c r="B375" s="22" t="s">
        <v>19</v>
      </c>
      <c r="C375" s="155"/>
      <c r="D375" s="37">
        <v>357.6</v>
      </c>
      <c r="E375" s="14">
        <v>74</v>
      </c>
    </row>
    <row r="376" spans="1:5" s="3" customFormat="1" ht="18" customHeight="1" x14ac:dyDescent="0.25">
      <c r="A376" s="156" t="s">
        <v>143</v>
      </c>
      <c r="B376" s="76" t="s">
        <v>144</v>
      </c>
      <c r="C376" s="42"/>
      <c r="D376" s="33">
        <f t="shared" ref="D376:E376" si="85">SUM(D377)</f>
        <v>527.20000000000005</v>
      </c>
      <c r="E376" s="33">
        <f t="shared" si="85"/>
        <v>411.8</v>
      </c>
    </row>
    <row r="377" spans="1:5" s="3" customFormat="1" ht="15" customHeight="1" x14ac:dyDescent="0.25">
      <c r="A377" s="157"/>
      <c r="B377" s="23" t="s">
        <v>145</v>
      </c>
      <c r="C377" s="24" t="s">
        <v>36</v>
      </c>
      <c r="D377" s="27">
        <f t="shared" ref="D377:E377" si="86">SUM(D378:D379)</f>
        <v>527.20000000000005</v>
      </c>
      <c r="E377" s="27">
        <f t="shared" si="86"/>
        <v>411.8</v>
      </c>
    </row>
    <row r="378" spans="1:5" s="3" customFormat="1" ht="12.75" customHeight="1" x14ac:dyDescent="0.25">
      <c r="A378" s="157"/>
      <c r="B378" s="20" t="s">
        <v>17</v>
      </c>
      <c r="C378" s="154"/>
      <c r="D378" s="14">
        <v>508.1</v>
      </c>
      <c r="E378" s="14">
        <v>396.8</v>
      </c>
    </row>
    <row r="379" spans="1:5" s="3" customFormat="1" ht="12.75" customHeight="1" x14ac:dyDescent="0.25">
      <c r="A379" s="157"/>
      <c r="B379" s="22" t="s">
        <v>13</v>
      </c>
      <c r="C379" s="154"/>
      <c r="D379" s="14">
        <v>19.100000000000001</v>
      </c>
      <c r="E379" s="14">
        <v>15</v>
      </c>
    </row>
    <row r="380" spans="1:5" s="3" customFormat="1" ht="20.100000000000001" customHeight="1" x14ac:dyDescent="0.25">
      <c r="A380" s="158" t="s">
        <v>146</v>
      </c>
      <c r="B380" s="159"/>
      <c r="C380" s="82"/>
      <c r="D380" s="83">
        <f>SUM(D431+D427+D422+D412+D405+D398+D387+D381)</f>
        <v>66011.899999999994</v>
      </c>
      <c r="E380" s="84">
        <f>SUM(E431+E427+E422+E412+E405+E398+E387+E381)</f>
        <v>36737.199999999997</v>
      </c>
    </row>
    <row r="381" spans="1:5" s="3" customFormat="1" ht="15" customHeight="1" x14ac:dyDescent="0.25">
      <c r="A381" s="134" t="s">
        <v>147</v>
      </c>
      <c r="B381" s="160"/>
      <c r="C381" s="85" t="s">
        <v>12</v>
      </c>
      <c r="D381" s="86">
        <f>SUM(D382:D386)</f>
        <v>11148</v>
      </c>
      <c r="E381" s="87">
        <f>SUM(E382:E386)</f>
        <v>8509.9</v>
      </c>
    </row>
    <row r="382" spans="1:5" s="3" customFormat="1" ht="12.75" customHeight="1" x14ac:dyDescent="0.25">
      <c r="A382" s="145"/>
      <c r="B382" s="17" t="s">
        <v>16</v>
      </c>
      <c r="C382" s="88"/>
      <c r="D382" s="14">
        <f>SUM(D17)</f>
        <v>10</v>
      </c>
      <c r="E382" s="89"/>
    </row>
    <row r="383" spans="1:5" s="3" customFormat="1" ht="12.75" customHeight="1" x14ac:dyDescent="0.25">
      <c r="A383" s="143"/>
      <c r="B383" s="28" t="s">
        <v>17</v>
      </c>
      <c r="C383" s="139"/>
      <c r="D383" s="14">
        <f>SUM(D18+D173)</f>
        <v>2448.8999999999996</v>
      </c>
      <c r="E383" s="14">
        <f>SUM(E18+E173)</f>
        <v>2295.1999999999998</v>
      </c>
    </row>
    <row r="384" spans="1:5" s="3" customFormat="1" ht="12.75" customHeight="1" x14ac:dyDescent="0.25">
      <c r="A384" s="143"/>
      <c r="B384" s="20" t="s">
        <v>18</v>
      </c>
      <c r="C384" s="139"/>
      <c r="D384" s="14">
        <f>SUM(D19)</f>
        <v>25.9</v>
      </c>
      <c r="E384" s="14">
        <f>SUM(E19)</f>
        <v>24.4</v>
      </c>
    </row>
    <row r="385" spans="1:5" s="3" customFormat="1" ht="12.75" customHeight="1" x14ac:dyDescent="0.25">
      <c r="A385" s="143"/>
      <c r="B385" s="20" t="s">
        <v>13</v>
      </c>
      <c r="C385" s="139"/>
      <c r="D385" s="14">
        <f>SUM(D20+D65+D75+D83+D91+D101+D111+D119+D127+D137+D145+D153+D163+D174+D14)</f>
        <v>8630.7000000000007</v>
      </c>
      <c r="E385" s="14">
        <f>SUM(E20+E65+E75+E83+E91+E101+E111+E119+E127+E137+E145+E153+E163+E174+E14)</f>
        <v>6190.3</v>
      </c>
    </row>
    <row r="386" spans="1:5" s="3" customFormat="1" ht="12.75" customHeight="1" x14ac:dyDescent="0.25">
      <c r="A386" s="144"/>
      <c r="B386" s="22" t="s">
        <v>19</v>
      </c>
      <c r="C386" s="140"/>
      <c r="D386" s="14">
        <f>SUM(D21)</f>
        <v>32.5</v>
      </c>
      <c r="E386" s="14"/>
    </row>
    <row r="387" spans="1:5" s="3" customFormat="1" ht="15" customHeight="1" x14ac:dyDescent="0.25">
      <c r="A387" s="134" t="s">
        <v>20</v>
      </c>
      <c r="B387" s="133"/>
      <c r="C387" s="90" t="s">
        <v>21</v>
      </c>
      <c r="D387" s="89">
        <f>SUM(D388:D397)</f>
        <v>27029.499999999996</v>
      </c>
      <c r="E387" s="89">
        <f>SUM(E388:E397)</f>
        <v>20954.3</v>
      </c>
    </row>
    <row r="388" spans="1:5" s="3" customFormat="1" ht="12.75" customHeight="1" x14ac:dyDescent="0.25">
      <c r="A388" s="148"/>
      <c r="B388" s="112" t="s">
        <v>22</v>
      </c>
      <c r="C388" s="88"/>
      <c r="D388" s="14">
        <f>SUM(D23)</f>
        <v>1013.6</v>
      </c>
      <c r="E388" s="14">
        <f>SUM(E23)</f>
        <v>13.5</v>
      </c>
    </row>
    <row r="389" spans="1:5" s="3" customFormat="1" ht="12.75" customHeight="1" x14ac:dyDescent="0.25">
      <c r="A389" s="149"/>
      <c r="B389" s="66" t="s">
        <v>18</v>
      </c>
      <c r="C389" s="126"/>
      <c r="D389" s="14">
        <f>SUM(D24+D283+D179++D202+D210+D218+D231+D274+D305)</f>
        <v>291.19999999999993</v>
      </c>
      <c r="E389" s="14">
        <f>SUM(E24+E283+E179++E202+E210+E218+E231+E274+E305)</f>
        <v>104.20000000000002</v>
      </c>
    </row>
    <row r="390" spans="1:5" s="3" customFormat="1" ht="12.75" customHeight="1" x14ac:dyDescent="0.25">
      <c r="A390" s="149"/>
      <c r="B390" s="66" t="s">
        <v>152</v>
      </c>
      <c r="C390" s="126"/>
      <c r="D390" s="14">
        <f>SUM(D25)</f>
        <v>68</v>
      </c>
      <c r="E390" s="14"/>
    </row>
    <row r="391" spans="1:5" s="3" customFormat="1" ht="12.75" customHeight="1" x14ac:dyDescent="0.25">
      <c r="A391" s="149"/>
      <c r="B391" s="66" t="s">
        <v>23</v>
      </c>
      <c r="C391" s="126"/>
      <c r="D391" s="14">
        <f>SUM(D26+D177+D185+D191+D200+D215+D208+D229+D223+D237+D244+D250+D258+D266+D272+D281+D289+D297+D312+D304)</f>
        <v>12534.5</v>
      </c>
      <c r="E391" s="14">
        <f>SUM(E26+E177+E185+E191+E200+E215+E208+E229+E223+E237+E244+E250+E258+E266+E272+E281+E289+E297+E312+E304)</f>
        <v>12056.599999999999</v>
      </c>
    </row>
    <row r="392" spans="1:5" s="3" customFormat="1" ht="12.75" customHeight="1" x14ac:dyDescent="0.25">
      <c r="A392" s="149"/>
      <c r="B392" s="66" t="s">
        <v>42</v>
      </c>
      <c r="C392" s="126"/>
      <c r="D392" s="14">
        <f>SUM(D192+D216)</f>
        <v>163.79999999999998</v>
      </c>
      <c r="E392" s="14">
        <f>SUM(E192+E216)</f>
        <v>159.69999999999999</v>
      </c>
    </row>
    <row r="393" spans="1:5" s="3" customFormat="1" ht="12.75" customHeight="1" x14ac:dyDescent="0.25">
      <c r="A393" s="149"/>
      <c r="B393" s="113" t="s">
        <v>17</v>
      </c>
      <c r="C393" s="126"/>
      <c r="D393" s="14">
        <f>SUM(D178+D186+D193+D201+D209+D217+D224+D230+D238+D245+D251+D259+D273+D282+D290+D298+D267)</f>
        <v>482.49999999999994</v>
      </c>
      <c r="E393" s="14"/>
    </row>
    <row r="394" spans="1:5" s="3" customFormat="1" ht="12.75" customHeight="1" x14ac:dyDescent="0.25">
      <c r="A394" s="149"/>
      <c r="B394" s="66" t="s">
        <v>33</v>
      </c>
      <c r="C394" s="126"/>
      <c r="D394" s="14">
        <f>SUM(D194+D252+D260+D275+D284+D291)</f>
        <v>7.2</v>
      </c>
      <c r="E394" s="14">
        <f>SUM(E194+E252+E260+E275+E284+E291)</f>
        <v>6.5</v>
      </c>
    </row>
    <row r="395" spans="1:5" s="3" customFormat="1" ht="12.75" customHeight="1" x14ac:dyDescent="0.25">
      <c r="A395" s="149"/>
      <c r="B395" s="66" t="s">
        <v>151</v>
      </c>
      <c r="C395" s="126"/>
      <c r="D395" s="14">
        <f>SUM(D195+D203+D232+D239+D253+D261+D292+D180+D276)</f>
        <v>13.7</v>
      </c>
      <c r="E395" s="14"/>
    </row>
    <row r="396" spans="1:5" s="3" customFormat="1" ht="12.75" customHeight="1" x14ac:dyDescent="0.25">
      <c r="A396" s="149"/>
      <c r="B396" s="66" t="s">
        <v>13</v>
      </c>
      <c r="C396" s="126"/>
      <c r="D396" s="14">
        <f>SUM(D27+D181+D187+D196+D204+D211+D219+D233+D240+D246+D254+D262+D268+D277+D285+D293+D300+D306+D313+D225)</f>
        <v>11952.199999999999</v>
      </c>
      <c r="E396" s="14">
        <f>SUM(E27+E181+E187+E196+E204+E211+E219+E233+E240+E246+E254+E262+E268+E277+E285+E293+E300+E306+E313+E225)</f>
        <v>8613.7999999999993</v>
      </c>
    </row>
    <row r="397" spans="1:5" s="3" customFormat="1" ht="12.75" customHeight="1" x14ac:dyDescent="0.25">
      <c r="A397" s="150"/>
      <c r="B397" s="67" t="s">
        <v>19</v>
      </c>
      <c r="C397" s="126"/>
      <c r="D397" s="14">
        <f>SUM(D182+D188+D197+D205+D212+D220+D226+D234+D241+D247+D255+D263+D269+D278+D286+D294+D301+D307+D314)</f>
        <v>502.8</v>
      </c>
      <c r="E397" s="14"/>
    </row>
    <row r="398" spans="1:5" s="3" customFormat="1" ht="15" customHeight="1" x14ac:dyDescent="0.25">
      <c r="A398" s="146" t="s">
        <v>24</v>
      </c>
      <c r="B398" s="147"/>
      <c r="C398" s="91" t="s">
        <v>25</v>
      </c>
      <c r="D398" s="89">
        <f>SUM(D399:D404)</f>
        <v>6118.2000000000007</v>
      </c>
      <c r="E398" s="89">
        <f>SUM(E399:E404)</f>
        <v>3338.5</v>
      </c>
    </row>
    <row r="399" spans="1:5" s="3" customFormat="1" ht="12.75" customHeight="1" x14ac:dyDescent="0.25">
      <c r="A399" s="122"/>
      <c r="B399" s="112" t="s">
        <v>22</v>
      </c>
      <c r="C399" s="138"/>
      <c r="D399" s="14">
        <f>SUM(D29)</f>
        <v>101.9</v>
      </c>
      <c r="E399" s="14"/>
    </row>
    <row r="400" spans="1:5" s="3" customFormat="1" ht="12.75" customHeight="1" x14ac:dyDescent="0.25">
      <c r="A400" s="122"/>
      <c r="B400" s="66" t="s">
        <v>26</v>
      </c>
      <c r="C400" s="139"/>
      <c r="D400" s="14">
        <f>SUM(D30)</f>
        <v>18</v>
      </c>
      <c r="E400" s="14"/>
    </row>
    <row r="401" spans="1:5" s="3" customFormat="1" ht="12.75" customHeight="1" x14ac:dyDescent="0.25">
      <c r="A401" s="122"/>
      <c r="B401" s="66" t="s">
        <v>18</v>
      </c>
      <c r="C401" s="139"/>
      <c r="D401" s="14">
        <f>SUM(D317+D31)</f>
        <v>570.79999999999995</v>
      </c>
      <c r="E401" s="14">
        <f>SUM(E317+E31)</f>
        <v>0.5</v>
      </c>
    </row>
    <row r="402" spans="1:5" s="3" customFormat="1" ht="12.75" customHeight="1" x14ac:dyDescent="0.25">
      <c r="A402" s="122"/>
      <c r="B402" s="66" t="s">
        <v>152</v>
      </c>
      <c r="C402" s="139"/>
      <c r="D402" s="14">
        <f>SUM(D32)</f>
        <v>12</v>
      </c>
      <c r="E402" s="14">
        <f>SUM(E32)</f>
        <v>1.9</v>
      </c>
    </row>
    <row r="403" spans="1:5" s="3" customFormat="1" ht="12.75" customHeight="1" x14ac:dyDescent="0.25">
      <c r="A403" s="122"/>
      <c r="B403" s="66" t="s">
        <v>13</v>
      </c>
      <c r="C403" s="139"/>
      <c r="D403" s="14">
        <f>SUM(D33+D309+D318+D322+D326+D330+D334+D338+D342+D346+D350+D354+D358+D362+D366+D103+D155+D67+D128+D165+D93)</f>
        <v>5361.3000000000011</v>
      </c>
      <c r="E403" s="14">
        <f>SUM(E33+E309+E318+E322+E326+E330+E334+E338+E342+E346+E350+E354+E358+E362+E366+E103)</f>
        <v>3336.1</v>
      </c>
    </row>
    <row r="404" spans="1:5" s="3" customFormat="1" ht="12.75" customHeight="1" x14ac:dyDescent="0.25">
      <c r="A404" s="122"/>
      <c r="B404" s="67" t="s">
        <v>19</v>
      </c>
      <c r="C404" s="140"/>
      <c r="D404" s="14">
        <f>SUM(D319+D323+D327+D331+D335+D339+D343+D347+D351+D355+D359+D363+D367)</f>
        <v>54.199999999999996</v>
      </c>
      <c r="E404" s="14"/>
    </row>
    <row r="405" spans="1:5" s="3" customFormat="1" ht="15" customHeight="1" x14ac:dyDescent="0.25">
      <c r="A405" s="141" t="s">
        <v>148</v>
      </c>
      <c r="B405" s="142"/>
      <c r="C405" s="90" t="s">
        <v>28</v>
      </c>
      <c r="D405" s="89">
        <f>SUM(D406:D411)</f>
        <v>5152.8999999999996</v>
      </c>
      <c r="E405" s="89">
        <f>SUM(E406:E411)</f>
        <v>36.200000000000003</v>
      </c>
    </row>
    <row r="406" spans="1:5" s="3" customFormat="1" ht="12.75" customHeight="1" x14ac:dyDescent="0.25">
      <c r="A406" s="105"/>
      <c r="B406" s="17" t="s">
        <v>22</v>
      </c>
      <c r="C406" s="88"/>
      <c r="D406" s="14">
        <f>D35</f>
        <v>6.7</v>
      </c>
      <c r="E406" s="14">
        <f>E35</f>
        <v>5</v>
      </c>
    </row>
    <row r="407" spans="1:5" s="3" customFormat="1" ht="12.75" customHeight="1" x14ac:dyDescent="0.25">
      <c r="A407" s="121"/>
      <c r="B407" s="20" t="s">
        <v>26</v>
      </c>
      <c r="C407" s="88"/>
      <c r="D407" s="14">
        <f>SUM(D36)</f>
        <v>9.1999999999999993</v>
      </c>
      <c r="E407" s="14">
        <f>SUM(E36)</f>
        <v>9</v>
      </c>
    </row>
    <row r="408" spans="1:5" s="3" customFormat="1" ht="12.75" customHeight="1" x14ac:dyDescent="0.25">
      <c r="A408" s="143"/>
      <c r="B408" s="20" t="s">
        <v>29</v>
      </c>
      <c r="C408" s="139"/>
      <c r="D408" s="14">
        <f>SUM(D37)</f>
        <v>2634.2</v>
      </c>
      <c r="E408" s="14"/>
    </row>
    <row r="409" spans="1:5" s="3" customFormat="1" ht="12.75" customHeight="1" x14ac:dyDescent="0.25">
      <c r="A409" s="143"/>
      <c r="B409" s="20" t="s">
        <v>13</v>
      </c>
      <c r="C409" s="139"/>
      <c r="D409" s="14">
        <f>SUM(D39+D69+D77+D85+D95+D105+D113+D121+D131+D139+D147+D157+D167)</f>
        <v>2008.4</v>
      </c>
      <c r="E409" s="14">
        <f>SUM(E39+E69+E77+E85+E95+E105+E113+E121+E131+E139+E147+E157+E167)</f>
        <v>22.2</v>
      </c>
    </row>
    <row r="410" spans="1:5" s="3" customFormat="1" ht="12.75" customHeight="1" x14ac:dyDescent="0.25">
      <c r="A410" s="143"/>
      <c r="B410" s="20" t="s">
        <v>30</v>
      </c>
      <c r="C410" s="139"/>
      <c r="D410" s="73">
        <f>SUM(D38)</f>
        <v>462.9</v>
      </c>
      <c r="E410" s="74"/>
    </row>
    <row r="411" spans="1:5" s="3" customFormat="1" ht="12.75" customHeight="1" x14ac:dyDescent="0.25">
      <c r="A411" s="144"/>
      <c r="B411" s="22" t="s">
        <v>19</v>
      </c>
      <c r="C411" s="140"/>
      <c r="D411" s="14">
        <f>SUM(D70+D78+D86+D96+D106+D114+D122+D132+D140+D148+D158+D168)</f>
        <v>31.499999999999996</v>
      </c>
      <c r="E411" s="14"/>
    </row>
    <row r="412" spans="1:5" s="3" customFormat="1" ht="15" customHeight="1" x14ac:dyDescent="0.25">
      <c r="A412" s="132" t="s">
        <v>31</v>
      </c>
      <c r="B412" s="133"/>
      <c r="C412" s="90" t="s">
        <v>32</v>
      </c>
      <c r="D412" s="89">
        <f>SUM(D413:D421)</f>
        <v>12011.400000000001</v>
      </c>
      <c r="E412" s="89">
        <f>SUM(E413:E421)</f>
        <v>3484.3999999999996</v>
      </c>
    </row>
    <row r="413" spans="1:5" s="3" customFormat="1" ht="12.75" customHeight="1" x14ac:dyDescent="0.25">
      <c r="A413" s="129"/>
      <c r="B413" s="17" t="s">
        <v>22</v>
      </c>
      <c r="C413" s="125"/>
      <c r="D413" s="14">
        <f>SUM(D370+D41)</f>
        <v>331</v>
      </c>
      <c r="E413" s="14">
        <f>SUM(E370+E41)</f>
        <v>251.60000000000002</v>
      </c>
    </row>
    <row r="414" spans="1:5" s="3" customFormat="1" ht="12.75" customHeight="1" x14ac:dyDescent="0.25">
      <c r="A414" s="123"/>
      <c r="B414" s="20" t="s">
        <v>18</v>
      </c>
      <c r="C414" s="126"/>
      <c r="D414" s="14">
        <f>SUM(D372+D42)</f>
        <v>534</v>
      </c>
      <c r="E414" s="14">
        <f>SUM(E372+E42)</f>
        <v>197.7</v>
      </c>
    </row>
    <row r="415" spans="1:5" s="3" customFormat="1" ht="12.75" customHeight="1" x14ac:dyDescent="0.25">
      <c r="A415" s="123"/>
      <c r="B415" s="28" t="s">
        <v>17</v>
      </c>
      <c r="C415" s="126"/>
      <c r="D415" s="14">
        <f>SUM(D373+D43)</f>
        <v>1927.5</v>
      </c>
      <c r="E415" s="14">
        <f>SUM(E373+E43)</f>
        <v>525.70000000000005</v>
      </c>
    </row>
    <row r="416" spans="1:5" s="3" customFormat="1" ht="12.75" customHeight="1" x14ac:dyDescent="0.25">
      <c r="A416" s="123"/>
      <c r="B416" s="20" t="s">
        <v>26</v>
      </c>
      <c r="C416" s="126"/>
      <c r="D416" s="14">
        <f>SUM(D371+D47)</f>
        <v>63.5</v>
      </c>
      <c r="E416" s="14">
        <f>SUM(E371+E47)</f>
        <v>58.1</v>
      </c>
    </row>
    <row r="417" spans="1:5" s="3" customFormat="1" ht="12.75" customHeight="1" x14ac:dyDescent="0.25">
      <c r="A417" s="123"/>
      <c r="B417" s="20" t="s">
        <v>33</v>
      </c>
      <c r="C417" s="126"/>
      <c r="D417" s="14">
        <f>SUM(D44)</f>
        <v>4.5</v>
      </c>
      <c r="E417" s="14">
        <f>SUM(E44)</f>
        <v>0.1</v>
      </c>
    </row>
    <row r="418" spans="1:5" s="3" customFormat="1" ht="12.75" customHeight="1" x14ac:dyDescent="0.25">
      <c r="A418" s="123"/>
      <c r="B418" s="20" t="s">
        <v>151</v>
      </c>
      <c r="C418" s="126"/>
      <c r="D418" s="14">
        <f>SUM(D45)</f>
        <v>28.3</v>
      </c>
      <c r="E418" s="14"/>
    </row>
    <row r="419" spans="1:5" s="3" customFormat="1" ht="12.75" customHeight="1" x14ac:dyDescent="0.25">
      <c r="A419" s="123"/>
      <c r="B419" s="20" t="s">
        <v>13</v>
      </c>
      <c r="C419" s="126"/>
      <c r="D419" s="14">
        <f>SUM(D46+D72+D80+D88+D98+D108+D116+D124+D134+D142+D150+D160+D170+D374)</f>
        <v>5244.2000000000007</v>
      </c>
      <c r="E419" s="14">
        <f>SUM(E46+E72+E80+E88+E98+E108+E116+E124+E134+E142+E150+E160+E170+E374)</f>
        <v>2377.1999999999998</v>
      </c>
    </row>
    <row r="420" spans="1:5" s="3" customFormat="1" ht="12.75" customHeight="1" x14ac:dyDescent="0.25">
      <c r="A420" s="123"/>
      <c r="B420" s="20" t="s">
        <v>34</v>
      </c>
      <c r="C420" s="126"/>
      <c r="D420" s="55">
        <f>SUM(D48)</f>
        <v>3520.8</v>
      </c>
      <c r="E420" s="55"/>
    </row>
    <row r="421" spans="1:5" s="3" customFormat="1" ht="12.75" customHeight="1" x14ac:dyDescent="0.25">
      <c r="A421" s="130"/>
      <c r="B421" s="22" t="s">
        <v>19</v>
      </c>
      <c r="C421" s="131"/>
      <c r="D421" s="55">
        <f>SUM(D375)</f>
        <v>357.6</v>
      </c>
      <c r="E421" s="55">
        <f>SUM(E375)</f>
        <v>74</v>
      </c>
    </row>
    <row r="422" spans="1:5" s="3" customFormat="1" ht="15" customHeight="1" x14ac:dyDescent="0.25">
      <c r="A422" s="132" t="s">
        <v>35</v>
      </c>
      <c r="B422" s="133"/>
      <c r="C422" s="90" t="s">
        <v>36</v>
      </c>
      <c r="D422" s="89">
        <f>SUM(D423:D426)</f>
        <v>658.9</v>
      </c>
      <c r="E422" s="89">
        <f>SUM(E423:E426)</f>
        <v>413.90000000000003</v>
      </c>
    </row>
    <row r="423" spans="1:5" s="3" customFormat="1" ht="12.75" customHeight="1" x14ac:dyDescent="0.25">
      <c r="A423" s="129"/>
      <c r="B423" s="17" t="s">
        <v>22</v>
      </c>
      <c r="C423" s="125"/>
      <c r="D423" s="14">
        <f>SUM(D50)</f>
        <v>22.8</v>
      </c>
      <c r="E423" s="14">
        <f>SUM(E50)</f>
        <v>2.1</v>
      </c>
    </row>
    <row r="424" spans="1:5" s="3" customFormat="1" ht="12.75" customHeight="1" x14ac:dyDescent="0.25">
      <c r="A424" s="123"/>
      <c r="B424" s="28" t="s">
        <v>17</v>
      </c>
      <c r="C424" s="126"/>
      <c r="D424" s="14">
        <f>SUM(D378)</f>
        <v>508.1</v>
      </c>
      <c r="E424" s="14">
        <f>SUM(E378)</f>
        <v>396.8</v>
      </c>
    </row>
    <row r="425" spans="1:5" s="3" customFormat="1" ht="12.75" customHeight="1" x14ac:dyDescent="0.25">
      <c r="A425" s="123"/>
      <c r="B425" s="20" t="s">
        <v>13</v>
      </c>
      <c r="C425" s="126"/>
      <c r="D425" s="14">
        <f>SUM(D379+D51)</f>
        <v>105.6</v>
      </c>
      <c r="E425" s="14">
        <f>SUM(E379+E51)</f>
        <v>15</v>
      </c>
    </row>
    <row r="426" spans="1:5" s="3" customFormat="1" ht="12.75" customHeight="1" x14ac:dyDescent="0.25">
      <c r="A426" s="130"/>
      <c r="B426" s="22" t="s">
        <v>37</v>
      </c>
      <c r="C426" s="131"/>
      <c r="D426" s="55">
        <f>SUM(D52)</f>
        <v>22.4</v>
      </c>
      <c r="E426" s="55"/>
    </row>
    <row r="427" spans="1:5" s="3" customFormat="1" ht="15" customHeight="1" x14ac:dyDescent="0.25">
      <c r="A427" s="134" t="s">
        <v>149</v>
      </c>
      <c r="B427" s="133"/>
      <c r="C427" s="118" t="s">
        <v>39</v>
      </c>
      <c r="D427" s="89">
        <f>SUM(D428:D430)</f>
        <v>1680</v>
      </c>
      <c r="E427" s="89">
        <f>SUM(E428:E429)</f>
        <v>0</v>
      </c>
    </row>
    <row r="428" spans="1:5" s="3" customFormat="1" ht="12.75" customHeight="1" x14ac:dyDescent="0.25">
      <c r="A428" s="135"/>
      <c r="B428" s="117" t="s">
        <v>13</v>
      </c>
      <c r="C428" s="137"/>
      <c r="D428" s="92">
        <f>SUM(D54)</f>
        <v>1519.5</v>
      </c>
      <c r="E428" s="92"/>
    </row>
    <row r="429" spans="1:5" ht="12.75" customHeight="1" x14ac:dyDescent="0.25">
      <c r="A429" s="135"/>
      <c r="B429" s="12" t="s">
        <v>37</v>
      </c>
      <c r="C429" s="137"/>
      <c r="D429" s="92">
        <f>SUM(D56)</f>
        <v>139.6</v>
      </c>
      <c r="E429" s="92"/>
    </row>
    <row r="430" spans="1:5" ht="12.75" customHeight="1" x14ac:dyDescent="0.25">
      <c r="A430" s="136"/>
      <c r="B430" s="12" t="s">
        <v>18</v>
      </c>
      <c r="C430" s="137"/>
      <c r="D430" s="92">
        <f>D55</f>
        <v>20.9</v>
      </c>
      <c r="E430" s="92"/>
    </row>
    <row r="431" spans="1:5" ht="15" customHeight="1" x14ac:dyDescent="0.25">
      <c r="A431" s="122" t="s">
        <v>40</v>
      </c>
      <c r="B431" s="122"/>
      <c r="C431" s="119" t="s">
        <v>41</v>
      </c>
      <c r="D431" s="89">
        <f t="shared" ref="D431:E431" si="87">SUM(D432:D436)</f>
        <v>2213</v>
      </c>
      <c r="E431" s="89">
        <f t="shared" si="87"/>
        <v>0</v>
      </c>
    </row>
    <row r="432" spans="1:5" ht="12.75" customHeight="1" x14ac:dyDescent="0.25">
      <c r="A432" s="123"/>
      <c r="B432" s="20" t="s">
        <v>22</v>
      </c>
      <c r="C432" s="125"/>
      <c r="D432" s="14">
        <f>SUM(D58)</f>
        <v>501</v>
      </c>
      <c r="E432" s="14"/>
    </row>
    <row r="433" spans="1:5" ht="12.75" customHeight="1" x14ac:dyDescent="0.25">
      <c r="A433" s="123"/>
      <c r="B433" s="28" t="s">
        <v>17</v>
      </c>
      <c r="C433" s="126"/>
      <c r="D433" s="14">
        <f>SUM(D59)</f>
        <v>453.3</v>
      </c>
      <c r="E433" s="14"/>
    </row>
    <row r="434" spans="1:5" ht="12.75" customHeight="1" x14ac:dyDescent="0.25">
      <c r="A434" s="123"/>
      <c r="B434" s="20" t="s">
        <v>42</v>
      </c>
      <c r="C434" s="126"/>
      <c r="D434" s="14">
        <f>SUM(D60)</f>
        <v>656</v>
      </c>
      <c r="E434" s="14"/>
    </row>
    <row r="435" spans="1:5" ht="12.75" customHeight="1" x14ac:dyDescent="0.25">
      <c r="A435" s="123"/>
      <c r="B435" s="20" t="s">
        <v>26</v>
      </c>
      <c r="C435" s="126"/>
      <c r="D435" s="14">
        <f>SUM(D61)</f>
        <v>88.4</v>
      </c>
      <c r="E435" s="14"/>
    </row>
    <row r="436" spans="1:5" ht="12.75" customHeight="1" x14ac:dyDescent="0.25">
      <c r="A436" s="124"/>
      <c r="B436" s="22" t="s">
        <v>13</v>
      </c>
      <c r="C436" s="127"/>
      <c r="D436" s="14">
        <f>SUM(D62)</f>
        <v>514.29999999999995</v>
      </c>
      <c r="E436" s="14"/>
    </row>
    <row r="437" spans="1:5" ht="15" customHeight="1" x14ac:dyDescent="0.25">
      <c r="A437" s="128" t="s">
        <v>150</v>
      </c>
      <c r="B437" s="128"/>
      <c r="C437" s="128"/>
    </row>
    <row r="438" spans="1:5" ht="15" customHeight="1" x14ac:dyDescent="0.25"/>
    <row r="439" spans="1:5" ht="15" customHeight="1" x14ac:dyDescent="0.25"/>
    <row r="440" spans="1:5" ht="15" customHeight="1" x14ac:dyDescent="0.25"/>
    <row r="441" spans="1:5" ht="15" customHeight="1" x14ac:dyDescent="0.25">
      <c r="C441" s="93"/>
    </row>
    <row r="442" spans="1:5" x14ac:dyDescent="0.25">
      <c r="C442" s="93"/>
      <c r="D442" s="94"/>
      <c r="E442" s="94"/>
    </row>
    <row r="443" spans="1:5" x14ac:dyDescent="0.25">
      <c r="C443" s="93"/>
      <c r="D443" s="94"/>
      <c r="E443" s="94"/>
    </row>
    <row r="444" spans="1:5" x14ac:dyDescent="0.25">
      <c r="C444" s="93"/>
      <c r="D444" s="94"/>
      <c r="E444" s="94"/>
    </row>
    <row r="445" spans="1:5" x14ac:dyDescent="0.25">
      <c r="C445" s="93"/>
      <c r="D445" s="94"/>
      <c r="E445" s="94"/>
    </row>
    <row r="446" spans="1:5" x14ac:dyDescent="0.25">
      <c r="C446" s="93"/>
      <c r="D446" s="94"/>
      <c r="E446" s="94"/>
    </row>
    <row r="447" spans="1:5" x14ac:dyDescent="0.25">
      <c r="C447" s="93"/>
      <c r="D447" s="94"/>
      <c r="E447" s="94"/>
    </row>
    <row r="448" spans="1:5" x14ac:dyDescent="0.25">
      <c r="C448" s="93"/>
      <c r="D448" s="94"/>
      <c r="E448" s="94"/>
    </row>
    <row r="449" spans="3:5" x14ac:dyDescent="0.25">
      <c r="C449" s="93"/>
      <c r="D449" s="94"/>
      <c r="E449" s="94"/>
    </row>
    <row r="450" spans="3:5" x14ac:dyDescent="0.25">
      <c r="C450" s="93"/>
      <c r="D450" s="94"/>
      <c r="E450" s="94"/>
    </row>
    <row r="451" spans="3:5" x14ac:dyDescent="0.25">
      <c r="C451" s="93"/>
      <c r="D451" s="94"/>
      <c r="E451" s="94"/>
    </row>
    <row r="452" spans="3:5" x14ac:dyDescent="0.25">
      <c r="C452" s="93"/>
      <c r="D452" s="94"/>
      <c r="E452" s="94"/>
    </row>
    <row r="453" spans="3:5" x14ac:dyDescent="0.25">
      <c r="C453" s="93"/>
      <c r="D453" s="94"/>
      <c r="E453" s="94"/>
    </row>
    <row r="454" spans="3:5" x14ac:dyDescent="0.25">
      <c r="C454" s="93"/>
      <c r="D454" s="94"/>
      <c r="E454" s="94"/>
    </row>
    <row r="455" spans="3:5" x14ac:dyDescent="0.25">
      <c r="C455" s="93"/>
      <c r="D455" s="94"/>
      <c r="E455" s="94"/>
    </row>
    <row r="456" spans="3:5" x14ac:dyDescent="0.25">
      <c r="C456" s="93"/>
      <c r="D456" s="94"/>
      <c r="E456" s="94"/>
    </row>
    <row r="457" spans="3:5" x14ac:dyDescent="0.25">
      <c r="C457" s="93"/>
      <c r="D457" s="95"/>
      <c r="E457" s="95"/>
    </row>
    <row r="458" spans="3:5" x14ac:dyDescent="0.25">
      <c r="C458" s="3"/>
      <c r="D458" s="96"/>
      <c r="E458" s="96"/>
    </row>
  </sheetData>
  <mergeCells count="130">
    <mergeCell ref="A8:E8"/>
    <mergeCell ref="A12:A14"/>
    <mergeCell ref="A15:A62"/>
    <mergeCell ref="C23:C27"/>
    <mergeCell ref="C29:C33"/>
    <mergeCell ref="C37:C39"/>
    <mergeCell ref="C41:C48"/>
    <mergeCell ref="C50:C52"/>
    <mergeCell ref="C54:C56"/>
    <mergeCell ref="C58:C62"/>
    <mergeCell ref="A89:A98"/>
    <mergeCell ref="C95:C96"/>
    <mergeCell ref="A99:A108"/>
    <mergeCell ref="C105:C106"/>
    <mergeCell ref="A109:A116"/>
    <mergeCell ref="C113:C114"/>
    <mergeCell ref="A63:A72"/>
    <mergeCell ref="C69:C70"/>
    <mergeCell ref="A73:A80"/>
    <mergeCell ref="C77:C78"/>
    <mergeCell ref="A81:A88"/>
    <mergeCell ref="C85:C86"/>
    <mergeCell ref="A143:A150"/>
    <mergeCell ref="C147:C148"/>
    <mergeCell ref="A151:A160"/>
    <mergeCell ref="C157:C158"/>
    <mergeCell ref="A161:A170"/>
    <mergeCell ref="C167:C168"/>
    <mergeCell ref="A117:A124"/>
    <mergeCell ref="C121:C122"/>
    <mergeCell ref="A125:A134"/>
    <mergeCell ref="C131:C132"/>
    <mergeCell ref="A135:A142"/>
    <mergeCell ref="C139:C140"/>
    <mergeCell ref="A189:A197"/>
    <mergeCell ref="C191:C197"/>
    <mergeCell ref="A198:A205"/>
    <mergeCell ref="C200:C205"/>
    <mergeCell ref="A206:A212"/>
    <mergeCell ref="C208:C212"/>
    <mergeCell ref="A171:A174"/>
    <mergeCell ref="C173:C174"/>
    <mergeCell ref="A175:A182"/>
    <mergeCell ref="C177:C182"/>
    <mergeCell ref="A183:A188"/>
    <mergeCell ref="C185:C188"/>
    <mergeCell ref="A235:A241"/>
    <mergeCell ref="C237:C241"/>
    <mergeCell ref="A242:A247"/>
    <mergeCell ref="C244:C247"/>
    <mergeCell ref="A248:A255"/>
    <mergeCell ref="C250:C255"/>
    <mergeCell ref="A213:A220"/>
    <mergeCell ref="C215:C220"/>
    <mergeCell ref="A221:A226"/>
    <mergeCell ref="C223:C226"/>
    <mergeCell ref="A227:A234"/>
    <mergeCell ref="C229:C234"/>
    <mergeCell ref="A279:A286"/>
    <mergeCell ref="C281:C286"/>
    <mergeCell ref="A287:A294"/>
    <mergeCell ref="C289:C294"/>
    <mergeCell ref="A295:A301"/>
    <mergeCell ref="C297:C301"/>
    <mergeCell ref="A256:A263"/>
    <mergeCell ref="C258:C263"/>
    <mergeCell ref="A264:A269"/>
    <mergeCell ref="C266:C269"/>
    <mergeCell ref="A270:A278"/>
    <mergeCell ref="C272:C278"/>
    <mergeCell ref="A320:A323"/>
    <mergeCell ref="C322:C323"/>
    <mergeCell ref="A324:A327"/>
    <mergeCell ref="C326:C327"/>
    <mergeCell ref="A328:A331"/>
    <mergeCell ref="C330:C331"/>
    <mergeCell ref="A302:A309"/>
    <mergeCell ref="C306:C307"/>
    <mergeCell ref="A310:A314"/>
    <mergeCell ref="C312:C314"/>
    <mergeCell ref="A315:A319"/>
    <mergeCell ref="C317:C319"/>
    <mergeCell ref="A344:A347"/>
    <mergeCell ref="C346:C347"/>
    <mergeCell ref="A348:A351"/>
    <mergeCell ref="C350:C351"/>
    <mergeCell ref="A352:A355"/>
    <mergeCell ref="C354:C355"/>
    <mergeCell ref="A332:A335"/>
    <mergeCell ref="C334:C335"/>
    <mergeCell ref="A336:A339"/>
    <mergeCell ref="C338:C339"/>
    <mergeCell ref="A340:A343"/>
    <mergeCell ref="C342:C343"/>
    <mergeCell ref="A368:A375"/>
    <mergeCell ref="C370:C375"/>
    <mergeCell ref="A376:A379"/>
    <mergeCell ref="C378:C379"/>
    <mergeCell ref="A380:B380"/>
    <mergeCell ref="A381:B381"/>
    <mergeCell ref="A356:A359"/>
    <mergeCell ref="C358:C359"/>
    <mergeCell ref="A360:A363"/>
    <mergeCell ref="C362:C363"/>
    <mergeCell ref="A364:A367"/>
    <mergeCell ref="C366:C367"/>
    <mergeCell ref="A399:A404"/>
    <mergeCell ref="C399:C404"/>
    <mergeCell ref="A405:B405"/>
    <mergeCell ref="A408:A411"/>
    <mergeCell ref="C408:C411"/>
    <mergeCell ref="A412:B412"/>
    <mergeCell ref="A382:A386"/>
    <mergeCell ref="C383:C386"/>
    <mergeCell ref="A387:B387"/>
    <mergeCell ref="C389:C397"/>
    <mergeCell ref="A398:B398"/>
    <mergeCell ref="A388:A397"/>
    <mergeCell ref="A431:B431"/>
    <mergeCell ref="A432:A436"/>
    <mergeCell ref="C432:C436"/>
    <mergeCell ref="A437:C437"/>
    <mergeCell ref="A413:A421"/>
    <mergeCell ref="C413:C421"/>
    <mergeCell ref="A422:B422"/>
    <mergeCell ref="A423:A426"/>
    <mergeCell ref="C423:C426"/>
    <mergeCell ref="A427:B427"/>
    <mergeCell ref="A428:A430"/>
    <mergeCell ref="C428:C430"/>
  </mergeCells>
  <pageMargins left="0.2" right="0.2" top="0.2" bottom="0.2" header="0.2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2024-08-28T12:18:11Z</cp:lastPrinted>
  <dcterms:created xsi:type="dcterms:W3CDTF">2021-01-31T12:45:20Z</dcterms:created>
  <dcterms:modified xsi:type="dcterms:W3CDTF">2024-09-26T05:46:13Z</dcterms:modified>
</cp:coreProperties>
</file>