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12-17\"/>
    </mc:Choice>
  </mc:AlternateContent>
  <workbookProtection lockRevision="1"/>
  <bookViews>
    <workbookView xWindow="7545" yWindow="4560" windowWidth="21600" windowHeight="11385"/>
  </bookViews>
  <sheets>
    <sheet name="4 programa 3 lentelė" sheetId="1" r:id="rId1"/>
    <sheet name="Lėšų atmintinė" sheetId="2" r:id="rId2"/>
  </sheets>
  <calcPr calcId="152511"/>
  <customWorkbookViews>
    <customWorkbookView name="user - Individuali peržiūra" guid="{AE9DA1E0-6181-496E-99C6-08519C19A850}" mergeInterval="0" personalView="1" maximized="1" xWindow="-8" yWindow="-8" windowWidth="1936" windowHeight="1056" activeSheetId="1"/>
    <customWorkbookView name="Sarune Drobuzaite - Personal View" guid="{5E91BF9D-88EF-4EAD-8708-C46087883035}" mergeInterval="0" personalView="1" maximized="1" xWindow="-9" yWindow="-9" windowWidth="1938" windowHeight="1038" activeSheetId="1"/>
    <customWorkbookView name="Indrė Butenienė - Individuali peržiūra" guid="{9B9F3E62-7C78-4894-A8F0-B3229B2D1239}" mergeInterval="0" personalView="1" maximized="1" xWindow="-9" yWindow="-9" windowWidth="1938" windowHeight="1038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Migle Brazeniene - Personal View" guid="{95A66661-924C-4587-BF9B-C47E0C69FD0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 l="1"/>
  <c r="C99" i="1" l="1"/>
  <c r="C98" i="1"/>
  <c r="C94" i="1"/>
  <c r="E47" i="1"/>
  <c r="F47" i="1"/>
  <c r="D47" i="1"/>
  <c r="E82" i="1" l="1"/>
  <c r="F82" i="1"/>
  <c r="F28" i="1"/>
  <c r="E28" i="1"/>
  <c r="D28" i="1"/>
  <c r="C92" i="1" l="1"/>
  <c r="F84" i="1"/>
  <c r="E99" i="1" l="1"/>
  <c r="E98" i="1"/>
  <c r="E94" i="1"/>
  <c r="D99" i="1"/>
  <c r="D94" i="1"/>
  <c r="D98" i="1"/>
  <c r="E92" i="1"/>
  <c r="F83" i="1"/>
  <c r="D92" i="1" l="1"/>
  <c r="E21" i="1"/>
  <c r="F21" i="1"/>
  <c r="E14" i="1"/>
  <c r="F14" i="1"/>
  <c r="E7" i="1"/>
  <c r="F7" i="1"/>
  <c r="E76" i="1"/>
  <c r="F76" i="1"/>
  <c r="E69" i="1"/>
  <c r="F69" i="1"/>
  <c r="E63" i="1"/>
  <c r="F63" i="1"/>
  <c r="E58" i="1"/>
  <c r="F58" i="1"/>
  <c r="E53" i="1"/>
  <c r="F53" i="1"/>
  <c r="E42" i="1"/>
  <c r="F42" i="1"/>
  <c r="E36" i="1"/>
  <c r="F36" i="1"/>
  <c r="D36" i="1"/>
  <c r="D76" i="1"/>
  <c r="D69" i="1"/>
  <c r="D63" i="1"/>
  <c r="D58" i="1"/>
  <c r="D53" i="1"/>
  <c r="D42" i="1"/>
  <c r="D21" i="1"/>
  <c r="D14" i="1"/>
  <c r="D7" i="1"/>
  <c r="D82" i="1" l="1"/>
  <c r="E84" i="1" s="1"/>
</calcChain>
</file>

<file path=xl/sharedStrings.xml><?xml version="1.0" encoding="utf-8"?>
<sst xmlns="http://schemas.openxmlformats.org/spreadsheetml/2006/main" count="136" uniqueCount="68">
  <si>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</si>
  <si>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</si>
  <si>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</si>
  <si>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</si>
  <si>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</si>
  <si>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</si>
  <si>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</si>
  <si>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</si>
  <si>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</si>
  <si>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</si>
  <si>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</si>
  <si>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</si>
  <si>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</si>
  <si>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</si>
  <si>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</si>
  <si>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</si>
  <si>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</si>
  <si>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</si>
  <si>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</si>
  <si>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</si>
  <si>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008 Ekonominio konkurencingumo didinimo 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</si>
  <si>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</si>
  <si>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</si>
  <si>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</si>
  <si>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</si>
  <si>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</si>
  <si>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</si>
  <si>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</si>
  <si>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</si>
  <si>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008-01-01-02 (PVP)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</si>
  <si>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</si>
  <si>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</si>
  <si>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</si>
  <si>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</si>
  <si>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</si>
  <si>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</si>
  <si>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</si>
  <si>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</si>
  <si>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</si>
  <si>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</si>
  <si>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</si>
  <si>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008-01-01-01 (PVP)</t>
  </si>
  <si>
    <t>3.1.1.3</t>
  </si>
  <si>
    <t>008-01-01-03(PVP)</t>
  </si>
  <si>
    <t>3.2.1.3</t>
  </si>
  <si>
    <t>3.2.1.2</t>
  </si>
  <si>
    <t>3.1.1.2</t>
  </si>
  <si>
    <t>2.5.2.1</t>
  </si>
  <si>
    <t>Uždavinys: Remontuoti ir rekonstruoti sausinimo sistemų griovius ir juose esančius statinius</t>
  </si>
  <si>
    <t xml:space="preserve">Priemonė: Panevėžio rajono Panevėžio seniūnijos Daukniūnų ir Dragonių kaimuose griovių ir juose esančių statinių rekonstrukcija </t>
  </si>
  <si>
    <t xml:space="preserve">Priemonė: Panevėžio rajono Velžio seniūnijos Aleksandravos, Kabelių, Kairių ir Katinų kaimuose esančių griovių ir juose esančių statinių rekonstrukcija 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</si>
  <si>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</si>
  <si>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</si>
  <si>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</si>
  <si>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</si>
  <si>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</si>
  <si>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</si>
  <si>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>Priemonė: VšĮ Panevėžio plėtros agentūros veiklų dalinis finansavimas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</si>
  <si>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</si>
  <si>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</si>
  <si>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</si>
  <si>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</si>
  <si>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Priemonė: Projekto 01-004-07-01-01 (RE), 01-004-07-02-01 (RE) „Kultūros, gamtos paveldo ir darnaus turizmo puoselėjimas Panevėžio regione“ įgyvendinimas</t>
  </si>
  <si>
    <t>Metai</t>
  </si>
  <si>
    <t xml:space="preserve">Pajamų įmokos ir kitos pajamos </t>
  </si>
  <si>
    <t>Skolintos lėšos</t>
  </si>
  <si>
    <t>008-01-01-04(PVP)</t>
  </si>
  <si>
    <t>Priemonė: Panevėžio rajono Smilgių seniūnijos Perekšlių ir Sujetų kadastro vietovėse griovių ir juose esančių statinių rekonstrukcija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</si>
</sst>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164" fontId="3" fillId="0" borderId="0" xfId="0" applyNumberFormat="1" applyFont="1"/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0" xfId="0" applyFont="1" applyFill="1"/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10.xml"/><Relationship Id="rId34" Type="http://schemas.openxmlformats.org/officeDocument/2006/relationships/revisionLog" Target="revisionLog5.xml"/><Relationship Id="rId33" Type="http://schemas.openxmlformats.org/officeDocument/2006/relationships/revisionLog" Target="revisionLog4.xml"/><Relationship Id="rId38" Type="http://schemas.openxmlformats.org/officeDocument/2006/relationships/revisionLog" Target="revisionLog9.xml"/><Relationship Id="rId29" Type="http://schemas.openxmlformats.org/officeDocument/2006/relationships/revisionLog" Target="revisionLog20.xml"/><Relationship Id="rId32" Type="http://schemas.openxmlformats.org/officeDocument/2006/relationships/revisionLog" Target="revisionLog3.xml"/><Relationship Id="rId37" Type="http://schemas.openxmlformats.org/officeDocument/2006/relationships/revisionLog" Target="revisionLog8.xml"/><Relationship Id="rId40" Type="http://schemas.openxmlformats.org/officeDocument/2006/relationships/revisionLog" Target="revisionLog11.xml"/><Relationship Id="rId36" Type="http://schemas.openxmlformats.org/officeDocument/2006/relationships/revisionLog" Target="revisionLog7.xml"/><Relationship Id="rId31" Type="http://schemas.openxmlformats.org/officeDocument/2006/relationships/revisionLog" Target="revisionLog2.xml"/><Relationship Id="rId30" Type="http://schemas.openxmlformats.org/officeDocument/2006/relationships/revisionLog" Target="revisionLog1.xml"/><Relationship Id="rId35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918B7F0-87F0-4E2A-8C35-5733960896E6}" diskRevisions="1" revisionId="252" version="12" protected="1" preserveHistory="15">
  <header guid="{6813BF59-B48E-4E84-9651-2717CBE93E73}" dateTime="2024-02-06T19:44:16" maxSheetId="3" userName="Sarune Drobuzaite" r:id="rId29" minRId="206">
    <sheetIdMap count="2">
      <sheetId val="1"/>
      <sheetId val="2"/>
    </sheetIdMap>
  </header>
  <header guid="{83128F76-F09C-4EA3-AF32-A50859DD1C86}" dateTime="2024-06-05T11:19:14" maxSheetId="3" userName="user" r:id="rId30">
    <sheetIdMap count="2">
      <sheetId val="1"/>
      <sheetId val="2"/>
    </sheetIdMap>
  </header>
  <header guid="{5CAFA69C-FF73-46B8-BF56-B1853A00C5E6}" dateTime="2024-06-11T13:28:47" maxSheetId="3" userName="user" r:id="rId31" minRId="207">
    <sheetIdMap count="2">
      <sheetId val="1"/>
      <sheetId val="2"/>
    </sheetIdMap>
  </header>
  <header guid="{93FD314D-895C-4CF3-9707-A34B0E4551BB}" dateTime="2024-10-22T10:59:10" maxSheetId="3" userName="user" r:id="rId32" minRId="208" maxRId="228">
    <sheetIdMap count="2">
      <sheetId val="1"/>
      <sheetId val="2"/>
    </sheetIdMap>
  </header>
  <header guid="{E71BCE9B-915C-43A6-95E5-978A794197D0}" dateTime="2024-10-22T11:00:06" maxSheetId="3" userName="user" r:id="rId33" minRId="229" maxRId="234">
    <sheetIdMap count="2">
      <sheetId val="1"/>
      <sheetId val="2"/>
    </sheetIdMap>
  </header>
  <header guid="{A35686EE-EAC0-4E4E-B1E9-FFF2D663110F}" dateTime="2024-11-29T15:14:02" maxSheetId="3" userName="user" r:id="rId34" minRId="235" maxRId="247">
    <sheetIdMap count="2">
      <sheetId val="1"/>
      <sheetId val="2"/>
    </sheetIdMap>
  </header>
  <header guid="{B595847E-94F3-4489-A244-2694957F2B95}" dateTime="2024-11-29T15:14:47" maxSheetId="3" userName="user" r:id="rId35" minRId="248">
    <sheetIdMap count="2">
      <sheetId val="1"/>
      <sheetId val="2"/>
    </sheetIdMap>
  </header>
  <header guid="{36B4424D-1B0A-4BCC-A420-7AB2923E9A5B}" dateTime="2024-11-29T15:15:29" maxSheetId="3" userName="user" r:id="rId36" minRId="249" maxRId="251">
    <sheetIdMap count="2">
      <sheetId val="1"/>
      <sheetId val="2"/>
    </sheetIdMap>
  </header>
  <header guid="{1A049966-CB5D-43D2-8BB9-D735AB9DBF75}" dateTime="2024-11-29T15:16:37" maxSheetId="3" userName="user" r:id="rId37" minRId="252">
    <sheetIdMap count="2">
      <sheetId val="1"/>
      <sheetId val="2"/>
    </sheetIdMap>
  </header>
  <header guid="{11CD91C9-B99B-42DC-945D-FD2EB5CBB1AB}" dateTime="2024-11-30T09:39:34" maxSheetId="3" userName="user" r:id="rId38">
    <sheetIdMap count="2">
      <sheetId val="1"/>
      <sheetId val="2"/>
    </sheetIdMap>
  </header>
  <header guid="{C9D24AA0-A778-4F6B-B188-10720397EC78}" dateTime="2024-11-30T10:35:32" maxSheetId="3" userName="user" r:id="rId39">
    <sheetIdMap count="2">
      <sheetId val="1"/>
      <sheetId val="2"/>
    </sheetIdMap>
  </header>
  <header guid="{3918B7F0-87F0-4E2A-8C35-5733960896E6}" dateTime="2024-12-16T18:04:53" maxSheetId="3" userName="user" r:id="rId4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E9DA1E0-6181-496E-99C6-08519C19A850}" action="delete"/>
  <rcv guid="{AE9DA1E0-6181-496E-99C6-08519C19A850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E9DA1E0-6181-496E-99C6-08519C19A850}" action="delete"/>
  <rcv guid="{AE9DA1E0-6181-496E-99C6-08519C19A850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E9DA1E0-6181-496E-99C6-08519C19A850}" action="delete"/>
  <rcv guid="{AE9DA1E0-6181-496E-99C6-08519C19A850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7" sId="1" numFmtId="4">
    <oc r="D76">
      <v>1.4</v>
    </oc>
    <nc r="D76">
      <v>19.399999999999999</v>
    </nc>
  </rcc>
  <rcv guid="{AE9DA1E0-6181-496E-99C6-08519C19A850}" action="delete"/>
  <rcv guid="{AE9DA1E0-6181-496E-99C6-08519C19A850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6" sId="1" numFmtId="4">
    <oc r="D37">
      <v>40</v>
    </oc>
    <nc r="D37">
      <v>58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8" sId="1" ref="A27:XFD27" action="insertRow"/>
  <rrc rId="209" sId="1" ref="A27:XFD27" action="insertRow"/>
  <rrc rId="210" sId="1" ref="A27:XFD27" action="insertRow"/>
  <rrc rId="211" sId="1" ref="A27:XFD27" action="insertRow"/>
  <rrc rId="212" sId="1" ref="A27:XFD27" action="insertRow"/>
  <rrc rId="213" sId="1" ref="A27:XFD27" action="insertRow"/>
  <rrc rId="214" sId="1" ref="A27:XFD27" action="insertRow"/>
  <rfmt sheetId="1" sqref="B27" start="0" length="0">
    <dxf>
      <font>
        <b/>
        <sz val="10"/>
        <color auto="1"/>
        <name val="Times New Roman"/>
        <scheme val="none"/>
      </font>
      <fill>
        <patternFill>
          <bgColor rgb="FFFFFFCC"/>
        </patternFill>
      </fill>
      <alignment horizontal="justify" vertical="top" readingOrder="0"/>
      <border outline="0">
        <top style="thin">
          <color indexed="64"/>
        </top>
      </border>
    </dxf>
  </rfmt>
  <rfmt sheetId="1" sqref="C27" start="0" length="0">
    <dxf>
      <fill>
        <patternFill>
          <bgColor rgb="FFFFFFCC"/>
        </patternFill>
      </fill>
      <border outline="0">
        <left style="thin">
          <color indexed="64"/>
        </left>
      </border>
    </dxf>
  </rfmt>
  <rfmt sheetId="1" sqref="D27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</border>
    </dxf>
  </rfmt>
  <rfmt sheetId="1" sqref="E27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</border>
    </dxf>
  </rfmt>
  <rfmt sheetId="1" sqref="F27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</border>
    </dxf>
  </rfmt>
  <rcc rId="215" sId="1" odxf="1" dxf="1">
    <nc r="G27" t="inlineStr">
      <is>
        <t>3.1.1.3</t>
      </is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</odxf>
    <ndxf>
      <font>
        <sz val="10"/>
        <color auto="1"/>
        <name val="Times New Roman"/>
        <scheme val="none"/>
      </font>
      <fill>
        <patternFill patternType="solid">
          <bgColor rgb="FFFFFFCC"/>
        </patternFill>
      </fill>
    </ndxf>
  </rcc>
  <rfmt sheetId="1" sqref="B28" start="0" length="0">
    <dxf>
      <fill>
        <patternFill>
          <bgColor theme="8" tint="0.79998168889431442"/>
        </patternFill>
      </fill>
    </dxf>
  </rfmt>
  <rcc rId="216" sId="1" odxf="1" dxf="1">
    <nc r="C28" t="inlineStr">
      <is>
        <t>1.Savivaldybės biudžetas (įskaitant skolintas lėšas)</t>
      </is>
    </nc>
    <odxf>
      <fill>
        <patternFill>
          <bgColor theme="0"/>
        </patternFill>
      </fill>
      <border outline="0">
        <left/>
        <right style="thin">
          <color indexed="64"/>
        </right>
      </border>
    </odxf>
    <ndxf>
      <fill>
        <patternFill>
          <bgColor theme="8" tint="0.79998168889431442"/>
        </patternFill>
      </fill>
      <border outline="0">
        <left style="thin">
          <color indexed="64"/>
        </left>
        <right/>
      </border>
    </ndxf>
  </rcc>
  <rcc rId="217" sId="1" odxf="1" dxf="1">
    <nc r="D28">
      <f>SUM(D30:D33)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218" sId="1" odxf="1" dxf="1">
    <nc r="E28">
      <f>SUM(E30:E33)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219" sId="1" odxf="1" dxf="1">
    <nc r="F28">
      <f>SUM(F30:F33)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fmt sheetId="1" sqref="G28" start="0" length="0">
    <dxf>
      <fill>
        <patternFill patternType="solid">
          <bgColor theme="8" tint="0.79998168889431442"/>
        </patternFill>
      </fill>
    </dxf>
  </rfmt>
  <rcc rId="220" sId="1" odxf="1" dxf="1">
    <nc r="C29" t="inlineStr">
      <is>
        <t>Iš jo:</t>
      </is>
    </nc>
    <odxf>
      <border outline="0">
        <top style="thin">
          <color indexed="64"/>
        </top>
      </border>
    </odxf>
    <ndxf>
      <border outline="0">
        <top/>
      </border>
    </ndxf>
  </rcc>
  <rcc rId="221" sId="1">
    <nc r="C30" t="inlineStr">
      <is>
        <t xml:space="preserve">Savivaldybės biudžeto lėšos (nuosavos, be ankstesnių metų likučio) </t>
      </is>
    </nc>
  </rcc>
  <rcc rId="222" sId="1" odxf="1" dxf="1">
    <nc r="C31" t="inlineStr">
      <is>
        <t>Lietuvos Respublikos valstybės biudžeto dotacijos</t>
      </is>
    </nc>
    <odxf>
      <border outline="0">
        <left/>
      </border>
    </odxf>
    <ndxf>
      <border outline="0">
        <left style="thin">
          <color indexed="64"/>
        </left>
      </border>
    </ndxf>
  </rcc>
  <rcc rId="223" sId="1">
    <nc r="C32" t="inlineStr">
      <is>
        <t>Europos Sąjungos ir kitos tarptautinės finansinės paramos lėšos</t>
      </is>
    </nc>
  </rcc>
  <rcc rId="224" sId="1">
    <nc r="C33" t="inlineStr">
      <is>
        <t xml:space="preserve">Ankstesnių metų likučiai
</t>
      </is>
    </nc>
  </rcc>
  <rcc rId="225" sId="1">
    <nc r="B27" t="inlineStr">
      <is>
        <t>008-01-01-04(PVP)</t>
      </is>
    </nc>
  </rcc>
  <rcc rId="226" sId="1">
    <nc r="H27" t="inlineStr">
      <is>
        <t>NAUJA</t>
      </is>
    </nc>
  </rcc>
  <rfmt sheetId="1" sqref="H27">
    <dxf>
      <fill>
        <patternFill patternType="solid">
          <bgColor rgb="FFFFFF00"/>
        </patternFill>
      </fill>
    </dxf>
  </rfmt>
  <rcc rId="227" sId="1" numFmtId="4">
    <nc r="D30">
      <v>0</v>
    </nc>
  </rcc>
  <rcc rId="228" sId="1">
    <nc r="C27" t="inlineStr">
      <is>
        <t>Priemonė: Panevėžio rajono Smilgių seniūnijos Perekšlių ir Sujetų kadastro vietovėse griovių ir juose esančių statinių rekonstrukcija</t>
      </is>
    </nc>
  </rcc>
  <rcv guid="{AE9DA1E0-6181-496E-99C6-08519C19A850}" action="delete"/>
  <rcv guid="{AE9DA1E0-6181-496E-99C6-08519C19A850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9" sId="1">
    <oc r="D81">
      <f>D7+D14+D36+D42+D47+D52+D57+D62+D75+D68+D21</f>
    </oc>
    <nc r="D81">
      <f>D7+D14+D36+D42+D47+D52+D57+D62+D75+D68+D21+D28</f>
    </nc>
  </rcc>
  <rcc rId="230" sId="1">
    <oc r="E81">
      <f>E7+E14+E36+E42+E47+E52+E57+E62+E75+E68+E21</f>
    </oc>
    <nc r="E81">
      <f>E7+E14+E36+E42+E47+E52+E57+E62+E75+E68+E21+E28</f>
    </nc>
  </rcc>
  <rcc rId="231" sId="1">
    <oc r="F81">
      <f>F7+F14+F36+F42+F47+F52+F57+F62+F75+F68+F21</f>
    </oc>
    <nc r="F81">
      <f>F7+F14+F36+F42+F47+F52+F57+F62+F75+F68+F21+F28</f>
    </nc>
  </rcc>
  <rcc rId="232" sId="1">
    <oc r="C93">
      <f>+D9+D16+D23+D38+D44+D54+D59+D64+D69+D77</f>
    </oc>
    <nc r="C93">
      <f>+D9+D16+D23+D38+D44+D54+D59+D64+D69+D77+D30</f>
    </nc>
  </rcc>
  <rcc rId="233" sId="1">
    <oc r="C97">
      <f>+D10+D17+D39+D49</f>
    </oc>
    <nc r="C97">
      <f>+D10+D17+D39+D49+D31</f>
    </nc>
  </rcc>
  <rcc rId="234" sId="1">
    <oc r="C98">
      <f>+D11+D18+D72+D79</f>
    </oc>
    <nc r="C98">
      <f>+D11+D18+D72+D79+D32</f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5" sId="1">
    <oc r="H27" t="inlineStr">
      <is>
        <t>NAUJA</t>
      </is>
    </oc>
    <nc r="H27"/>
  </rcc>
  <rfmt sheetId="1" sqref="H27">
    <dxf>
      <fill>
        <patternFill>
          <bgColor theme="0"/>
        </patternFill>
      </fill>
    </dxf>
  </rfmt>
  <rcc rId="236" sId="1" numFmtId="4">
    <oc r="D10">
      <v>43.3</v>
    </oc>
    <nc r="D10">
      <v>32</v>
    </nc>
  </rcc>
  <rcc rId="237" sId="1" numFmtId="4">
    <oc r="D11">
      <v>245.4</v>
    </oc>
    <nc r="D11">
      <v>181.2</v>
    </nc>
  </rcc>
  <rcc rId="238" sId="1" numFmtId="4">
    <oc r="D17">
      <v>42.6</v>
    </oc>
    <nc r="D17">
      <v>31.2</v>
    </nc>
  </rcc>
  <rcc rId="239" sId="1" numFmtId="4">
    <oc r="D18">
      <v>241.2</v>
    </oc>
    <nc r="D18">
      <v>176.8</v>
    </nc>
  </rcc>
  <rcc rId="240" sId="1" numFmtId="4">
    <nc r="D24">
      <v>2.5</v>
    </nc>
  </rcc>
  <rcc rId="241" sId="1" numFmtId="4">
    <nc r="D25">
      <v>14.4</v>
    </nc>
  </rcc>
  <rrc rId="242" sId="1" ref="A49:XFD49" action="insertRow"/>
  <rcc rId="243" sId="1" odxf="1" dxf="1">
    <nc r="C49" t="inlineStr">
      <is>
        <t xml:space="preserve">Savivaldybės biudžeto lėšos (nuosavos, be ankstesnių metų likučio) </t>
      </is>
    </nc>
    <odxf>
      <border outline="0">
        <top/>
      </border>
    </odxf>
    <ndxf>
      <border outline="0">
        <top style="thin">
          <color indexed="64"/>
        </top>
      </border>
    </ndxf>
  </rcc>
  <rcc rId="244" sId="1" numFmtId="4">
    <nc r="D49">
      <v>3.4</v>
    </nc>
  </rcc>
  <rcc rId="245" sId="1">
    <oc r="D47">
      <f>SUM(D50)</f>
    </oc>
    <nc r="D47">
      <f>SUM(D49:D50)</f>
    </nc>
  </rcc>
  <rcc rId="246" sId="1">
    <oc r="E47">
      <f>SUM(E50)</f>
    </oc>
    <nc r="E47">
      <f>SUM(E49:E50)</f>
    </nc>
  </rcc>
  <rcc rId="247" sId="1">
    <oc r="F47">
      <f>SUM(F50)</f>
    </oc>
    <nc r="F47">
      <f>SUM(F49:F50)</f>
    </nc>
  </rcc>
  <rcv guid="{AE9DA1E0-6181-496E-99C6-08519C19A850}" action="delete"/>
  <rcv guid="{AE9DA1E0-6181-496E-99C6-08519C19A850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8" sId="1" numFmtId="4">
    <oc r="D55">
      <v>30.3</v>
    </oc>
    <nc r="D55">
      <v>31.1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9" sId="1">
    <oc r="C94">
      <f>+D9+D16+D23+D38+D44+D55+D60+D65+D70+D78+D30</f>
    </oc>
    <nc r="C94">
      <f>+D9+D16+D23+D38+D44+D55+D60+D65+D70+D78+D30+D49</f>
    </nc>
  </rcc>
  <rcc rId="250" sId="1">
    <oc r="C98">
      <f>+D10+D17+D39+D50+D31</f>
    </oc>
    <nc r="C98">
      <f>+D10+D17+D39+D50+D31+D24</f>
    </nc>
  </rcc>
  <rcc rId="251" sId="1">
    <oc r="C99">
      <f>+D11+D18+D73+D80+D32</f>
    </oc>
    <nc r="C99">
      <f>+D11+D18+D73+D80+D32+D25</f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2" sId="1" numFmtId="4">
    <oc r="D84">
      <v>19.399999999999999</v>
    </oc>
    <nc r="D84">
      <v>-110.8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E9DA1E0-6181-496E-99C6-08519C19A850}" action="delete"/>
  <rcv guid="{AE9DA1E0-6181-496E-99C6-08519C19A85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0">
  <userInfo guid="{6813BF59-B48E-4E84-9651-2717CBE93E73}" name="user" id="-882770562" dateTime="2024-06-05T11:19:14"/>
  <userInfo guid="{5CAFA69C-FF73-46B8-BF56-B1853A00C5E6}" name="user" id="-882789665" dateTime="2024-06-11T13:27:14"/>
  <userInfo guid="{5CAFA69C-FF73-46B8-BF56-B1853A00C5E6}" name="user" id="-882772184" dateTime="2024-06-12T07:35:26"/>
  <userInfo guid="{5CAFA69C-FF73-46B8-BF56-B1853A00C5E6}" name="user" id="-882816450" dateTime="2024-06-12T07:41:06"/>
  <userInfo guid="{5CAFA69C-FF73-46B8-BF56-B1853A00C5E6}" name="user" id="-882775538" dateTime="2024-06-12T14:16:29"/>
  <userInfo guid="{E71BCE9B-915C-43A6-95E5-978A794197D0}" name="user" id="-882797504" dateTime="2024-10-22T10:51:24"/>
  <userInfo guid="{E71BCE9B-915C-43A6-95E5-978A794197D0}" name="user" id="-882816928" dateTime="2024-10-31T14:15:47"/>
  <userInfo guid="{E71BCE9B-915C-43A6-95E5-978A794197D0}" name="user" id="-882785972" dateTime="2024-11-12T14:10:35"/>
  <userInfo guid="{1A049966-CB5D-43D2-8BB9-D735AB9DBF75}" name="user" id="-882807578" dateTime="2024-11-29T15:12:26"/>
  <userInfo guid="{1A049966-CB5D-43D2-8BB9-D735AB9DBF75}" name="user" id="-882789835" dateTime="2024-11-29T15:17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99"/>
  <sheetViews>
    <sheetView tabSelected="1" topLeftCell="A76" zoomScaleNormal="100" workbookViewId="0">
      <selection activeCell="D47" sqref="D47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57" t="s">
        <v>20</v>
      </c>
      <c r="C2" s="57"/>
      <c r="D2" s="57"/>
      <c r="E2" s="57"/>
      <c r="F2" s="57"/>
      <c r="G2" s="57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8.25" customHeight="1" x14ac:dyDescent="0.2">
      <c r="B5" s="11" t="s">
        <v>28</v>
      </c>
      <c r="C5" s="11" t="s">
        <v>48</v>
      </c>
      <c r="D5" s="12"/>
      <c r="E5" s="12"/>
      <c r="F5" s="12"/>
      <c r="G5" s="36"/>
    </row>
    <row r="6" spans="2:7" ht="41.25" customHeight="1" x14ac:dyDescent="0.2">
      <c r="B6" s="13" t="s">
        <v>41</v>
      </c>
      <c r="C6" s="14" t="s">
        <v>49</v>
      </c>
      <c r="D6" s="22"/>
      <c r="E6" s="22"/>
      <c r="F6" s="22"/>
      <c r="G6" s="37" t="s">
        <v>42</v>
      </c>
    </row>
    <row r="7" spans="2:7" ht="16.149999999999999" customHeight="1" x14ac:dyDescent="0.2">
      <c r="B7" s="16"/>
      <c r="C7" s="17" t="s">
        <v>18</v>
      </c>
      <c r="D7" s="7">
        <f>SUM(D9:D12)</f>
        <v>303.2</v>
      </c>
      <c r="E7" s="7">
        <f t="shared" ref="E7:F7" si="0">SUM(E9:E12)</f>
        <v>0</v>
      </c>
      <c r="F7" s="7">
        <f t="shared" si="0"/>
        <v>0</v>
      </c>
      <c r="G7" s="38"/>
    </row>
    <row r="8" spans="2:7" ht="18" customHeight="1" x14ac:dyDescent="0.2">
      <c r="B8" s="59"/>
      <c r="C8" s="31" t="s">
        <v>4</v>
      </c>
      <c r="D8" s="6"/>
      <c r="E8" s="6"/>
      <c r="F8" s="6"/>
      <c r="G8" s="39"/>
    </row>
    <row r="9" spans="2:7" ht="26.45" customHeight="1" x14ac:dyDescent="0.2">
      <c r="B9" s="60"/>
      <c r="C9" s="30" t="s">
        <v>11</v>
      </c>
      <c r="D9" s="21">
        <v>90</v>
      </c>
      <c r="E9" s="21"/>
      <c r="F9" s="21"/>
      <c r="G9" s="40"/>
    </row>
    <row r="10" spans="2:7" ht="16.149999999999999" customHeight="1" x14ac:dyDescent="0.2">
      <c r="B10" s="60"/>
      <c r="C10" s="15" t="s">
        <v>14</v>
      </c>
      <c r="D10" s="21">
        <v>32</v>
      </c>
      <c r="E10" s="21"/>
      <c r="F10" s="21"/>
      <c r="G10" s="40"/>
    </row>
    <row r="11" spans="2:7" ht="30" customHeight="1" x14ac:dyDescent="0.2">
      <c r="B11" s="60"/>
      <c r="C11" s="30" t="s">
        <v>15</v>
      </c>
      <c r="D11" s="21">
        <v>181.2</v>
      </c>
      <c r="E11" s="21"/>
      <c r="F11" s="21"/>
      <c r="G11" s="40"/>
    </row>
    <row r="12" spans="2:7" ht="16.149999999999999" customHeight="1" x14ac:dyDescent="0.2">
      <c r="B12" s="61"/>
      <c r="C12" s="30" t="s">
        <v>10</v>
      </c>
      <c r="D12" s="21"/>
      <c r="E12" s="21"/>
      <c r="F12" s="21"/>
      <c r="G12" s="40"/>
    </row>
    <row r="13" spans="2:7" ht="43.5" customHeight="1" x14ac:dyDescent="0.2">
      <c r="B13" s="13" t="s">
        <v>29</v>
      </c>
      <c r="C13" s="14" t="s">
        <v>50</v>
      </c>
      <c r="D13" s="22"/>
      <c r="E13" s="22"/>
      <c r="F13" s="22"/>
      <c r="G13" s="37" t="s">
        <v>42</v>
      </c>
    </row>
    <row r="14" spans="2:7" ht="16.149999999999999" customHeight="1" x14ac:dyDescent="0.2">
      <c r="B14" s="16"/>
      <c r="C14" s="17" t="s">
        <v>18</v>
      </c>
      <c r="D14" s="7">
        <f>SUM(D16:D19)</f>
        <v>298</v>
      </c>
      <c r="E14" s="7">
        <f t="shared" ref="E14:F14" si="1">SUM(E16:E19)</f>
        <v>0</v>
      </c>
      <c r="F14" s="7">
        <f t="shared" si="1"/>
        <v>0</v>
      </c>
      <c r="G14" s="38"/>
    </row>
    <row r="15" spans="2:7" ht="16.149999999999999" customHeight="1" x14ac:dyDescent="0.2">
      <c r="B15" s="59"/>
      <c r="C15" s="31" t="s">
        <v>4</v>
      </c>
      <c r="D15" s="6"/>
      <c r="E15" s="6"/>
      <c r="F15" s="6"/>
      <c r="G15" s="39"/>
    </row>
    <row r="16" spans="2:7" ht="28.15" customHeight="1" x14ac:dyDescent="0.2">
      <c r="B16" s="60"/>
      <c r="C16" s="30" t="s">
        <v>11</v>
      </c>
      <c r="D16" s="21">
        <v>90</v>
      </c>
      <c r="E16" s="21"/>
      <c r="F16" s="21"/>
      <c r="G16" s="40"/>
    </row>
    <row r="17" spans="2:8" ht="16.149999999999999" customHeight="1" x14ac:dyDescent="0.2">
      <c r="B17" s="60"/>
      <c r="C17" s="15" t="s">
        <v>14</v>
      </c>
      <c r="D17" s="21">
        <v>31.2</v>
      </c>
      <c r="E17" s="21"/>
      <c r="F17" s="21"/>
      <c r="G17" s="40"/>
    </row>
    <row r="18" spans="2:8" ht="16.149999999999999" customHeight="1" x14ac:dyDescent="0.2">
      <c r="B18" s="60"/>
      <c r="C18" s="30" t="s">
        <v>15</v>
      </c>
      <c r="D18" s="21">
        <v>176.8</v>
      </c>
      <c r="E18" s="21"/>
      <c r="F18" s="21"/>
      <c r="G18" s="40"/>
    </row>
    <row r="19" spans="2:8" ht="16.149999999999999" customHeight="1" x14ac:dyDescent="0.2">
      <c r="B19" s="61"/>
      <c r="C19" s="30" t="s">
        <v>10</v>
      </c>
      <c r="D19" s="21"/>
      <c r="E19" s="21"/>
      <c r="F19" s="21"/>
      <c r="G19" s="40"/>
    </row>
    <row r="20" spans="2:8" ht="43.5" customHeight="1" x14ac:dyDescent="0.2">
      <c r="B20" s="13" t="s">
        <v>43</v>
      </c>
      <c r="C20" s="14" t="s">
        <v>51</v>
      </c>
      <c r="D20" s="22"/>
      <c r="E20" s="22"/>
      <c r="F20" s="22"/>
      <c r="G20" s="37" t="s">
        <v>42</v>
      </c>
    </row>
    <row r="21" spans="2:8" ht="16.149999999999999" customHeight="1" x14ac:dyDescent="0.2">
      <c r="B21" s="43"/>
      <c r="C21" s="17" t="s">
        <v>18</v>
      </c>
      <c r="D21" s="44">
        <f>SUM(D23:D26)</f>
        <v>119.9</v>
      </c>
      <c r="E21" s="44">
        <f t="shared" ref="E21:F21" si="2">SUM(E23:E26)</f>
        <v>171.5</v>
      </c>
      <c r="F21" s="44">
        <f t="shared" si="2"/>
        <v>0</v>
      </c>
      <c r="G21" s="45"/>
    </row>
    <row r="22" spans="2:8" ht="16.149999999999999" customHeight="1" x14ac:dyDescent="0.2">
      <c r="B22" s="35"/>
      <c r="C22" s="31" t="s">
        <v>4</v>
      </c>
      <c r="D22" s="21"/>
      <c r="E22" s="21"/>
      <c r="F22" s="21"/>
      <c r="G22" s="40"/>
    </row>
    <row r="23" spans="2:8" ht="28.9" customHeight="1" x14ac:dyDescent="0.2">
      <c r="B23" s="35"/>
      <c r="C23" s="30" t="s">
        <v>11</v>
      </c>
      <c r="D23" s="21">
        <v>103</v>
      </c>
      <c r="E23" s="21">
        <v>71.5</v>
      </c>
      <c r="F23" s="21"/>
      <c r="G23" s="40"/>
    </row>
    <row r="24" spans="2:8" ht="16.149999999999999" customHeight="1" x14ac:dyDescent="0.2">
      <c r="B24" s="35"/>
      <c r="C24" s="15" t="s">
        <v>14</v>
      </c>
      <c r="D24" s="21">
        <v>2.5</v>
      </c>
      <c r="E24" s="21"/>
      <c r="F24" s="21"/>
      <c r="G24" s="40"/>
    </row>
    <row r="25" spans="2:8" ht="16.149999999999999" customHeight="1" x14ac:dyDescent="0.2">
      <c r="B25" s="35"/>
      <c r="C25" s="30" t="s">
        <v>15</v>
      </c>
      <c r="D25" s="21">
        <v>14.4</v>
      </c>
      <c r="E25" s="21">
        <v>100</v>
      </c>
      <c r="F25" s="21"/>
      <c r="G25" s="40"/>
    </row>
    <row r="26" spans="2:8" ht="16.149999999999999" customHeight="1" x14ac:dyDescent="0.2">
      <c r="B26" s="35"/>
      <c r="C26" s="30" t="s">
        <v>10</v>
      </c>
      <c r="D26" s="21"/>
      <c r="E26" s="21"/>
      <c r="F26" s="21"/>
      <c r="G26" s="40"/>
    </row>
    <row r="27" spans="2:8" ht="40.5" customHeight="1" x14ac:dyDescent="0.2">
      <c r="B27" s="13" t="s">
        <v>66</v>
      </c>
      <c r="C27" s="14" t="s">
        <v>67</v>
      </c>
      <c r="D27" s="22"/>
      <c r="E27" s="22"/>
      <c r="F27" s="22"/>
      <c r="G27" s="37" t="s">
        <v>42</v>
      </c>
      <c r="H27" s="34"/>
    </row>
    <row r="28" spans="2:8" ht="16.149999999999999" customHeight="1" x14ac:dyDescent="0.2">
      <c r="B28" s="43"/>
      <c r="C28" s="17" t="s">
        <v>18</v>
      </c>
      <c r="D28" s="44">
        <f>SUM(D30:D33)</f>
        <v>0</v>
      </c>
      <c r="E28" s="44">
        <f t="shared" ref="E28:F28" si="3">SUM(E30:E33)</f>
        <v>0</v>
      </c>
      <c r="F28" s="44">
        <f t="shared" si="3"/>
        <v>0</v>
      </c>
      <c r="G28" s="45"/>
    </row>
    <row r="29" spans="2:8" ht="16.149999999999999" customHeight="1" x14ac:dyDescent="0.2">
      <c r="B29" s="55"/>
      <c r="C29" s="31" t="s">
        <v>4</v>
      </c>
      <c r="D29" s="21"/>
      <c r="E29" s="21"/>
      <c r="F29" s="21"/>
      <c r="G29" s="40"/>
    </row>
    <row r="30" spans="2:8" ht="16.149999999999999" customHeight="1" x14ac:dyDescent="0.2">
      <c r="B30" s="55"/>
      <c r="C30" s="30" t="s">
        <v>11</v>
      </c>
      <c r="D30" s="21">
        <v>0</v>
      </c>
      <c r="E30" s="21"/>
      <c r="F30" s="21"/>
      <c r="G30" s="40"/>
    </row>
    <row r="31" spans="2:8" ht="16.149999999999999" customHeight="1" x14ac:dyDescent="0.2">
      <c r="B31" s="55"/>
      <c r="C31" s="15" t="s">
        <v>14</v>
      </c>
      <c r="D31" s="21"/>
      <c r="E31" s="21"/>
      <c r="F31" s="21"/>
      <c r="G31" s="40"/>
    </row>
    <row r="32" spans="2:8" ht="16.149999999999999" customHeight="1" x14ac:dyDescent="0.2">
      <c r="B32" s="55"/>
      <c r="C32" s="30" t="s">
        <v>15</v>
      </c>
      <c r="D32" s="21"/>
      <c r="E32" s="21"/>
      <c r="F32" s="21"/>
      <c r="G32" s="40"/>
    </row>
    <row r="33" spans="2:10" ht="16.149999999999999" customHeight="1" x14ac:dyDescent="0.2">
      <c r="B33" s="55"/>
      <c r="C33" s="30" t="s">
        <v>10</v>
      </c>
      <c r="D33" s="21"/>
      <c r="E33" s="21"/>
      <c r="F33" s="21"/>
      <c r="G33" s="40"/>
    </row>
    <row r="34" spans="2:10" ht="24" customHeight="1" x14ac:dyDescent="0.2">
      <c r="B34" s="11" t="s">
        <v>30</v>
      </c>
      <c r="C34" s="11" t="s">
        <v>52</v>
      </c>
      <c r="D34" s="12"/>
      <c r="E34" s="12"/>
      <c r="F34" s="12"/>
      <c r="G34" s="36"/>
    </row>
    <row r="35" spans="2:10" ht="33" customHeight="1" x14ac:dyDescent="0.2">
      <c r="B35" s="32" t="s">
        <v>31</v>
      </c>
      <c r="C35" s="14" t="s">
        <v>53</v>
      </c>
      <c r="D35" s="22"/>
      <c r="E35" s="22"/>
      <c r="F35" s="22"/>
      <c r="G35" s="37" t="s">
        <v>42</v>
      </c>
    </row>
    <row r="36" spans="2:10" ht="16.149999999999999" customHeight="1" x14ac:dyDescent="0.2">
      <c r="B36" s="16"/>
      <c r="C36" s="17" t="s">
        <v>3</v>
      </c>
      <c r="D36" s="7">
        <f>SUM(D38:D40)</f>
        <v>456.3</v>
      </c>
      <c r="E36" s="7">
        <f t="shared" ref="E36:F36" si="4">SUM(E38:E40)</f>
        <v>456.70000000000005</v>
      </c>
      <c r="F36" s="7">
        <f t="shared" si="4"/>
        <v>457</v>
      </c>
      <c r="G36" s="38"/>
    </row>
    <row r="37" spans="2:10" ht="16.149999999999999" customHeight="1" x14ac:dyDescent="0.2">
      <c r="B37" s="59"/>
      <c r="C37" s="31" t="s">
        <v>4</v>
      </c>
      <c r="D37" s="6"/>
      <c r="E37" s="6"/>
      <c r="F37" s="6"/>
      <c r="G37" s="39"/>
    </row>
    <row r="38" spans="2:10" ht="28.9" customHeight="1" x14ac:dyDescent="0.2">
      <c r="B38" s="60"/>
      <c r="C38" s="30" t="s">
        <v>11</v>
      </c>
      <c r="D38" s="21">
        <v>3</v>
      </c>
      <c r="E38" s="21">
        <v>3.1</v>
      </c>
      <c r="F38" s="21">
        <v>3.1</v>
      </c>
      <c r="G38" s="40"/>
    </row>
    <row r="39" spans="2:10" ht="16.149999999999999" customHeight="1" x14ac:dyDescent="0.2">
      <c r="B39" s="60"/>
      <c r="C39" s="30" t="s">
        <v>14</v>
      </c>
      <c r="D39" s="21">
        <v>453.3</v>
      </c>
      <c r="E39" s="21">
        <v>453.6</v>
      </c>
      <c r="F39" s="21">
        <v>453.9</v>
      </c>
      <c r="G39" s="40"/>
    </row>
    <row r="40" spans="2:10" ht="16.149999999999999" customHeight="1" x14ac:dyDescent="0.2">
      <c r="B40" s="61"/>
      <c r="C40" s="30" t="s">
        <v>10</v>
      </c>
      <c r="D40" s="21"/>
      <c r="E40" s="21"/>
      <c r="F40" s="21"/>
      <c r="G40" s="40"/>
    </row>
    <row r="41" spans="2:10" ht="27.75" customHeight="1" x14ac:dyDescent="0.2">
      <c r="B41" s="32" t="s">
        <v>32</v>
      </c>
      <c r="C41" s="14" t="s">
        <v>54</v>
      </c>
      <c r="D41" s="22"/>
      <c r="E41" s="22"/>
      <c r="F41" s="22"/>
      <c r="G41" s="37" t="s">
        <v>42</v>
      </c>
    </row>
    <row r="42" spans="2:10" ht="16.149999999999999" customHeight="1" x14ac:dyDescent="0.2">
      <c r="B42" s="16"/>
      <c r="C42" s="17" t="s">
        <v>3</v>
      </c>
      <c r="D42" s="7">
        <f>SUM(D44:D45)</f>
        <v>58</v>
      </c>
      <c r="E42" s="7">
        <f t="shared" ref="E42:F42" si="5">SUM(E44:E45)</f>
        <v>41.5</v>
      </c>
      <c r="F42" s="7">
        <f t="shared" si="5"/>
        <v>42.6</v>
      </c>
      <c r="G42" s="38"/>
    </row>
    <row r="43" spans="2:10" ht="16.149999999999999" customHeight="1" x14ac:dyDescent="0.2">
      <c r="B43" s="59"/>
      <c r="C43" s="31" t="s">
        <v>4</v>
      </c>
      <c r="D43" s="6"/>
      <c r="E43" s="6"/>
      <c r="F43" s="6"/>
      <c r="G43" s="39"/>
    </row>
    <row r="44" spans="2:10" ht="27.6" customHeight="1" x14ac:dyDescent="0.2">
      <c r="B44" s="60"/>
      <c r="C44" s="30" t="s">
        <v>11</v>
      </c>
      <c r="D44" s="21">
        <v>58</v>
      </c>
      <c r="E44" s="21">
        <v>41.5</v>
      </c>
      <c r="F44" s="21">
        <v>42.6</v>
      </c>
      <c r="G44" s="40"/>
    </row>
    <row r="45" spans="2:10" ht="16.149999999999999" customHeight="1" x14ac:dyDescent="0.2">
      <c r="B45" s="61"/>
      <c r="C45" s="30" t="s">
        <v>10</v>
      </c>
      <c r="D45" s="21"/>
      <c r="E45" s="21"/>
      <c r="F45" s="21"/>
      <c r="G45" s="40"/>
    </row>
    <row r="46" spans="2:10" ht="42.75" customHeight="1" x14ac:dyDescent="0.2">
      <c r="B46" s="32" t="s">
        <v>33</v>
      </c>
      <c r="C46" s="14" t="s">
        <v>55</v>
      </c>
      <c r="D46" s="22"/>
      <c r="E46" s="22"/>
      <c r="F46" s="22"/>
      <c r="G46" s="37" t="s">
        <v>42</v>
      </c>
      <c r="H46" s="34"/>
      <c r="I46" s="34"/>
      <c r="J46" s="34"/>
    </row>
    <row r="47" spans="2:10" ht="16.149999999999999" customHeight="1" x14ac:dyDescent="0.2">
      <c r="B47" s="16"/>
      <c r="C47" s="17" t="s">
        <v>3</v>
      </c>
      <c r="D47" s="7">
        <f>SUM(D49:D50)</f>
        <v>659.4</v>
      </c>
      <c r="E47" s="7">
        <f t="shared" ref="E47:F47" si="6">SUM(E49:E50)</f>
        <v>0</v>
      </c>
      <c r="F47" s="7">
        <f t="shared" si="6"/>
        <v>0</v>
      </c>
      <c r="G47" s="38"/>
      <c r="H47" s="34"/>
      <c r="I47" s="34"/>
      <c r="J47" s="34"/>
    </row>
    <row r="48" spans="2:10" ht="16.149999999999999" customHeight="1" x14ac:dyDescent="0.2">
      <c r="B48" s="59"/>
      <c r="C48" s="31" t="s">
        <v>4</v>
      </c>
      <c r="D48" s="6"/>
      <c r="E48" s="6"/>
      <c r="F48" s="6"/>
      <c r="G48" s="39"/>
    </row>
    <row r="49" spans="2:7" ht="24" customHeight="1" x14ac:dyDescent="0.2">
      <c r="B49" s="60"/>
      <c r="C49" s="30" t="s">
        <v>11</v>
      </c>
      <c r="D49" s="56">
        <v>3.4</v>
      </c>
      <c r="E49" s="56"/>
      <c r="F49" s="56"/>
      <c r="G49" s="39"/>
    </row>
    <row r="50" spans="2:7" ht="16.149999999999999" customHeight="1" x14ac:dyDescent="0.2">
      <c r="B50" s="60"/>
      <c r="C50" s="30" t="s">
        <v>14</v>
      </c>
      <c r="D50" s="21">
        <v>656</v>
      </c>
      <c r="E50" s="21"/>
      <c r="F50" s="21"/>
      <c r="G50" s="40"/>
    </row>
    <row r="51" spans="2:7" ht="40.5" customHeight="1" x14ac:dyDescent="0.2">
      <c r="B51" s="11" t="s">
        <v>34</v>
      </c>
      <c r="C51" s="11" t="s">
        <v>56</v>
      </c>
      <c r="D51" s="12"/>
      <c r="E51" s="12"/>
      <c r="F51" s="12"/>
      <c r="G51" s="36"/>
    </row>
    <row r="52" spans="2:7" ht="28.5" customHeight="1" x14ac:dyDescent="0.2">
      <c r="B52" s="32" t="s">
        <v>35</v>
      </c>
      <c r="C52" s="14" t="s">
        <v>57</v>
      </c>
      <c r="D52" s="22"/>
      <c r="E52" s="22"/>
      <c r="F52" s="22"/>
      <c r="G52" s="37" t="s">
        <v>44</v>
      </c>
    </row>
    <row r="53" spans="2:7" ht="16.149999999999999" customHeight="1" x14ac:dyDescent="0.2">
      <c r="B53" s="16"/>
      <c r="C53" s="17" t="s">
        <v>3</v>
      </c>
      <c r="D53" s="7">
        <f>SUM(D55:D56)</f>
        <v>31.1</v>
      </c>
      <c r="E53" s="7">
        <f t="shared" ref="E53:F53" si="7">SUM(E55:E56)</f>
        <v>31.4</v>
      </c>
      <c r="F53" s="7">
        <f t="shared" si="7"/>
        <v>31.7</v>
      </c>
      <c r="G53" s="38"/>
    </row>
    <row r="54" spans="2:7" ht="16.149999999999999" customHeight="1" x14ac:dyDescent="0.2">
      <c r="B54" s="59"/>
      <c r="C54" s="31" t="s">
        <v>4</v>
      </c>
      <c r="D54" s="6"/>
      <c r="E54" s="6"/>
      <c r="F54" s="6"/>
      <c r="G54" s="39"/>
    </row>
    <row r="55" spans="2:7" ht="27.75" customHeight="1" x14ac:dyDescent="0.2">
      <c r="B55" s="60"/>
      <c r="C55" s="30" t="s">
        <v>11</v>
      </c>
      <c r="D55" s="21">
        <v>31.1</v>
      </c>
      <c r="E55" s="21">
        <v>31.4</v>
      </c>
      <c r="F55" s="21">
        <v>31.7</v>
      </c>
      <c r="G55" s="40"/>
    </row>
    <row r="56" spans="2:7" ht="17.25" customHeight="1" x14ac:dyDescent="0.2">
      <c r="B56" s="61"/>
      <c r="C56" s="30" t="s">
        <v>10</v>
      </c>
      <c r="D56" s="21"/>
      <c r="E56" s="21"/>
      <c r="F56" s="21"/>
      <c r="G56" s="40"/>
    </row>
    <row r="57" spans="2:7" ht="32.25" customHeight="1" x14ac:dyDescent="0.2">
      <c r="B57" s="32" t="s">
        <v>36</v>
      </c>
      <c r="C57" s="14" t="s">
        <v>58</v>
      </c>
      <c r="D57" s="22"/>
      <c r="E57" s="22"/>
      <c r="F57" s="22"/>
      <c r="G57" s="37" t="s">
        <v>45</v>
      </c>
    </row>
    <row r="58" spans="2:7" ht="16.149999999999999" customHeight="1" x14ac:dyDescent="0.2">
      <c r="B58" s="16"/>
      <c r="C58" s="17" t="s">
        <v>3</v>
      </c>
      <c r="D58" s="7">
        <f>SUM(D60)</f>
        <v>130</v>
      </c>
      <c r="E58" s="7">
        <f t="shared" ref="E58:F58" si="8">SUM(E60)</f>
        <v>134.80000000000001</v>
      </c>
      <c r="F58" s="7">
        <f t="shared" si="8"/>
        <v>136.19999999999999</v>
      </c>
      <c r="G58" s="38"/>
    </row>
    <row r="59" spans="2:7" ht="16.149999999999999" customHeight="1" x14ac:dyDescent="0.2">
      <c r="B59" s="59"/>
      <c r="C59" s="31" t="s">
        <v>4</v>
      </c>
      <c r="D59" s="6"/>
      <c r="E59" s="6"/>
      <c r="F59" s="6"/>
      <c r="G59" s="39"/>
    </row>
    <row r="60" spans="2:7" ht="28.5" customHeight="1" x14ac:dyDescent="0.2">
      <c r="B60" s="60"/>
      <c r="C60" s="30" t="s">
        <v>11</v>
      </c>
      <c r="D60" s="21">
        <v>130</v>
      </c>
      <c r="E60" s="21">
        <v>134.80000000000001</v>
      </c>
      <c r="F60" s="21">
        <v>136.19999999999999</v>
      </c>
      <c r="G60" s="40"/>
    </row>
    <row r="61" spans="2:7" ht="17.25" customHeight="1" x14ac:dyDescent="0.2">
      <c r="B61" s="61"/>
      <c r="C61" s="30" t="s">
        <v>10</v>
      </c>
      <c r="D61" s="21"/>
      <c r="E61" s="21"/>
      <c r="F61" s="21"/>
      <c r="G61" s="40"/>
    </row>
    <row r="62" spans="2:7" ht="31.5" customHeight="1" x14ac:dyDescent="0.2">
      <c r="B62" s="32" t="s">
        <v>37</v>
      </c>
      <c r="C62" s="14" t="s">
        <v>59</v>
      </c>
      <c r="D62" s="22"/>
      <c r="E62" s="22"/>
      <c r="F62" s="22"/>
      <c r="G62" s="37" t="s">
        <v>46</v>
      </c>
    </row>
    <row r="63" spans="2:7" ht="14.25" customHeight="1" x14ac:dyDescent="0.2">
      <c r="B63" s="16"/>
      <c r="C63" s="17" t="s">
        <v>3</v>
      </c>
      <c r="D63" s="7">
        <f>SUM(D65:D66)</f>
        <v>10</v>
      </c>
      <c r="E63" s="7">
        <f t="shared" ref="E63:F63" si="9">SUM(E65:E66)</f>
        <v>10.4</v>
      </c>
      <c r="F63" s="7">
        <f t="shared" si="9"/>
        <v>10.5</v>
      </c>
      <c r="G63" s="38"/>
    </row>
    <row r="64" spans="2:7" ht="18" customHeight="1" x14ac:dyDescent="0.2">
      <c r="B64" s="59"/>
      <c r="C64" s="31" t="s">
        <v>4</v>
      </c>
      <c r="D64" s="6"/>
      <c r="E64" s="6"/>
      <c r="F64" s="6"/>
      <c r="G64" s="39"/>
    </row>
    <row r="65" spans="2:9" ht="28.5" customHeight="1" x14ac:dyDescent="0.2">
      <c r="B65" s="60"/>
      <c r="C65" s="30" t="s">
        <v>11</v>
      </c>
      <c r="D65" s="21">
        <v>10</v>
      </c>
      <c r="E65" s="21">
        <v>10.4</v>
      </c>
      <c r="F65" s="21">
        <v>10.5</v>
      </c>
      <c r="G65" s="40"/>
      <c r="I65" s="27"/>
    </row>
    <row r="66" spans="2:9" ht="18.75" customHeight="1" x14ac:dyDescent="0.2">
      <c r="B66" s="61"/>
      <c r="C66" s="30" t="s">
        <v>10</v>
      </c>
      <c r="D66" s="21"/>
      <c r="E66" s="21"/>
      <c r="F66" s="21"/>
      <c r="G66" s="40"/>
      <c r="I66" s="27"/>
    </row>
    <row r="67" spans="2:9" ht="30" customHeight="1" x14ac:dyDescent="0.2">
      <c r="B67" s="11" t="s">
        <v>38</v>
      </c>
      <c r="C67" s="11" t="s">
        <v>60</v>
      </c>
      <c r="D67" s="12"/>
      <c r="E67" s="12"/>
      <c r="F67" s="12"/>
      <c r="G67" s="36"/>
      <c r="I67" s="27"/>
    </row>
    <row r="68" spans="2:9" ht="44.25" customHeight="1" x14ac:dyDescent="0.2">
      <c r="B68" s="32" t="s">
        <v>39</v>
      </c>
      <c r="C68" s="14" t="s">
        <v>61</v>
      </c>
      <c r="D68" s="22"/>
      <c r="E68" s="22"/>
      <c r="F68" s="22"/>
      <c r="G68" s="37" t="s">
        <v>45</v>
      </c>
      <c r="I68" s="27"/>
    </row>
    <row r="69" spans="2:9" ht="16.5" customHeight="1" x14ac:dyDescent="0.2">
      <c r="B69" s="16"/>
      <c r="C69" s="17" t="s">
        <v>3</v>
      </c>
      <c r="D69" s="7">
        <f>SUM(D71:D74)</f>
        <v>0</v>
      </c>
      <c r="E69" s="7">
        <f t="shared" ref="E69:F69" si="10">SUM(E71:E74)</f>
        <v>700</v>
      </c>
      <c r="F69" s="7">
        <f t="shared" si="10"/>
        <v>1417</v>
      </c>
      <c r="G69" s="38"/>
    </row>
    <row r="70" spans="2:9" ht="18" customHeight="1" x14ac:dyDescent="0.2">
      <c r="B70" s="59"/>
      <c r="C70" s="31" t="s">
        <v>4</v>
      </c>
      <c r="D70" s="6"/>
      <c r="E70" s="6"/>
      <c r="F70" s="6"/>
      <c r="G70" s="39"/>
    </row>
    <row r="71" spans="2:9" ht="29.45" customHeight="1" x14ac:dyDescent="0.2">
      <c r="B71" s="60"/>
      <c r="C71" s="30" t="s">
        <v>11</v>
      </c>
      <c r="D71" s="21"/>
      <c r="E71" s="21">
        <v>100</v>
      </c>
      <c r="F71" s="21">
        <v>217</v>
      </c>
      <c r="G71" s="40"/>
    </row>
    <row r="72" spans="2:9" ht="18" customHeight="1" x14ac:dyDescent="0.2">
      <c r="B72" s="60"/>
      <c r="C72" s="15" t="s">
        <v>14</v>
      </c>
      <c r="D72" s="21"/>
      <c r="E72" s="21"/>
      <c r="F72" s="21"/>
      <c r="G72" s="40"/>
    </row>
    <row r="73" spans="2:9" ht="28.5" customHeight="1" x14ac:dyDescent="0.2">
      <c r="B73" s="60"/>
      <c r="C73" s="15" t="s">
        <v>15</v>
      </c>
      <c r="D73" s="21"/>
      <c r="E73" s="21">
        <v>600</v>
      </c>
      <c r="F73" s="21">
        <v>1200</v>
      </c>
      <c r="G73" s="40"/>
    </row>
    <row r="74" spans="2:9" ht="16.5" customHeight="1" x14ac:dyDescent="0.2">
      <c r="B74" s="61"/>
      <c r="C74" s="30" t="s">
        <v>10</v>
      </c>
      <c r="D74" s="21"/>
      <c r="E74" s="21"/>
      <c r="F74" s="21"/>
      <c r="G74" s="40"/>
    </row>
    <row r="75" spans="2:9" ht="51.6" customHeight="1" x14ac:dyDescent="0.2">
      <c r="B75" s="32" t="s">
        <v>40</v>
      </c>
      <c r="C75" s="14" t="s">
        <v>62</v>
      </c>
      <c r="D75" s="22"/>
      <c r="E75" s="22"/>
      <c r="F75" s="22"/>
      <c r="G75" s="37" t="s">
        <v>47</v>
      </c>
    </row>
    <row r="76" spans="2:9" ht="16.5" customHeight="1" x14ac:dyDescent="0.2">
      <c r="B76" s="16"/>
      <c r="C76" s="17" t="s">
        <v>3</v>
      </c>
      <c r="D76" s="7">
        <f>SUM(D78:D81)</f>
        <v>0</v>
      </c>
      <c r="E76" s="7">
        <f t="shared" ref="E76:F76" si="11">SUM(E78:E81)</f>
        <v>400</v>
      </c>
      <c r="F76" s="7">
        <f t="shared" si="11"/>
        <v>1300</v>
      </c>
      <c r="G76" s="38"/>
    </row>
    <row r="77" spans="2:9" ht="16.5" customHeight="1" x14ac:dyDescent="0.2">
      <c r="B77" s="59"/>
      <c r="C77" s="31" t="s">
        <v>4</v>
      </c>
      <c r="D77" s="6"/>
      <c r="E77" s="6"/>
      <c r="F77" s="6"/>
      <c r="G77" s="39"/>
    </row>
    <row r="78" spans="2:9" ht="28.9" customHeight="1" x14ac:dyDescent="0.2">
      <c r="B78" s="60"/>
      <c r="C78" s="30" t="s">
        <v>11</v>
      </c>
      <c r="D78" s="21"/>
      <c r="E78" s="21">
        <v>100</v>
      </c>
      <c r="F78" s="21">
        <v>300</v>
      </c>
      <c r="G78" s="40"/>
    </row>
    <row r="79" spans="2:9" ht="16.5" customHeight="1" x14ac:dyDescent="0.2">
      <c r="B79" s="60"/>
      <c r="C79" s="15" t="s">
        <v>14</v>
      </c>
      <c r="D79" s="21"/>
      <c r="E79" s="21"/>
      <c r="F79" s="21"/>
      <c r="G79" s="40"/>
    </row>
    <row r="80" spans="2:9" ht="16.5" customHeight="1" x14ac:dyDescent="0.2">
      <c r="B80" s="60"/>
      <c r="C80" s="15" t="s">
        <v>15</v>
      </c>
      <c r="D80" s="21"/>
      <c r="E80" s="21">
        <v>300</v>
      </c>
      <c r="F80" s="21">
        <v>1000</v>
      </c>
      <c r="G80" s="40"/>
    </row>
    <row r="81" spans="2:8" ht="16.5" customHeight="1" x14ac:dyDescent="0.2">
      <c r="B81" s="61"/>
      <c r="C81" s="30" t="s">
        <v>10</v>
      </c>
      <c r="D81" s="21"/>
      <c r="E81" s="21"/>
      <c r="F81" s="21"/>
      <c r="G81" s="40"/>
    </row>
    <row r="82" spans="2:8" ht="26.25" customHeight="1" x14ac:dyDescent="0.2">
      <c r="B82" s="25"/>
      <c r="C82" s="28" t="s">
        <v>19</v>
      </c>
      <c r="D82" s="29">
        <f>D7+D14+D36+D42+D47+D53+D58+D63+D76+D69+D21+D28</f>
        <v>2065.9</v>
      </c>
      <c r="E82" s="29">
        <f t="shared" ref="E82:F82" si="12">E7+E14+E36+E42+E47+E53+E58+E63+E76+E69+E21+E28</f>
        <v>1946.3000000000002</v>
      </c>
      <c r="F82" s="29">
        <f t="shared" si="12"/>
        <v>3395</v>
      </c>
      <c r="G82" s="41"/>
    </row>
    <row r="83" spans="2:8" ht="15.75" customHeight="1" x14ac:dyDescent="0.2">
      <c r="B83" s="19"/>
      <c r="C83" s="18" t="s">
        <v>5</v>
      </c>
      <c r="D83" s="5"/>
      <c r="E83" s="5">
        <f>+E73+E71+E78+E80</f>
        <v>1100</v>
      </c>
      <c r="F83" s="5">
        <f>+F80+F78+F73+F71</f>
        <v>2717</v>
      </c>
      <c r="G83" s="42"/>
    </row>
    <row r="84" spans="2:8" ht="31.5" customHeight="1" x14ac:dyDescent="0.2">
      <c r="B84" s="19"/>
      <c r="C84" s="18" t="s">
        <v>6</v>
      </c>
      <c r="D84" s="5">
        <v>-110.8</v>
      </c>
      <c r="E84" s="5">
        <f>+E82-D82</f>
        <v>-119.59999999999991</v>
      </c>
      <c r="F84" s="5">
        <f>+F82-E82</f>
        <v>1448.6999999999998</v>
      </c>
      <c r="G84" s="42"/>
    </row>
    <row r="85" spans="2:8" x14ac:dyDescent="0.2">
      <c r="C85" s="4"/>
    </row>
    <row r="86" spans="2:8" ht="13.15" customHeight="1" x14ac:dyDescent="0.2">
      <c r="B86" s="58" t="s">
        <v>12</v>
      </c>
      <c r="C86" s="58"/>
      <c r="D86" s="58"/>
      <c r="E86" s="58"/>
      <c r="F86" s="58"/>
      <c r="G86" s="58"/>
      <c r="H86" s="20"/>
    </row>
    <row r="87" spans="2:8" ht="18" customHeight="1" x14ac:dyDescent="0.2">
      <c r="B87" s="58" t="s">
        <v>13</v>
      </c>
      <c r="C87" s="58"/>
      <c r="D87" s="58"/>
      <c r="E87" s="58"/>
      <c r="F87" s="58"/>
      <c r="G87" s="58"/>
      <c r="H87" s="20"/>
    </row>
    <row r="88" spans="2:8" x14ac:dyDescent="0.2">
      <c r="B88" s="62" t="s">
        <v>17</v>
      </c>
      <c r="C88" s="62"/>
      <c r="D88" s="62"/>
      <c r="E88" s="62"/>
      <c r="F88" s="62"/>
      <c r="G88" s="62"/>
    </row>
    <row r="89" spans="2:8" x14ac:dyDescent="0.2">
      <c r="B89" s="1" t="s">
        <v>16</v>
      </c>
    </row>
    <row r="91" spans="2:8" x14ac:dyDescent="0.2">
      <c r="B91" s="53" t="s">
        <v>63</v>
      </c>
      <c r="C91" s="54">
        <v>2024</v>
      </c>
      <c r="D91" s="54">
        <v>2025</v>
      </c>
      <c r="E91" s="54">
        <v>2026</v>
      </c>
    </row>
    <row r="92" spans="2:8" ht="36" x14ac:dyDescent="0.2">
      <c r="B92" s="46" t="s">
        <v>3</v>
      </c>
      <c r="C92" s="47">
        <f>+C94+C95+C96+C97+C98+C99</f>
        <v>2065.9</v>
      </c>
      <c r="D92" s="47">
        <f>+D94+D95+D96+D97+D98+D99</f>
        <v>1946.3</v>
      </c>
      <c r="E92" s="47">
        <f>+E94+E95+E96+E97+E98+E99</f>
        <v>3395</v>
      </c>
    </row>
    <row r="93" spans="2:8" x14ac:dyDescent="0.2">
      <c r="B93" s="48" t="s">
        <v>4</v>
      </c>
      <c r="C93" s="49"/>
      <c r="D93" s="49"/>
      <c r="E93" s="49"/>
    </row>
    <row r="94" spans="2:8" ht="39.75" customHeight="1" x14ac:dyDescent="0.2">
      <c r="B94" s="50" t="s">
        <v>11</v>
      </c>
      <c r="C94" s="51">
        <f>+D9+D16+D23+D38+D44+D55+D60+D65+D70+D78+D30+D49</f>
        <v>518.5</v>
      </c>
      <c r="D94" s="51">
        <f>E23+E38+E44+E55+E60+E65+E71+E78</f>
        <v>492.7</v>
      </c>
      <c r="E94" s="51">
        <f>F23+F38+F44+F55+F60+F65+F71+F78</f>
        <v>741.1</v>
      </c>
    </row>
    <row r="95" spans="2:8" ht="24" x14ac:dyDescent="0.2">
      <c r="B95" s="50" t="s">
        <v>64</v>
      </c>
      <c r="C95" s="51"/>
      <c r="D95" s="51"/>
      <c r="E95" s="51"/>
    </row>
    <row r="96" spans="2:8" ht="15" customHeight="1" x14ac:dyDescent="0.2">
      <c r="B96" s="50" t="s">
        <v>10</v>
      </c>
      <c r="C96" s="51"/>
      <c r="D96" s="51"/>
      <c r="E96" s="51"/>
    </row>
    <row r="97" spans="2:5" x14ac:dyDescent="0.2">
      <c r="B97" s="50" t="s">
        <v>65</v>
      </c>
      <c r="C97" s="51"/>
      <c r="D97" s="51"/>
      <c r="E97" s="51"/>
    </row>
    <row r="98" spans="2:5" ht="36" x14ac:dyDescent="0.2">
      <c r="B98" s="50" t="s">
        <v>14</v>
      </c>
      <c r="C98" s="51">
        <f>+D10+D17+D39+D50+D31+D24</f>
        <v>1175</v>
      </c>
      <c r="D98" s="51">
        <f>+E10+E17+E39+E50</f>
        <v>453.6</v>
      </c>
      <c r="E98" s="51">
        <f>+F10+F17+F39+F50</f>
        <v>453.9</v>
      </c>
    </row>
    <row r="99" spans="2:5" ht="48" x14ac:dyDescent="0.2">
      <c r="B99" s="52" t="s">
        <v>15</v>
      </c>
      <c r="C99" s="51">
        <f>+D11+D18+D73+D80+D32+D25</f>
        <v>372.4</v>
      </c>
      <c r="D99" s="51">
        <f>+E11+E18+E73+E80+E25</f>
        <v>1000</v>
      </c>
      <c r="E99" s="51">
        <f>+F11+F18+F73+F80+F25</f>
        <v>2200</v>
      </c>
    </row>
  </sheetData>
  <customSheetViews>
    <customSheetView guid="{AE9DA1E0-6181-496E-99C6-08519C19A850}" fitToPage="1" topLeftCell="A76">
      <selection activeCell="D47" sqref="D47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5E91BF9D-88EF-4EAD-8708-C46087883035}" fitToPage="1" topLeftCell="A61">
      <selection activeCell="C55" sqref="C55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5"/>
    </customSheetView>
  </customSheetViews>
  <mergeCells count="14">
    <mergeCell ref="B88:G88"/>
    <mergeCell ref="B86:G86"/>
    <mergeCell ref="B37:B40"/>
    <mergeCell ref="B43:B45"/>
    <mergeCell ref="B48:B50"/>
    <mergeCell ref="B54:B56"/>
    <mergeCell ref="B2:G2"/>
    <mergeCell ref="B87:G87"/>
    <mergeCell ref="B59:B61"/>
    <mergeCell ref="B64:B66"/>
    <mergeCell ref="B70:B74"/>
    <mergeCell ref="B77:B81"/>
    <mergeCell ref="B8:B12"/>
    <mergeCell ref="B15:B19"/>
  </mergeCells>
  <pageMargins left="0.39370078740157483" right="0.39370078740157483" top="0.59055118110236227" bottom="0.59055118110236227" header="0" footer="0"/>
  <pageSetup paperSize="9" scale="61" fitToHeight="0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47.75" customHeight="1" x14ac:dyDescent="0.2">
      <c r="B2" s="3" t="s">
        <v>21</v>
      </c>
    </row>
    <row r="3" spans="2:2" ht="190.5" customHeight="1" x14ac:dyDescent="0.2">
      <c r="B3" s="2" t="s">
        <v>22</v>
      </c>
    </row>
    <row r="4" spans="2:2" ht="120.75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26.25" customHeight="1" x14ac:dyDescent="0.2">
      <c r="B6" s="2" t="s">
        <v>25</v>
      </c>
    </row>
    <row r="7" spans="2:2" ht="133.5" customHeight="1" x14ac:dyDescent="0.2">
      <c r="B7" s="2" t="s">
        <v>26</v>
      </c>
    </row>
    <row r="8" spans="2:2" ht="128.25" customHeight="1" x14ac:dyDescent="0.2">
      <c r="B8" s="33" t="s">
        <v>27</v>
      </c>
    </row>
    <row r="9" spans="2:2" x14ac:dyDescent="0.2">
      <c r="B9" s="4"/>
    </row>
  </sheetData>
  <customSheetViews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E91BF9D-88EF-4EAD-8708-C46087883035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5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2024-02-10T11:54:32Z</cp:lastPrinted>
  <dcterms:created xsi:type="dcterms:W3CDTF">2023-07-11T10:34:54Z</dcterms:created>
  <dcterms:modified xsi:type="dcterms:W3CDTF">2024-12-16T16:04:53Z</dcterms:modified>
</cp:coreProperties>
</file>