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12-17\"/>
    </mc:Choice>
  </mc:AlternateContent>
  <bookViews>
    <workbookView xWindow="-120" yWindow="-120" windowWidth="29040" windowHeight="15840"/>
  </bookViews>
  <sheets>
    <sheet name="5 programa 3 lentelė" sheetId="1" r:id="rId1"/>
    <sheet name="Lėšų atmintinė" sheetId="2" r:id="rId2"/>
  </sheets>
  <calcPr calcId="152511"/>
  <customWorkbookViews>
    <customWorkbookView name="user - Individuali peržiūra" guid="{EBADBC20-E915-4BE5-896E-C9C171CFC27A}" mergeInterval="0" personalView="1" maximized="1" xWindow="-8" yWindow="-8" windowWidth="1936" windowHeight="1056" activeSheetId="1"/>
    <customWorkbookView name="Migle Brazeniene - Personal View" guid="{8E0384B9-5A43-4E3F-8C4C-297E97F78527}" mergeInterval="0" personalView="1" maximized="1" xWindow="-8" yWindow="-8" windowWidth="1936" windowHeight="1056" activeSheetId="1"/>
    <customWorkbookView name="Indrė Butenienė - Individuali peržiūra" guid="{BB615C49-902B-4D50-9B5C-4E9722C473C2}" mergeInterval="0" personalView="1" maximized="1" xWindow="-9" yWindow="-9" windowWidth="1938" windowHeight="1038" activeSheetId="1"/>
    <customWorkbookView name="Svetlana Jerpyliova - Individuali peržiūra" guid="{1D0D37F2-3F1B-4F83-A4E2-E86EF810C983}" autoUpdate="1" mergeInterval="15" changesSavedWin="1" personalView="1" xWindow="310" yWindow="70" windowWidth="1502" windowHeight="970" activeSheetId="1"/>
    <customWorkbookView name="Daiva Ulianskiene - Individuali peržiūra" guid="{1653C23C-817F-4C64-8DEC-930B3A1983A9}" mergeInterval="0" personalView="1" maximized="1" xWindow="-8" yWindow="-8" windowWidth="1936" windowHeight="1056" activeSheetId="1"/>
    <customWorkbookView name="Sarune Drobuzaite - Personal View" guid="{DB266005-0E88-434F-8BA1-510D2BF2E068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8" i="1" l="1"/>
  <c r="D218" i="1" l="1"/>
  <c r="E218" i="1"/>
  <c r="C229" i="1" l="1"/>
  <c r="C230" i="1"/>
  <c r="C233" i="1"/>
  <c r="C232" i="1"/>
  <c r="F219" i="1" l="1"/>
  <c r="E232" i="1" l="1"/>
  <c r="D232" i="1"/>
  <c r="E233" i="1"/>
  <c r="D233" i="1"/>
  <c r="E230" i="1"/>
  <c r="D230" i="1"/>
  <c r="E228" i="1"/>
  <c r="D228" i="1"/>
  <c r="F217" i="1"/>
  <c r="E217" i="1"/>
  <c r="F211" i="1"/>
  <c r="E211" i="1"/>
  <c r="D211" i="1"/>
  <c r="D46" i="1" l="1"/>
  <c r="E158" i="1"/>
  <c r="F158" i="1"/>
  <c r="D158" i="1"/>
  <c r="D150" i="1"/>
  <c r="D139" i="1" l="1"/>
  <c r="E229" i="1"/>
  <c r="D229" i="1"/>
  <c r="F218" i="1"/>
  <c r="F197" i="1"/>
  <c r="E197" i="1"/>
  <c r="D226" i="1" l="1"/>
  <c r="C226" i="1"/>
  <c r="E226" i="1"/>
  <c r="E178" i="1"/>
  <c r="F178" i="1"/>
  <c r="D178" i="1"/>
  <c r="D165" i="1"/>
  <c r="D144" i="1"/>
  <c r="D35" i="1"/>
  <c r="D68" i="1"/>
  <c r="D74" i="1"/>
  <c r="D79" i="1"/>
  <c r="D86" i="1"/>
  <c r="D93" i="1"/>
  <c r="D97" i="1"/>
  <c r="D103" i="1"/>
  <c r="D109" i="1"/>
  <c r="D116" i="1"/>
  <c r="D122" i="1"/>
  <c r="D128" i="1"/>
  <c r="D134" i="1"/>
  <c r="D190" i="1"/>
  <c r="D172" i="1"/>
  <c r="E165" i="1"/>
  <c r="F165" i="1"/>
  <c r="E150" i="1"/>
  <c r="F150" i="1"/>
  <c r="F79" i="1"/>
  <c r="E79" i="1"/>
  <c r="E97" i="1"/>
  <c r="F97" i="1"/>
  <c r="E109" i="1"/>
  <c r="F109" i="1"/>
  <c r="E116" i="1"/>
  <c r="F116" i="1"/>
  <c r="E122" i="1"/>
  <c r="F122" i="1"/>
  <c r="E74" i="1" l="1"/>
  <c r="F74" i="1"/>
  <c r="E86" i="1"/>
  <c r="F86" i="1"/>
  <c r="E24" i="1"/>
  <c r="F24" i="1"/>
  <c r="D24" i="1"/>
  <c r="E144" i="1"/>
  <c r="F144" i="1"/>
  <c r="E139" i="1"/>
  <c r="F139" i="1"/>
  <c r="E128" i="1"/>
  <c r="F128" i="1"/>
  <c r="E103" i="1"/>
  <c r="F103" i="1"/>
  <c r="E93" i="1"/>
  <c r="F93" i="1"/>
  <c r="E68" i="1"/>
  <c r="F68" i="1"/>
  <c r="E62" i="1"/>
  <c r="F62" i="1"/>
  <c r="D62" i="1"/>
  <c r="E57" i="1"/>
  <c r="F57" i="1"/>
  <c r="D57" i="1"/>
  <c r="E52" i="1"/>
  <c r="F52" i="1"/>
  <c r="D52" i="1"/>
  <c r="E46" i="1"/>
  <c r="F46" i="1"/>
  <c r="E35" i="1"/>
  <c r="F35" i="1"/>
  <c r="E29" i="1"/>
  <c r="F29" i="1"/>
  <c r="D29" i="1"/>
  <c r="E12" i="1"/>
  <c r="F12" i="1"/>
  <c r="D12" i="1"/>
  <c r="E7" i="1"/>
  <c r="F7" i="1"/>
  <c r="D7" i="1"/>
  <c r="E172" i="1"/>
  <c r="F172" i="1"/>
  <c r="D204" i="1"/>
  <c r="E204" i="1"/>
  <c r="F204" i="1"/>
  <c r="E190" i="1"/>
  <c r="F190" i="1"/>
  <c r="E41" i="1"/>
  <c r="F41" i="1"/>
  <c r="D41" i="1"/>
  <c r="E134" i="1"/>
  <c r="F134" i="1"/>
  <c r="D217" i="1" l="1"/>
  <c r="E219" i="1" s="1"/>
</calcChain>
</file>

<file path=xl/sharedStrings.xml><?xml version="1.0" encoding="utf-8"?>
<sst xmlns="http://schemas.openxmlformats.org/spreadsheetml/2006/main" count="316" uniqueCount="118">
  <si>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</si>
  <si>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</si>
  <si>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</si>
  <si>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</si>
  <si>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</si>
  <si>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</si>
  <si>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</si>
  <si>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</si>
  <si>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</si>
  <si>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</si>
  <si>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</si>
  <si>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</si>
  <si>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</si>
  <si>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</si>
  <si>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</si>
  <si>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</si>
  <si>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</si>
  <si>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</si>
  <si>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</si>
  <si>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</si>
  <si>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3 lentelė. Panevėžio rajono savivaldybės 2024–2026 metų 005 Socialinės atskirties mažinimo  programos uždaviniai, priemonės, asignavimai ir kitos lėšos (tūkst. eurų)</t>
  </si>
  <si>
    <t>2.Kiti šaltiniai (Europos Sąjungos finansinė parama projektams įgyvendinti ir kitos teisėtai gautos lėšos, nurodant atskirus šaltinius)</t>
  </si>
  <si>
    <t>Pajamų įmokos ir kitos pajamos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</si>
  <si>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</si>
  <si>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</si>
  <si>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</si>
  <si>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</si>
  <si>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</si>
  <si>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</si>
  <si>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</si>
  <si>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005-01-01-01 (TVP)**</t>
  </si>
  <si>
    <t>005-01-01-02 (TVP)</t>
  </si>
  <si>
    <t>005-01-01-03 (TVP)</t>
  </si>
  <si>
    <t>005-01-01-04 (TVP)</t>
  </si>
  <si>
    <t>005-01-01-05 (TVP)</t>
  </si>
  <si>
    <t>005-01-01-06 (TVP)</t>
  </si>
  <si>
    <t>005-01-01-07 (TVP)</t>
  </si>
  <si>
    <t>005-01-01-08 (TVP)</t>
  </si>
  <si>
    <t>005-01-01-09 (TVP)</t>
  </si>
  <si>
    <t>005-01-01-10 (TVP)</t>
  </si>
  <si>
    <t>005-01-01-11 (TVP)</t>
  </si>
  <si>
    <t>005-01-02 (T)</t>
  </si>
  <si>
    <t>005-01-02-01 (TVP)</t>
  </si>
  <si>
    <t>005-01-02-02 (TVP)</t>
  </si>
  <si>
    <t>005-01-02-03 (TVP)</t>
  </si>
  <si>
    <t>005-01-02-04 (TVP)</t>
  </si>
  <si>
    <t>005-01-02-05 (TVP)</t>
  </si>
  <si>
    <t>005-01-02-06 (TVP)</t>
  </si>
  <si>
    <t>005-01-02-07 (TVP)</t>
  </si>
  <si>
    <t>005-01-02-08 (TVP)</t>
  </si>
  <si>
    <t>005-01-02-09 (TVP)</t>
  </si>
  <si>
    <t>005-01-02-10 (TVP)</t>
  </si>
  <si>
    <t>005-01-02-11 (TVP)</t>
  </si>
  <si>
    <t>005-01-02-12 (TVP)</t>
  </si>
  <si>
    <t>005-01-02-13 (TVP)</t>
  </si>
  <si>
    <t>005-01-02-14 (TVP)</t>
  </si>
  <si>
    <t>005-01-03 (P)**</t>
  </si>
  <si>
    <t>005-01-03-02                          (PVP)</t>
  </si>
  <si>
    <t>005-01-02-15 (TVP)</t>
  </si>
  <si>
    <t>005-01-03-01                          (PVP)</t>
  </si>
  <si>
    <t>005-01-03-03                         (PVP)</t>
  </si>
  <si>
    <t>005-01-03-04                         (PVP)</t>
  </si>
  <si>
    <t>005-01-03-05                         (PVP, RPP)</t>
  </si>
  <si>
    <t>005-01-03-06                     (PVP, RPP)</t>
  </si>
  <si>
    <t>005-01-03-07                      (PVP, RPP)</t>
  </si>
  <si>
    <t>2.3.2.2</t>
  </si>
  <si>
    <t>2.3.1.3</t>
  </si>
  <si>
    <t>2.3.1.2</t>
  </si>
  <si>
    <t>2.3.2.1</t>
  </si>
  <si>
    <t>2.3.1.1; 2.3.1.3</t>
  </si>
  <si>
    <t>2.3.1.1.; 2.3.1.3</t>
  </si>
  <si>
    <t>2.3.1.1</t>
  </si>
  <si>
    <t>2.3.1.1; 2.3.2.1</t>
  </si>
  <si>
    <t>2.3.1.1; 2.3.1.2</t>
  </si>
  <si>
    <t>005-01-02-16 (TVP)</t>
  </si>
  <si>
    <t>Uždavinys: Teikti būtiniausią finansinę ir socialinę paramą neįgaliems asmenims, senjorams, socialiai remtinoms ir rizikos grupės šeimoms</t>
  </si>
  <si>
    <t xml:space="preserve">Priemonė: Vienkartinių pašalpų, nukentėjusiems nuo gaisro, stichinių nelaimių, traumų, įvykusių nelaimingo atsitikimo metu, sunkios ligos gydymui, soc. remtiniems asmenims, laidojimo išmokų ir kt. mokėjimas </t>
  </si>
  <si>
    <t xml:space="preserve">Priemonė: Piniginės socialinės paramos šeimoms, vaikams, neįgaliems asmenims,  numatytos Lietuvos Respublikos įstatymais ir norminiais teisiniais aktais teikimas </t>
  </si>
  <si>
    <t xml:space="preserve">Priemonė: Paramos teikimas soc. remtiniems asmenims ir įvairių švenčių organizavimas </t>
  </si>
  <si>
    <r>
      <t xml:space="preserve">Priemonė: Seniūnijų socialinių darbuotojų darbo organizavimas </t>
    </r>
    <r>
      <rPr>
        <b/>
        <sz val="10"/>
        <color rgb="FFFF0000"/>
        <rFont val="Times New Roman"/>
        <family val="1"/>
        <charset val="186"/>
      </rPr>
      <t xml:space="preserve"> </t>
    </r>
  </si>
  <si>
    <t>Priemonė: Gyvenamųjų patalpų ir aplinkos pritaikymas neįgaliems asmenims</t>
  </si>
  <si>
    <r>
      <t>Priemonė: Pašalpų, kompensacijų išmokėjimas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</si>
  <si>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Vasaros poilsis vaikams iš socialiai remtinų šeimų </t>
  </si>
  <si>
    <r>
      <rPr>
        <b/>
        <sz val="10"/>
        <color theme="1"/>
        <rFont val="Times New Roman"/>
        <family val="1"/>
        <charset val="186"/>
      </rPr>
      <t>Priemonė: Parama socialiai pažeidžiamiems asmenims arba esant rizikai, kad asmenys bus socialiai pažeidžiami</t>
    </r>
    <r>
      <rPr>
        <sz val="10"/>
        <color theme="1"/>
        <rFont val="Times New Roman"/>
        <family val="1"/>
        <charset val="186"/>
      </rPr>
      <t xml:space="preserve"> </t>
    </r>
  </si>
  <si>
    <r>
      <t>Priemonė: Pagalbos pinigų 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</si>
  <si>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Pašalpų mirus artimiesiems apskaičiavimas ir mokėjimas </t>
  </si>
  <si>
    <t xml:space="preserve">Priemonė: Išlaidos mokinio reikmėms </t>
  </si>
  <si>
    <r>
      <t>Priemonė: Socialinių darbuotojų dirbančių su šeimomis darbo organizavimas ir šeimų rėmimas</t>
    </r>
    <r>
      <rPr>
        <b/>
        <sz val="10"/>
        <color rgb="FFFF0000"/>
        <rFont val="Times New Roman"/>
        <family val="1"/>
        <charset val="186"/>
      </rPr>
      <t xml:space="preserve"> </t>
    </r>
  </si>
  <si>
    <t>Priemonė: Bendruomeninių vaikų globos namų veiklos užtikrinimas</t>
  </si>
  <si>
    <t xml:space="preserve">Priemonė: Socialinių paslaugų centro veiklos užtikrinimas: 1) ilgalaikės soc. globos paslaugų teikimas; 2) bendrųjų soc. paslaugų teikimas, 3) soc. priežiūros paslaugų teikimas </t>
  </si>
  <si>
    <t xml:space="preserve">Priemonė: Dienos, trumpalaikės, ilgalaikės socialinės globos organizavimas ir apmokėjimas </t>
  </si>
  <si>
    <t xml:space="preserve">Priemonė: Vadoklių nestacionarių socialinių paslaugų namų išlaikymas </t>
  </si>
  <si>
    <t xml:space="preserve">Priemonė: Akredituotų vaikų dienos centrų dalinis finansavimas </t>
  </si>
  <si>
    <t xml:space="preserve">Priemonė: Asmeninės pagalbos teikimas neįgaliesiems </t>
  </si>
  <si>
    <t xml:space="preserve">Priemonė: Išmokos budintiems globotojams už trumpalaikę socialinę globą </t>
  </si>
  <si>
    <t xml:space="preserve">Priemonė: Apsaugoto būsto paslaugos teikimas </t>
  </si>
  <si>
    <t xml:space="preserve">Priemonė: Globos organizavimas ir apmokėjimas asmenims, turintiems sunkią negalią </t>
  </si>
  <si>
    <t>Priemonė: Kompensacijų privatiems vežėjams už lengvatinius viešojo transporto bilietus išmokėjimas</t>
  </si>
  <si>
    <t xml:space="preserve">Priemonė: Kompensacijų už pirčių paslaugas išmokėjimas </t>
  </si>
  <si>
    <t xml:space="preserve">Priemonė: Darbo rinkos politikos rengimas ir įgyvendinimas </t>
  </si>
  <si>
    <t>Priemonė: Integrali pagalba į namus Panevėžio rajone</t>
  </si>
  <si>
    <t xml:space="preserve">Priemonė: Smilgių vaikų dienos centro veiklos organizavimas </t>
  </si>
  <si>
    <t>Uždavinys: Didinti teikiamų socialinių paslaugų kokybę ir prieinamumą</t>
  </si>
  <si>
    <t>Uždavinys: Teikti kokybiškas socialines paslaugas</t>
  </si>
  <si>
    <t xml:space="preserve">Priemonė: Kompleksinių paslaugų šeimai teikimas Panevėžio rajono savivaldybėje </t>
  </si>
  <si>
    <r>
      <t>Priemonė: Panevėžio rajono savivaldybės vaikų dienos centrų tinklo plėtra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</si>
  <si>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Paslaugų, skatinančių ir efektyviai palaikančių globą šeimos aplinkoje, vystymas </t>
  </si>
  <si>
    <t xml:space="preserve">Priemonė: Socialinio būsto fondo plėtra Panevėžio rajono savivaldybėje (būstų įsigijimas) </t>
  </si>
  <si>
    <t xml:space="preserve">Priemonė: Projekto 09-003-02-02-11 (RE) „Paslaugų, reikalingų įgyvendinti institucinės globos pertvarką asmenims su intelekto ir / ar psichikos negalia, modernizavimas ir plėtra Panevėžio r.“ įgyvendinimas </t>
  </si>
  <si>
    <t xml:space="preserve">Priemonė: Projekto 09-003-02-02-11 (RE) „Socialinių paslaugų įstaigų senyvo amžiaus asmenims infrastruktūros bendruomenėje plėtra Nauraduose ir Krekenavoje, Panevėžio r.“ įgyvendinimas </t>
  </si>
  <si>
    <t xml:space="preserve">Priemonė: Projekto 09-003-02-02-11 (RE) „Panevėžio r. socialinio būsto fondo neįgaliesiems bei gausioms šeimoms plėtra“  įgyvendinimas </t>
  </si>
  <si>
    <t>Metai</t>
  </si>
  <si>
    <t xml:space="preserve">Pajamų įmokos ir kitos pajamos </t>
  </si>
  <si>
    <t>Skolintos lėšos</t>
  </si>
  <si>
    <t>005-01-01 (T)*</t>
  </si>
  <si>
    <t>Priemonė: Nevyriausybinių organizacijų įgyvendinamų projektų, skirtų socialinės atskirties mažinimui ir rizikos grupių integravimui į visuomenę, dalinis finansavimas</t>
  </si>
  <si>
    <t xml:space="preserve">Priemonė: Projekto „Materialinio nepritekliaus mažinimas Lietuvoje“ MNM-2023-V-01-01 įgyvendinimas </t>
  </si>
  <si>
    <t>005-01-03-08                      (PVP, RPP)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</si>
</sst>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3" fillId="3" borderId="0" xfId="0" applyFont="1" applyFill="1"/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1" fillId="7" borderId="7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6" fillId="3" borderId="0" xfId="0" applyFont="1" applyFill="1" applyAlignment="1">
      <alignment horizontal="center"/>
    </xf>
    <xf numFmtId="164" fontId="12" fillId="3" borderId="1" xfId="0" applyNumberFormat="1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usernames" Target="revisions/userName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21" Type="http://schemas.openxmlformats.org/officeDocument/2006/relationships/revisionLog" Target="revisionLog9.xml"/><Relationship Id="rId120" Type="http://schemas.openxmlformats.org/officeDocument/2006/relationships/revisionLog" Target="revisionLog8.xml"/><Relationship Id="rId125" Type="http://schemas.openxmlformats.org/officeDocument/2006/relationships/revisionLog" Target="revisionLog4.xml"/><Relationship Id="rId133" Type="http://schemas.openxmlformats.org/officeDocument/2006/relationships/revisionLog" Target="revisionLog16.xml"/><Relationship Id="rId124" Type="http://schemas.openxmlformats.org/officeDocument/2006/relationships/revisionLog" Target="revisionLog3.xml"/><Relationship Id="rId129" Type="http://schemas.openxmlformats.org/officeDocument/2006/relationships/revisionLog" Target="revisionLog12.xml"/><Relationship Id="rId137" Type="http://schemas.openxmlformats.org/officeDocument/2006/relationships/revisionLog" Target="revisionLog20.xml"/><Relationship Id="rId132" Type="http://schemas.openxmlformats.org/officeDocument/2006/relationships/revisionLog" Target="revisionLog15.xml"/><Relationship Id="rId123" Type="http://schemas.openxmlformats.org/officeDocument/2006/relationships/revisionLog" Target="revisionLog2.xml"/><Relationship Id="rId128" Type="http://schemas.openxmlformats.org/officeDocument/2006/relationships/revisionLog" Target="revisionLog11.xml"/><Relationship Id="rId131" Type="http://schemas.openxmlformats.org/officeDocument/2006/relationships/revisionLog" Target="revisionLog14.xml"/><Relationship Id="rId136" Type="http://schemas.openxmlformats.org/officeDocument/2006/relationships/revisionLog" Target="revisionLog19.xml"/><Relationship Id="rId119" Type="http://schemas.openxmlformats.org/officeDocument/2006/relationships/revisionLog" Target="revisionLog7.xml"/><Relationship Id="rId127" Type="http://schemas.openxmlformats.org/officeDocument/2006/relationships/revisionLog" Target="revisionLog10.xml"/><Relationship Id="rId122" Type="http://schemas.openxmlformats.org/officeDocument/2006/relationships/revisionLog" Target="revisionLog1.xml"/><Relationship Id="rId130" Type="http://schemas.openxmlformats.org/officeDocument/2006/relationships/revisionLog" Target="revisionLog13.xml"/><Relationship Id="rId135" Type="http://schemas.openxmlformats.org/officeDocument/2006/relationships/revisionLog" Target="revisionLog18.xml"/><Relationship Id="rId118" Type="http://schemas.openxmlformats.org/officeDocument/2006/relationships/revisionLog" Target="revisionLog6.xml"/><Relationship Id="rId126" Type="http://schemas.openxmlformats.org/officeDocument/2006/relationships/revisionLog" Target="revisionLog5.xml"/><Relationship Id="rId134" Type="http://schemas.openxmlformats.org/officeDocument/2006/relationships/revisionLog" Target="revisionLog1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0AE4260-A944-438C-9F64-7FAEDBA83235}" diskRevisions="1" revisionId="712" version="20" preserveHistory="15">
  <header guid="{55244C50-1A2B-4B2F-B53E-B876C6AABF89}" dateTime="2024-02-10T14:30:12" maxSheetId="3" userName="Migle Brazeniene" r:id="rId118">
    <sheetIdMap count="2">
      <sheetId val="1"/>
      <sheetId val="2"/>
    </sheetIdMap>
  </header>
  <header guid="{CD07FA0C-B81E-425D-81DE-4A5E59E9FD6F}" dateTime="2024-06-05T11:18:12" maxSheetId="3" userName="user" r:id="rId119">
    <sheetIdMap count="2">
      <sheetId val="1"/>
      <sheetId val="2"/>
    </sheetIdMap>
  </header>
  <header guid="{508D08D0-CCC4-40AC-85BA-4A2AAC703DFD}" dateTime="2024-06-05T11:38:19" maxSheetId="3" userName="user" r:id="rId120" minRId="575" maxRId="611">
    <sheetIdMap count="2">
      <sheetId val="1"/>
      <sheetId val="2"/>
    </sheetIdMap>
  </header>
  <header guid="{D6A7AAE4-875A-40F8-9A04-97C5343AAE88}" dateTime="2024-06-11T08:56:46" maxSheetId="3" userName="user" r:id="rId121">
    <sheetIdMap count="2">
      <sheetId val="1"/>
      <sheetId val="2"/>
    </sheetIdMap>
  </header>
  <header guid="{D47117DA-7BF6-490A-BACF-663E1060E8A4}" dateTime="2024-06-11T13:45:07" maxSheetId="3" userName="user" r:id="rId122" minRId="612" maxRId="634">
    <sheetIdMap count="2">
      <sheetId val="1"/>
      <sheetId val="2"/>
    </sheetIdMap>
  </header>
  <header guid="{9AB938B7-F4BE-4B73-A21C-37EA040EE38D}" dateTime="2024-06-11T13:46:54" maxSheetId="3" userName="user" r:id="rId123" minRId="635">
    <sheetIdMap count="2">
      <sheetId val="1"/>
      <sheetId val="2"/>
    </sheetIdMap>
  </header>
  <header guid="{D970C4E0-B4C5-4BC4-979D-5F73B3FC9378}" dateTime="2024-06-11T13:50:03" maxSheetId="3" userName="user" r:id="rId124" minRId="636">
    <sheetIdMap count="2">
      <sheetId val="1"/>
      <sheetId val="2"/>
    </sheetIdMap>
  </header>
  <header guid="{062D8A37-09B9-42A3-905A-33B0FEA7E67E}" dateTime="2024-06-11T14:28:10" maxSheetId="3" userName="user" r:id="rId125" minRId="637">
    <sheetIdMap count="2">
      <sheetId val="1"/>
      <sheetId val="2"/>
    </sheetIdMap>
  </header>
  <header guid="{67EF1EC6-2389-485E-8F61-A641AFFE6D5E}" dateTime="2024-06-12T14:07:41" maxSheetId="3" userName="user" r:id="rId126" minRId="638" maxRId="640">
    <sheetIdMap count="2">
      <sheetId val="1"/>
      <sheetId val="2"/>
    </sheetIdMap>
  </header>
  <header guid="{12737EBF-627B-4FF7-B884-4D863773D6D9}" dateTime="2024-06-12T14:14:04" maxSheetId="3" userName="user" r:id="rId127" minRId="641">
    <sheetIdMap count="2">
      <sheetId val="1"/>
      <sheetId val="2"/>
    </sheetIdMap>
  </header>
  <header guid="{9FAF39D1-0763-43E9-B0B7-228D58A699F6}" dateTime="2024-11-29T14:54:53" maxSheetId="3" userName="user" r:id="rId128" minRId="642" maxRId="668">
    <sheetIdMap count="2">
      <sheetId val="1"/>
      <sheetId val="2"/>
    </sheetIdMap>
  </header>
  <header guid="{9E3B629A-57DB-4D06-BCEC-0FA0A070F358}" dateTime="2024-11-29T15:02:52" maxSheetId="3" userName="user" r:id="rId129" minRId="669" maxRId="684">
    <sheetIdMap count="2">
      <sheetId val="1"/>
      <sheetId val="2"/>
    </sheetIdMap>
  </header>
  <header guid="{EBA31A56-1963-49AC-854A-5F59606AD192}" dateTime="2024-11-29T15:03:06" maxSheetId="3" userName="user" r:id="rId130" minRId="685">
    <sheetIdMap count="2">
      <sheetId val="1"/>
      <sheetId val="2"/>
    </sheetIdMap>
  </header>
  <header guid="{F6F593BA-75AD-4190-8C12-16893259B0AE}" dateTime="2024-11-29T15:42:11" maxSheetId="3" userName="user" r:id="rId131" minRId="686" maxRId="691">
    <sheetIdMap count="2">
      <sheetId val="1"/>
      <sheetId val="2"/>
    </sheetIdMap>
  </header>
  <header guid="{2019A213-5DFE-4C88-B0FC-0EE783758C51}" dateTime="2024-11-30T09:35:50" maxSheetId="3" userName="user" r:id="rId132" minRId="692" maxRId="693">
    <sheetIdMap count="2">
      <sheetId val="1"/>
      <sheetId val="2"/>
    </sheetIdMap>
  </header>
  <header guid="{A43EFF54-D737-4A00-AF97-791FBC1FA167}" dateTime="2024-11-30T10:34:50" maxSheetId="3" userName="user" r:id="rId133">
    <sheetIdMap count="2">
      <sheetId val="1"/>
      <sheetId val="2"/>
    </sheetIdMap>
  </header>
  <header guid="{B94D147A-8B6A-4A89-AA8A-7301BABDC134}" dateTime="2024-11-30T10:49:43" maxSheetId="3" userName="user" r:id="rId134">
    <sheetIdMap count="2">
      <sheetId val="1"/>
      <sheetId val="2"/>
    </sheetIdMap>
  </header>
  <header guid="{0E51EDBC-8D31-4C1E-96CE-56B195CA5F2C}" dateTime="2024-12-16T17:56:36" maxSheetId="3" userName="user" r:id="rId135" minRId="694" maxRId="709">
    <sheetIdMap count="2">
      <sheetId val="1"/>
      <sheetId val="2"/>
    </sheetIdMap>
  </header>
  <header guid="{AB724D99-E49F-4716-815A-3A0A744B1882}" dateTime="2024-12-16T17:57:24" maxSheetId="3" userName="user" r:id="rId136" minRId="710">
    <sheetIdMap count="2">
      <sheetId val="1"/>
      <sheetId val="2"/>
    </sheetIdMap>
  </header>
  <header guid="{E0AE4260-A944-438C-9F64-7FAEDBA83235}" dateTime="2024-12-16T18:49:28" maxSheetId="3" userName="user" r:id="rId137" minRId="711" maxRId="71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2" sId="1" numFmtId="4">
    <oc r="D26">
      <v>415.1</v>
    </oc>
    <nc r="D26">
      <v>414.7</v>
    </nc>
  </rcc>
  <rcc rId="613" sId="1" numFmtId="4">
    <oc r="D49">
      <v>4.5</v>
    </oc>
    <nc r="D49">
      <v>6.8</v>
    </nc>
  </rcc>
  <rcc rId="614" sId="1" numFmtId="4">
    <oc r="D50">
      <v>5.2</v>
    </oc>
    <nc r="D50">
      <v>15.2</v>
    </nc>
  </rcc>
  <rcc rId="615" sId="1" numFmtId="4">
    <oc r="D59">
      <v>291.7</v>
    </oc>
    <nc r="D59">
      <v>292.2</v>
    </nc>
  </rcc>
  <rcc rId="616" sId="1" numFmtId="4">
    <oc r="D76">
      <v>34.1</v>
    </oc>
    <nc r="D76">
      <v>38.799999999999997</v>
    </nc>
  </rcc>
  <rcc rId="617" sId="1" numFmtId="4">
    <oc r="D81">
      <v>436</v>
    </oc>
    <nc r="D81">
      <v>435.5</v>
    </nc>
  </rcc>
  <rcc rId="618" sId="1" numFmtId="4">
    <oc r="D84">
      <v>24.3</v>
    </oc>
    <nc r="D84">
      <v>19.8</v>
    </nc>
  </rcc>
  <rcc rId="619" sId="1" numFmtId="4">
    <oc r="D89">
      <v>91</v>
    </oc>
    <nc r="D89">
      <v>104.9</v>
    </nc>
  </rcc>
  <rcc rId="620" sId="1" numFmtId="4">
    <oc r="D91">
      <v>76.3</v>
    </oc>
    <nc r="D91">
      <v>83.3</v>
    </nc>
  </rcc>
  <rcc rId="621" sId="1" numFmtId="4">
    <oc r="D101">
      <v>3.6</v>
    </oc>
    <nc r="D101">
      <v>17.600000000000001</v>
    </nc>
  </rcc>
  <rcc rId="622" sId="1" numFmtId="4">
    <oc r="D112">
      <v>137.1</v>
    </oc>
    <nc r="D112">
      <v>107.1</v>
    </nc>
  </rcc>
  <rcc rId="623" sId="1" numFmtId="4">
    <oc r="D118">
      <v>185</v>
    </oc>
    <nc r="D118">
      <v>185.3</v>
    </nc>
  </rcc>
  <rcc rId="624" sId="1" numFmtId="4">
    <oc r="D152">
      <v>240</v>
    </oc>
    <nc r="D152">
      <v>242</v>
    </nc>
  </rcc>
  <rcc rId="625" sId="1" numFmtId="4">
    <oc r="D160">
      <v>28.1</v>
    </oc>
    <nc r="D160">
      <v>34.6</v>
    </nc>
  </rcc>
  <rcc rId="626" sId="1" numFmtId="4">
    <oc r="D167">
      <v>20</v>
    </oc>
    <nc r="D167">
      <v>11.5</v>
    </nc>
  </rcc>
  <rcc rId="627" sId="1" numFmtId="4">
    <oc r="D175">
      <v>21</v>
    </oc>
    <nc r="D175">
      <v>66</v>
    </nc>
  </rcc>
  <rcc rId="628" sId="1" numFmtId="4">
    <oc r="D180">
      <v>21</v>
    </oc>
    <nc r="D180">
      <v>21.2</v>
    </nc>
  </rcc>
  <rcc rId="629" sId="1" numFmtId="4">
    <nc r="D193">
      <v>2.7</v>
    </nc>
  </rcc>
  <rcc rId="630" sId="1" numFmtId="4">
    <nc r="D194">
      <v>15.3</v>
    </nc>
  </rcc>
  <rcc rId="631" sId="1" numFmtId="4">
    <nc r="D214">
      <v>0.6</v>
    </nc>
  </rcc>
  <rcc rId="632" sId="1" numFmtId="4">
    <nc r="D215">
      <v>4.5999999999999996</v>
    </nc>
  </rcc>
  <rcc rId="633" sId="1" numFmtId="4">
    <oc r="D38">
      <v>1</v>
    </oc>
    <nc r="D38">
      <v>1.2</v>
    </nc>
  </rcc>
  <rcc rId="634" sId="1">
    <oc r="D218">
      <f>+D206+D192</f>
    </oc>
    <nc r="D218">
      <f>+D206+D192+D215+D214+D193+D194</f>
    </nc>
  </rcc>
  <rcv guid="{EBADBC20-E915-4BE5-896E-C9C171CFC27A}" action="delete"/>
  <rcv guid="{EBADBC20-E915-4BE5-896E-C9C171CFC27A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1" sId="1" numFmtId="4">
    <oc r="D219">
      <v>4129.6000000000004</v>
    </oc>
    <nc r="D219">
      <v>4128.6000000000004</v>
    </nc>
  </rcc>
  <rcv guid="{EBADBC20-E915-4BE5-896E-C9C171CFC27A}" action="delete"/>
  <rcv guid="{EBADBC20-E915-4BE5-896E-C9C171CFC27A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2" sId="1" numFmtId="4">
    <oc r="D9">
      <v>460</v>
    </oc>
    <nc r="D9">
      <v>640</v>
    </nc>
  </rcc>
  <rcc rId="643" sId="1" numFmtId="4">
    <oc r="D26">
      <v>414.4</v>
    </oc>
    <nc r="D26">
      <v>445.8</v>
    </nc>
  </rcc>
  <rcc rId="644" sId="1" numFmtId="4">
    <oc r="D37">
      <v>3520.8</v>
    </oc>
    <nc r="D37">
      <v>3145.8</v>
    </nc>
  </rcc>
  <rcc rId="645" sId="1" numFmtId="4">
    <oc r="D38">
      <v>1.2</v>
    </oc>
    <nc r="D38">
      <v>2.6</v>
    </nc>
  </rcc>
  <rcc rId="646" sId="1" numFmtId="4">
    <oc r="D48">
      <v>24.8</v>
    </oc>
    <nc r="D48">
      <v>21.8</v>
    </nc>
  </rcc>
  <rcc rId="647" sId="1" numFmtId="4">
    <oc r="D49">
      <v>6.8</v>
    </oc>
    <nc r="D49">
      <v>33.200000000000003</v>
    </nc>
  </rcc>
  <rcc rId="648" sId="1" numFmtId="4">
    <oc r="D50">
      <v>15.2</v>
    </oc>
    <nc r="D50">
      <v>55.2</v>
    </nc>
  </rcc>
  <rcc rId="649" sId="1" numFmtId="4">
    <oc r="D54">
      <v>250</v>
    </oc>
    <nc r="D54">
      <v>445</v>
    </nc>
  </rcc>
  <rcc rId="650" sId="1" numFmtId="4">
    <oc r="D59">
      <v>292.2</v>
    </oc>
    <nc r="D59">
      <v>205.8</v>
    </nc>
  </rcc>
  <rcc rId="651" sId="1" numFmtId="4">
    <oc r="D64">
      <v>108</v>
    </oc>
    <nc r="D64">
      <v>106.1</v>
    </nc>
  </rcc>
  <rcc rId="652" sId="1" numFmtId="4">
    <oc r="D71">
      <v>87.8</v>
    </oc>
    <nc r="D71">
      <v>84.8</v>
    </nc>
  </rcc>
  <rcc rId="653" sId="1" numFmtId="4">
    <oc r="D76">
      <v>38.4</v>
    </oc>
    <nc r="D76">
      <v>43.6</v>
    </nc>
  </rcc>
  <rcc rId="654" sId="1" numFmtId="4">
    <oc r="D81">
      <v>435.5</v>
    </oc>
    <nc r="D81">
      <v>395.2</v>
    </nc>
  </rcc>
  <rcc rId="655" sId="1" numFmtId="4">
    <oc r="D83">
      <v>4.5</v>
    </oc>
    <nc r="D83">
      <v>0.6</v>
    </nc>
  </rcc>
  <rcc rId="656" sId="1" numFmtId="4">
    <oc r="D84">
      <v>19.8</v>
    </oc>
    <nc r="D84">
      <v>15.9</v>
    </nc>
  </rcc>
  <rcc rId="657" sId="1" numFmtId="4">
    <oc r="D88">
      <v>1091.4000000000001</v>
    </oc>
    <nc r="D88">
      <v>1180.2</v>
    </nc>
  </rcc>
  <rcc rId="658" sId="1" numFmtId="4">
    <oc r="D90">
      <v>328.6</v>
    </oc>
    <nc r="D90">
      <v>382.1</v>
    </nc>
  </rcc>
  <rcc rId="659" sId="1" numFmtId="4">
    <oc r="D91">
      <v>83.3</v>
    </oc>
    <nc r="D91">
      <v>87.2</v>
    </nc>
  </rcc>
  <rcc rId="660" sId="1" numFmtId="4">
    <oc r="D95">
      <v>1200</v>
    </oc>
    <nc r="D95">
      <v>1142</v>
    </nc>
  </rcc>
  <rcc rId="661" sId="1" numFmtId="4">
    <oc r="D99">
      <v>143</v>
    </oc>
    <nc r="D99">
      <v>135.69999999999999</v>
    </nc>
  </rcc>
  <rcc rId="662" sId="1" numFmtId="4">
    <oc r="D100">
      <v>327.39999999999998</v>
    </oc>
    <nc r="D100">
      <v>311.39999999999998</v>
    </nc>
  </rcc>
  <rcc rId="663" sId="1" numFmtId="4">
    <oc r="D105">
      <v>50</v>
    </oc>
    <nc r="D105">
      <v>53</v>
    </nc>
  </rcc>
  <rcc rId="664" sId="1" numFmtId="4">
    <oc r="D106">
      <v>67</v>
    </oc>
    <nc r="D106">
      <v>70.900000000000006</v>
    </nc>
  </rcc>
  <rcc rId="665" sId="1" numFmtId="4">
    <oc r="D112">
      <v>107.1</v>
    </oc>
    <nc r="D112">
      <v>72.099999999999994</v>
    </nc>
  </rcc>
  <rcc rId="666" sId="1" numFmtId="4">
    <oc r="D118">
      <v>185.3</v>
    </oc>
    <nc r="D118">
      <v>189.7</v>
    </nc>
  </rcc>
  <rcc rId="667" sId="1" numFmtId="4">
    <oc r="D124">
      <v>28</v>
    </oc>
    <nc r="D124">
      <v>1.7</v>
    </nc>
  </rcc>
  <rcc rId="668" sId="1" numFmtId="4">
    <oc r="D131">
      <v>1038</v>
    </oc>
    <nc r="D131">
      <v>1231.5999999999999</v>
    </nc>
  </rcc>
  <rcv guid="{EBADBC20-E915-4BE5-896E-C9C171CFC27A}" action="delete"/>
  <rcv guid="{EBADBC20-E915-4BE5-896E-C9C171CFC27A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9" sId="1" numFmtId="4">
    <oc r="D137">
      <v>1064.8</v>
    </oc>
    <nc r="D137">
      <v>999.8</v>
    </nc>
  </rcc>
  <rcc rId="670" sId="1" numFmtId="4">
    <oc r="D142">
      <v>11.4</v>
    </oc>
    <nc r="D142">
      <v>36.4</v>
    </nc>
  </rcc>
  <rcc rId="671" sId="1" numFmtId="4">
    <oc r="D152">
      <v>242</v>
    </oc>
    <nc r="D152">
      <v>226.3</v>
    </nc>
  </rcc>
  <rcc rId="672" sId="1" numFmtId="4">
    <oc r="D153">
      <v>200.2</v>
    </oc>
    <nc r="D153">
      <v>50</v>
    </nc>
  </rcc>
  <rcc rId="673" sId="1" numFmtId="4">
    <oc r="D154">
      <v>50</v>
    </oc>
    <nc r="D154">
      <v>19.3</v>
    </nc>
  </rcc>
  <rcc rId="674" sId="1" numFmtId="4">
    <oc r="D155">
      <v>19.3</v>
    </oc>
    <nc r="D155">
      <v>200.2</v>
    </nc>
  </rcc>
  <rcc rId="675" sId="1" numFmtId="4">
    <oc r="D160">
      <v>34.6</v>
    </oc>
    <nc r="D160">
      <v>37.9</v>
    </nc>
  </rcc>
  <rcc rId="676" sId="1" numFmtId="4">
    <oc r="D167">
      <v>11.5</v>
    </oc>
    <nc r="D167"/>
  </rcc>
  <rcc rId="677" sId="1" numFmtId="4">
    <oc r="D180">
      <v>21.2</v>
    </oc>
    <nc r="D180">
      <v>33</v>
    </nc>
  </rcc>
  <rcc rId="678" sId="1" numFmtId="4">
    <oc r="D181">
      <v>9.4</v>
    </oc>
    <nc r="D181">
      <v>9.6</v>
    </nc>
  </rcc>
  <rcc rId="679" sId="1" numFmtId="4">
    <oc r="D182">
      <v>37.5</v>
    </oc>
    <nc r="D182">
      <v>38.4</v>
    </nc>
  </rcc>
  <rcc rId="680" sId="1" numFmtId="4">
    <oc r="D192">
      <v>57</v>
    </oc>
    <nc r="D192">
      <v>115</v>
    </nc>
  </rcc>
  <rcc rId="681" sId="1" numFmtId="4">
    <oc r="D193">
      <v>2.7</v>
    </oc>
    <nc r="D193">
      <v>3.5</v>
    </nc>
  </rcc>
  <rcc rId="682" sId="1" numFmtId="4">
    <oc r="D194">
      <v>15.3</v>
    </oc>
    <nc r="D194">
      <v>20</v>
    </nc>
  </rcc>
  <rcc rId="683" sId="1" numFmtId="4">
    <oc r="D214">
      <v>0.6</v>
    </oc>
    <nc r="D214">
      <v>0.8</v>
    </nc>
  </rcc>
  <rcc rId="684" sId="1" numFmtId="4">
    <oc r="D215">
      <v>4.5999999999999996</v>
    </oc>
    <nc r="D215">
      <v>7.2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5" sId="1" numFmtId="4">
    <oc r="D219">
      <v>4128.6000000000004</v>
    </oc>
    <nc r="D219">
      <v>4314.3999999999996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6" sId="1">
    <oc r="C153" t="inlineStr">
      <is>
        <t>Europos Sąjungos ir kitos tarptautinės finansinės paramos lėšos</t>
      </is>
    </oc>
    <nc r="C153" t="inlineStr">
      <is>
        <t>Lietuvos Respublikos valstybės biudžeto dotacijos</t>
      </is>
    </nc>
  </rcc>
  <rcc rId="687" sId="1">
    <oc r="C154" t="inlineStr">
      <is>
        <t>Lietuvos Respublikos valstybės biudžeto dotacijos</t>
      </is>
    </oc>
    <nc r="C154" t="inlineStr">
      <is>
        <t>Pajamų įmokos ir kitos pajamos</t>
      </is>
    </nc>
  </rcc>
  <rcc rId="688" sId="1" odxf="1" dxf="1">
    <oc r="C155" t="inlineStr">
      <is>
        <t>Pajamų įmokos ir kitos pajamos</t>
      </is>
    </oc>
    <nc r="C155" t="inlineStr">
      <is>
        <t>Europos Sąjungos ir kitos tarptautinės finansinės paramos lėšos</t>
      </is>
    </nc>
    <odxf>
      <border outline="0">
        <left/>
      </border>
    </odxf>
    <ndxf>
      <border outline="0">
        <left style="thin">
          <color indexed="64"/>
        </left>
      </border>
    </ndxf>
  </rcc>
  <rcc rId="689" sId="1">
    <oc r="C232">
      <f>+D38+D49+D71+D64+D59+D89+D100+D106+D112+D131+D147+D154+D168+D181+D32+D214+D193</f>
    </oc>
    <nc r="C232">
      <f>+D38+D49+D71+D64+D59+D89+D100+D106+D112+D131+D147+D153+D168+D181+D32+D214+D193</f>
    </nc>
  </rcc>
  <rcc rId="690" sId="1">
    <oc r="C233">
      <f>+D153+D169+D175+D182+D194+D201+D208+D215</f>
    </oc>
    <nc r="C233">
      <f>+D155+D169+D175+D182+D194+D201+D208+D215</f>
    </nc>
  </rcc>
  <rcc rId="691" sId="1">
    <oc r="C229">
      <f>+D83+D90+D155+D113</f>
    </oc>
    <nc r="C229">
      <f>SUM(D154+D113+D90+D83)</f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2" sId="1" numFmtId="4">
    <oc r="D154">
      <v>19.3</v>
    </oc>
    <nc r="D154">
      <v>15.7</v>
    </nc>
  </rcc>
  <rcc rId="693" sId="1" numFmtId="4">
    <oc r="D219">
      <v>4314.3999999999996</v>
    </oc>
    <nc r="D219">
      <v>4310.8</v>
    </nc>
  </rcc>
  <rcv guid="{EBADBC20-E915-4BE5-896E-C9C171CFC27A}" action="delete"/>
  <rcv guid="{EBADBC20-E915-4BE5-896E-C9C171CFC27A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BADBC20-E915-4BE5-896E-C9C171CFC27A}" action="delete"/>
  <rcv guid="{EBADBC20-E915-4BE5-896E-C9C171CFC27A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BADBC20-E915-4BE5-896E-C9C171CFC27A}" action="delete"/>
  <rcv guid="{EBADBC20-E915-4BE5-896E-C9C171CFC27A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4" sId="1" numFmtId="4">
    <oc r="D26">
      <v>445.8</v>
    </oc>
    <nc r="D26">
      <v>445.3</v>
    </nc>
  </rcc>
  <rcc rId="695" sId="1" numFmtId="4">
    <oc r="D37">
      <v>3145.8</v>
    </oc>
    <nc r="D37">
      <v>2585.8000000000002</v>
    </nc>
  </rcc>
  <rcc rId="696" sId="1" numFmtId="4">
    <oc r="D49">
      <v>33.200000000000003</v>
    </oc>
    <nc r="D49">
      <v>34.4</v>
    </nc>
  </rcc>
  <rcc rId="697" sId="1" numFmtId="4">
    <oc r="D71">
      <v>84.8</v>
    </oc>
    <nc r="D71">
      <v>82.8</v>
    </nc>
  </rcc>
  <rcc rId="698" sId="1" numFmtId="4">
    <oc r="D76">
      <v>43.6</v>
    </oc>
    <nc r="D76">
      <v>43.4</v>
    </nc>
  </rcc>
  <rcc rId="699" sId="1" numFmtId="4">
    <oc r="D81">
      <v>395.2</v>
    </oc>
    <nc r="D81">
      <v>393.1</v>
    </nc>
  </rcc>
  <rcc rId="700" sId="1" numFmtId="4">
    <oc r="D88">
      <v>1180.2</v>
    </oc>
    <nc r="D88">
      <v>1243.3</v>
    </nc>
  </rcc>
  <rcc rId="701" sId="1" numFmtId="4">
    <oc r="D99">
      <v>135.69999999999999</v>
    </oc>
    <nc r="D99">
      <v>79.7</v>
    </nc>
  </rcc>
  <rcc rId="702" sId="1" numFmtId="4">
    <oc r="D118">
      <v>189.7</v>
    </oc>
    <nc r="D118">
      <v>186.1</v>
    </nc>
  </rcc>
  <rcc rId="703" sId="1" numFmtId="4">
    <nc r="D130">
      <v>560</v>
    </nc>
  </rcc>
  <rcc rId="704" sId="1" numFmtId="4">
    <oc r="D131">
      <v>1231.5999999999999</v>
    </oc>
    <nc r="D131">
      <v>1266.5999999999999</v>
    </nc>
  </rcc>
  <rcc rId="705" sId="1" numFmtId="4">
    <oc r="D137">
      <v>999.8</v>
    </oc>
    <nc r="D137">
      <v>978.8</v>
    </nc>
  </rcc>
  <rcc rId="706" sId="1" numFmtId="4">
    <oc r="D142">
      <v>36.4</v>
    </oc>
    <nc r="D142">
      <v>57.4</v>
    </nc>
  </rcc>
  <rcc rId="707" sId="1" numFmtId="4">
    <oc r="D154">
      <v>15.7</v>
    </oc>
    <nc r="D154">
      <v>19.3</v>
    </nc>
  </rcc>
  <rcc rId="708" sId="1" numFmtId="4">
    <oc r="D160">
      <v>37.9</v>
    </oc>
    <nc r="D160">
      <v>36.5</v>
    </nc>
  </rcc>
  <rcc rId="709" sId="1" numFmtId="4">
    <oc r="D219">
      <v>4310.8</v>
    </oc>
    <nc r="D219">
      <v>4347.8999999999996</v>
    </nc>
  </rcc>
  <rcv guid="{EBADBC20-E915-4BE5-896E-C9C171CFC27A}" action="delete"/>
  <rcv guid="{EBADBC20-E915-4BE5-896E-C9C171CFC27A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0" sId="1">
    <oc r="C228">
      <f>+D9+D14+D26+D31+D37+D43+D48+D54+D70+D76+D81+D88+D95+D99+D105+D118+D124+D141+D146+D152+D167+D180+D192+D206+D136+D160+D213</f>
    </oc>
    <nc r="C228">
      <f>+D9+D14+D26+D31+D37+D43+D48+D54+D70+D76+D81+D88+D95+D99+D105+D118+D124+D141+D146+D152+D167+D180+D192+D206+D136+D160+D213+D130</f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5" sId="1" numFmtId="4">
    <oc r="D219">
      <v>3760.7</v>
    </oc>
    <nc r="D219">
      <v>4129.3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1" sId="1" numFmtId="4">
    <oc r="D154">
      <v>19.3</v>
    </oc>
    <nc r="D154">
      <v>15.7</v>
    </nc>
  </rcc>
  <rcc rId="712" sId="1" numFmtId="4">
    <oc r="D219">
      <v>4347.8999999999996</v>
    </oc>
    <nc r="D219">
      <v>4344.3</v>
    </nc>
  </rcc>
  <rcv guid="{EBADBC20-E915-4BE5-896E-C9C171CFC27A}" action="delete"/>
  <rcv guid="{EBADBC20-E915-4BE5-896E-C9C171CFC27A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6" sId="1">
    <oc r="C232">
      <f>+D38+D49+D71+D64+D59+D89+D100+D106+D112+D131+D147+D154+D168+D181+D32+D214</f>
    </oc>
    <nc r="C232">
      <f>+D38+D49+D71+D64+D59+D89+D100+D106+D112+D131+D147+D154+D168+D181+D32+D214+D193</f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7" sId="1" numFmtId="4">
    <oc r="D76">
      <v>38.799999999999997</v>
    </oc>
    <nc r="D76">
      <v>38.4</v>
    </nc>
  </rcc>
  <rcv guid="{EBADBC20-E915-4BE5-896E-C9C171CFC27A}" action="delete"/>
  <rcv guid="{EBADBC20-E915-4BE5-896E-C9C171CFC27A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H210">
    <dxf>
      <fill>
        <patternFill>
          <bgColor theme="0"/>
        </patternFill>
      </fill>
    </dxf>
  </rfmt>
  <rcc rId="638" sId="1">
    <oc r="H210" t="inlineStr">
      <is>
        <t>NAUJA</t>
      </is>
    </oc>
    <nc r="H210"/>
  </rcc>
  <rfmt sheetId="1" sqref="B210" start="0" length="2147483647">
    <dxf>
      <font>
        <color auto="1"/>
      </font>
    </dxf>
  </rfmt>
  <rcc rId="639" sId="1" numFmtId="4">
    <oc r="D26">
      <v>414.7</v>
    </oc>
    <nc r="D26">
      <v>414.4</v>
    </nc>
  </rcc>
  <rcc rId="640" sId="1" numFmtId="4">
    <oc r="D219">
      <v>4129.3</v>
    </oc>
    <nc r="D219">
      <v>4129.6000000000004</v>
    </nc>
  </rcc>
  <rcv guid="{EBADBC20-E915-4BE5-896E-C9C171CFC27A}" action="delete"/>
  <rcv guid="{EBADBC20-E915-4BE5-896E-C9C171CFC27A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E0384B9-5A43-4E3F-8C4C-297E97F78527}" action="delete"/>
  <rcv guid="{8E0384B9-5A43-4E3F-8C4C-297E97F78527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BADBC20-E915-4BE5-896E-C9C171CFC27A}" action="delete"/>
  <rcv guid="{EBADBC20-E915-4BE5-896E-C9C171CFC27A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75" sId="1" ref="A210:XFD210" action="insertRow"/>
  <rrc rId="576" sId="1" ref="A210:XFD210" action="insertRow"/>
  <rrc rId="577" sId="1" ref="A210:XFD210" action="insertRow"/>
  <rrc rId="578" sId="1" ref="A210:XFD210" action="deleteRow">
    <rfmt sheetId="1" xfDxf="1" sqref="A210:XFD210" start="0" length="0">
      <dxf>
        <font>
          <sz val="10"/>
          <name val="Times New Roman"/>
          <scheme val="none"/>
        </font>
      </dxf>
    </rfmt>
    <rfmt sheetId="1" sqref="B210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1" sqref="C210" start="0" length="0">
      <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D210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E210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F210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bottom style="thin">
            <color indexed="64"/>
          </bottom>
        </border>
      </dxf>
    </rfmt>
    <rfmt sheetId="1" sqref="G210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</rrc>
  <rrc rId="579" sId="1" ref="A210:XFD210" action="insertRow"/>
  <rrc rId="580" sId="1" ref="A210:XFD210" action="insertRow"/>
  <rrc rId="581" sId="1" ref="A210:XFD210" action="insertRow"/>
  <rrc rId="582" sId="1" ref="A210:XFD210" action="insertRow"/>
  <rrc rId="583" sId="1" ref="A210:XFD210" action="insertRow"/>
  <rfmt sheetId="1" sqref="B210" start="0" length="0">
    <dxf>
      <font>
        <b/>
        <sz val="10"/>
        <color auto="1"/>
        <name val="Times New Roman"/>
        <scheme val="none"/>
      </font>
      <fill>
        <patternFill>
          <bgColor rgb="FFFFFFCC"/>
        </patternFill>
      </fill>
      <alignment horizontal="justify" vertical="top" readingOrder="0"/>
      <border outline="0">
        <bottom style="thin">
          <color indexed="64"/>
        </bottom>
      </border>
    </dxf>
  </rfmt>
  <rfmt sheetId="1" sqref="C210" start="0" length="0">
    <dxf>
      <fill>
        <patternFill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D210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E210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F210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cc rId="584" sId="1" odxf="1" dxf="1">
    <nc r="G210" t="inlineStr">
      <is>
        <t>2.3.1.2</t>
      </is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top/>
      </border>
    </odxf>
    <ndxf>
      <font>
        <sz val="10"/>
        <color auto="1"/>
        <name val="Times New Roman"/>
        <scheme val="none"/>
      </font>
      <fill>
        <patternFill patternType="solid">
          <bgColor rgb="FFFFFFCC"/>
        </patternFill>
      </fill>
      <border outline="0">
        <top style="thin">
          <color indexed="64"/>
        </top>
      </border>
    </ndxf>
  </rcc>
  <rfmt sheetId="1" sqref="B211" start="0" length="0">
    <dxf>
      <fill>
        <patternFill>
          <bgColor theme="8" tint="0.79998168889431442"/>
        </patternFill>
      </fill>
      <alignment horizontal="justify" readingOrder="0"/>
      <border outline="0">
        <top style="thin">
          <color indexed="64"/>
        </top>
        <bottom style="thin">
          <color indexed="64"/>
        </bottom>
      </border>
    </dxf>
  </rfmt>
  <rcc rId="585" sId="1" odxf="1" dxf="1">
    <nc r="C211" t="inlineStr">
      <is>
        <t>1. Savivaldybės biudžetas (įskaitant skolintas lėšas)</t>
      </is>
    </nc>
    <odxf>
      <fill>
        <patternFill>
          <bgColor theme="0"/>
        </patternFill>
      </fill>
      <border outline="0">
        <left/>
        <right style="thin">
          <color indexed="64"/>
        </right>
        <top/>
      </border>
    </odxf>
    <ndxf>
      <fill>
        <patternFill>
          <bgColor theme="8" tint="0.79998168889431442"/>
        </patternFill>
      </fill>
      <border outline="0">
        <left style="thin">
          <color indexed="64"/>
        </left>
        <right/>
        <top style="thin">
          <color indexed="64"/>
        </top>
      </border>
    </ndxf>
  </rcc>
  <rcc rId="586" sId="1" odxf="1" dxf="1">
    <nc r="D211">
      <f>SUM(D213:D216)</f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top/>
      </border>
    </odxf>
    <n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ndxf>
  </rcc>
  <rcc rId="587" sId="1" odxf="1" dxf="1">
    <nc r="E211">
      <f>SUM(E213:E216)</f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top/>
      </border>
    </odxf>
    <n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ndxf>
  </rcc>
  <rcc rId="588" sId="1" odxf="1" dxf="1">
    <nc r="F211">
      <f>SUM(F213:F216)</f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top/>
      </border>
    </odxf>
    <n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ndxf>
  </rcc>
  <rfmt sheetId="1" sqref="G211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B212" start="0" length="0">
    <dxf>
      <border outline="0">
        <top style="thin">
          <color indexed="64"/>
        </top>
      </border>
    </dxf>
  </rfmt>
  <rcc rId="589" sId="1">
    <nc r="C212" t="inlineStr">
      <is>
        <t>Iš jo:</t>
      </is>
    </nc>
  </rcc>
  <rfmt sheetId="1" sqref="D212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E212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F212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G212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cc rId="590" sId="1" odxf="1" dxf="1">
    <nc r="C213" t="inlineStr">
      <is>
        <t xml:space="preserve">Savivaldybės biudžeto lėšos (nuosavos, be ankstesnių metų likučio) </t>
      </is>
    </nc>
    <odxf>
      <border outline="0">
        <top/>
      </border>
    </odxf>
    <ndxf>
      <border outline="0">
        <top style="thin">
          <color indexed="64"/>
        </top>
      </border>
    </ndxf>
  </rcc>
  <rfmt sheetId="1" sqref="D213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fmt sheetId="1" sqref="E213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fmt sheetId="1" sqref="F213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fmt sheetId="1" sqref="G213" start="0" length="0">
    <dxf>
      <border outline="0">
        <top style="thin">
          <color indexed="64"/>
        </top>
      </border>
    </dxf>
  </rfmt>
  <rcc rId="591" sId="1" odxf="1" dxf="1">
    <nc r="C214" t="inlineStr">
      <is>
        <t>Lietuvos Respublikos valstybės biudžeto dotacijos</t>
      </is>
    </nc>
    <odxf>
      <border outline="0">
        <left/>
        <top/>
      </border>
    </odxf>
    <ndxf>
      <border outline="0">
        <left style="thin">
          <color indexed="64"/>
        </left>
        <top style="thin">
          <color indexed="64"/>
        </top>
      </border>
    </ndxf>
  </rcc>
  <rfmt sheetId="1" sqref="D214" start="0" length="0">
    <dxf>
      <border outline="0">
        <top style="thin">
          <color indexed="64"/>
        </top>
      </border>
    </dxf>
  </rfmt>
  <rfmt sheetId="1" sqref="E214" start="0" length="0">
    <dxf>
      <border outline="0">
        <top style="thin">
          <color indexed="64"/>
        </top>
      </border>
    </dxf>
  </rfmt>
  <rfmt sheetId="1" sqref="F214" start="0" length="0">
    <dxf>
      <border outline="0">
        <top style="thin">
          <color indexed="64"/>
        </top>
      </border>
    </dxf>
  </rfmt>
  <rfmt sheetId="1" sqref="G214" start="0" length="0">
    <dxf>
      <border outline="0">
        <top style="thin">
          <color indexed="64"/>
        </top>
      </border>
    </dxf>
  </rfmt>
  <rcc rId="592" sId="1" odxf="1" dxf="1">
    <nc r="C215" t="inlineStr">
      <is>
        <t>Europos Sąjungos ir kitos tarptautinės finansinės paramos lėšos</t>
      </is>
    </nc>
    <odxf>
      <border outline="0">
        <left/>
        <top/>
      </border>
    </odxf>
    <ndxf>
      <border outline="0">
        <left style="thin">
          <color indexed="64"/>
        </left>
        <top style="thin">
          <color indexed="64"/>
        </top>
      </border>
    </ndxf>
  </rcc>
  <rfmt sheetId="1" sqref="D215" start="0" length="0">
    <dxf>
      <border outline="0">
        <top style="thin">
          <color indexed="64"/>
        </top>
      </border>
    </dxf>
  </rfmt>
  <rfmt sheetId="1" sqref="E215" start="0" length="0">
    <dxf>
      <border outline="0">
        <top style="thin">
          <color indexed="64"/>
        </top>
      </border>
    </dxf>
  </rfmt>
  <rfmt sheetId="1" sqref="F215" start="0" length="0">
    <dxf>
      <border outline="0">
        <top style="thin">
          <color indexed="64"/>
        </top>
      </border>
    </dxf>
  </rfmt>
  <rfmt sheetId="1" sqref="G215" start="0" length="0">
    <dxf>
      <border outline="0">
        <top style="thin">
          <color indexed="64"/>
        </top>
      </border>
    </dxf>
  </rfmt>
  <rfmt sheetId="1" sqref="B216" start="0" length="0">
    <dxf>
      <border outline="0">
        <bottom style="thin">
          <color indexed="64"/>
        </bottom>
      </border>
    </dxf>
  </rfmt>
  <rcc rId="593" sId="1" odxf="1" dxf="1">
    <nc r="C216" t="inlineStr">
      <is>
        <t xml:space="preserve">Ankstesnių metų likučiai
</t>
      </is>
    </nc>
    <odxf>
      <border outline="0">
        <top/>
      </border>
    </odxf>
    <ndxf>
      <border outline="0">
        <top style="thin">
          <color indexed="64"/>
        </top>
      </border>
    </ndxf>
  </rcc>
  <rfmt sheetId="1" sqref="D216" start="0" length="0">
    <dxf>
      <border outline="0">
        <top style="thin">
          <color indexed="64"/>
        </top>
      </border>
    </dxf>
  </rfmt>
  <rfmt sheetId="1" sqref="E216" start="0" length="0">
    <dxf>
      <border outline="0">
        <top style="thin">
          <color indexed="64"/>
        </top>
      </border>
    </dxf>
  </rfmt>
  <rfmt sheetId="1" sqref="F216" start="0" length="0">
    <dxf>
      <border outline="0">
        <top style="thin">
          <color indexed="64"/>
        </top>
      </border>
    </dxf>
  </rfmt>
  <rfmt sheetId="1" sqref="G216" start="0" length="0">
    <dxf>
      <border outline="0">
        <top style="thin">
          <color indexed="64"/>
        </top>
      </border>
    </dxf>
  </rfmt>
  <rcc rId="594" sId="1">
    <nc r="B210" t="inlineStr">
      <is>
        <r>
          <t xml:space="preserve">005-01-03-08                      </t>
        </r>
        <r>
          <rPr>
            <b/>
            <sz val="10"/>
            <color rgb="FFFF0000"/>
            <rFont val="Times New Roman"/>
            <family val="1"/>
            <charset val="186"/>
          </rPr>
          <t>(PVP, RPP)</t>
        </r>
      </is>
    </nc>
  </rcc>
  <rcc rId="595" sId="1">
    <nc r="C210" t="inlineStr">
      <is>
        <t xml:space="preserve">Priemonė: Projekto „Materialinio nepritekliaus mažinimas Lietuvoje“ MNM-2023-V-01-01 įgyvendinimas </t>
      </is>
    </nc>
  </rcc>
  <rcc rId="596" sId="1">
    <nc r="H210" t="inlineStr">
      <is>
        <t>NAUJA</t>
      </is>
    </nc>
  </rcc>
  <rfmt sheetId="1" sqref="H210">
    <dxf>
      <fill>
        <patternFill patternType="solid">
          <bgColor rgb="FFFFFF00"/>
        </patternFill>
      </fill>
    </dxf>
  </rfmt>
  <rcc rId="597" sId="1">
    <oc r="D217">
      <f>+D7+D12+D24+D29+D35+D46+D52+D68+D74+D79+D86+D93+D97+D103+D109+D116+D122+D134+D139+D165+D172+D178+D41+D150+D204+D197+D190+D185+D158+D144+D128+D62+D57+D17</f>
    </oc>
    <nc r="D217">
      <f>+D7+D12+D24+D29+D35+D46+D52+D68+D74+D79+D86+D93+D97+D103+D109+D116+D122+D134+D139+D165+D172+D178+D41+D150+D204+D197+D190+D185+D158+D144+D128+D62+D57+D17+D211</f>
    </nc>
  </rcc>
  <rcc rId="598" sId="1">
    <oc r="E217">
      <f>+E7+E12+E24+E29+E35+E46+E52+E68+E74+E79+E86+E93+E97+E103+E109+E116+E122+E134+E139+E165+E172+E178+E41+E150+E204+E197+E190+E185+E158+E144+E128+E62+E57+E17</f>
    </oc>
    <nc r="E217">
      <f>+E7+E12+E24+E29+E35+E46+E52+E68+E74+E79+E86+E93+E97+E103+E109+E116+E122+E134+E139+E165+E172+E178+E41+E150+E204+E197+E190+E185+E158+E144+E128+E62+E57+E17+E211</f>
    </nc>
  </rcc>
  <rcc rId="599" sId="1">
    <oc r="F217">
      <f>+F7+F12+F24+F29+F35+F46+F52+F68+F74+F79+F86+F93+F97+F103+F109+F116+F122+F134+F139+F165+F172+F178+F41+F150+F204+F197+F190+F185+F158+F144+F128+F62+F57+F17</f>
    </oc>
    <nc r="F217">
      <f>+F7+F12+F24+F29+F35+F46+F52+F68+F74+F79+F86+F93+F97+F103+F109+F116+F122+F134+F139+F165+F172+F178+F41+F150+F204+F197+F190+F185+F158+F144+F128+F62+F57+F17+F211</f>
    </nc>
  </rcc>
  <rcc rId="600" sId="1">
    <oc r="C228">
      <f>+D9+D14+D26+D31+D37+D43+D48+D54+D70+D76+D81+D88+D95+D99+D105+D118+D124+D141+D146+D152+D167+D180+D192+D206+D136+D160</f>
    </oc>
    <nc r="C228">
      <f>+D9+D14+D26+D31+D37+D43+D48+D54+D70+D76+D81+D88+D95+D99+D105+D118+D124+D141+D146+D152+D167+D180+D192+D206+D136+D160+D213</f>
    </nc>
  </rcc>
  <rcc rId="601" sId="1">
    <oc r="D228">
      <f>+E9+E14+E26+E31+E37+E43+E48+E54+E70+E76+E81+E88+E95+E99+E105+E118+E124+E141+E146+E152+E167+E180+E192+E206+E136+E160+E199</f>
    </oc>
    <nc r="D228">
      <f>+E9+E14+E26+E31+E37+E43+E48+E54+E70+E76+E81+E88+E95+E99+E105+E118+E124+E141+E146+E152+E167+E180+E192+E206+E136+E160+E199+E213</f>
    </nc>
  </rcc>
  <rcc rId="602" sId="1">
    <oc r="E228">
      <f>+F9+F14+F26+F31+F37+F43+F48+F54+F70+F76+F81+F88+F95+F99+F105+F118+F124+F141+F146+F152+F167+F180+F192+F206+F136+F160+F199</f>
    </oc>
    <nc r="E228">
      <f>+F9+F14+F26+F31+F37+F43+F48+F54+F70+F76+F81+F88+F95+F99+F105+F118+F124+F141+F146+F152+F167+F180+F192+F206+F136+F160+F199+F213</f>
    </nc>
  </rcc>
  <rcc rId="603" sId="1">
    <oc r="C230">
      <f>+D39+D84+D91+D101+D156+D137+D142+D50+D27+D77+D120</f>
    </oc>
    <nc r="C230">
      <f>+D39+D84+D91+D101+D156+D137+D142+D50+D27+D77+D120+D216</f>
    </nc>
  </rcc>
  <rcc rId="604" sId="1">
    <oc r="D230">
      <f>+E39+E84+E91+E101+E156+E137+E142+E50+E27+E77+E120</f>
    </oc>
    <nc r="D230">
      <f>+E39+E84+E91+E101+E156+E137+E142+E50+E27+E77+E120+E216</f>
    </nc>
  </rcc>
  <rcc rId="605" sId="1">
    <oc r="E230">
      <f>+F39+F84+F91+F101+F156+F137+F142+F50+F27+F77+F120</f>
    </oc>
    <nc r="E230">
      <f>+F39+F84+F91+F101+F156+F137+F142+F50+F27+F77+F120+F216</f>
    </nc>
  </rcc>
  <rcc rId="606" sId="1">
    <oc r="C233">
      <f>+D153+D169+D175+D182+D194+D201+D208</f>
    </oc>
    <nc r="C233">
      <f>+D153+D169+D175+D182+D194+D201+D208+D215</f>
    </nc>
  </rcc>
  <rcc rId="607" sId="1">
    <oc r="D233">
      <f>+E153+E169+E175+E182+E194+E201+E208</f>
    </oc>
    <nc r="D233">
      <f>+E153+E169+E175+E182+E194+E201+E208+E215</f>
    </nc>
  </rcc>
  <rcc rId="608" sId="1">
    <oc r="E233">
      <f>+F153+F169+F175+F182+F194+F201+F208</f>
    </oc>
    <nc r="E233">
      <f>+F153+F169+F175+F182+F194+F201+F208+F215</f>
    </nc>
  </rcc>
  <rcc rId="609" sId="1">
    <oc r="C232">
      <f>+D38+D49+D71+D64+D59+D89+D100+D106+D112+D131+D147+D154+D168+D181+D32</f>
    </oc>
    <nc r="C232">
      <f>+D38+D49+D71+D64+D59+D89+D100+D106+D112+D131+D147+D154+D168+D181+D32+D214</f>
    </nc>
  </rcc>
  <rcc rId="610" sId="1">
    <oc r="D232">
      <f>+E38+E49+E71+E64+E59+E89+E100+E106+E112+E131+E147+E154+E168+E181+E32</f>
    </oc>
    <nc r="D232">
      <f>+E38+E49+E71+E64+E59+E89+E100+E106+E112+E131+E147+E154+E168+E181+E32+E215</f>
    </nc>
  </rcc>
  <rcc rId="611" sId="1">
    <oc r="E232">
      <f>+F38+F49+F71+F64+F59+F89+F100+F106+F112+F131+F147+F154+F168+F181+F32</f>
    </oc>
    <nc r="E232">
      <f>+F38+F49+F71+F64+F59+F89+F100+F106+F112+F131+F147+F154+F168+F181+F32+F215</f>
    </nc>
  </rcc>
  <rcv guid="{EBADBC20-E915-4BE5-896E-C9C171CFC27A}" action="delete"/>
  <rcv guid="{EBADBC20-E915-4BE5-896E-C9C171CFC27A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BADBC20-E915-4BE5-896E-C9C171CFC27A}" action="delete"/>
  <rcv guid="{EBADBC20-E915-4BE5-896E-C9C171CFC27A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8">
  <userInfo guid="{55244C50-1A2B-4B2F-B53E-B876C6AABF89}" name="user" id="-882774420" dateTime="2024-06-05T11:18:12"/>
  <userInfo guid="{508D08D0-CCC4-40AC-85BA-4A2AAC703DFD}" name="user" id="-882797266" dateTime="2024-06-05T11:29:35"/>
  <userInfo guid="{D970C4E0-B4C5-4BC4-979D-5F73B3FC9378}" name="user" id="-882781790" dateTime="2024-06-11T13:29:20"/>
  <userInfo guid="{062D8A37-09B9-42A3-905A-33B0FEA7E67E}" name="user" id="-882781137" dateTime="2024-06-11T14:21:56"/>
  <userInfo guid="{67EF1EC6-2389-485E-8F61-A641AFFE6D5E}" name="user" id="-882821480" dateTime="2024-06-12T14:04:14"/>
  <userInfo guid="{12737EBF-627B-4FF7-B884-4D863773D6D9}" name="user" id="-882786274" dateTime="2024-06-12T14:13:38"/>
  <userInfo guid="{EBA31A56-1963-49AC-854A-5F59606AD192}" name="user" id="-882821092" dateTime="2024-11-29T14:51:21"/>
  <userInfo guid="{E0AE4260-A944-438C-9F64-7FAEDBA83235}" name="user" id="-882776990" dateTime="2024-12-16T18:48:47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33"/>
  <sheetViews>
    <sheetView tabSelected="1" topLeftCell="B200" zoomScaleNormal="100" workbookViewId="0">
      <selection activeCell="B220" sqref="B220:G220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8" width="11.28515625" style="1" customWidth="1"/>
    <col min="9" max="16384" width="9.140625" style="1"/>
  </cols>
  <sheetData>
    <row r="2" spans="2:7" ht="39.6" customHeight="1" x14ac:dyDescent="0.2">
      <c r="B2" s="84" t="s">
        <v>20</v>
      </c>
      <c r="C2" s="84"/>
      <c r="D2" s="84"/>
      <c r="E2" s="84"/>
      <c r="F2" s="84"/>
      <c r="G2" s="8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7" x14ac:dyDescent="0.2">
      <c r="B4" s="24">
        <v>1</v>
      </c>
      <c r="C4" s="25">
        <v>2</v>
      </c>
      <c r="D4" s="24">
        <v>5</v>
      </c>
      <c r="E4" s="24">
        <v>6</v>
      </c>
      <c r="F4" s="24">
        <v>7</v>
      </c>
      <c r="G4" s="24">
        <v>8</v>
      </c>
    </row>
    <row r="5" spans="2:7" ht="39" customHeight="1" x14ac:dyDescent="0.2">
      <c r="B5" s="11" t="s">
        <v>114</v>
      </c>
      <c r="C5" s="11" t="s">
        <v>75</v>
      </c>
      <c r="D5" s="12"/>
      <c r="E5" s="12"/>
      <c r="F5" s="12"/>
      <c r="G5" s="12"/>
    </row>
    <row r="6" spans="2:7" ht="53.25" customHeight="1" x14ac:dyDescent="0.2">
      <c r="B6" s="13" t="s">
        <v>30</v>
      </c>
      <c r="C6" s="14" t="s">
        <v>76</v>
      </c>
      <c r="D6" s="27"/>
      <c r="E6" s="27"/>
      <c r="F6" s="27"/>
      <c r="G6" s="47" t="s">
        <v>65</v>
      </c>
    </row>
    <row r="7" spans="2:7" ht="17.25" customHeight="1" x14ac:dyDescent="0.2">
      <c r="B7" s="29"/>
      <c r="C7" s="28" t="s">
        <v>3</v>
      </c>
      <c r="D7" s="30">
        <f>SUM(D9:D10)</f>
        <v>640</v>
      </c>
      <c r="E7" s="30">
        <f t="shared" ref="E7:F7" si="0">SUM(E9:E10)</f>
        <v>477.2</v>
      </c>
      <c r="F7" s="30">
        <f t="shared" si="0"/>
        <v>482.3</v>
      </c>
      <c r="G7" s="48"/>
    </row>
    <row r="8" spans="2:7" ht="17.25" customHeight="1" x14ac:dyDescent="0.2">
      <c r="B8" s="32"/>
      <c r="C8" s="34" t="s">
        <v>4</v>
      </c>
      <c r="D8" s="35"/>
      <c r="E8" s="35"/>
      <c r="F8" s="35"/>
      <c r="G8" s="49"/>
    </row>
    <row r="9" spans="2:7" ht="27.75" customHeight="1" x14ac:dyDescent="0.2">
      <c r="B9" s="32"/>
      <c r="C9" s="15" t="s">
        <v>11</v>
      </c>
      <c r="D9" s="6">
        <v>640</v>
      </c>
      <c r="E9" s="6">
        <v>477.2</v>
      </c>
      <c r="F9" s="6">
        <v>482.3</v>
      </c>
      <c r="G9" s="50"/>
    </row>
    <row r="10" spans="2:7" ht="16.5" customHeight="1" x14ac:dyDescent="0.2">
      <c r="B10" s="33"/>
      <c r="C10" s="15" t="s">
        <v>10</v>
      </c>
      <c r="D10" s="6"/>
      <c r="E10" s="6"/>
      <c r="F10" s="6"/>
      <c r="G10" s="50"/>
    </row>
    <row r="11" spans="2:7" ht="30.75" customHeight="1" x14ac:dyDescent="0.2">
      <c r="B11" s="13" t="s">
        <v>31</v>
      </c>
      <c r="C11" s="14" t="s">
        <v>78</v>
      </c>
      <c r="D11" s="27"/>
      <c r="E11" s="27"/>
      <c r="F11" s="27"/>
      <c r="G11" s="47" t="s">
        <v>65</v>
      </c>
    </row>
    <row r="12" spans="2:7" ht="17.25" customHeight="1" x14ac:dyDescent="0.2">
      <c r="B12" s="40"/>
      <c r="C12" s="28" t="s">
        <v>3</v>
      </c>
      <c r="D12" s="30">
        <f>SUM(D14:D15)</f>
        <v>37</v>
      </c>
      <c r="E12" s="30">
        <f t="shared" ref="E12:F12" si="1">SUM(E14:E15)</f>
        <v>38.4</v>
      </c>
      <c r="F12" s="30">
        <f t="shared" si="1"/>
        <v>38.799999999999997</v>
      </c>
      <c r="G12" s="48"/>
    </row>
    <row r="13" spans="2:7" ht="17.25" customHeight="1" x14ac:dyDescent="0.2">
      <c r="B13" s="42"/>
      <c r="C13" s="39" t="s">
        <v>4</v>
      </c>
      <c r="D13" s="35"/>
      <c r="E13" s="35"/>
      <c r="F13" s="35"/>
      <c r="G13" s="49"/>
    </row>
    <row r="14" spans="2:7" ht="27.75" customHeight="1" x14ac:dyDescent="0.2">
      <c r="B14" s="32"/>
      <c r="C14" s="38" t="s">
        <v>11</v>
      </c>
      <c r="D14" s="6">
        <v>37</v>
      </c>
      <c r="E14" s="6">
        <v>38.4</v>
      </c>
      <c r="F14" s="6">
        <v>38.799999999999997</v>
      </c>
      <c r="G14" s="50"/>
    </row>
    <row r="15" spans="2:7" ht="16.5" customHeight="1" x14ac:dyDescent="0.2">
      <c r="B15" s="43"/>
      <c r="C15" s="38" t="s">
        <v>10</v>
      </c>
      <c r="D15" s="6"/>
      <c r="E15" s="6"/>
      <c r="F15" s="6"/>
      <c r="G15" s="50"/>
    </row>
    <row r="16" spans="2:7" ht="44.25" customHeight="1" x14ac:dyDescent="0.2">
      <c r="B16" s="13" t="s">
        <v>32</v>
      </c>
      <c r="C16" s="14" t="s">
        <v>77</v>
      </c>
      <c r="D16" s="23"/>
      <c r="E16" s="23"/>
      <c r="F16" s="23"/>
      <c r="G16" s="47" t="s">
        <v>65</v>
      </c>
    </row>
    <row r="17" spans="2:7" ht="17.25" customHeight="1" x14ac:dyDescent="0.2">
      <c r="B17" s="16"/>
      <c r="C17" s="17" t="s">
        <v>18</v>
      </c>
      <c r="D17" s="7"/>
      <c r="E17" s="7"/>
      <c r="F17" s="7"/>
      <c r="G17" s="51"/>
    </row>
    <row r="18" spans="2:7" ht="17.25" customHeight="1" x14ac:dyDescent="0.2">
      <c r="B18" s="80"/>
      <c r="C18" s="39" t="s">
        <v>4</v>
      </c>
      <c r="D18" s="6"/>
      <c r="E18" s="6"/>
      <c r="F18" s="6"/>
      <c r="G18" s="52"/>
    </row>
    <row r="19" spans="2:7" ht="27.75" customHeight="1" x14ac:dyDescent="0.2">
      <c r="B19" s="81"/>
      <c r="C19" s="38" t="s">
        <v>11</v>
      </c>
      <c r="D19" s="22"/>
      <c r="E19" s="22"/>
      <c r="F19" s="22"/>
      <c r="G19" s="53"/>
    </row>
    <row r="20" spans="2:7" ht="15.75" customHeight="1" x14ac:dyDescent="0.2">
      <c r="B20" s="81"/>
      <c r="C20" s="15" t="s">
        <v>14</v>
      </c>
      <c r="D20" s="22"/>
      <c r="E20" s="22"/>
      <c r="F20" s="22"/>
      <c r="G20" s="53"/>
    </row>
    <row r="21" spans="2:7" ht="16.149999999999999" customHeight="1" x14ac:dyDescent="0.2">
      <c r="B21" s="82"/>
      <c r="C21" s="38" t="s">
        <v>10</v>
      </c>
      <c r="D21" s="22"/>
      <c r="E21" s="22"/>
      <c r="F21" s="22"/>
      <c r="G21" s="53"/>
    </row>
    <row r="22" spans="2:7" ht="45" customHeight="1" x14ac:dyDescent="0.2">
      <c r="B22" s="16"/>
      <c r="C22" s="61" t="s">
        <v>21</v>
      </c>
      <c r="D22" s="62"/>
      <c r="E22" s="62"/>
      <c r="F22" s="62"/>
      <c r="G22" s="51"/>
    </row>
    <row r="23" spans="2:7" ht="42" customHeight="1" x14ac:dyDescent="0.2">
      <c r="B23" s="13" t="s">
        <v>33</v>
      </c>
      <c r="C23" s="14" t="s">
        <v>79</v>
      </c>
      <c r="D23" s="23"/>
      <c r="E23" s="23"/>
      <c r="F23" s="23"/>
      <c r="G23" s="47" t="s">
        <v>66</v>
      </c>
    </row>
    <row r="24" spans="2:7" ht="16.149999999999999" customHeight="1" x14ac:dyDescent="0.2">
      <c r="B24" s="16"/>
      <c r="C24" s="17" t="s">
        <v>18</v>
      </c>
      <c r="D24" s="7">
        <f>SUM(D26:D27)</f>
        <v>445.6</v>
      </c>
      <c r="E24" s="7">
        <f t="shared" ref="E24:F24" si="2">SUM(E26:E27)</f>
        <v>430.9</v>
      </c>
      <c r="F24" s="7">
        <f t="shared" si="2"/>
        <v>435.5</v>
      </c>
      <c r="G24" s="51"/>
    </row>
    <row r="25" spans="2:7" ht="18" customHeight="1" x14ac:dyDescent="0.2">
      <c r="B25" s="80"/>
      <c r="C25" s="39" t="s">
        <v>4</v>
      </c>
      <c r="D25" s="6"/>
      <c r="E25" s="6"/>
      <c r="F25" s="6"/>
      <c r="G25" s="52"/>
    </row>
    <row r="26" spans="2:7" ht="16.149999999999999" customHeight="1" x14ac:dyDescent="0.2">
      <c r="B26" s="81"/>
      <c r="C26" s="38" t="s">
        <v>11</v>
      </c>
      <c r="D26" s="22">
        <v>445.3</v>
      </c>
      <c r="E26" s="22">
        <v>430.9</v>
      </c>
      <c r="F26" s="22">
        <v>435.5</v>
      </c>
      <c r="G26" s="53"/>
    </row>
    <row r="27" spans="2:7" ht="16.149999999999999" customHeight="1" x14ac:dyDescent="0.2">
      <c r="B27" s="82"/>
      <c r="C27" s="38" t="s">
        <v>10</v>
      </c>
      <c r="D27" s="22">
        <v>0.3</v>
      </c>
      <c r="E27" s="22"/>
      <c r="F27" s="22"/>
      <c r="G27" s="53"/>
    </row>
    <row r="28" spans="2:7" ht="30" customHeight="1" x14ac:dyDescent="0.2">
      <c r="B28" s="13" t="s">
        <v>34</v>
      </c>
      <c r="C28" s="14" t="s">
        <v>80</v>
      </c>
      <c r="D28" s="23"/>
      <c r="E28" s="23"/>
      <c r="F28" s="23"/>
      <c r="G28" s="47" t="s">
        <v>67</v>
      </c>
    </row>
    <row r="29" spans="2:7" ht="16.149999999999999" customHeight="1" x14ac:dyDescent="0.2">
      <c r="B29" s="16"/>
      <c r="C29" s="17" t="s">
        <v>18</v>
      </c>
      <c r="D29" s="7">
        <f>SUM(D31:D33)</f>
        <v>80.7</v>
      </c>
      <c r="E29" s="7">
        <f t="shared" ref="E29:F29" si="3">SUM(E31:E33)</f>
        <v>83.7</v>
      </c>
      <c r="F29" s="7">
        <f t="shared" si="3"/>
        <v>84.699999999999989</v>
      </c>
      <c r="G29" s="51"/>
    </row>
    <row r="30" spans="2:7" ht="16.149999999999999" customHeight="1" x14ac:dyDescent="0.2">
      <c r="B30" s="80"/>
      <c r="C30" s="39" t="s">
        <v>4</v>
      </c>
      <c r="D30" s="6"/>
      <c r="E30" s="6"/>
      <c r="F30" s="6"/>
      <c r="G30" s="52"/>
    </row>
    <row r="31" spans="2:7" ht="16.149999999999999" customHeight="1" x14ac:dyDescent="0.2">
      <c r="B31" s="81"/>
      <c r="C31" s="38" t="s">
        <v>11</v>
      </c>
      <c r="D31" s="21">
        <v>40</v>
      </c>
      <c r="E31" s="22">
        <v>41.5</v>
      </c>
      <c r="F31" s="22">
        <v>41.9</v>
      </c>
      <c r="G31" s="53"/>
    </row>
    <row r="32" spans="2:7" ht="16.149999999999999" customHeight="1" x14ac:dyDescent="0.2">
      <c r="B32" s="81"/>
      <c r="C32" s="15" t="s">
        <v>14</v>
      </c>
      <c r="D32" s="21">
        <v>40.700000000000003</v>
      </c>
      <c r="E32" s="22">
        <v>42.2</v>
      </c>
      <c r="F32" s="22">
        <v>42.8</v>
      </c>
      <c r="G32" s="53"/>
    </row>
    <row r="33" spans="2:7" ht="16.149999999999999" customHeight="1" x14ac:dyDescent="0.2">
      <c r="B33" s="82"/>
      <c r="C33" s="38" t="s">
        <v>10</v>
      </c>
      <c r="D33" s="22"/>
      <c r="E33" s="22"/>
      <c r="F33" s="22"/>
      <c r="G33" s="53"/>
    </row>
    <row r="34" spans="2:7" ht="29.25" customHeight="1" x14ac:dyDescent="0.2">
      <c r="B34" s="13" t="s">
        <v>35</v>
      </c>
      <c r="C34" s="14" t="s">
        <v>81</v>
      </c>
      <c r="D34" s="23"/>
      <c r="E34" s="23"/>
      <c r="F34" s="23"/>
      <c r="G34" s="47" t="s">
        <v>65</v>
      </c>
    </row>
    <row r="35" spans="2:7" ht="16.149999999999999" customHeight="1" x14ac:dyDescent="0.2">
      <c r="B35" s="16"/>
      <c r="C35" s="17" t="s">
        <v>18</v>
      </c>
      <c r="D35" s="7">
        <f>SUM(D37:D39)</f>
        <v>2617.3000000000002</v>
      </c>
      <c r="E35" s="7">
        <f t="shared" ref="E35:F35" si="4">SUM(E37:E39)</f>
        <v>3653.1</v>
      </c>
      <c r="F35" s="7">
        <f t="shared" si="4"/>
        <v>391.90000000000003</v>
      </c>
      <c r="G35" s="51"/>
    </row>
    <row r="36" spans="2:7" ht="16.149999999999999" customHeight="1" x14ac:dyDescent="0.2">
      <c r="B36" s="80"/>
      <c r="C36" s="39" t="s">
        <v>4</v>
      </c>
      <c r="D36" s="6"/>
      <c r="E36" s="6"/>
      <c r="F36" s="6"/>
      <c r="G36" s="52"/>
    </row>
    <row r="37" spans="2:7" ht="16.149999999999999" customHeight="1" x14ac:dyDescent="0.2">
      <c r="B37" s="81"/>
      <c r="C37" s="38" t="s">
        <v>11</v>
      </c>
      <c r="D37" s="21">
        <v>2585.8000000000002</v>
      </c>
      <c r="E37" s="22">
        <v>3652.1</v>
      </c>
      <c r="F37" s="22">
        <v>390.8</v>
      </c>
      <c r="G37" s="53"/>
    </row>
    <row r="38" spans="2:7" ht="16.149999999999999" customHeight="1" x14ac:dyDescent="0.2">
      <c r="B38" s="81"/>
      <c r="C38" s="15" t="s">
        <v>14</v>
      </c>
      <c r="D38" s="21">
        <v>2.6</v>
      </c>
      <c r="E38" s="22">
        <v>1</v>
      </c>
      <c r="F38" s="22">
        <v>1.1000000000000001</v>
      </c>
      <c r="G38" s="53"/>
    </row>
    <row r="39" spans="2:7" ht="16.149999999999999" customHeight="1" x14ac:dyDescent="0.2">
      <c r="B39" s="82"/>
      <c r="C39" s="38" t="s">
        <v>10</v>
      </c>
      <c r="D39" s="21">
        <v>28.9</v>
      </c>
      <c r="E39" s="22"/>
      <c r="F39" s="22"/>
      <c r="G39" s="53"/>
    </row>
    <row r="40" spans="2:7" ht="29.25" customHeight="1" x14ac:dyDescent="0.2">
      <c r="B40" s="13" t="s">
        <v>36</v>
      </c>
      <c r="C40" s="14" t="s">
        <v>82</v>
      </c>
      <c r="D40" s="23"/>
      <c r="E40" s="23"/>
      <c r="F40" s="23"/>
      <c r="G40" s="47" t="s">
        <v>65</v>
      </c>
    </row>
    <row r="41" spans="2:7" ht="16.149999999999999" customHeight="1" x14ac:dyDescent="0.2">
      <c r="B41" s="16"/>
      <c r="C41" s="17" t="s">
        <v>18</v>
      </c>
      <c r="D41" s="7">
        <f>SUM(D43:D44)</f>
        <v>25</v>
      </c>
      <c r="E41" s="7">
        <f t="shared" ref="E41:F41" si="5">SUM(E43:E44)</f>
        <v>25.9</v>
      </c>
      <c r="F41" s="7">
        <f t="shared" si="5"/>
        <v>26.2</v>
      </c>
      <c r="G41" s="51"/>
    </row>
    <row r="42" spans="2:7" ht="16.149999999999999" customHeight="1" x14ac:dyDescent="0.2">
      <c r="B42" s="80"/>
      <c r="C42" s="39" t="s">
        <v>4</v>
      </c>
      <c r="D42" s="6"/>
      <c r="E42" s="6"/>
      <c r="F42" s="6"/>
      <c r="G42" s="52"/>
    </row>
    <row r="43" spans="2:7" ht="29.25" customHeight="1" x14ac:dyDescent="0.2">
      <c r="B43" s="81"/>
      <c r="C43" s="38" t="s">
        <v>11</v>
      </c>
      <c r="D43" s="21">
        <v>25</v>
      </c>
      <c r="E43" s="22">
        <v>25.9</v>
      </c>
      <c r="F43" s="22">
        <v>26.2</v>
      </c>
      <c r="G43" s="53"/>
    </row>
    <row r="44" spans="2:7" ht="16.149999999999999" customHeight="1" x14ac:dyDescent="0.2">
      <c r="B44" s="82"/>
      <c r="C44" s="38" t="s">
        <v>10</v>
      </c>
      <c r="D44" s="22"/>
      <c r="E44" s="22"/>
      <c r="F44" s="22"/>
      <c r="G44" s="53"/>
    </row>
    <row r="45" spans="2:7" ht="27" customHeight="1" x14ac:dyDescent="0.2">
      <c r="B45" s="13" t="s">
        <v>37</v>
      </c>
      <c r="C45" s="45" t="s">
        <v>83</v>
      </c>
      <c r="D45" s="23"/>
      <c r="E45" s="23"/>
      <c r="F45" s="23"/>
      <c r="G45" s="47" t="s">
        <v>65</v>
      </c>
    </row>
    <row r="46" spans="2:7" ht="16.149999999999999" customHeight="1" x14ac:dyDescent="0.2">
      <c r="B46" s="16"/>
      <c r="C46" s="17" t="s">
        <v>18</v>
      </c>
      <c r="D46" s="7">
        <f>SUM(D48:D50)</f>
        <v>111.4</v>
      </c>
      <c r="E46" s="7">
        <f t="shared" ref="E46:F46" si="6">SUM(E48:E50)</f>
        <v>31.1</v>
      </c>
      <c r="F46" s="7">
        <f t="shared" si="6"/>
        <v>31.4</v>
      </c>
      <c r="G46" s="51"/>
    </row>
    <row r="47" spans="2:7" ht="16.149999999999999" customHeight="1" x14ac:dyDescent="0.2">
      <c r="B47" s="80"/>
      <c r="C47" s="39" t="s">
        <v>4</v>
      </c>
      <c r="D47" s="6"/>
      <c r="E47" s="6"/>
      <c r="F47" s="6"/>
      <c r="G47" s="52"/>
    </row>
    <row r="48" spans="2:7" ht="16.149999999999999" customHeight="1" x14ac:dyDescent="0.2">
      <c r="B48" s="81"/>
      <c r="C48" s="38" t="s">
        <v>11</v>
      </c>
      <c r="D48" s="21">
        <v>21.8</v>
      </c>
      <c r="E48" s="22">
        <v>31.1</v>
      </c>
      <c r="F48" s="22">
        <v>31.4</v>
      </c>
      <c r="G48" s="53"/>
    </row>
    <row r="49" spans="2:7" ht="16.149999999999999" customHeight="1" x14ac:dyDescent="0.2">
      <c r="B49" s="81"/>
      <c r="C49" s="15" t="s">
        <v>14</v>
      </c>
      <c r="D49" s="21">
        <v>34.4</v>
      </c>
      <c r="E49" s="22"/>
      <c r="F49" s="22"/>
      <c r="G49" s="53"/>
    </row>
    <row r="50" spans="2:7" ht="16.149999999999999" customHeight="1" x14ac:dyDescent="0.2">
      <c r="B50" s="82"/>
      <c r="C50" s="38" t="s">
        <v>10</v>
      </c>
      <c r="D50" s="21">
        <v>55.2</v>
      </c>
      <c r="E50" s="22"/>
      <c r="F50" s="22"/>
      <c r="G50" s="53"/>
    </row>
    <row r="51" spans="2:7" ht="18" customHeight="1" x14ac:dyDescent="0.2">
      <c r="B51" s="13" t="s">
        <v>38</v>
      </c>
      <c r="C51" s="14" t="s">
        <v>84</v>
      </c>
      <c r="D51" s="23"/>
      <c r="E51" s="23"/>
      <c r="F51" s="23"/>
      <c r="G51" s="47" t="s">
        <v>65</v>
      </c>
    </row>
    <row r="52" spans="2:7" ht="16.149999999999999" customHeight="1" x14ac:dyDescent="0.2">
      <c r="B52" s="16"/>
      <c r="C52" s="17" t="s">
        <v>18</v>
      </c>
      <c r="D52" s="7">
        <f>SUM(D54)</f>
        <v>445</v>
      </c>
      <c r="E52" s="7">
        <f t="shared" ref="E52:F52" si="7">SUM(E54)</f>
        <v>259.3</v>
      </c>
      <c r="F52" s="7">
        <f t="shared" si="7"/>
        <v>262</v>
      </c>
      <c r="G52" s="51"/>
    </row>
    <row r="53" spans="2:7" ht="16.149999999999999" customHeight="1" x14ac:dyDescent="0.2">
      <c r="B53" s="80"/>
      <c r="C53" s="39" t="s">
        <v>4</v>
      </c>
      <c r="D53" s="6"/>
      <c r="E53" s="6"/>
      <c r="F53" s="6"/>
      <c r="G53" s="52"/>
    </row>
    <row r="54" spans="2:7" ht="16.149999999999999" customHeight="1" x14ac:dyDescent="0.2">
      <c r="B54" s="81"/>
      <c r="C54" s="38" t="s">
        <v>11</v>
      </c>
      <c r="D54" s="21">
        <v>445</v>
      </c>
      <c r="E54" s="22">
        <v>259.3</v>
      </c>
      <c r="F54" s="22">
        <v>262</v>
      </c>
      <c r="G54" s="53"/>
    </row>
    <row r="55" spans="2:7" ht="16.149999999999999" customHeight="1" x14ac:dyDescent="0.2">
      <c r="B55" s="82"/>
      <c r="C55" s="38" t="s">
        <v>10</v>
      </c>
      <c r="D55" s="22"/>
      <c r="E55" s="22"/>
      <c r="F55" s="22"/>
      <c r="G55" s="53"/>
    </row>
    <row r="56" spans="2:7" ht="31.5" customHeight="1" x14ac:dyDescent="0.2">
      <c r="B56" s="13" t="s">
        <v>39</v>
      </c>
      <c r="C56" s="14" t="s">
        <v>85</v>
      </c>
      <c r="D56" s="23"/>
      <c r="E56" s="23"/>
      <c r="F56" s="23"/>
      <c r="G56" s="47" t="s">
        <v>65</v>
      </c>
    </row>
    <row r="57" spans="2:7" ht="16.149999999999999" customHeight="1" x14ac:dyDescent="0.2">
      <c r="B57" s="16"/>
      <c r="C57" s="17" t="s">
        <v>18</v>
      </c>
      <c r="D57" s="7">
        <f>SUM(D59:D60)</f>
        <v>205.8</v>
      </c>
      <c r="E57" s="7">
        <f t="shared" ref="E57:F57" si="8">SUM(E59:E60)</f>
        <v>302.60000000000002</v>
      </c>
      <c r="F57" s="7">
        <f t="shared" si="8"/>
        <v>305.8</v>
      </c>
      <c r="G57" s="51"/>
    </row>
    <row r="58" spans="2:7" ht="16.149999999999999" customHeight="1" x14ac:dyDescent="0.2">
      <c r="B58" s="80"/>
      <c r="C58" s="39" t="s">
        <v>4</v>
      </c>
      <c r="D58" s="6"/>
      <c r="E58" s="6"/>
      <c r="F58" s="6"/>
      <c r="G58" s="52"/>
    </row>
    <row r="59" spans="2:7" ht="16.149999999999999" customHeight="1" x14ac:dyDescent="0.2">
      <c r="B59" s="81"/>
      <c r="C59" s="15" t="s">
        <v>14</v>
      </c>
      <c r="D59" s="21">
        <v>205.8</v>
      </c>
      <c r="E59" s="22">
        <v>302.60000000000002</v>
      </c>
      <c r="F59" s="22">
        <v>305.8</v>
      </c>
      <c r="G59" s="53"/>
    </row>
    <row r="60" spans="2:7" ht="16.149999999999999" customHeight="1" x14ac:dyDescent="0.2">
      <c r="B60" s="82"/>
      <c r="C60" s="38" t="s">
        <v>10</v>
      </c>
      <c r="D60" s="22"/>
      <c r="E60" s="22"/>
      <c r="F60" s="22"/>
      <c r="G60" s="53"/>
    </row>
    <row r="61" spans="2:7" ht="30.75" customHeight="1" x14ac:dyDescent="0.2">
      <c r="B61" s="13" t="s">
        <v>40</v>
      </c>
      <c r="C61" s="14" t="s">
        <v>86</v>
      </c>
      <c r="D61" s="23"/>
      <c r="E61" s="23"/>
      <c r="F61" s="23"/>
      <c r="G61" s="47" t="s">
        <v>65</v>
      </c>
    </row>
    <row r="62" spans="2:7" ht="16.149999999999999" customHeight="1" x14ac:dyDescent="0.2">
      <c r="B62" s="16"/>
      <c r="C62" s="17" t="s">
        <v>18</v>
      </c>
      <c r="D62" s="7">
        <f>SUM(D64:D65)</f>
        <v>106.1</v>
      </c>
      <c r="E62" s="7">
        <f t="shared" ref="E62:F62" si="9">SUM(E64:E65)</f>
        <v>112</v>
      </c>
      <c r="F62" s="7">
        <f t="shared" si="9"/>
        <v>113.2</v>
      </c>
      <c r="G62" s="51"/>
    </row>
    <row r="63" spans="2:7" ht="16.149999999999999" customHeight="1" x14ac:dyDescent="0.2">
      <c r="B63" s="80"/>
      <c r="C63" s="39" t="s">
        <v>4</v>
      </c>
      <c r="D63" s="6"/>
      <c r="E63" s="6"/>
      <c r="F63" s="6"/>
      <c r="G63" s="52"/>
    </row>
    <row r="64" spans="2:7" ht="16.149999999999999" customHeight="1" x14ac:dyDescent="0.2">
      <c r="B64" s="81"/>
      <c r="C64" s="15" t="s">
        <v>14</v>
      </c>
      <c r="D64" s="21">
        <v>106.1</v>
      </c>
      <c r="E64" s="22">
        <v>112</v>
      </c>
      <c r="F64" s="22">
        <v>113.2</v>
      </c>
      <c r="G64" s="53"/>
    </row>
    <row r="65" spans="2:8" ht="16.899999999999999" customHeight="1" x14ac:dyDescent="0.2">
      <c r="B65" s="82"/>
      <c r="C65" s="38" t="s">
        <v>10</v>
      </c>
      <c r="D65" s="22"/>
      <c r="E65" s="22"/>
      <c r="F65" s="22"/>
      <c r="G65" s="53"/>
    </row>
    <row r="66" spans="2:8" ht="32.25" customHeight="1" x14ac:dyDescent="0.2">
      <c r="B66" s="11" t="s">
        <v>41</v>
      </c>
      <c r="C66" s="11" t="s">
        <v>103</v>
      </c>
      <c r="D66" s="12"/>
      <c r="E66" s="12"/>
      <c r="F66" s="12"/>
      <c r="G66" s="54"/>
    </row>
    <row r="67" spans="2:8" ht="53.25" customHeight="1" x14ac:dyDescent="0.2">
      <c r="B67" s="13" t="s">
        <v>42</v>
      </c>
      <c r="C67" s="14" t="s">
        <v>115</v>
      </c>
      <c r="D67" s="23"/>
      <c r="E67" s="23"/>
      <c r="F67" s="23"/>
      <c r="G67" s="47" t="s">
        <v>68</v>
      </c>
    </row>
    <row r="68" spans="2:8" ht="16.149999999999999" customHeight="1" x14ac:dyDescent="0.2">
      <c r="B68" s="16"/>
      <c r="C68" s="17" t="s">
        <v>18</v>
      </c>
      <c r="D68" s="7">
        <f>SUM(D70:D72)</f>
        <v>147.80000000000001</v>
      </c>
      <c r="E68" s="7">
        <f t="shared" ref="E68:F68" si="10">SUM(E70:E72)</f>
        <v>158.5</v>
      </c>
      <c r="F68" s="7">
        <f t="shared" si="10"/>
        <v>160.19999999999999</v>
      </c>
      <c r="G68" s="51"/>
    </row>
    <row r="69" spans="2:8" ht="16.149999999999999" customHeight="1" x14ac:dyDescent="0.2">
      <c r="B69" s="80"/>
      <c r="C69" s="39" t="s">
        <v>4</v>
      </c>
      <c r="D69" s="6"/>
      <c r="E69" s="6"/>
      <c r="F69" s="6"/>
      <c r="G69" s="52"/>
    </row>
    <row r="70" spans="2:8" ht="16.149999999999999" customHeight="1" x14ac:dyDescent="0.2">
      <c r="B70" s="81"/>
      <c r="C70" s="38" t="s">
        <v>11</v>
      </c>
      <c r="D70" s="21">
        <v>65</v>
      </c>
      <c r="E70" s="22">
        <v>67.400000000000006</v>
      </c>
      <c r="F70" s="22">
        <v>68.099999999999994</v>
      </c>
      <c r="G70" s="53"/>
    </row>
    <row r="71" spans="2:8" ht="16.149999999999999" customHeight="1" x14ac:dyDescent="0.2">
      <c r="B71" s="81"/>
      <c r="C71" s="15" t="s">
        <v>14</v>
      </c>
      <c r="D71" s="21">
        <v>82.8</v>
      </c>
      <c r="E71" s="22">
        <v>91.1</v>
      </c>
      <c r="F71" s="22">
        <v>92.1</v>
      </c>
      <c r="G71" s="53"/>
    </row>
    <row r="72" spans="2:8" ht="16.149999999999999" customHeight="1" x14ac:dyDescent="0.2">
      <c r="B72" s="82"/>
      <c r="C72" s="38" t="s">
        <v>10</v>
      </c>
      <c r="D72" s="22"/>
      <c r="E72" s="22"/>
      <c r="F72" s="22"/>
      <c r="G72" s="53"/>
    </row>
    <row r="73" spans="2:8" ht="32.450000000000003" customHeight="1" x14ac:dyDescent="0.2">
      <c r="B73" s="13" t="s">
        <v>43</v>
      </c>
      <c r="C73" s="14" t="s">
        <v>87</v>
      </c>
      <c r="D73" s="23"/>
      <c r="E73" s="23"/>
      <c r="F73" s="23"/>
      <c r="G73" s="47" t="s">
        <v>66</v>
      </c>
      <c r="H73" s="46"/>
    </row>
    <row r="74" spans="2:8" ht="16.149999999999999" customHeight="1" x14ac:dyDescent="0.2">
      <c r="B74" s="16"/>
      <c r="C74" s="17" t="s">
        <v>18</v>
      </c>
      <c r="D74" s="7">
        <f>SUM(D76:D77)</f>
        <v>44</v>
      </c>
      <c r="E74" s="7">
        <f t="shared" ref="E74:F74" si="11">SUM(E76:E77)</f>
        <v>36</v>
      </c>
      <c r="F74" s="7">
        <f t="shared" si="11"/>
        <v>36.4</v>
      </c>
      <c r="G74" s="51"/>
      <c r="H74" s="74"/>
    </row>
    <row r="75" spans="2:8" ht="16.149999999999999" customHeight="1" x14ac:dyDescent="0.2">
      <c r="B75" s="80"/>
      <c r="C75" s="39" t="s">
        <v>4</v>
      </c>
      <c r="D75" s="6"/>
      <c r="E75" s="6"/>
      <c r="F75" s="6"/>
      <c r="G75" s="52"/>
    </row>
    <row r="76" spans="2:8" ht="16.149999999999999" customHeight="1" x14ac:dyDescent="0.2">
      <c r="B76" s="81"/>
      <c r="C76" s="38" t="s">
        <v>11</v>
      </c>
      <c r="D76" s="22">
        <v>43.4</v>
      </c>
      <c r="E76" s="22">
        <v>36</v>
      </c>
      <c r="F76" s="22">
        <v>36.4</v>
      </c>
      <c r="G76" s="53"/>
    </row>
    <row r="77" spans="2:8" ht="16.149999999999999" customHeight="1" x14ac:dyDescent="0.2">
      <c r="B77" s="82"/>
      <c r="C77" s="38" t="s">
        <v>10</v>
      </c>
      <c r="D77" s="22">
        <v>0.6</v>
      </c>
      <c r="E77" s="22"/>
      <c r="F77" s="22"/>
      <c r="G77" s="53"/>
    </row>
    <row r="78" spans="2:8" ht="29.25" customHeight="1" x14ac:dyDescent="0.2">
      <c r="B78" s="13" t="s">
        <v>44</v>
      </c>
      <c r="C78" s="14" t="s">
        <v>88</v>
      </c>
      <c r="D78" s="23"/>
      <c r="E78" s="23"/>
      <c r="F78" s="23"/>
      <c r="G78" s="47" t="s">
        <v>69</v>
      </c>
    </row>
    <row r="79" spans="2:8" ht="16.149999999999999" customHeight="1" x14ac:dyDescent="0.2">
      <c r="B79" s="16"/>
      <c r="C79" s="17" t="s">
        <v>18</v>
      </c>
      <c r="D79" s="7">
        <f>SUM(D81:D84)</f>
        <v>409.6</v>
      </c>
      <c r="E79" s="7">
        <f>SUM(E81:E84)</f>
        <v>482</v>
      </c>
      <c r="F79" s="7">
        <f>SUM(F81:F84)</f>
        <v>487.1</v>
      </c>
      <c r="G79" s="51"/>
    </row>
    <row r="80" spans="2:8" ht="16.149999999999999" customHeight="1" x14ac:dyDescent="0.2">
      <c r="B80" s="80"/>
      <c r="C80" s="39" t="s">
        <v>4</v>
      </c>
      <c r="D80" s="6"/>
      <c r="E80" s="6"/>
      <c r="F80" s="6"/>
      <c r="G80" s="52"/>
    </row>
    <row r="81" spans="2:7" ht="16.149999999999999" customHeight="1" x14ac:dyDescent="0.2">
      <c r="B81" s="81"/>
      <c r="C81" s="38" t="s">
        <v>11</v>
      </c>
      <c r="D81" s="21">
        <v>393.1</v>
      </c>
      <c r="E81" s="22">
        <v>452.3</v>
      </c>
      <c r="F81" s="22">
        <v>457.1</v>
      </c>
      <c r="G81" s="53"/>
    </row>
    <row r="82" spans="2:7" ht="16.149999999999999" customHeight="1" x14ac:dyDescent="0.2">
      <c r="B82" s="81"/>
      <c r="C82" s="15" t="s">
        <v>14</v>
      </c>
      <c r="D82" s="22"/>
      <c r="E82" s="22"/>
      <c r="F82" s="22"/>
      <c r="G82" s="53"/>
    </row>
    <row r="83" spans="2:7" ht="16.149999999999999" customHeight="1" x14ac:dyDescent="0.2">
      <c r="B83" s="81"/>
      <c r="C83" s="38" t="s">
        <v>22</v>
      </c>
      <c r="D83" s="22">
        <v>0.6</v>
      </c>
      <c r="E83" s="22">
        <v>4.7</v>
      </c>
      <c r="F83" s="22">
        <v>4.7</v>
      </c>
      <c r="G83" s="53"/>
    </row>
    <row r="84" spans="2:7" ht="16.149999999999999" customHeight="1" x14ac:dyDescent="0.2">
      <c r="B84" s="82"/>
      <c r="C84" s="38" t="s">
        <v>10</v>
      </c>
      <c r="D84" s="22">
        <v>15.9</v>
      </c>
      <c r="E84" s="22">
        <v>25</v>
      </c>
      <c r="F84" s="22">
        <v>25.3</v>
      </c>
      <c r="G84" s="53"/>
    </row>
    <row r="85" spans="2:7" ht="57" customHeight="1" x14ac:dyDescent="0.2">
      <c r="B85" s="13" t="s">
        <v>45</v>
      </c>
      <c r="C85" s="14" t="s">
        <v>89</v>
      </c>
      <c r="D85" s="23"/>
      <c r="E85" s="23"/>
      <c r="F85" s="23"/>
      <c r="G85" s="47" t="s">
        <v>70</v>
      </c>
    </row>
    <row r="86" spans="2:7" ht="16.149999999999999" customHeight="1" x14ac:dyDescent="0.2">
      <c r="B86" s="16"/>
      <c r="C86" s="17" t="s">
        <v>18</v>
      </c>
      <c r="D86" s="7">
        <f>SUM(D88:D91)</f>
        <v>1817.5000000000002</v>
      </c>
      <c r="E86" s="7">
        <f>SUM(E88:E91)</f>
        <v>1624.9</v>
      </c>
      <c r="F86" s="7">
        <f>SUM(F88:F91)</f>
        <v>1642.1000000000001</v>
      </c>
      <c r="G86" s="51"/>
    </row>
    <row r="87" spans="2:7" ht="16.149999999999999" customHeight="1" x14ac:dyDescent="0.2">
      <c r="B87" s="80"/>
      <c r="C87" s="39" t="s">
        <v>4</v>
      </c>
      <c r="D87" s="6"/>
      <c r="E87" s="6"/>
      <c r="F87" s="6"/>
      <c r="G87" s="52"/>
    </row>
    <row r="88" spans="2:7" ht="16.149999999999999" customHeight="1" x14ac:dyDescent="0.2">
      <c r="B88" s="81"/>
      <c r="C88" s="38" t="s">
        <v>11</v>
      </c>
      <c r="D88" s="21">
        <v>1243.3</v>
      </c>
      <c r="E88" s="22">
        <v>1112.0999999999999</v>
      </c>
      <c r="F88" s="22">
        <v>1123.9000000000001</v>
      </c>
      <c r="G88" s="53"/>
    </row>
    <row r="89" spans="2:7" ht="16.149999999999999" customHeight="1" x14ac:dyDescent="0.2">
      <c r="B89" s="81"/>
      <c r="C89" s="15" t="s">
        <v>14</v>
      </c>
      <c r="D89" s="21">
        <v>104.9</v>
      </c>
      <c r="E89" s="22">
        <v>94.4</v>
      </c>
      <c r="F89" s="22">
        <v>95.4</v>
      </c>
      <c r="G89" s="53"/>
    </row>
    <row r="90" spans="2:7" ht="16.149999999999999" customHeight="1" x14ac:dyDescent="0.2">
      <c r="B90" s="81"/>
      <c r="C90" s="38" t="s">
        <v>22</v>
      </c>
      <c r="D90" s="21">
        <v>382.1</v>
      </c>
      <c r="E90" s="22">
        <v>340.9</v>
      </c>
      <c r="F90" s="22">
        <v>344.5</v>
      </c>
      <c r="G90" s="53"/>
    </row>
    <row r="91" spans="2:7" ht="16.149999999999999" customHeight="1" x14ac:dyDescent="0.2">
      <c r="B91" s="82"/>
      <c r="C91" s="38" t="s">
        <v>10</v>
      </c>
      <c r="D91" s="21">
        <v>87.2</v>
      </c>
      <c r="E91" s="22">
        <v>77.5</v>
      </c>
      <c r="F91" s="22">
        <v>78.3</v>
      </c>
      <c r="G91" s="53"/>
    </row>
    <row r="92" spans="2:7" ht="31.15" customHeight="1" x14ac:dyDescent="0.2">
      <c r="B92" s="13" t="s">
        <v>46</v>
      </c>
      <c r="C92" s="14" t="s">
        <v>90</v>
      </c>
      <c r="D92" s="23"/>
      <c r="E92" s="23"/>
      <c r="F92" s="23"/>
      <c r="G92" s="47" t="s">
        <v>71</v>
      </c>
    </row>
    <row r="93" spans="2:7" ht="16.149999999999999" customHeight="1" x14ac:dyDescent="0.2">
      <c r="B93" s="16"/>
      <c r="C93" s="17" t="s">
        <v>18</v>
      </c>
      <c r="D93" s="7">
        <f>SUM(D95:D95)</f>
        <v>1142</v>
      </c>
      <c r="E93" s="7">
        <f>SUM(E95:E95)</f>
        <v>1244.8</v>
      </c>
      <c r="F93" s="7">
        <f>SUM(F95:F95)</f>
        <v>1258</v>
      </c>
      <c r="G93" s="51"/>
    </row>
    <row r="94" spans="2:7" ht="16.149999999999999" customHeight="1" x14ac:dyDescent="0.2">
      <c r="B94" s="80"/>
      <c r="C94" s="39" t="s">
        <v>4</v>
      </c>
      <c r="D94" s="6"/>
      <c r="E94" s="6"/>
      <c r="F94" s="6"/>
      <c r="G94" s="52"/>
    </row>
    <row r="95" spans="2:7" ht="31.15" customHeight="1" x14ac:dyDescent="0.2">
      <c r="B95" s="81"/>
      <c r="C95" s="38" t="s">
        <v>11</v>
      </c>
      <c r="D95" s="21">
        <v>1142</v>
      </c>
      <c r="E95" s="22">
        <v>1244.8</v>
      </c>
      <c r="F95" s="22">
        <v>1258</v>
      </c>
      <c r="G95" s="53"/>
    </row>
    <row r="96" spans="2:7" ht="30" customHeight="1" x14ac:dyDescent="0.2">
      <c r="B96" s="13" t="s">
        <v>47</v>
      </c>
      <c r="C96" s="14" t="s">
        <v>91</v>
      </c>
      <c r="D96" s="23"/>
      <c r="E96" s="23"/>
      <c r="F96" s="23"/>
      <c r="G96" s="47" t="s">
        <v>69</v>
      </c>
    </row>
    <row r="97" spans="2:7" ht="16.149999999999999" customHeight="1" x14ac:dyDescent="0.2">
      <c r="B97" s="16"/>
      <c r="C97" s="17" t="s">
        <v>18</v>
      </c>
      <c r="D97" s="7">
        <f>SUM(D99:D101)</f>
        <v>408.7</v>
      </c>
      <c r="E97" s="7">
        <f t="shared" ref="E97:F97" si="12">SUM(E99:E101)</f>
        <v>490.50000000000006</v>
      </c>
      <c r="F97" s="7">
        <f t="shared" si="12"/>
        <v>495.70000000000005</v>
      </c>
      <c r="G97" s="51"/>
    </row>
    <row r="98" spans="2:7" ht="16.149999999999999" customHeight="1" x14ac:dyDescent="0.2">
      <c r="B98" s="80"/>
      <c r="C98" s="39" t="s">
        <v>4</v>
      </c>
      <c r="D98" s="6"/>
      <c r="E98" s="6"/>
      <c r="F98" s="6"/>
      <c r="G98" s="52"/>
    </row>
    <row r="99" spans="2:7" ht="33" customHeight="1" x14ac:dyDescent="0.2">
      <c r="B99" s="81"/>
      <c r="C99" s="38" t="s">
        <v>11</v>
      </c>
      <c r="D99" s="21">
        <v>79.7</v>
      </c>
      <c r="E99" s="22">
        <v>148.30000000000001</v>
      </c>
      <c r="F99" s="22">
        <v>149.9</v>
      </c>
      <c r="G99" s="53"/>
    </row>
    <row r="100" spans="2:7" ht="21" customHeight="1" x14ac:dyDescent="0.2">
      <c r="B100" s="81"/>
      <c r="C100" s="15" t="s">
        <v>14</v>
      </c>
      <c r="D100" s="21">
        <v>311.39999999999998</v>
      </c>
      <c r="E100" s="22">
        <v>339.6</v>
      </c>
      <c r="F100" s="22">
        <v>343.2</v>
      </c>
      <c r="G100" s="53"/>
    </row>
    <row r="101" spans="2:7" ht="16.149999999999999" customHeight="1" x14ac:dyDescent="0.2">
      <c r="B101" s="82"/>
      <c r="C101" s="38" t="s">
        <v>10</v>
      </c>
      <c r="D101" s="21">
        <v>17.600000000000001</v>
      </c>
      <c r="E101" s="22">
        <v>2.6</v>
      </c>
      <c r="F101" s="22">
        <v>2.6</v>
      </c>
      <c r="G101" s="53"/>
    </row>
    <row r="102" spans="2:7" ht="30" customHeight="1" x14ac:dyDescent="0.2">
      <c r="B102" s="13" t="s">
        <v>48</v>
      </c>
      <c r="C102" s="14" t="s">
        <v>92</v>
      </c>
      <c r="D102" s="23"/>
      <c r="E102" s="23"/>
      <c r="F102" s="23"/>
      <c r="G102" s="47" t="s">
        <v>72</v>
      </c>
    </row>
    <row r="103" spans="2:7" ht="16.149999999999999" customHeight="1" x14ac:dyDescent="0.2">
      <c r="B103" s="16"/>
      <c r="C103" s="17" t="s">
        <v>18</v>
      </c>
      <c r="D103" s="7">
        <f>SUM(D105:D106)</f>
        <v>123.9</v>
      </c>
      <c r="E103" s="7">
        <f t="shared" ref="E103:F103" si="13">SUM(E105:E106)</f>
        <v>121.4</v>
      </c>
      <c r="F103" s="7">
        <f t="shared" si="13"/>
        <v>122.7</v>
      </c>
      <c r="G103" s="51"/>
    </row>
    <row r="104" spans="2:7" ht="16.149999999999999" customHeight="1" x14ac:dyDescent="0.2">
      <c r="B104" s="80"/>
      <c r="C104" s="39" t="s">
        <v>4</v>
      </c>
      <c r="D104" s="6"/>
      <c r="E104" s="6"/>
      <c r="F104" s="6"/>
      <c r="G104" s="52"/>
    </row>
    <row r="105" spans="2:7" ht="16.149999999999999" customHeight="1" x14ac:dyDescent="0.2">
      <c r="B105" s="81"/>
      <c r="C105" s="38" t="s">
        <v>11</v>
      </c>
      <c r="D105" s="21">
        <v>53</v>
      </c>
      <c r="E105" s="22">
        <v>51.9</v>
      </c>
      <c r="F105" s="22">
        <v>52.5</v>
      </c>
      <c r="G105" s="53"/>
    </row>
    <row r="106" spans="2:7" ht="16.149999999999999" customHeight="1" x14ac:dyDescent="0.2">
      <c r="B106" s="81"/>
      <c r="C106" s="15" t="s">
        <v>14</v>
      </c>
      <c r="D106" s="21">
        <v>70.900000000000006</v>
      </c>
      <c r="E106" s="22">
        <v>69.5</v>
      </c>
      <c r="F106" s="22">
        <v>70.2</v>
      </c>
      <c r="G106" s="53"/>
    </row>
    <row r="107" spans="2:7" ht="16.149999999999999" customHeight="1" x14ac:dyDescent="0.2">
      <c r="B107" s="82"/>
      <c r="C107" s="38" t="s">
        <v>10</v>
      </c>
      <c r="D107" s="22"/>
      <c r="E107" s="22"/>
      <c r="F107" s="22"/>
      <c r="G107" s="53"/>
    </row>
    <row r="108" spans="2:7" ht="18.75" customHeight="1" x14ac:dyDescent="0.2">
      <c r="B108" s="13" t="s">
        <v>49</v>
      </c>
      <c r="C108" s="14" t="s">
        <v>93</v>
      </c>
      <c r="D108" s="23"/>
      <c r="E108" s="23"/>
      <c r="F108" s="23"/>
      <c r="G108" s="47" t="s">
        <v>71</v>
      </c>
    </row>
    <row r="109" spans="2:7" ht="16.149999999999999" customHeight="1" x14ac:dyDescent="0.2">
      <c r="B109" s="16"/>
      <c r="C109" s="17" t="s">
        <v>18</v>
      </c>
      <c r="D109" s="7">
        <f>SUM(D111:D114)</f>
        <v>77.3</v>
      </c>
      <c r="E109" s="7">
        <f t="shared" ref="E109:F109" si="14">SUM(E111:E114)</f>
        <v>142.5</v>
      </c>
      <c r="F109" s="7">
        <f t="shared" si="14"/>
        <v>142.6</v>
      </c>
      <c r="G109" s="51"/>
    </row>
    <row r="110" spans="2:7" ht="16.149999999999999" customHeight="1" x14ac:dyDescent="0.2">
      <c r="B110" s="80"/>
      <c r="C110" s="39" t="s">
        <v>4</v>
      </c>
      <c r="D110" s="6"/>
      <c r="E110" s="6"/>
      <c r="F110" s="6"/>
      <c r="G110" s="52"/>
    </row>
    <row r="111" spans="2:7" ht="16.149999999999999" customHeight="1" x14ac:dyDescent="0.2">
      <c r="B111" s="81"/>
      <c r="C111" s="38" t="s">
        <v>11</v>
      </c>
      <c r="D111" s="22"/>
      <c r="E111" s="22"/>
      <c r="F111" s="22"/>
      <c r="G111" s="53"/>
    </row>
    <row r="112" spans="2:7" ht="16.149999999999999" customHeight="1" x14ac:dyDescent="0.2">
      <c r="B112" s="81"/>
      <c r="C112" s="15" t="s">
        <v>14</v>
      </c>
      <c r="D112" s="21">
        <v>72.099999999999994</v>
      </c>
      <c r="E112" s="22">
        <v>137.1</v>
      </c>
      <c r="F112" s="22">
        <v>137.1</v>
      </c>
      <c r="G112" s="53"/>
    </row>
    <row r="113" spans="2:7" ht="16.149999999999999" customHeight="1" x14ac:dyDescent="0.2">
      <c r="B113" s="81"/>
      <c r="C113" s="38" t="s">
        <v>22</v>
      </c>
      <c r="D113" s="22">
        <v>5.2</v>
      </c>
      <c r="E113" s="22">
        <v>5.4</v>
      </c>
      <c r="F113" s="22">
        <v>5.5</v>
      </c>
      <c r="G113" s="53"/>
    </row>
    <row r="114" spans="2:7" ht="16.149999999999999" customHeight="1" x14ac:dyDescent="0.2">
      <c r="B114" s="82"/>
      <c r="C114" s="38" t="s">
        <v>10</v>
      </c>
      <c r="D114" s="22"/>
      <c r="E114" s="22"/>
      <c r="F114" s="22"/>
      <c r="G114" s="53"/>
    </row>
    <row r="115" spans="2:7" ht="29.25" customHeight="1" x14ac:dyDescent="0.2">
      <c r="B115" s="13" t="s">
        <v>50</v>
      </c>
      <c r="C115" s="14" t="s">
        <v>94</v>
      </c>
      <c r="D115" s="23"/>
      <c r="E115" s="23"/>
      <c r="F115" s="23"/>
      <c r="G115" s="47" t="s">
        <v>66</v>
      </c>
    </row>
    <row r="116" spans="2:7" ht="16.149999999999999" customHeight="1" x14ac:dyDescent="0.2">
      <c r="B116" s="16"/>
      <c r="C116" s="17" t="s">
        <v>18</v>
      </c>
      <c r="D116" s="7">
        <f>SUM(D118:D120)</f>
        <v>186.9</v>
      </c>
      <c r="E116" s="7">
        <f t="shared" ref="E116:F116" si="15">SUM(E118:E120)</f>
        <v>191.9</v>
      </c>
      <c r="F116" s="7">
        <f t="shared" si="15"/>
        <v>193.9</v>
      </c>
      <c r="G116" s="51"/>
    </row>
    <row r="117" spans="2:7" ht="16.149999999999999" customHeight="1" x14ac:dyDescent="0.2">
      <c r="B117" s="80"/>
      <c r="C117" s="39" t="s">
        <v>4</v>
      </c>
      <c r="D117" s="6"/>
      <c r="E117" s="6"/>
      <c r="F117" s="6"/>
      <c r="G117" s="52"/>
    </row>
    <row r="118" spans="2:7" ht="16.149999999999999" customHeight="1" x14ac:dyDescent="0.2">
      <c r="B118" s="81"/>
      <c r="C118" s="38" t="s">
        <v>11</v>
      </c>
      <c r="D118" s="21">
        <v>186.1</v>
      </c>
      <c r="E118" s="22">
        <v>191.9</v>
      </c>
      <c r="F118" s="22">
        <v>193.9</v>
      </c>
      <c r="G118" s="53"/>
    </row>
    <row r="119" spans="2:7" ht="17.25" customHeight="1" x14ac:dyDescent="0.2">
      <c r="B119" s="81"/>
      <c r="C119" s="38" t="s">
        <v>22</v>
      </c>
      <c r="D119" s="22"/>
      <c r="E119" s="22"/>
      <c r="F119" s="22"/>
      <c r="G119" s="53"/>
    </row>
    <row r="120" spans="2:7" ht="18.75" customHeight="1" x14ac:dyDescent="0.2">
      <c r="B120" s="82"/>
      <c r="C120" s="38" t="s">
        <v>10</v>
      </c>
      <c r="D120" s="22">
        <v>0.8</v>
      </c>
      <c r="E120" s="22"/>
      <c r="F120" s="22"/>
      <c r="G120" s="53"/>
    </row>
    <row r="121" spans="2:7" ht="27" customHeight="1" x14ac:dyDescent="0.2">
      <c r="B121" s="13" t="s">
        <v>51</v>
      </c>
      <c r="C121" s="14" t="s">
        <v>95</v>
      </c>
      <c r="D121" s="23"/>
      <c r="E121" s="23"/>
      <c r="F121" s="23"/>
      <c r="G121" s="47" t="s">
        <v>73</v>
      </c>
    </row>
    <row r="122" spans="2:7" ht="18.75" customHeight="1" x14ac:dyDescent="0.2">
      <c r="B122" s="16"/>
      <c r="C122" s="17" t="s">
        <v>18</v>
      </c>
      <c r="D122" s="7">
        <f>SUM(D124:D126)</f>
        <v>1.7</v>
      </c>
      <c r="E122" s="7">
        <f t="shared" ref="E122:F122" si="16">SUM(E124:E126)</f>
        <v>29</v>
      </c>
      <c r="F122" s="7">
        <f t="shared" si="16"/>
        <v>29.3</v>
      </c>
      <c r="G122" s="51"/>
    </row>
    <row r="123" spans="2:7" ht="16.5" customHeight="1" x14ac:dyDescent="0.2">
      <c r="B123" s="80"/>
      <c r="C123" s="39" t="s">
        <v>4</v>
      </c>
      <c r="D123" s="6"/>
      <c r="E123" s="6"/>
      <c r="F123" s="6"/>
      <c r="G123" s="52"/>
    </row>
    <row r="124" spans="2:7" ht="25.5" customHeight="1" x14ac:dyDescent="0.2">
      <c r="B124" s="81"/>
      <c r="C124" s="38" t="s">
        <v>11</v>
      </c>
      <c r="D124" s="21">
        <v>1.7</v>
      </c>
      <c r="E124" s="22">
        <v>29</v>
      </c>
      <c r="F124" s="22">
        <v>29.3</v>
      </c>
      <c r="G124" s="53"/>
    </row>
    <row r="125" spans="2:7" ht="18.75" customHeight="1" x14ac:dyDescent="0.2">
      <c r="B125" s="81"/>
      <c r="C125" s="38" t="s">
        <v>22</v>
      </c>
      <c r="D125" s="22"/>
      <c r="E125" s="22"/>
      <c r="F125" s="22"/>
      <c r="G125" s="53"/>
    </row>
    <row r="126" spans="2:7" ht="18.75" customHeight="1" x14ac:dyDescent="0.2">
      <c r="B126" s="82"/>
      <c r="C126" s="38" t="s">
        <v>10</v>
      </c>
      <c r="D126" s="22"/>
      <c r="E126" s="22"/>
      <c r="F126" s="22"/>
      <c r="G126" s="53"/>
    </row>
    <row r="127" spans="2:7" ht="30.6" customHeight="1" x14ac:dyDescent="0.2">
      <c r="B127" s="13" t="s">
        <v>52</v>
      </c>
      <c r="C127" s="14" t="s">
        <v>96</v>
      </c>
      <c r="D127" s="23"/>
      <c r="E127" s="23"/>
      <c r="F127" s="23"/>
      <c r="G127" s="47" t="s">
        <v>71</v>
      </c>
    </row>
    <row r="128" spans="2:7" ht="18.75" customHeight="1" x14ac:dyDescent="0.2">
      <c r="B128" s="16"/>
      <c r="C128" s="17" t="s">
        <v>18</v>
      </c>
      <c r="D128" s="7">
        <f>SUM(D130:D132)</f>
        <v>1826.6</v>
      </c>
      <c r="E128" s="7">
        <f t="shared" ref="E128:F128" si="17">SUM(E130:E132)</f>
        <v>1076.7</v>
      </c>
      <c r="F128" s="7">
        <f t="shared" si="17"/>
        <v>1088.0999999999999</v>
      </c>
      <c r="G128" s="51"/>
    </row>
    <row r="129" spans="2:7" ht="18.75" customHeight="1" x14ac:dyDescent="0.2">
      <c r="B129" s="80"/>
      <c r="C129" s="39" t="s">
        <v>4</v>
      </c>
      <c r="D129" s="6"/>
      <c r="E129" s="6"/>
      <c r="F129" s="6"/>
      <c r="G129" s="52"/>
    </row>
    <row r="130" spans="2:7" ht="26.25" customHeight="1" x14ac:dyDescent="0.2">
      <c r="B130" s="81"/>
      <c r="C130" s="38" t="s">
        <v>11</v>
      </c>
      <c r="D130" s="22">
        <v>560</v>
      </c>
      <c r="E130" s="22"/>
      <c r="F130" s="22"/>
      <c r="G130" s="53"/>
    </row>
    <row r="131" spans="2:7" ht="18.75" customHeight="1" x14ac:dyDescent="0.2">
      <c r="B131" s="81"/>
      <c r="C131" s="15" t="s">
        <v>14</v>
      </c>
      <c r="D131" s="21">
        <v>1266.5999999999999</v>
      </c>
      <c r="E131" s="22">
        <v>1076.7</v>
      </c>
      <c r="F131" s="22">
        <v>1088.0999999999999</v>
      </c>
      <c r="G131" s="53"/>
    </row>
    <row r="132" spans="2:7" ht="18.75" customHeight="1" x14ac:dyDescent="0.2">
      <c r="B132" s="82"/>
      <c r="C132" s="38" t="s">
        <v>10</v>
      </c>
      <c r="D132" s="22"/>
      <c r="E132" s="22"/>
      <c r="F132" s="22"/>
      <c r="G132" s="53"/>
    </row>
    <row r="133" spans="2:7" ht="28.5" customHeight="1" x14ac:dyDescent="0.2">
      <c r="B133" s="13" t="s">
        <v>53</v>
      </c>
      <c r="C133" s="14" t="s">
        <v>97</v>
      </c>
      <c r="D133" s="23"/>
      <c r="E133" s="23"/>
      <c r="F133" s="23"/>
      <c r="G133" s="47" t="s">
        <v>65</v>
      </c>
    </row>
    <row r="134" spans="2:7" ht="18.75" customHeight="1" x14ac:dyDescent="0.2">
      <c r="B134" s="16"/>
      <c r="C134" s="17" t="s">
        <v>18</v>
      </c>
      <c r="D134" s="7">
        <f>SUM(D136:D137)</f>
        <v>1064</v>
      </c>
      <c r="E134" s="7">
        <f t="shared" ref="E134:F134" si="18">SUM(E136:E137)</f>
        <v>1192.9000000000001</v>
      </c>
      <c r="F134" s="7">
        <f t="shared" si="18"/>
        <v>1205.5</v>
      </c>
      <c r="G134" s="51"/>
    </row>
    <row r="135" spans="2:7" ht="18.75" customHeight="1" x14ac:dyDescent="0.2">
      <c r="B135" s="80"/>
      <c r="C135" s="39" t="s">
        <v>4</v>
      </c>
      <c r="D135" s="6"/>
      <c r="E135" s="6"/>
      <c r="F135" s="6"/>
      <c r="G135" s="52"/>
    </row>
    <row r="136" spans="2:7" ht="29.45" customHeight="1" x14ac:dyDescent="0.2">
      <c r="B136" s="81"/>
      <c r="C136" s="38" t="s">
        <v>11</v>
      </c>
      <c r="D136" s="21">
        <v>85.2</v>
      </c>
      <c r="E136" s="22"/>
      <c r="F136" s="22"/>
      <c r="G136" s="53"/>
    </row>
    <row r="137" spans="2:7" ht="18.75" customHeight="1" x14ac:dyDescent="0.2">
      <c r="B137" s="82"/>
      <c r="C137" s="38" t="s">
        <v>10</v>
      </c>
      <c r="D137" s="21">
        <v>978.8</v>
      </c>
      <c r="E137" s="22">
        <v>1192.9000000000001</v>
      </c>
      <c r="F137" s="22">
        <v>1205.5</v>
      </c>
      <c r="G137" s="53"/>
    </row>
    <row r="138" spans="2:7" ht="28.5" customHeight="1" x14ac:dyDescent="0.2">
      <c r="B138" s="13" t="s">
        <v>54</v>
      </c>
      <c r="C138" s="14" t="s">
        <v>98</v>
      </c>
      <c r="D138" s="23"/>
      <c r="E138" s="23"/>
      <c r="F138" s="23"/>
      <c r="G138" s="47" t="s">
        <v>65</v>
      </c>
    </row>
    <row r="139" spans="2:7" ht="18" customHeight="1" x14ac:dyDescent="0.2">
      <c r="B139" s="16"/>
      <c r="C139" s="17" t="s">
        <v>18</v>
      </c>
      <c r="D139" s="62">
        <f>SUM(D141:D142)</f>
        <v>146</v>
      </c>
      <c r="E139" s="7">
        <f t="shared" ref="E139:F139" si="19">SUM(E141:E142)</f>
        <v>103.7</v>
      </c>
      <c r="F139" s="7">
        <f t="shared" si="19"/>
        <v>104.8</v>
      </c>
      <c r="G139" s="51"/>
    </row>
    <row r="140" spans="2:7" ht="18.75" customHeight="1" x14ac:dyDescent="0.2">
      <c r="B140" s="80"/>
      <c r="C140" s="39" t="s">
        <v>4</v>
      </c>
      <c r="D140" s="6"/>
      <c r="E140" s="6"/>
      <c r="F140" s="6"/>
      <c r="G140" s="52"/>
    </row>
    <row r="141" spans="2:7" ht="31.9" customHeight="1" x14ac:dyDescent="0.2">
      <c r="B141" s="81"/>
      <c r="C141" s="38" t="s">
        <v>11</v>
      </c>
      <c r="D141" s="21">
        <v>88.6</v>
      </c>
      <c r="E141" s="22">
        <v>103.7</v>
      </c>
      <c r="F141" s="22">
        <v>104.8</v>
      </c>
      <c r="G141" s="53"/>
    </row>
    <row r="142" spans="2:7" ht="18.75" customHeight="1" x14ac:dyDescent="0.2">
      <c r="B142" s="82"/>
      <c r="C142" s="38" t="s">
        <v>10</v>
      </c>
      <c r="D142" s="21">
        <v>57.4</v>
      </c>
      <c r="E142" s="22"/>
      <c r="F142" s="22"/>
      <c r="G142" s="53"/>
    </row>
    <row r="143" spans="2:7" ht="28.5" customHeight="1" x14ac:dyDescent="0.2">
      <c r="B143" s="13" t="s">
        <v>55</v>
      </c>
      <c r="C143" s="14" t="s">
        <v>99</v>
      </c>
      <c r="D143" s="23"/>
      <c r="E143" s="23"/>
      <c r="F143" s="23"/>
      <c r="G143" s="47" t="s">
        <v>68</v>
      </c>
    </row>
    <row r="144" spans="2:7" ht="18.75" customHeight="1" x14ac:dyDescent="0.2">
      <c r="B144" s="16"/>
      <c r="C144" s="17" t="s">
        <v>18</v>
      </c>
      <c r="D144" s="7">
        <f>SUM(D146:D148)</f>
        <v>219</v>
      </c>
      <c r="E144" s="7">
        <f t="shared" ref="E144:F144" si="20">SUM(E146:E148)</f>
        <v>227.20000000000002</v>
      </c>
      <c r="F144" s="7">
        <f t="shared" si="20"/>
        <v>229.60000000000002</v>
      </c>
      <c r="G144" s="51"/>
    </row>
    <row r="145" spans="2:7" ht="18.75" customHeight="1" x14ac:dyDescent="0.2">
      <c r="B145" s="80"/>
      <c r="C145" s="39" t="s">
        <v>4</v>
      </c>
      <c r="D145" s="6"/>
      <c r="E145" s="6"/>
      <c r="F145" s="6"/>
      <c r="G145" s="52"/>
    </row>
    <row r="146" spans="2:7" ht="30.6" customHeight="1" x14ac:dyDescent="0.2">
      <c r="B146" s="81"/>
      <c r="C146" s="38" t="s">
        <v>11</v>
      </c>
      <c r="D146" s="21">
        <v>79.400000000000006</v>
      </c>
      <c r="E146" s="21">
        <v>82.4</v>
      </c>
      <c r="F146" s="21">
        <v>83.3</v>
      </c>
      <c r="G146" s="52"/>
    </row>
    <row r="147" spans="2:7" ht="18.75" customHeight="1" x14ac:dyDescent="0.2">
      <c r="B147" s="81"/>
      <c r="C147" s="15" t="s">
        <v>14</v>
      </c>
      <c r="D147" s="21">
        <v>139.6</v>
      </c>
      <c r="E147" s="22">
        <v>144.80000000000001</v>
      </c>
      <c r="F147" s="22">
        <v>146.30000000000001</v>
      </c>
      <c r="G147" s="53"/>
    </row>
    <row r="148" spans="2:7" ht="18.75" customHeight="1" x14ac:dyDescent="0.2">
      <c r="B148" s="82"/>
      <c r="C148" s="38" t="s">
        <v>10</v>
      </c>
      <c r="D148" s="22"/>
      <c r="E148" s="22"/>
      <c r="F148" s="22"/>
      <c r="G148" s="53"/>
    </row>
    <row r="149" spans="2:7" ht="21.75" customHeight="1" x14ac:dyDescent="0.2">
      <c r="B149" s="13" t="s">
        <v>58</v>
      </c>
      <c r="C149" s="14" t="s">
        <v>100</v>
      </c>
      <c r="D149" s="23"/>
      <c r="E149" s="23"/>
      <c r="F149" s="23"/>
      <c r="G149" s="47" t="s">
        <v>71</v>
      </c>
    </row>
    <row r="150" spans="2:7" ht="18.75" customHeight="1" x14ac:dyDescent="0.2">
      <c r="B150" s="63"/>
      <c r="C150" s="17" t="s">
        <v>18</v>
      </c>
      <c r="D150" s="7">
        <f>SUM(D152:D156)</f>
        <v>494.09999999999997</v>
      </c>
      <c r="E150" s="7">
        <f>SUM(E152:E156)</f>
        <v>521.1</v>
      </c>
      <c r="F150" s="7">
        <f>SUM(F152:F156)</f>
        <v>523.9</v>
      </c>
      <c r="G150" s="51"/>
    </row>
    <row r="151" spans="2:7" ht="18.75" customHeight="1" x14ac:dyDescent="0.2">
      <c r="B151" s="80"/>
      <c r="C151" s="39" t="s">
        <v>4</v>
      </c>
      <c r="D151" s="6"/>
      <c r="E151" s="6"/>
      <c r="F151" s="6"/>
      <c r="G151" s="52"/>
    </row>
    <row r="152" spans="2:7" ht="27.6" customHeight="1" x14ac:dyDescent="0.2">
      <c r="B152" s="81"/>
      <c r="C152" s="38" t="s">
        <v>11</v>
      </c>
      <c r="D152" s="21">
        <v>226.3</v>
      </c>
      <c r="E152" s="22">
        <v>249</v>
      </c>
      <c r="F152" s="22">
        <v>251.6</v>
      </c>
      <c r="G152" s="53"/>
    </row>
    <row r="153" spans="2:7" ht="21" customHeight="1" x14ac:dyDescent="0.2">
      <c r="B153" s="81"/>
      <c r="C153" s="38" t="s">
        <v>14</v>
      </c>
      <c r="D153" s="21">
        <v>50</v>
      </c>
      <c r="E153" s="22">
        <v>200.2</v>
      </c>
      <c r="F153" s="22">
        <v>200.2</v>
      </c>
      <c r="G153" s="53"/>
    </row>
    <row r="154" spans="2:7" ht="18" customHeight="1" x14ac:dyDescent="0.2">
      <c r="B154" s="81"/>
      <c r="C154" s="38" t="s">
        <v>22</v>
      </c>
      <c r="D154" s="21">
        <v>15.7</v>
      </c>
      <c r="E154" s="22">
        <v>50</v>
      </c>
      <c r="F154" s="22">
        <v>50</v>
      </c>
      <c r="G154" s="53"/>
    </row>
    <row r="155" spans="2:7" ht="20.25" customHeight="1" x14ac:dyDescent="0.2">
      <c r="B155" s="81"/>
      <c r="C155" s="15" t="s">
        <v>15</v>
      </c>
      <c r="D155" s="22">
        <v>200.2</v>
      </c>
      <c r="E155" s="22">
        <v>20</v>
      </c>
      <c r="F155" s="22">
        <v>20.2</v>
      </c>
      <c r="G155" s="53"/>
    </row>
    <row r="156" spans="2:7" ht="18.75" customHeight="1" x14ac:dyDescent="0.2">
      <c r="B156" s="60"/>
      <c r="C156" s="38" t="s">
        <v>10</v>
      </c>
      <c r="D156" s="22">
        <v>1.9</v>
      </c>
      <c r="E156" s="22">
        <v>1.9</v>
      </c>
      <c r="F156" s="22">
        <v>1.9</v>
      </c>
      <c r="G156" s="53"/>
    </row>
    <row r="157" spans="2:7" ht="31.15" customHeight="1" x14ac:dyDescent="0.2">
      <c r="B157" s="41" t="s">
        <v>74</v>
      </c>
      <c r="C157" s="14" t="s">
        <v>101</v>
      </c>
      <c r="D157" s="23"/>
      <c r="E157" s="23"/>
      <c r="F157" s="23"/>
      <c r="G157" s="47" t="s">
        <v>71</v>
      </c>
    </row>
    <row r="158" spans="2:7" ht="18.75" customHeight="1" x14ac:dyDescent="0.2">
      <c r="B158" s="63"/>
      <c r="C158" s="17" t="s">
        <v>18</v>
      </c>
      <c r="D158" s="7">
        <f>SUM(D160:D162)</f>
        <v>36.5</v>
      </c>
      <c r="E158" s="7">
        <f t="shared" ref="E158:F158" si="21">SUM(E160:E162)</f>
        <v>38.6</v>
      </c>
      <c r="F158" s="7">
        <f t="shared" si="21"/>
        <v>39.200000000000003</v>
      </c>
      <c r="G158" s="51"/>
    </row>
    <row r="159" spans="2:7" ht="18.75" customHeight="1" x14ac:dyDescent="0.2">
      <c r="B159" s="58"/>
      <c r="C159" s="39" t="s">
        <v>4</v>
      </c>
      <c r="D159" s="6"/>
      <c r="E159" s="6"/>
      <c r="F159" s="6"/>
      <c r="G159" s="52"/>
    </row>
    <row r="160" spans="2:7" ht="31.15" customHeight="1" x14ac:dyDescent="0.2">
      <c r="B160" s="59"/>
      <c r="C160" s="38" t="s">
        <v>11</v>
      </c>
      <c r="D160" s="21">
        <v>36.5</v>
      </c>
      <c r="E160" s="22">
        <v>38.6</v>
      </c>
      <c r="F160" s="22">
        <v>39.200000000000003</v>
      </c>
      <c r="G160" s="53"/>
    </row>
    <row r="161" spans="2:7" ht="18.75" customHeight="1" x14ac:dyDescent="0.2">
      <c r="B161" s="59"/>
      <c r="C161" s="38" t="s">
        <v>22</v>
      </c>
      <c r="D161" s="22"/>
      <c r="E161" s="22"/>
      <c r="F161" s="22"/>
      <c r="G161" s="53"/>
    </row>
    <row r="162" spans="2:7" ht="18.75" customHeight="1" x14ac:dyDescent="0.2">
      <c r="B162" s="60"/>
      <c r="C162" s="38" t="s">
        <v>10</v>
      </c>
      <c r="D162" s="22"/>
      <c r="E162" s="22"/>
      <c r="F162" s="22"/>
      <c r="G162" s="53"/>
    </row>
    <row r="163" spans="2:7" ht="40.9" customHeight="1" x14ac:dyDescent="0.2">
      <c r="B163" s="64" t="s">
        <v>56</v>
      </c>
      <c r="C163" s="11" t="s">
        <v>102</v>
      </c>
      <c r="D163" s="12"/>
      <c r="E163" s="12"/>
      <c r="F163" s="12"/>
      <c r="G163" s="54"/>
    </row>
    <row r="164" spans="2:7" ht="30" customHeight="1" x14ac:dyDescent="0.2">
      <c r="B164" s="41" t="s">
        <v>59</v>
      </c>
      <c r="C164" s="14" t="s">
        <v>104</v>
      </c>
      <c r="D164" s="23"/>
      <c r="E164" s="23"/>
      <c r="F164" s="23"/>
      <c r="G164" s="47" t="s">
        <v>68</v>
      </c>
    </row>
    <row r="165" spans="2:7" ht="16.5" customHeight="1" x14ac:dyDescent="0.2">
      <c r="B165" s="16"/>
      <c r="C165" s="17" t="s">
        <v>3</v>
      </c>
      <c r="D165" s="7">
        <f>SUM(D167:D170)</f>
        <v>25</v>
      </c>
      <c r="E165" s="7">
        <f t="shared" ref="E165:F165" si="22">SUM(E167:E170)</f>
        <v>46.7</v>
      </c>
      <c r="F165" s="7">
        <f t="shared" si="22"/>
        <v>47.2</v>
      </c>
      <c r="G165" s="51"/>
    </row>
    <row r="166" spans="2:7" ht="16.5" customHeight="1" x14ac:dyDescent="0.2">
      <c r="B166" s="80"/>
      <c r="C166" s="39" t="s">
        <v>4</v>
      </c>
      <c r="D166" s="6"/>
      <c r="E166" s="6"/>
      <c r="F166" s="6"/>
      <c r="G166" s="52"/>
    </row>
    <row r="167" spans="2:7" ht="16.5" customHeight="1" x14ac:dyDescent="0.2">
      <c r="B167" s="81"/>
      <c r="C167" s="38" t="s">
        <v>11</v>
      </c>
      <c r="D167" s="22"/>
      <c r="E167" s="22">
        <v>20.8</v>
      </c>
      <c r="F167" s="22">
        <v>21</v>
      </c>
      <c r="G167" s="53"/>
    </row>
    <row r="168" spans="2:7" ht="16.5" customHeight="1" x14ac:dyDescent="0.2">
      <c r="B168" s="81"/>
      <c r="C168" s="15" t="s">
        <v>14</v>
      </c>
      <c r="D168" s="21">
        <v>25</v>
      </c>
      <c r="E168" s="22">
        <v>25.9</v>
      </c>
      <c r="F168" s="22">
        <v>26.2</v>
      </c>
      <c r="G168" s="53"/>
    </row>
    <row r="169" spans="2:7" ht="16.5" customHeight="1" x14ac:dyDescent="0.2">
      <c r="B169" s="81"/>
      <c r="C169" s="15" t="s">
        <v>15</v>
      </c>
      <c r="D169" s="22"/>
      <c r="E169" s="22"/>
      <c r="F169" s="22"/>
      <c r="G169" s="53"/>
    </row>
    <row r="170" spans="2:7" ht="16.5" customHeight="1" x14ac:dyDescent="0.2">
      <c r="B170" s="82"/>
      <c r="C170" s="38" t="s">
        <v>10</v>
      </c>
      <c r="D170" s="22"/>
      <c r="E170" s="22"/>
      <c r="F170" s="22"/>
      <c r="G170" s="53"/>
    </row>
    <row r="171" spans="2:7" ht="32.25" customHeight="1" x14ac:dyDescent="0.2">
      <c r="B171" s="41" t="s">
        <v>57</v>
      </c>
      <c r="C171" s="14" t="s">
        <v>105</v>
      </c>
      <c r="D171" s="23"/>
      <c r="E171" s="23"/>
      <c r="F171" s="23"/>
      <c r="G171" s="47" t="s">
        <v>68</v>
      </c>
    </row>
    <row r="172" spans="2:7" ht="16.5" customHeight="1" x14ac:dyDescent="0.2">
      <c r="B172" s="16"/>
      <c r="C172" s="17" t="s">
        <v>3</v>
      </c>
      <c r="D172" s="7">
        <f>SUM(D174:D176)</f>
        <v>66</v>
      </c>
      <c r="E172" s="7">
        <f t="shared" ref="E172:F172" si="23">SUM(E174:E176)</f>
        <v>0</v>
      </c>
      <c r="F172" s="7">
        <f t="shared" si="23"/>
        <v>0</v>
      </c>
      <c r="G172" s="51"/>
    </row>
    <row r="173" spans="2:7" ht="16.5" customHeight="1" x14ac:dyDescent="0.2">
      <c r="B173" s="80"/>
      <c r="C173" s="39" t="s">
        <v>4</v>
      </c>
      <c r="D173" s="6"/>
      <c r="E173" s="6"/>
      <c r="F173" s="6"/>
      <c r="G173" s="52"/>
    </row>
    <row r="174" spans="2:7" ht="16.5" customHeight="1" x14ac:dyDescent="0.2">
      <c r="B174" s="81"/>
      <c r="C174" s="38" t="s">
        <v>11</v>
      </c>
      <c r="D174" s="22"/>
      <c r="E174" s="22"/>
      <c r="F174" s="22"/>
      <c r="G174" s="53"/>
    </row>
    <row r="175" spans="2:7" ht="16.5" customHeight="1" x14ac:dyDescent="0.2">
      <c r="B175" s="81"/>
      <c r="C175" s="15" t="s">
        <v>15</v>
      </c>
      <c r="D175" s="21">
        <v>66</v>
      </c>
      <c r="E175" s="21"/>
      <c r="F175" s="21"/>
      <c r="G175" s="53"/>
    </row>
    <row r="176" spans="2:7" ht="16.5" customHeight="1" x14ac:dyDescent="0.2">
      <c r="B176" s="82"/>
      <c r="C176" s="38" t="s">
        <v>10</v>
      </c>
      <c r="D176" s="22"/>
      <c r="E176" s="22"/>
      <c r="F176" s="22"/>
      <c r="G176" s="53"/>
    </row>
    <row r="177" spans="2:7" ht="31.5" customHeight="1" x14ac:dyDescent="0.2">
      <c r="B177" s="41" t="s">
        <v>60</v>
      </c>
      <c r="C177" s="14" t="s">
        <v>106</v>
      </c>
      <c r="D177" s="23"/>
      <c r="E177" s="23"/>
      <c r="F177" s="23"/>
      <c r="G177" s="47" t="s">
        <v>66</v>
      </c>
    </row>
    <row r="178" spans="2:7" ht="16.5" customHeight="1" x14ac:dyDescent="0.2">
      <c r="B178" s="16"/>
      <c r="C178" s="17" t="s">
        <v>3</v>
      </c>
      <c r="D178" s="7">
        <f>SUM(D180:D183)</f>
        <v>81</v>
      </c>
      <c r="E178" s="7">
        <f t="shared" ref="E178:F178" si="24">SUM(E180:E183)</f>
        <v>70.5</v>
      </c>
      <c r="F178" s="7">
        <f t="shared" si="24"/>
        <v>72</v>
      </c>
      <c r="G178" s="51"/>
    </row>
    <row r="179" spans="2:7" ht="16.5" customHeight="1" x14ac:dyDescent="0.2">
      <c r="B179" s="80"/>
      <c r="C179" s="39" t="s">
        <v>4</v>
      </c>
      <c r="D179" s="6"/>
      <c r="E179" s="6"/>
      <c r="F179" s="6"/>
      <c r="G179" s="52"/>
    </row>
    <row r="180" spans="2:7" ht="16.5" customHeight="1" x14ac:dyDescent="0.2">
      <c r="B180" s="81"/>
      <c r="C180" s="38" t="s">
        <v>11</v>
      </c>
      <c r="D180" s="21">
        <v>33</v>
      </c>
      <c r="E180" s="22">
        <v>21.8</v>
      </c>
      <c r="F180" s="22">
        <v>22.8</v>
      </c>
      <c r="G180" s="53"/>
    </row>
    <row r="181" spans="2:7" ht="16.5" customHeight="1" x14ac:dyDescent="0.2">
      <c r="B181" s="81"/>
      <c r="C181" s="15" t="s">
        <v>14</v>
      </c>
      <c r="D181" s="21">
        <v>9.6</v>
      </c>
      <c r="E181" s="22">
        <v>9.8000000000000007</v>
      </c>
      <c r="F181" s="22">
        <v>9.9</v>
      </c>
      <c r="G181" s="53"/>
    </row>
    <row r="182" spans="2:7" ht="16.5" customHeight="1" x14ac:dyDescent="0.2">
      <c r="B182" s="81"/>
      <c r="C182" s="15" t="s">
        <v>15</v>
      </c>
      <c r="D182" s="21">
        <v>38.4</v>
      </c>
      <c r="E182" s="22">
        <v>38.9</v>
      </c>
      <c r="F182" s="22">
        <v>39.299999999999997</v>
      </c>
      <c r="G182" s="53"/>
    </row>
    <row r="183" spans="2:7" ht="16.5" customHeight="1" x14ac:dyDescent="0.2">
      <c r="B183" s="82"/>
      <c r="C183" s="38" t="s">
        <v>10</v>
      </c>
      <c r="D183" s="22"/>
      <c r="E183" s="22"/>
      <c r="F183" s="22"/>
      <c r="G183" s="53"/>
    </row>
    <row r="184" spans="2:7" ht="30" customHeight="1" x14ac:dyDescent="0.2">
      <c r="B184" s="41" t="s">
        <v>61</v>
      </c>
      <c r="C184" s="14" t="s">
        <v>107</v>
      </c>
      <c r="D184" s="23"/>
      <c r="E184" s="23"/>
      <c r="F184" s="23"/>
      <c r="G184" s="47" t="s">
        <v>67</v>
      </c>
    </row>
    <row r="185" spans="2:7" ht="16.5" customHeight="1" x14ac:dyDescent="0.2">
      <c r="B185" s="16"/>
      <c r="C185" s="17" t="s">
        <v>3</v>
      </c>
      <c r="D185" s="7"/>
      <c r="E185" s="7"/>
      <c r="F185" s="7"/>
      <c r="G185" s="51"/>
    </row>
    <row r="186" spans="2:7" ht="16.5" customHeight="1" x14ac:dyDescent="0.2">
      <c r="B186" s="80"/>
      <c r="C186" s="39" t="s">
        <v>4</v>
      </c>
      <c r="D186" s="6"/>
      <c r="E186" s="6"/>
      <c r="F186" s="6"/>
      <c r="G186" s="52"/>
    </row>
    <row r="187" spans="2:7" ht="16.5" customHeight="1" x14ac:dyDescent="0.2">
      <c r="B187" s="81"/>
      <c r="C187" s="38" t="s">
        <v>11</v>
      </c>
      <c r="D187" s="22"/>
      <c r="E187" s="22"/>
      <c r="F187" s="22"/>
      <c r="G187" s="53"/>
    </row>
    <row r="188" spans="2:7" ht="16.5" customHeight="1" x14ac:dyDescent="0.2">
      <c r="B188" s="82"/>
      <c r="C188" s="38" t="s">
        <v>10</v>
      </c>
      <c r="D188" s="22"/>
      <c r="E188" s="22"/>
      <c r="F188" s="22"/>
      <c r="G188" s="53"/>
    </row>
    <row r="189" spans="2:7" ht="54.75" customHeight="1" x14ac:dyDescent="0.2">
      <c r="B189" s="41" t="s">
        <v>62</v>
      </c>
      <c r="C189" s="14" t="s">
        <v>108</v>
      </c>
      <c r="D189" s="23"/>
      <c r="E189" s="23"/>
      <c r="F189" s="23"/>
      <c r="G189" s="47" t="s">
        <v>67</v>
      </c>
    </row>
    <row r="190" spans="2:7" ht="16.5" customHeight="1" x14ac:dyDescent="0.2">
      <c r="B190" s="16"/>
      <c r="C190" s="17" t="s">
        <v>3</v>
      </c>
      <c r="D190" s="7">
        <f>SUM(D192:D195)</f>
        <v>138.5</v>
      </c>
      <c r="E190" s="7">
        <f t="shared" ref="E190:F190" si="25">SUM(E192:E195)</f>
        <v>665.6</v>
      </c>
      <c r="F190" s="7">
        <f t="shared" si="25"/>
        <v>1165.5999999999999</v>
      </c>
      <c r="G190" s="51"/>
    </row>
    <row r="191" spans="2:7" ht="16.5" customHeight="1" x14ac:dyDescent="0.2">
      <c r="B191" s="80"/>
      <c r="C191" s="39" t="s">
        <v>4</v>
      </c>
      <c r="D191" s="6"/>
      <c r="E191" s="6"/>
      <c r="F191" s="6"/>
      <c r="G191" s="52"/>
    </row>
    <row r="192" spans="2:7" ht="16.5" customHeight="1" x14ac:dyDescent="0.2">
      <c r="B192" s="81"/>
      <c r="C192" s="38" t="s">
        <v>11</v>
      </c>
      <c r="D192" s="21">
        <v>115</v>
      </c>
      <c r="E192" s="21">
        <v>165.6</v>
      </c>
      <c r="F192" s="21">
        <v>165.6</v>
      </c>
      <c r="G192" s="53"/>
    </row>
    <row r="193" spans="2:7" ht="16.5" customHeight="1" x14ac:dyDescent="0.2">
      <c r="B193" s="81"/>
      <c r="C193" s="15" t="s">
        <v>14</v>
      </c>
      <c r="D193" s="22">
        <v>3.5</v>
      </c>
      <c r="E193" s="22"/>
      <c r="F193" s="22"/>
      <c r="G193" s="53"/>
    </row>
    <row r="194" spans="2:7" ht="16.5" customHeight="1" x14ac:dyDescent="0.2">
      <c r="B194" s="81"/>
      <c r="C194" s="15" t="s">
        <v>15</v>
      </c>
      <c r="D194" s="22">
        <v>20</v>
      </c>
      <c r="E194" s="22">
        <v>500</v>
      </c>
      <c r="F194" s="22">
        <v>1000</v>
      </c>
      <c r="G194" s="53"/>
    </row>
    <row r="195" spans="2:7" ht="16.5" customHeight="1" x14ac:dyDescent="0.2">
      <c r="B195" s="82"/>
      <c r="C195" s="38" t="s">
        <v>10</v>
      </c>
      <c r="D195" s="22"/>
      <c r="E195" s="22"/>
      <c r="F195" s="22"/>
      <c r="G195" s="53"/>
    </row>
    <row r="196" spans="2:7" ht="54" customHeight="1" x14ac:dyDescent="0.2">
      <c r="B196" s="41" t="s">
        <v>63</v>
      </c>
      <c r="C196" s="14" t="s">
        <v>109</v>
      </c>
      <c r="D196" s="23"/>
      <c r="E196" s="23"/>
      <c r="F196" s="23"/>
      <c r="G196" s="47" t="s">
        <v>67</v>
      </c>
    </row>
    <row r="197" spans="2:7" ht="16.5" customHeight="1" x14ac:dyDescent="0.2">
      <c r="B197" s="16"/>
      <c r="C197" s="17" t="s">
        <v>3</v>
      </c>
      <c r="D197" s="7"/>
      <c r="E197" s="57">
        <f>SUM(E199:E202)</f>
        <v>20</v>
      </c>
      <c r="F197" s="57">
        <f>SUM(F199:F202)</f>
        <v>250</v>
      </c>
      <c r="G197" s="51"/>
    </row>
    <row r="198" spans="2:7" ht="16.5" customHeight="1" x14ac:dyDescent="0.2">
      <c r="B198" s="80"/>
      <c r="C198" s="39" t="s">
        <v>4</v>
      </c>
      <c r="D198" s="6"/>
      <c r="E198" s="6"/>
      <c r="F198" s="6"/>
      <c r="G198" s="52"/>
    </row>
    <row r="199" spans="2:7" ht="16.5" customHeight="1" x14ac:dyDescent="0.2">
      <c r="B199" s="81"/>
      <c r="C199" s="38" t="s">
        <v>11</v>
      </c>
      <c r="D199" s="22"/>
      <c r="E199" s="22">
        <v>20</v>
      </c>
      <c r="F199" s="22">
        <v>50</v>
      </c>
      <c r="G199" s="53"/>
    </row>
    <row r="200" spans="2:7" ht="16.5" customHeight="1" x14ac:dyDescent="0.2">
      <c r="B200" s="81"/>
      <c r="C200" s="15" t="s">
        <v>14</v>
      </c>
      <c r="D200" s="21"/>
      <c r="E200" s="21"/>
      <c r="F200" s="21"/>
      <c r="G200" s="53"/>
    </row>
    <row r="201" spans="2:7" ht="16.5" customHeight="1" x14ac:dyDescent="0.2">
      <c r="B201" s="81"/>
      <c r="C201" s="15" t="s">
        <v>15</v>
      </c>
      <c r="D201" s="22"/>
      <c r="E201" s="22"/>
      <c r="F201" s="22">
        <v>200</v>
      </c>
      <c r="G201" s="53"/>
    </row>
    <row r="202" spans="2:7" ht="16.5" customHeight="1" x14ac:dyDescent="0.2">
      <c r="B202" s="82"/>
      <c r="C202" s="38" t="s">
        <v>10</v>
      </c>
      <c r="D202" s="22"/>
      <c r="E202" s="22"/>
      <c r="F202" s="22"/>
      <c r="G202" s="53"/>
    </row>
    <row r="203" spans="2:7" ht="40.5" customHeight="1" x14ac:dyDescent="0.2">
      <c r="B203" s="41" t="s">
        <v>64</v>
      </c>
      <c r="C203" s="14" t="s">
        <v>110</v>
      </c>
      <c r="D203" s="23"/>
      <c r="E203" s="23"/>
      <c r="F203" s="23"/>
      <c r="G203" s="47" t="s">
        <v>67</v>
      </c>
    </row>
    <row r="204" spans="2:7" ht="16.5" customHeight="1" x14ac:dyDescent="0.2">
      <c r="B204" s="16"/>
      <c r="C204" s="17" t="s">
        <v>3</v>
      </c>
      <c r="D204" s="7">
        <f t="shared" ref="D204:F204" si="26">SUM(D206:D209)</f>
        <v>107</v>
      </c>
      <c r="E204" s="7">
        <f t="shared" si="26"/>
        <v>1184</v>
      </c>
      <c r="F204" s="7">
        <f t="shared" si="26"/>
        <v>2209</v>
      </c>
      <c r="G204" s="51"/>
    </row>
    <row r="205" spans="2:7" ht="16.5" customHeight="1" x14ac:dyDescent="0.2">
      <c r="B205" s="80"/>
      <c r="C205" s="39" t="s">
        <v>4</v>
      </c>
      <c r="D205" s="6"/>
      <c r="E205" s="6"/>
      <c r="F205" s="6"/>
      <c r="G205" s="52"/>
    </row>
    <row r="206" spans="2:7" ht="16.5" customHeight="1" x14ac:dyDescent="0.2">
      <c r="B206" s="81"/>
      <c r="C206" s="38" t="s">
        <v>11</v>
      </c>
      <c r="D206" s="21">
        <v>107</v>
      </c>
      <c r="E206" s="21">
        <v>209</v>
      </c>
      <c r="F206" s="21">
        <v>209</v>
      </c>
      <c r="G206" s="53"/>
    </row>
    <row r="207" spans="2:7" ht="16.5" customHeight="1" x14ac:dyDescent="0.2">
      <c r="B207" s="81"/>
      <c r="C207" s="15" t="s">
        <v>14</v>
      </c>
      <c r="D207" s="22"/>
      <c r="E207" s="22"/>
      <c r="F207" s="22"/>
      <c r="G207" s="53"/>
    </row>
    <row r="208" spans="2:7" ht="16.5" customHeight="1" x14ac:dyDescent="0.2">
      <c r="B208" s="81"/>
      <c r="C208" s="15" t="s">
        <v>15</v>
      </c>
      <c r="D208" s="22"/>
      <c r="E208" s="22">
        <v>975</v>
      </c>
      <c r="F208" s="22">
        <v>2000</v>
      </c>
      <c r="G208" s="53"/>
    </row>
    <row r="209" spans="2:8" ht="16.5" customHeight="1" x14ac:dyDescent="0.2">
      <c r="B209" s="82"/>
      <c r="C209" s="38" t="s">
        <v>10</v>
      </c>
      <c r="D209" s="22"/>
      <c r="E209" s="22"/>
      <c r="F209" s="22"/>
      <c r="G209" s="53"/>
    </row>
    <row r="210" spans="2:8" ht="38.25" x14ac:dyDescent="0.2">
      <c r="B210" s="41" t="s">
        <v>117</v>
      </c>
      <c r="C210" s="14" t="s">
        <v>116</v>
      </c>
      <c r="D210" s="23"/>
      <c r="E210" s="23"/>
      <c r="F210" s="23"/>
      <c r="G210" s="47" t="s">
        <v>67</v>
      </c>
      <c r="H210" s="46"/>
    </row>
    <row r="211" spans="2:8" ht="16.5" customHeight="1" x14ac:dyDescent="0.2">
      <c r="B211" s="16"/>
      <c r="C211" s="17" t="s">
        <v>3</v>
      </c>
      <c r="D211" s="7">
        <f t="shared" ref="D211:F211" si="27">SUM(D213:D216)</f>
        <v>8</v>
      </c>
      <c r="E211" s="7">
        <f t="shared" si="27"/>
        <v>0</v>
      </c>
      <c r="F211" s="7">
        <f t="shared" si="27"/>
        <v>0</v>
      </c>
      <c r="G211" s="51"/>
    </row>
    <row r="212" spans="2:8" ht="16.5" customHeight="1" x14ac:dyDescent="0.2">
      <c r="B212" s="76"/>
      <c r="C212" s="39" t="s">
        <v>4</v>
      </c>
      <c r="D212" s="6"/>
      <c r="E212" s="6"/>
      <c r="F212" s="6"/>
      <c r="G212" s="52"/>
    </row>
    <row r="213" spans="2:8" ht="16.5" customHeight="1" x14ac:dyDescent="0.2">
      <c r="B213" s="77"/>
      <c r="C213" s="38" t="s">
        <v>11</v>
      </c>
      <c r="D213" s="21"/>
      <c r="E213" s="21"/>
      <c r="F213" s="21"/>
      <c r="G213" s="53"/>
    </row>
    <row r="214" spans="2:8" ht="16.5" customHeight="1" x14ac:dyDescent="0.2">
      <c r="B214" s="77"/>
      <c r="C214" s="15" t="s">
        <v>14</v>
      </c>
      <c r="D214" s="22">
        <v>0.8</v>
      </c>
      <c r="E214" s="22"/>
      <c r="F214" s="22"/>
      <c r="G214" s="53"/>
    </row>
    <row r="215" spans="2:8" ht="16.5" customHeight="1" x14ac:dyDescent="0.2">
      <c r="B215" s="77"/>
      <c r="C215" s="15" t="s">
        <v>15</v>
      </c>
      <c r="D215" s="22">
        <v>7.2</v>
      </c>
      <c r="E215" s="22"/>
      <c r="F215" s="22"/>
      <c r="G215" s="53"/>
    </row>
    <row r="216" spans="2:8" ht="16.5" customHeight="1" x14ac:dyDescent="0.2">
      <c r="B216" s="78"/>
      <c r="C216" s="38" t="s">
        <v>10</v>
      </c>
      <c r="D216" s="22"/>
      <c r="E216" s="22"/>
      <c r="F216" s="22"/>
      <c r="G216" s="53"/>
    </row>
    <row r="217" spans="2:8" ht="26.25" customHeight="1" x14ac:dyDescent="0.2">
      <c r="B217" s="26"/>
      <c r="C217" s="36" t="s">
        <v>19</v>
      </c>
      <c r="D217" s="37">
        <f>+D7+D12+D24+D29+D35+D46+D52+D68+D74+D79+D86+D93+D97+D103+D109+D116+D122+D134+D139+D165+D172+D178+D41+D150+D204+D197+D190+D185+D158+D144+D128+D62+D57+D17+D211</f>
        <v>13285</v>
      </c>
      <c r="E217" s="37">
        <f>+E7+E12+E24+E29+E35+E46+E52+E68+E74+E79+E86+E93+E97+E103+E109+E116+E122+E134+E139+E165+E172+E178+E41+E150+E204+E197+E190+E185+E158+E144+E128+E62+E57+E17+E211</f>
        <v>15082.700000000003</v>
      </c>
      <c r="F217" s="37">
        <f>+F7+F12+F24+F29+F35+F46+F52+F68+F74+F79+F86+F93+F97+F103+F109+F116+F122+F134+F139+F165+F172+F178+F41+F150+F204+F197+F190+F185+F158+F144+F128+F62+F57+F17+F211</f>
        <v>13674.700000000003</v>
      </c>
      <c r="G217" s="55"/>
    </row>
    <row r="218" spans="2:8" ht="15.75" customHeight="1" x14ac:dyDescent="0.2">
      <c r="B218" s="19"/>
      <c r="C218" s="18" t="s">
        <v>5</v>
      </c>
      <c r="D218" s="5">
        <f>+D206+D192+D215+D214+D193+D194</f>
        <v>253.5</v>
      </c>
      <c r="E218" s="5">
        <f>+E208+E206+E199+E194+E192</f>
        <v>1869.6</v>
      </c>
      <c r="F218" s="5">
        <f>+F208+F206+F201+F199+F194+F192</f>
        <v>3624.6</v>
      </c>
      <c r="G218" s="56"/>
    </row>
    <row r="219" spans="2:8" ht="31.5" customHeight="1" x14ac:dyDescent="0.2">
      <c r="B219" s="19"/>
      <c r="C219" s="18" t="s">
        <v>6</v>
      </c>
      <c r="D219" s="5">
        <v>4344.3</v>
      </c>
      <c r="E219" s="5">
        <f>+E217-D217</f>
        <v>1797.7000000000025</v>
      </c>
      <c r="F219" s="5">
        <f>+F217-E217</f>
        <v>-1408</v>
      </c>
      <c r="G219" s="56"/>
    </row>
    <row r="220" spans="2:8" ht="13.15" customHeight="1" x14ac:dyDescent="0.2">
      <c r="B220" s="83" t="s">
        <v>12</v>
      </c>
      <c r="C220" s="83"/>
      <c r="D220" s="83"/>
      <c r="E220" s="83"/>
      <c r="F220" s="83"/>
      <c r="G220" s="83"/>
      <c r="H220" s="20"/>
    </row>
    <row r="221" spans="2:8" ht="18" customHeight="1" x14ac:dyDescent="0.2">
      <c r="B221" s="83" t="s">
        <v>13</v>
      </c>
      <c r="C221" s="83"/>
      <c r="D221" s="83"/>
      <c r="E221" s="83"/>
      <c r="F221" s="83"/>
      <c r="G221" s="83"/>
      <c r="H221" s="20"/>
    </row>
    <row r="222" spans="2:8" x14ac:dyDescent="0.2">
      <c r="B222" s="79" t="s">
        <v>17</v>
      </c>
      <c r="C222" s="79"/>
      <c r="D222" s="79"/>
      <c r="E222" s="79"/>
      <c r="F222" s="79"/>
      <c r="G222" s="79"/>
    </row>
    <row r="223" spans="2:8" x14ac:dyDescent="0.2">
      <c r="B223" s="1" t="s">
        <v>16</v>
      </c>
    </row>
    <row r="224" spans="2:8" ht="47.25" customHeight="1" x14ac:dyDescent="0.2"/>
    <row r="225" spans="2:6" x14ac:dyDescent="0.2">
      <c r="B225" s="65" t="s">
        <v>111</v>
      </c>
      <c r="C225" s="66">
        <v>2024</v>
      </c>
      <c r="D225" s="66">
        <v>2025</v>
      </c>
      <c r="E225" s="66">
        <v>2026</v>
      </c>
    </row>
    <row r="226" spans="2:6" ht="36" x14ac:dyDescent="0.2">
      <c r="B226" s="67" t="s">
        <v>3</v>
      </c>
      <c r="C226" s="68">
        <f>+C228+C229+C230+C231+C232+C233</f>
        <v>13285</v>
      </c>
      <c r="D226" s="68">
        <f>+D228+D229+D230+D231+D232+D233</f>
        <v>15082.7</v>
      </c>
      <c r="E226" s="68">
        <f>+E228+E229+E230+E231+E232+E233</f>
        <v>13674.699999999999</v>
      </c>
      <c r="F226" s="31"/>
    </row>
    <row r="227" spans="2:6" x14ac:dyDescent="0.2">
      <c r="B227" s="69" t="s">
        <v>4</v>
      </c>
      <c r="C227" s="70"/>
      <c r="D227" s="70"/>
      <c r="E227" s="70"/>
    </row>
    <row r="228" spans="2:6" ht="39" customHeight="1" x14ac:dyDescent="0.2">
      <c r="B228" s="71" t="s">
        <v>11</v>
      </c>
      <c r="C228" s="75">
        <f>+D9+D14+D26+D31+D37+D43+D48+D54+D70+D76+D81+D88+D95+D99+D105+D118+D124+D141+D146+D152+D167+D180+D192+D206+D136+D160+D213+D130</f>
        <v>8778.2000000000007</v>
      </c>
      <c r="D228" s="72">
        <f>+E9+E14+E26+E31+E37+E43+E48+E54+E70+E76+E81+E88+E95+E99+E105+E118+E124+E141+E146+E152+E167+E180+E192+E206+E136+E160+E199+E213</f>
        <v>9201</v>
      </c>
      <c r="E228" s="72">
        <f>+F9+F14+F26+F31+F37+F43+F48+F54+F70+F76+F81+F88+F95+F99+F105+F118+F124+F141+F146+F152+F167+F180+F192+F206+F136+F160+F199+F213</f>
        <v>6025.3</v>
      </c>
    </row>
    <row r="229" spans="2:6" ht="24" x14ac:dyDescent="0.2">
      <c r="B229" s="71" t="s">
        <v>112</v>
      </c>
      <c r="C229" s="75">
        <f>SUM(D154+D113+D90+D83)</f>
        <v>403.6</v>
      </c>
      <c r="D229" s="72">
        <f>+E83+E90+E155+E113</f>
        <v>370.99999999999994</v>
      </c>
      <c r="E229" s="72">
        <f>+F83+F90+F155+F113</f>
        <v>374.9</v>
      </c>
    </row>
    <row r="230" spans="2:6" ht="22.15" customHeight="1" x14ac:dyDescent="0.2">
      <c r="B230" s="71" t="s">
        <v>10</v>
      </c>
      <c r="C230" s="75">
        <f>+D39+D84+D91+D101+D156+D137+D142+D50+D27+D77+D120+D216</f>
        <v>1244.5999999999999</v>
      </c>
      <c r="D230" s="75">
        <f>+E39+E84+E91+E101+E156+E137+E142+E50+E27+E77+E120+E216</f>
        <v>1299.9000000000001</v>
      </c>
      <c r="E230" s="75">
        <f>+F39+F84+F91+F101+F156+F137+F142+F50+F27+F77+F120+F216</f>
        <v>1313.6</v>
      </c>
    </row>
    <row r="231" spans="2:6" x14ac:dyDescent="0.2">
      <c r="B231" s="71" t="s">
        <v>113</v>
      </c>
      <c r="C231" s="75"/>
      <c r="D231" s="72"/>
      <c r="E231" s="72"/>
    </row>
    <row r="232" spans="2:6" ht="36" x14ac:dyDescent="0.2">
      <c r="B232" s="71" t="s">
        <v>14</v>
      </c>
      <c r="C232" s="75">
        <f>+D38+D49+D71+D64+D59+D89+D100+D106+D112+D131+D147+D153+D168+D181+D32+D214+D193</f>
        <v>2526.7999999999997</v>
      </c>
      <c r="D232" s="72">
        <f>+E38+E49+E71+E64+E59+E89+E100+E106+E112+E131+E147+E154+E168+E181+E32+E215</f>
        <v>2496.7000000000003</v>
      </c>
      <c r="E232" s="72">
        <f>+F38+F49+F71+F64+F59+F89+F100+F106+F112+F131+F147+F154+F168+F181+F32+F215</f>
        <v>2521.4</v>
      </c>
    </row>
    <row r="233" spans="2:6" ht="36.75" customHeight="1" x14ac:dyDescent="0.2">
      <c r="B233" s="73" t="s">
        <v>15</v>
      </c>
      <c r="C233" s="75">
        <f>+D155+D169+D175+D182+D194+D201+D208+D215</f>
        <v>331.79999999999995</v>
      </c>
      <c r="D233" s="72">
        <f>+E153+E169+E175+E182+E194+E201+E208+E215</f>
        <v>1714.1</v>
      </c>
      <c r="E233" s="72">
        <f>+F153+F169+F175+F182+F194+F201+F208+F215</f>
        <v>3439.5</v>
      </c>
    </row>
  </sheetData>
  <customSheetViews>
    <customSheetView guid="{EBADBC20-E915-4BE5-896E-C9C171CFC27A}" showPageBreaks="1" fitToPage="1" topLeftCell="B200">
      <selection activeCell="B220" sqref="B220:G220"/>
      <pageMargins left="0.39370078740157483" right="0.39370078740157483" top="0.59055118110236227" bottom="0.59055118110236227" header="0" footer="0"/>
      <pageSetup paperSize="9" scale="69" fitToHeight="0" orientation="portrait" r:id="rId1"/>
    </customSheetView>
    <customSheetView guid="{8E0384B9-5A43-4E3F-8C4C-297E97F78527}" showPageBreaks="1" fitToPage="1" topLeftCell="B20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BB615C49-902B-4D50-9B5C-4E9722C473C2}" fitToPage="1" topLeftCell="B1">
      <selection activeCell="C200" sqref="C200"/>
      <pageMargins left="0.39370078740157483" right="0.39370078740157483" top="0.59055118110236227" bottom="0.59055118110236227" header="0" footer="0"/>
      <pageSetup paperSize="9" scale="50" fitToHeight="0" orientation="portrait" r:id="rId3"/>
    </customSheetView>
    <customSheetView guid="{1D0D37F2-3F1B-4F83-A4E2-E86EF810C983}" fitToPage="1" topLeftCell="B147">
      <selection activeCell="C155" sqref="C15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1653C23C-817F-4C64-8DEC-930B3A1983A9}" fitToPage="1" topLeftCell="B183">
      <selection activeCell="C185" sqref="C185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DB266005-0E88-434F-8BA1-510D2BF2E068}" fitToPage="1" topLeftCell="B4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6"/>
    </customSheetView>
  </customSheetViews>
  <mergeCells count="35">
    <mergeCell ref="B75:B77"/>
    <mergeCell ref="B123:B126"/>
    <mergeCell ref="B151:B155"/>
    <mergeCell ref="B2:G2"/>
    <mergeCell ref="B221:G221"/>
    <mergeCell ref="B166:B170"/>
    <mergeCell ref="B36:B39"/>
    <mergeCell ref="B42:B44"/>
    <mergeCell ref="B47:B50"/>
    <mergeCell ref="B69:B72"/>
    <mergeCell ref="B80:B84"/>
    <mergeCell ref="B87:B91"/>
    <mergeCell ref="B94:B95"/>
    <mergeCell ref="B98:B101"/>
    <mergeCell ref="B104:B107"/>
    <mergeCell ref="B58:B60"/>
    <mergeCell ref="B53:B55"/>
    <mergeCell ref="B191:B195"/>
    <mergeCell ref="B186:B188"/>
    <mergeCell ref="B222:G222"/>
    <mergeCell ref="B18:B21"/>
    <mergeCell ref="B220:G220"/>
    <mergeCell ref="B25:B27"/>
    <mergeCell ref="B30:B33"/>
    <mergeCell ref="B110:B114"/>
    <mergeCell ref="B117:B120"/>
    <mergeCell ref="B173:B176"/>
    <mergeCell ref="B179:B183"/>
    <mergeCell ref="B135:B137"/>
    <mergeCell ref="B140:B142"/>
    <mergeCell ref="B145:B148"/>
    <mergeCell ref="B63:B65"/>
    <mergeCell ref="B205:B209"/>
    <mergeCell ref="B198:B202"/>
    <mergeCell ref="B129:B132"/>
  </mergeCells>
  <pageMargins left="0.39370078740157483" right="0.39370078740157483" top="0.59055118110236227" bottom="0.59055118110236227" header="0" footer="0"/>
  <pageSetup paperSize="9" scale="69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F3" sqref="F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8" t="s">
        <v>3</v>
      </c>
    </row>
    <row r="2" spans="2:2" ht="169.15" customHeight="1" x14ac:dyDescent="0.2">
      <c r="B2" s="3" t="s">
        <v>23</v>
      </c>
    </row>
    <row r="3" spans="2:2" ht="190.5" customHeight="1" x14ac:dyDescent="0.2">
      <c r="B3" s="2" t="s">
        <v>24</v>
      </c>
    </row>
    <row r="4" spans="2:2" ht="120.75" customHeight="1" x14ac:dyDescent="0.2">
      <c r="B4" s="2" t="s">
        <v>25</v>
      </c>
    </row>
    <row r="5" spans="2:2" ht="70.5" customHeight="1" x14ac:dyDescent="0.2">
      <c r="B5" s="2" t="s">
        <v>26</v>
      </c>
    </row>
    <row r="6" spans="2:2" ht="26.25" customHeight="1" x14ac:dyDescent="0.2">
      <c r="B6" s="2" t="s">
        <v>27</v>
      </c>
    </row>
    <row r="7" spans="2:2" ht="178.9" customHeight="1" x14ac:dyDescent="0.2">
      <c r="B7" s="2" t="s">
        <v>28</v>
      </c>
    </row>
    <row r="8" spans="2:2" ht="128.25" customHeight="1" x14ac:dyDescent="0.2">
      <c r="B8" s="44" t="s">
        <v>29</v>
      </c>
    </row>
    <row r="9" spans="2:2" x14ac:dyDescent="0.2">
      <c r="B9" s="4"/>
    </row>
  </sheetData>
  <customSheetViews>
    <customSheetView guid="{EBADBC20-E915-4BE5-896E-C9C171CFC27A}" showPageBreaks="1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1"/>
    </customSheetView>
    <customSheetView guid="{8E0384B9-5A43-4E3F-8C4C-297E97F78527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BB615C49-902B-4D50-9B5C-4E9722C473C2}" fitToPage="1" state="hidden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3"/>
    </customSheetView>
    <customSheetView guid="{1D0D37F2-3F1B-4F83-A4E2-E86EF810C983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1653C23C-817F-4C64-8DEC-930B3A1983A9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B266005-0E88-434F-8BA1-510D2BF2E068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5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user</cp:lastModifiedBy>
  <cp:lastPrinted>2024-02-10T12:30:23Z</cp:lastPrinted>
  <dcterms:created xsi:type="dcterms:W3CDTF">2023-07-11T10:34:54Z</dcterms:created>
  <dcterms:modified xsi:type="dcterms:W3CDTF">2024-12-16T16:49:31Z</dcterms:modified>
</cp:coreProperties>
</file>