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9.xml" ContentType="application/vnd.openxmlformats-officedocument.spreadsheetml.revisionLog+xml"/>
  <Override PartName="/xl/revisions/revisionLog63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4-12-17\"/>
    </mc:Choice>
  </mc:AlternateContent>
  <bookViews>
    <workbookView xWindow="-120" yWindow="-120" windowWidth="29040" windowHeight="15840"/>
  </bookViews>
  <sheets>
    <sheet name="1 programa 3 lentelė" sheetId="1" r:id="rId1"/>
    <sheet name="Lėšų atmintinė" sheetId="2" r:id="rId2"/>
  </sheets>
  <calcPr calcId="152511"/>
  <customWorkbookViews>
    <customWorkbookView name="Sarune Drobuzaite - Personal View" guid="{974B3D56-B907-4FD7-AF29-205D674939BB}" mergeInterval="0" personalView="1" maximized="1" xWindow="-9" yWindow="-9" windowWidth="1938" windowHeight="1038" activeSheetId="1"/>
    <customWorkbookView name="Indrė Butenienė - Individuali peržiūra" guid="{0950847F-C5D6-4B73-AB72-6FF6F74E30B1}" mergeInterval="0" personalView="1" yWindow="2" windowWidth="1920" windowHeight="1018" activeSheetId="1"/>
    <customWorkbookView name="Daiva Ulianskiene - Individuali peržiūra" guid="{8B6C7191-8D5C-4793-9D88-46E336E02B5F}" mergeInterval="0" personalView="1" maximized="1" xWindow="-8" yWindow="-8" windowWidth="1936" windowHeight="1056" activeSheetId="1"/>
    <customWorkbookView name="Svetlana Jerpyliova - Individuali peržiūra" guid="{B387BF2B-BD6A-49CD-818E-820464B234C6}" autoUpdate="1" mergeInterval="15" changesSavedWin="1" personalView="1" xWindow="310" yWindow="70" windowWidth="1502" windowHeight="970" activeSheetId="1"/>
    <customWorkbookView name="Migle Brazeniene - Personal View" guid="{530B83ED-570D-4354-9AD4-04EFB5ECABC2}" mergeInterval="0" personalView="1" maximized="1" xWindow="-8" yWindow="-8" windowWidth="1936" windowHeight="1056" activeSheetId="1"/>
    <customWorkbookView name="user - Individuali peržiūra" guid="{C1EF5078-F834-466D-A78D-C2FEFDDB78FD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9" i="1" l="1"/>
  <c r="C84" i="1" l="1"/>
  <c r="C85" i="1"/>
  <c r="D59" i="1"/>
  <c r="F71" i="1" l="1"/>
  <c r="D83" i="1" l="1"/>
  <c r="E83" i="1"/>
  <c r="C83" i="1"/>
  <c r="D84" i="1"/>
  <c r="E84" i="1"/>
  <c r="E31" i="1"/>
  <c r="F31" i="1"/>
  <c r="D31" i="1"/>
  <c r="E7" i="1"/>
  <c r="F7" i="1"/>
  <c r="D7" i="1"/>
  <c r="F16" i="1"/>
  <c r="E82" i="1"/>
  <c r="E54" i="1"/>
  <c r="D85" i="1" s="1"/>
  <c r="E81" i="1"/>
  <c r="F37" i="1"/>
  <c r="E37" i="1"/>
  <c r="D37" i="1"/>
  <c r="E48" i="1"/>
  <c r="D81" i="1"/>
  <c r="D82" i="1"/>
  <c r="C82" i="1"/>
  <c r="C81" i="1"/>
  <c r="E12" i="1"/>
  <c r="D12" i="1"/>
  <c r="D79" i="1" l="1"/>
  <c r="F12" i="1"/>
  <c r="E18" i="1"/>
  <c r="F18" i="1"/>
  <c r="D18" i="1"/>
  <c r="E23" i="1"/>
  <c r="F23" i="1"/>
  <c r="D23" i="1"/>
  <c r="E27" i="1"/>
  <c r="F27" i="1"/>
  <c r="D27" i="1"/>
  <c r="E59" i="1"/>
  <c r="F59" i="1"/>
  <c r="F54" i="1"/>
  <c r="E85" i="1" s="1"/>
  <c r="E79" i="1" s="1"/>
  <c r="D54" i="1"/>
  <c r="F48" i="1"/>
  <c r="D48" i="1"/>
  <c r="E43" i="1"/>
  <c r="F43" i="1"/>
  <c r="D43" i="1"/>
  <c r="F69" i="1" l="1"/>
  <c r="D69" i="1"/>
  <c r="E71" i="1" s="1"/>
  <c r="E69" i="1"/>
</calcChain>
</file>

<file path=xl/sharedStrings.xml><?xml version="1.0" encoding="utf-8"?>
<sst xmlns="http://schemas.openxmlformats.org/spreadsheetml/2006/main" count="122" uniqueCount="69">
  <si>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</si>
  <si>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</si>
  <si>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</si>
  <si>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</si>
  <si>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</si>
  <si>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</si>
  <si>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</si>
  <si>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2024 metų asignavimai ir kitos lėšos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</si>
  <si>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</si>
  <si>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</si>
  <si>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</si>
  <si>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</si>
  <si>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</si>
  <si>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</si>
  <si>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 xml:space="preserve">Pajamų įmokos ir kitos pajamos </t>
  </si>
  <si>
    <t>Lietuvos Respublikos valstybės biudžeto dotacijos</t>
  </si>
  <si>
    <t>Europos Sąjungos ir kitos tarptautinės finansinės paramos lėšos</t>
  </si>
  <si>
    <t>Skolintos lėšos</t>
  </si>
  <si>
    <t>****PVP - pažangos veiklos priemonė</t>
  </si>
  <si>
    <t>***TVP - tęstinės veiklos priemonė</t>
  </si>
  <si>
    <t>3 lentelė. Panevėžio rajono savivaldybės 2024–2026 metų 001 Savivaldybės valdymo programos uždaviniai, priemonės, asignavimai ir kitos lėšos (tūkst. eurų)</t>
  </si>
  <si>
    <t>1. Savivaldybės biudžetas (įskaitant skolintas lėšas).</t>
  </si>
  <si>
    <t>IŠ VISO programai finansuoti pagal finansavimo šaltinius (1 ir 2 punktai)</t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</si>
  <si>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</si>
  <si>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</si>
  <si>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</si>
  <si>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</si>
  <si>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</si>
  <si>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</si>
  <si>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</si>
  <si>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t xml:space="preserve">001-01-01 (T)*
</t>
  </si>
  <si>
    <t>001-01-01-01 (TVP)***</t>
  </si>
  <si>
    <t>0001-01-01-02 (TVP)</t>
  </si>
  <si>
    <t>001-01-01-03 (TVP)</t>
  </si>
  <si>
    <t>001-01-01-04 (TVP)</t>
  </si>
  <si>
    <t>001-01-01-05 (TVP)</t>
  </si>
  <si>
    <t>001-01-01-06 (TVP)</t>
  </si>
  <si>
    <t>001-01-02 (T)</t>
  </si>
  <si>
    <t>001-01-02-01 (TVP)</t>
  </si>
  <si>
    <t>001-01-03 (P)**</t>
  </si>
  <si>
    <t>001-01-03-01 (PVP)****</t>
  </si>
  <si>
    <t>001-01-03-02 (PVP)</t>
  </si>
  <si>
    <t>001-01-03-03 (PVP)</t>
  </si>
  <si>
    <t>001-01-02-02 (TVP)</t>
  </si>
  <si>
    <t>001-01-01-07(TVP)</t>
  </si>
  <si>
    <t>1.1.1</t>
  </si>
  <si>
    <t>1.1.1.1</t>
  </si>
  <si>
    <t>2.3.2.2</t>
  </si>
  <si>
    <t>1.1.1.1; 1.1.1.3; 2.1.7.2; 2.3.1.3; 2.3.2.1; 2.3.2.2</t>
  </si>
  <si>
    <t>1.1.1.1;
1.1.1.2</t>
  </si>
  <si>
    <t>2.1.7.2</t>
  </si>
  <si>
    <t>1.1.2.1</t>
  </si>
  <si>
    <t>2.2.2.2</t>
  </si>
  <si>
    <t>Uždavinys: Sudaryti sąlygas savivaldybės funkcijų vykdymui</t>
  </si>
  <si>
    <t>Priemonė: Savivaldybės tarybos darbo organizavimas</t>
  </si>
  <si>
    <t>Priemonė: Savivaldybės administracijos darbo organizavimas</t>
  </si>
  <si>
    <t xml:space="preserve">Priemonė: Kontrolės ir audito tarnybos darbo  organizavimas </t>
  </si>
  <si>
    <t xml:space="preserve">Priemonė: Mero rezervas </t>
  </si>
  <si>
    <t>Priemonė: Dalyvavimas vietinėse ir tarptautinėse organizacijose (narystės mokesčių mokėjimas), garbės piliečio išmokos mokėjimas</t>
  </si>
  <si>
    <t>Priemonė: Valstybės deleguotų funkcijų vykdymas</t>
  </si>
  <si>
    <t xml:space="preserve">Priemonė: Priešgaisrinės tarnybos darbo organizavimas </t>
  </si>
  <si>
    <t xml:space="preserve">Priemonė: Paskolų grąžinimas, palūkanų mokėjimas, kredito linijos ir dotacijų grąžinimas </t>
  </si>
  <si>
    <t xml:space="preserve">Priemonė: Projektų administravimas (darbo užmokestis) </t>
  </si>
  <si>
    <t xml:space="preserve">Priemonė: Projekto 05-002-01-07-08 „Valstybinės žemės nuomos mokesčio skaitmeninimas Panevėžio rajono ir Rokiškio rajono savivaldybėse“ įgyvendinimas </t>
  </si>
  <si>
    <t xml:space="preserve">Priemonė: Panevėžio rajono Vadoklių seniūnijos pastato, esančio Ramygalos g. 39, Vadoklių mstl., Panevėžio r., energinio efektyvumo didinimas </t>
  </si>
  <si>
    <t xml:space="preserve">Priemonė: Administracinės naštos mažinimo priemonių taikymas </t>
  </si>
  <si>
    <t xml:space="preserve">Uždavinys: Efektyviai valdyti savivaldybės investicijas ir finansinius srautus </t>
  </si>
  <si>
    <t>Uždavinys: Investuoti į savivaldybės administracijos darbuotojų kompetencijas, darbo sąlygų gerinimą, klientų aptarnavimo tobulinimą</t>
  </si>
  <si>
    <t>Metai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</si>
</sst>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i/>
      <sz val="10"/>
      <name val="Times New Roman"/>
      <family val="1"/>
      <charset val="186"/>
    </font>
    <font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3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1" xfId="0" applyFont="1" applyFill="1" applyBorder="1" applyAlignment="1">
      <alignment vertical="top" wrapText="1"/>
    </xf>
    <xf numFmtId="0" fontId="1" fillId="6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1" fillId="3" borderId="1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2" fontId="3" fillId="5" borderId="1" xfId="0" applyNumberFormat="1" applyFont="1" applyFill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2" fontId="6" fillId="4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top" wrapText="1"/>
    </xf>
    <xf numFmtId="164" fontId="3" fillId="0" borderId="0" xfId="0" applyNumberFormat="1" applyFont="1"/>
    <xf numFmtId="2" fontId="6" fillId="3" borderId="1" xfId="0" applyNumberFormat="1" applyFont="1" applyFill="1" applyBorder="1" applyAlignment="1">
      <alignment horizontal="center" vertical="top" wrapText="1"/>
    </xf>
    <xf numFmtId="2" fontId="6" fillId="5" borderId="1" xfId="0" applyNumberFormat="1" applyFont="1" applyFill="1" applyBorder="1" applyAlignment="1">
      <alignment horizontal="center" vertical="top" wrapText="1"/>
    </xf>
    <xf numFmtId="164" fontId="7" fillId="5" borderId="1" xfId="0" applyNumberFormat="1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7" fillId="3" borderId="1" xfId="0" applyFont="1" applyFill="1" applyBorder="1" applyAlignment="1">
      <alignment vertical="top" wrapText="1"/>
    </xf>
    <xf numFmtId="164" fontId="6" fillId="3" borderId="0" xfId="0" applyNumberFormat="1" applyFont="1" applyFill="1"/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2" fontId="7" fillId="5" borderId="1" xfId="0" applyNumberFormat="1" applyFont="1" applyFill="1" applyBorder="1" applyAlignment="1">
      <alignment horizontal="center" vertical="top" wrapText="1"/>
    </xf>
    <xf numFmtId="0" fontId="4" fillId="0" borderId="0" xfId="0" applyFont="1"/>
    <xf numFmtId="0" fontId="4" fillId="0" borderId="0" xfId="0" applyFont="1" applyAlignment="1">
      <alignment vertical="top"/>
    </xf>
    <xf numFmtId="0" fontId="10" fillId="3" borderId="0" xfId="0" applyFont="1" applyFill="1"/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left" vertical="center" wrapText="1"/>
    </xf>
    <xf numFmtId="164" fontId="7" fillId="4" borderId="1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top" wrapText="1"/>
    </xf>
    <xf numFmtId="164" fontId="7" fillId="6" borderId="1" xfId="0" applyNumberFormat="1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2" fillId="5" borderId="1" xfId="0" applyNumberFormat="1" applyFont="1" applyFill="1" applyBorder="1"/>
    <xf numFmtId="164" fontId="12" fillId="3" borderId="1" xfId="0" applyNumberFormat="1" applyFont="1" applyFill="1" applyBorder="1" applyAlignment="1">
      <alignment vertical="top"/>
    </xf>
    <xf numFmtId="164" fontId="12" fillId="0" borderId="1" xfId="0" applyNumberFormat="1" applyFont="1" applyBorder="1" applyAlignment="1">
      <alignment horizontal="right" vertical="top"/>
    </xf>
    <xf numFmtId="0" fontId="9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4" fillId="0" borderId="0" xfId="0" applyFont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usernames" Target="revisions/userNames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72" Type="http://schemas.openxmlformats.org/officeDocument/2006/relationships/revisionLog" Target="revisionLog9.xml"/><Relationship Id="rId63" Type="http://schemas.openxmlformats.org/officeDocument/2006/relationships/revisionLog" Target="revisionLog63.xml"/><Relationship Id="rId68" Type="http://schemas.openxmlformats.org/officeDocument/2006/relationships/revisionLog" Target="revisionLog5.xml"/><Relationship Id="rId67" Type="http://schemas.openxmlformats.org/officeDocument/2006/relationships/revisionLog" Target="revisionLog4.xml"/><Relationship Id="rId71" Type="http://schemas.openxmlformats.org/officeDocument/2006/relationships/revisionLog" Target="revisionLog8.xml"/><Relationship Id="rId70" Type="http://schemas.openxmlformats.org/officeDocument/2006/relationships/revisionLog" Target="revisionLog7.xml"/><Relationship Id="rId66" Type="http://schemas.openxmlformats.org/officeDocument/2006/relationships/revisionLog" Target="revisionLog3.xml"/><Relationship Id="rId65" Type="http://schemas.openxmlformats.org/officeDocument/2006/relationships/revisionLog" Target="revisionLog2.xml"/><Relationship Id="rId64" Type="http://schemas.openxmlformats.org/officeDocument/2006/relationships/revisionLog" Target="revisionLog1.xml"/><Relationship Id="rId69" Type="http://schemas.openxmlformats.org/officeDocument/2006/relationships/revisionLog" Target="revisionLog6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DB88D112-E4E1-40D9-BB1C-7A8D1BAF6AC8}" diskRevisions="1" revisionId="617" version="10" preserveHistory="15">
  <header guid="{C0333824-4FB3-430F-845B-83F64B47FC13}" dateTime="2024-02-06T19:33:55" maxSheetId="3" userName="Sarune Drobuzaite" r:id="rId63" minRId="585" maxRId="587">
    <sheetIdMap count="2">
      <sheetId val="1"/>
      <sheetId val="2"/>
    </sheetIdMap>
  </header>
  <header guid="{FF3673A8-6B93-4378-905A-AB5F1742C598}" dateTime="2024-06-05T11:16:04" maxSheetId="3" userName="user" r:id="rId64">
    <sheetIdMap count="2">
      <sheetId val="1"/>
      <sheetId val="2"/>
    </sheetIdMap>
  </header>
  <header guid="{883F84A6-931B-4A3F-9495-DF492A804DB7}" dateTime="2024-06-11T08:55:02" maxSheetId="3" userName="user" r:id="rId65">
    <sheetIdMap count="2">
      <sheetId val="1"/>
      <sheetId val="2"/>
    </sheetIdMap>
  </header>
  <header guid="{7905C038-5C6A-48FE-86E5-10364F90E466}" dateTime="2024-06-11T16:19:10" maxSheetId="3" userName="user" r:id="rId66" minRId="588" maxRId="590">
    <sheetIdMap count="2">
      <sheetId val="1"/>
      <sheetId val="2"/>
    </sheetIdMap>
  </header>
  <header guid="{5683927D-8613-4257-81FF-1E39DF744134}" dateTime="2024-06-11T16:23:58" maxSheetId="3" userName="user" r:id="rId67" minRId="591" maxRId="595">
    <sheetIdMap count="2">
      <sheetId val="1"/>
      <sheetId val="2"/>
    </sheetIdMap>
  </header>
  <header guid="{25E76B20-237A-4A3E-BC51-EBA6887E05D0}" dateTime="2024-06-11T16:31:16" maxSheetId="3" userName="user" r:id="rId68">
    <sheetIdMap count="2">
      <sheetId val="1"/>
      <sheetId val="2"/>
    </sheetIdMap>
  </header>
  <header guid="{B7A0DD75-559A-4571-850F-968C757467F9}" dateTime="2024-06-11T16:54:06" maxSheetId="3" userName="user" r:id="rId69" minRId="596" maxRId="602">
    <sheetIdMap count="2">
      <sheetId val="1"/>
      <sheetId val="2"/>
    </sheetIdMap>
  </header>
  <header guid="{84EB51CB-DA16-49BD-8F86-6C957DB96585}" dateTime="2024-11-29T13:55:05" maxSheetId="3" userName="user" r:id="rId70" minRId="603" maxRId="605">
    <sheetIdMap count="2">
      <sheetId val="1"/>
      <sheetId val="2"/>
    </sheetIdMap>
  </header>
  <header guid="{5B7D5CD9-024B-421D-83D6-A673DEBD91FD}" dateTime="2024-11-29T14:06:11" maxSheetId="3" userName="user" r:id="rId71" minRId="606" maxRId="613">
    <sheetIdMap count="2">
      <sheetId val="1"/>
      <sheetId val="2"/>
    </sheetIdMap>
  </header>
  <header guid="{DB88D112-E4E1-40D9-BB1C-7A8D1BAF6AC8}" dateTime="2024-12-16T17:25:27" maxSheetId="3" userName="user" r:id="rId72" minRId="614" maxRId="617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1EF5078-F834-466D-A78D-C2FEFDDB78FD}" action="delete"/>
  <rcv guid="{C1EF5078-F834-466D-A78D-C2FEFDDB78FD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1EF5078-F834-466D-A78D-C2FEFDDB78FD}" action="delete"/>
  <rcv guid="{C1EF5078-F834-466D-A78D-C2FEFDDB78FD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8" sId="1" numFmtId="4">
    <oc r="D9">
      <v>748.9</v>
    </oc>
    <nc r="D9">
      <v>749.6</v>
    </nc>
  </rcc>
  <rcc rId="589" sId="1" numFmtId="4">
    <oc r="D14">
      <v>6821.6</v>
    </oc>
    <nc r="D14">
      <v>6817.3</v>
    </nc>
  </rcc>
  <rcc rId="590" sId="1" numFmtId="4">
    <oc r="D16">
      <v>97.5</v>
    </oc>
    <nc r="D16">
      <v>100.6</v>
    </nc>
  </rcc>
  <rcv guid="{C1EF5078-F834-466D-A78D-C2FEFDDB78FD}" action="delete"/>
  <rcv guid="{C1EF5078-F834-466D-A78D-C2FEFDDB78FD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91" sId="1" numFmtId="4">
    <oc r="D40">
      <v>5</v>
    </oc>
    <nc r="D40">
      <v>7</v>
    </nc>
  </rcc>
  <rcc rId="592" sId="1" numFmtId="4">
    <oc r="D50">
      <v>50.9</v>
    </oc>
    <nc r="D50">
      <v>90.9</v>
    </nc>
  </rcc>
  <rcc rId="593" sId="1" numFmtId="4">
    <oc r="D33">
      <v>343.3</v>
    </oc>
    <nc r="D33">
      <v>343.9</v>
    </nc>
  </rcc>
  <rcc rId="594" sId="1" numFmtId="4">
    <oc r="D34">
      <v>1176.2</v>
    </oc>
    <nc r="D34">
      <v>1175.5999999999999</v>
    </nc>
  </rcc>
  <rcc rId="595" sId="1" numFmtId="4">
    <oc r="D70">
      <v>-146</v>
    </oc>
    <nc r="D70">
      <v>-162.80000000000001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80">
    <dxf>
      <fill>
        <patternFill patternType="solid">
          <bgColor rgb="FFFFFF00"/>
        </patternFill>
      </fill>
    </dxf>
  </rfmt>
  <rfmt sheetId="1" sqref="C81">
    <dxf>
      <fill>
        <patternFill patternType="solid">
          <bgColor rgb="FFFFFF00"/>
        </patternFill>
      </fill>
    </dxf>
  </rfmt>
  <rfmt sheetId="1" sqref="C82">
    <dxf>
      <fill>
        <patternFill patternType="solid">
          <bgColor rgb="FFFFFF00"/>
        </patternFill>
      </fill>
    </dxf>
  </rfmt>
  <rfmt sheetId="1" sqref="C80:C82">
    <dxf>
      <fill>
        <patternFill>
          <bgColor theme="0"/>
        </patternFill>
      </fill>
    </dxf>
  </rfmt>
  <rcv guid="{C1EF5078-F834-466D-A78D-C2FEFDDB78FD}" action="delete"/>
  <rcv guid="{C1EF5078-F834-466D-A78D-C2FEFDDB78FD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596" sId="1" ref="A63:XFD63" action="insertRow"/>
  <rcc rId="597" sId="1">
    <nc r="C63" t="inlineStr">
      <is>
        <t>Europos Sąjungos ir kitos tarptautinės finansinės paramos lėšos</t>
      </is>
    </nc>
  </rcc>
  <rcc rId="598" sId="1" numFmtId="4">
    <nc r="D63">
      <v>10</v>
    </nc>
  </rcc>
  <rcc rId="599" sId="1" numFmtId="4">
    <oc r="D62">
      <v>10</v>
    </oc>
    <nc r="D62"/>
  </rcc>
  <rcc rId="600" sId="1">
    <oc r="D59">
      <f>SUM(D61:D65)</f>
    </oc>
    <nc r="D59">
      <f>SUM(D61:D65)</f>
    </nc>
  </rcc>
  <rcc rId="601" sId="1" odxf="1" dxf="1">
    <nc r="C85">
      <f>D63</f>
    </nc>
    <odxf>
      <numFmt numFmtId="0" formatCode="General"/>
    </odxf>
    <ndxf>
      <numFmt numFmtId="164" formatCode="0.0"/>
    </ndxf>
  </rcc>
  <rcc rId="602" sId="1">
    <oc r="C79">
      <f>+C81+C82+C83+C84</f>
    </oc>
    <nc r="C79">
      <f>+C81+C82+C83+C84+C85</f>
    </nc>
  </rcc>
</revisions>
</file>

<file path=xl/revisions/revisionLog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5" sId="1" numFmtId="4">
    <oc r="D14">
      <v>6858.8</v>
    </oc>
    <nc r="D14">
      <v>6821.6</v>
    </nc>
  </rcc>
  <rcc rId="586" sId="1" numFmtId="4">
    <oc r="D33">
      <v>344.2</v>
    </oc>
    <nc r="D33">
      <v>343.3</v>
    </nc>
  </rcc>
  <rcc rId="587" sId="1" numFmtId="4">
    <oc r="D34">
      <v>1148.5999999999999</v>
    </oc>
    <nc r="D34">
      <v>1176.2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03" sId="1" numFmtId="4">
    <oc r="D9">
      <v>749.6</v>
    </oc>
    <nc r="D9">
      <v>747</v>
    </nc>
  </rcc>
  <rcc rId="604" sId="1" numFmtId="4">
    <oc r="D16">
      <v>100.6</v>
    </oc>
    <nc r="D16">
      <v>122.3</v>
    </nc>
  </rcc>
  <rcc rId="605" sId="1" numFmtId="4">
    <oc r="D14">
      <v>6817.3</v>
    </oc>
    <nc r="D14">
      <v>6778.7</v>
    </nc>
  </rcc>
  <rcv guid="{C1EF5078-F834-466D-A78D-C2FEFDDB78FD}" action="delete"/>
  <rcv guid="{C1EF5078-F834-466D-A78D-C2FEFDDB78FD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06" sId="1" numFmtId="4">
    <oc r="D29">
      <v>24.7</v>
    </oc>
    <nc r="D29">
      <v>27</v>
    </nc>
  </rcc>
  <rcc rId="607" sId="1" numFmtId="4">
    <oc r="D33">
      <v>343.9</v>
    </oc>
    <nc r="D33">
      <v>347.4</v>
    </nc>
  </rcc>
  <rcc rId="608" sId="1" numFmtId="4">
    <oc r="D34">
      <v>1175.5999999999999</v>
    </oc>
    <nc r="D34">
      <v>1188.4000000000001</v>
    </nc>
  </rcc>
  <rcc rId="609" sId="1" numFmtId="4">
    <oc r="D39">
      <v>1299.8</v>
    </oc>
    <nc r="D39">
      <v>1340.6</v>
    </nc>
  </rcc>
  <rcc rId="610" sId="1" numFmtId="4">
    <oc r="D40">
      <v>7</v>
    </oc>
    <nc r="D40">
      <v>14.4</v>
    </nc>
  </rcc>
  <rcc rId="611" sId="1" numFmtId="4">
    <oc r="D45">
      <v>177.2</v>
    </oc>
    <nc r="D45">
      <v>185.2</v>
    </nc>
  </rcc>
  <rcc rId="612" sId="1" numFmtId="4">
    <oc r="D50">
      <v>90.9</v>
    </oc>
    <nc r="D50">
      <v>90.7</v>
    </nc>
  </rcc>
  <rcc rId="613" sId="1" numFmtId="4">
    <oc r="D71">
      <v>-162.80000000000001</v>
    </oc>
    <nc r="D71">
      <v>-107.7</v>
    </nc>
  </rcc>
  <rfmt sheetId="1" sqref="D85:E85">
    <dxf>
      <alignment horizontal="right" readingOrder="0"/>
    </dxf>
  </rfmt>
  <rfmt sheetId="1" sqref="D85:E85">
    <dxf>
      <alignment vertical="center" readingOrder="0"/>
    </dxf>
  </rfmt>
  <rfmt sheetId="1" sqref="D85:E85">
    <dxf>
      <alignment vertical="top" readingOrder="0"/>
    </dxf>
  </rfmt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14" sId="1" numFmtId="4">
    <oc r="D9">
      <v>747</v>
    </oc>
    <nc r="D9">
      <v>690.2</v>
    </nc>
  </rcc>
  <rcc rId="615" sId="1" numFmtId="4">
    <oc r="D14">
      <v>6778.7</v>
    </oc>
    <nc r="D14">
      <v>6830.5</v>
    </nc>
  </rcc>
  <rcc rId="616" sId="1" numFmtId="4">
    <oc r="D33">
      <v>347.4</v>
    </oc>
    <nc r="D33">
      <v>351.7</v>
    </nc>
  </rcc>
  <rcc rId="617" sId="1" numFmtId="4">
    <oc r="D71">
      <v>-107.7</v>
    </oc>
    <nc r="D71">
      <v>-108.4</v>
    </nc>
  </rcc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5">
  <userInfo guid="{C0333824-4FB3-430F-845B-83F64B47FC13}" name="user" id="-882782422" dateTime="2024-06-05T11:16:04"/>
  <userInfo guid="{B7A0DD75-559A-4571-850F-968C757467F9}" name="user" id="-882786855" dateTime="2024-06-12T13:56:00"/>
  <userInfo guid="{B7A0DD75-559A-4571-850F-968C757467F9}" name="user" id="-882826124" dateTime="2024-10-22T09:33:51"/>
  <userInfo guid="{B7A0DD75-559A-4571-850F-968C757467F9}" name="user" id="-882799278" dateTime="2024-11-29T08:50:10"/>
  <userInfo guid="{5B7D5CD9-024B-421D-83D6-A673DEBD91FD}" name="user" id="-882783610" dateTime="2024-11-29T13:51:27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85"/>
  <sheetViews>
    <sheetView tabSelected="1" topLeftCell="A61" zoomScaleNormal="100" workbookViewId="0">
      <selection activeCell="C80" sqref="C80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8" ht="39.6" customHeight="1" x14ac:dyDescent="0.2">
      <c r="B2" s="73" t="s">
        <v>20</v>
      </c>
      <c r="C2" s="73"/>
      <c r="D2" s="73"/>
      <c r="E2" s="73"/>
      <c r="F2" s="73"/>
      <c r="G2" s="73"/>
    </row>
    <row r="3" spans="2:8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9</v>
      </c>
      <c r="G3" s="10" t="s">
        <v>2</v>
      </c>
    </row>
    <row r="4" spans="2:8" x14ac:dyDescent="0.2">
      <c r="B4" s="32">
        <v>1</v>
      </c>
      <c r="C4" s="33">
        <v>2</v>
      </c>
      <c r="D4" s="32">
        <v>5</v>
      </c>
      <c r="E4" s="32">
        <v>6</v>
      </c>
      <c r="F4" s="32">
        <v>7</v>
      </c>
      <c r="G4" s="32">
        <v>8</v>
      </c>
    </row>
    <row r="5" spans="2:8" ht="31.15" customHeight="1" x14ac:dyDescent="0.2">
      <c r="B5" s="11" t="s">
        <v>30</v>
      </c>
      <c r="C5" s="11" t="s">
        <v>53</v>
      </c>
      <c r="D5" s="12"/>
      <c r="E5" s="12"/>
      <c r="F5" s="12"/>
      <c r="G5" s="48" t="s">
        <v>45</v>
      </c>
    </row>
    <row r="6" spans="2:8" ht="30" customHeight="1" x14ac:dyDescent="0.2">
      <c r="B6" s="13" t="s">
        <v>31</v>
      </c>
      <c r="C6" s="14" t="s">
        <v>54</v>
      </c>
      <c r="D6" s="34"/>
      <c r="E6" s="34"/>
      <c r="F6" s="34"/>
      <c r="G6" s="49" t="s">
        <v>46</v>
      </c>
    </row>
    <row r="7" spans="2:8" ht="17.25" customHeight="1" x14ac:dyDescent="0.2">
      <c r="B7" s="36"/>
      <c r="C7" s="35" t="s">
        <v>3</v>
      </c>
      <c r="D7" s="37">
        <f>SUM(D9:D10)</f>
        <v>690.90000000000009</v>
      </c>
      <c r="E7" s="37">
        <f t="shared" ref="E7:F7" si="0">SUM(E9:E10)</f>
        <v>777.6</v>
      </c>
      <c r="F7" s="37">
        <f t="shared" si="0"/>
        <v>785.8</v>
      </c>
      <c r="G7" s="38"/>
    </row>
    <row r="8" spans="2:8" ht="17.25" customHeight="1" x14ac:dyDescent="0.2">
      <c r="B8" s="54"/>
      <c r="C8" s="17" t="s">
        <v>4</v>
      </c>
      <c r="D8" s="26"/>
      <c r="E8" s="26"/>
      <c r="F8" s="26"/>
      <c r="G8" s="26"/>
    </row>
    <row r="9" spans="2:8" ht="27.75" customHeight="1" x14ac:dyDescent="0.2">
      <c r="B9" s="54"/>
      <c r="C9" s="17" t="s">
        <v>11</v>
      </c>
      <c r="D9" s="6">
        <v>690.2</v>
      </c>
      <c r="E9" s="6">
        <v>777.6</v>
      </c>
      <c r="F9" s="6">
        <v>785.8</v>
      </c>
      <c r="G9" s="19"/>
    </row>
    <row r="10" spans="2:8" ht="18" customHeight="1" x14ac:dyDescent="0.2">
      <c r="B10" s="54"/>
      <c r="C10" s="15" t="s">
        <v>10</v>
      </c>
      <c r="D10" s="6">
        <v>0.7</v>
      </c>
      <c r="E10" s="6"/>
      <c r="F10" s="6"/>
      <c r="G10" s="19"/>
    </row>
    <row r="11" spans="2:8" ht="28.5" customHeight="1" x14ac:dyDescent="0.2">
      <c r="B11" s="13" t="s">
        <v>32</v>
      </c>
      <c r="C11" s="14" t="s">
        <v>55</v>
      </c>
      <c r="D11" s="34"/>
      <c r="E11" s="34"/>
      <c r="F11" s="34"/>
      <c r="G11" s="49" t="s">
        <v>49</v>
      </c>
    </row>
    <row r="12" spans="2:8" ht="17.25" customHeight="1" x14ac:dyDescent="0.2">
      <c r="B12" s="20"/>
      <c r="C12" s="21" t="s">
        <v>3</v>
      </c>
      <c r="D12" s="7">
        <f>+D14+D15+D16</f>
        <v>6985.3</v>
      </c>
      <c r="E12" s="7">
        <f>+E14+E15+E16</f>
        <v>7211.1</v>
      </c>
      <c r="F12" s="7">
        <f>+F14+F15+F16</f>
        <v>7234.2000000000007</v>
      </c>
      <c r="G12" s="22"/>
      <c r="H12" s="39"/>
    </row>
    <row r="13" spans="2:8" ht="17.25" customHeight="1" x14ac:dyDescent="0.2">
      <c r="B13" s="74"/>
      <c r="C13" s="17" t="s">
        <v>4</v>
      </c>
      <c r="D13" s="26"/>
      <c r="E13" s="26"/>
      <c r="F13" s="26"/>
      <c r="G13" s="19"/>
    </row>
    <row r="14" spans="2:8" ht="27.75" customHeight="1" x14ac:dyDescent="0.2">
      <c r="B14" s="74"/>
      <c r="C14" s="15" t="s">
        <v>11</v>
      </c>
      <c r="D14" s="28">
        <v>6830.5</v>
      </c>
      <c r="E14" s="28">
        <v>7114.8</v>
      </c>
      <c r="F14" s="28">
        <v>7190.3</v>
      </c>
      <c r="G14" s="16"/>
    </row>
    <row r="15" spans="2:8" ht="18.600000000000001" customHeight="1" x14ac:dyDescent="0.2">
      <c r="B15" s="74"/>
      <c r="C15" s="15" t="s">
        <v>14</v>
      </c>
      <c r="D15" s="28">
        <v>32.5</v>
      </c>
      <c r="E15" s="28">
        <v>38.200000000000003</v>
      </c>
      <c r="F15" s="28">
        <v>38.6</v>
      </c>
      <c r="G15" s="16"/>
    </row>
    <row r="16" spans="2:8" ht="16.5" customHeight="1" x14ac:dyDescent="0.2">
      <c r="B16" s="74"/>
      <c r="C16" s="15" t="s">
        <v>10</v>
      </c>
      <c r="D16" s="28">
        <v>122.3</v>
      </c>
      <c r="E16" s="28">
        <v>58.1</v>
      </c>
      <c r="F16" s="28">
        <f>+F40</f>
        <v>5.3</v>
      </c>
      <c r="G16" s="16"/>
    </row>
    <row r="17" spans="2:10" ht="30" customHeight="1" x14ac:dyDescent="0.2">
      <c r="B17" s="13" t="s">
        <v>33</v>
      </c>
      <c r="C17" s="14" t="s">
        <v>56</v>
      </c>
      <c r="D17" s="30"/>
      <c r="E17" s="30"/>
      <c r="F17" s="30"/>
      <c r="G17" s="49" t="s">
        <v>46</v>
      </c>
    </row>
    <row r="18" spans="2:10" ht="17.25" customHeight="1" x14ac:dyDescent="0.2">
      <c r="B18" s="20"/>
      <c r="C18" s="21" t="s">
        <v>3</v>
      </c>
      <c r="D18" s="7">
        <f>SUM(D20:D21)</f>
        <v>156.89999999999998</v>
      </c>
      <c r="E18" s="7">
        <f t="shared" ref="E18:F18" si="1">SUM(E20:E21)</f>
        <v>162.80000000000001</v>
      </c>
      <c r="F18" s="7">
        <f t="shared" si="1"/>
        <v>164.5</v>
      </c>
      <c r="G18" s="22"/>
    </row>
    <row r="19" spans="2:10" ht="17.25" customHeight="1" x14ac:dyDescent="0.2">
      <c r="B19" s="74"/>
      <c r="C19" s="46" t="s">
        <v>4</v>
      </c>
      <c r="D19" s="6"/>
      <c r="E19" s="6"/>
      <c r="F19" s="6"/>
      <c r="G19" s="18"/>
    </row>
    <row r="20" spans="2:10" ht="27.75" customHeight="1" x14ac:dyDescent="0.2">
      <c r="B20" s="74"/>
      <c r="C20" s="24" t="s">
        <v>11</v>
      </c>
      <c r="D20" s="28">
        <v>156.69999999999999</v>
      </c>
      <c r="E20" s="28">
        <v>162.80000000000001</v>
      </c>
      <c r="F20" s="28">
        <v>164.5</v>
      </c>
      <c r="G20" s="27"/>
    </row>
    <row r="21" spans="2:10" ht="16.149999999999999" customHeight="1" x14ac:dyDescent="0.2">
      <c r="B21" s="74"/>
      <c r="C21" s="24" t="s">
        <v>10</v>
      </c>
      <c r="D21" s="28">
        <v>0.2</v>
      </c>
      <c r="E21" s="28"/>
      <c r="F21" s="28"/>
      <c r="G21" s="27"/>
    </row>
    <row r="22" spans="2:10" ht="16.149999999999999" customHeight="1" x14ac:dyDescent="0.2">
      <c r="B22" s="13" t="s">
        <v>34</v>
      </c>
      <c r="C22" s="14" t="s">
        <v>57</v>
      </c>
      <c r="D22" s="30"/>
      <c r="E22" s="30"/>
      <c r="F22" s="30"/>
      <c r="G22" s="49" t="s">
        <v>47</v>
      </c>
    </row>
    <row r="23" spans="2:10" ht="20.25" customHeight="1" x14ac:dyDescent="0.2">
      <c r="B23" s="20"/>
      <c r="C23" s="21" t="s">
        <v>3</v>
      </c>
      <c r="D23" s="7">
        <f>SUM(D25)</f>
        <v>200</v>
      </c>
      <c r="E23" s="7">
        <f t="shared" ref="E23:F23" si="2">SUM(E25)</f>
        <v>207</v>
      </c>
      <c r="F23" s="7">
        <f t="shared" si="2"/>
        <v>215</v>
      </c>
      <c r="G23" s="22"/>
    </row>
    <row r="24" spans="2:10" ht="24" customHeight="1" x14ac:dyDescent="0.2">
      <c r="B24" s="74"/>
      <c r="C24" s="46" t="s">
        <v>4</v>
      </c>
      <c r="D24" s="6"/>
      <c r="E24" s="6"/>
      <c r="F24" s="6"/>
      <c r="G24" s="18"/>
    </row>
    <row r="25" spans="2:10" ht="27" customHeight="1" x14ac:dyDescent="0.2">
      <c r="B25" s="74"/>
      <c r="C25" s="24" t="s">
        <v>11</v>
      </c>
      <c r="D25" s="28">
        <v>200</v>
      </c>
      <c r="E25" s="28">
        <v>207</v>
      </c>
      <c r="F25" s="28">
        <v>215</v>
      </c>
      <c r="G25" s="27"/>
      <c r="J25" s="39"/>
    </row>
    <row r="26" spans="2:10" ht="44.45" customHeight="1" x14ac:dyDescent="0.2">
      <c r="B26" s="13" t="s">
        <v>35</v>
      </c>
      <c r="C26" s="14" t="s">
        <v>58</v>
      </c>
      <c r="D26" s="30"/>
      <c r="E26" s="30"/>
      <c r="F26" s="30"/>
      <c r="G26" s="49" t="s">
        <v>46</v>
      </c>
    </row>
    <row r="27" spans="2:10" ht="16.149999999999999" customHeight="1" x14ac:dyDescent="0.2">
      <c r="B27" s="20"/>
      <c r="C27" s="21" t="s">
        <v>3</v>
      </c>
      <c r="D27" s="7">
        <f>SUM(D29)</f>
        <v>27</v>
      </c>
      <c r="E27" s="7">
        <f t="shared" ref="E27:F27" si="3">SUM(E29)</f>
        <v>25.6</v>
      </c>
      <c r="F27" s="7">
        <f t="shared" si="3"/>
        <v>25.9</v>
      </c>
      <c r="G27" s="22"/>
    </row>
    <row r="28" spans="2:10" ht="16.149999999999999" customHeight="1" x14ac:dyDescent="0.2">
      <c r="B28" s="74"/>
      <c r="C28" s="46" t="s">
        <v>4</v>
      </c>
      <c r="D28" s="6"/>
      <c r="E28" s="6"/>
      <c r="F28" s="6"/>
      <c r="G28" s="18"/>
    </row>
    <row r="29" spans="2:10" ht="33.6" customHeight="1" x14ac:dyDescent="0.2">
      <c r="B29" s="74"/>
      <c r="C29" s="24" t="s">
        <v>11</v>
      </c>
      <c r="D29" s="28">
        <v>27</v>
      </c>
      <c r="E29" s="28">
        <v>25.6</v>
      </c>
      <c r="F29" s="28">
        <v>25.9</v>
      </c>
      <c r="G29" s="27"/>
    </row>
    <row r="30" spans="2:10" ht="40.5" customHeight="1" x14ac:dyDescent="0.2">
      <c r="B30" s="13" t="s">
        <v>36</v>
      </c>
      <c r="C30" s="14" t="s">
        <v>59</v>
      </c>
      <c r="D30" s="29"/>
      <c r="E30" s="29"/>
      <c r="F30" s="29"/>
      <c r="G30" s="49" t="s">
        <v>48</v>
      </c>
    </row>
    <row r="31" spans="2:10" ht="17.25" customHeight="1" x14ac:dyDescent="0.2">
      <c r="B31" s="20"/>
      <c r="C31" s="21" t="s">
        <v>21</v>
      </c>
      <c r="D31" s="7">
        <f>+D33+D34+D35</f>
        <v>1541.0000000000002</v>
      </c>
      <c r="E31" s="7">
        <f>+E33+E34+E35</f>
        <v>1506.6999999999998</v>
      </c>
      <c r="F31" s="7">
        <f t="shared" ref="F31" si="4">+F33+F34+F35</f>
        <v>1490.6999999999998</v>
      </c>
      <c r="G31" s="22"/>
    </row>
    <row r="32" spans="2:10" ht="17.25" customHeight="1" x14ac:dyDescent="0.2">
      <c r="B32" s="74"/>
      <c r="C32" s="17" t="s">
        <v>4</v>
      </c>
      <c r="D32" s="26"/>
      <c r="E32" s="26"/>
      <c r="F32" s="26"/>
      <c r="G32" s="19"/>
    </row>
    <row r="33" spans="2:7" ht="27.75" customHeight="1" x14ac:dyDescent="0.2">
      <c r="B33" s="74"/>
      <c r="C33" s="15" t="s">
        <v>11</v>
      </c>
      <c r="D33" s="45">
        <v>351.7</v>
      </c>
      <c r="E33" s="45">
        <v>358.1</v>
      </c>
      <c r="F33" s="45">
        <v>362.1</v>
      </c>
      <c r="G33" s="16"/>
    </row>
    <row r="34" spans="2:7" ht="18.600000000000001" customHeight="1" x14ac:dyDescent="0.2">
      <c r="B34" s="74"/>
      <c r="C34" s="15" t="s">
        <v>15</v>
      </c>
      <c r="D34" s="45">
        <v>1188.4000000000001</v>
      </c>
      <c r="E34" s="45">
        <v>1148.5999999999999</v>
      </c>
      <c r="F34" s="45">
        <v>1128.5999999999999</v>
      </c>
      <c r="G34" s="16"/>
    </row>
    <row r="35" spans="2:7" ht="18.600000000000001" customHeight="1" x14ac:dyDescent="0.2">
      <c r="B35" s="55"/>
      <c r="C35" s="24" t="s">
        <v>10</v>
      </c>
      <c r="D35" s="45">
        <v>0.9</v>
      </c>
      <c r="E35" s="45"/>
      <c r="F35" s="45"/>
      <c r="G35" s="16"/>
    </row>
    <row r="36" spans="2:7" ht="34.9" customHeight="1" x14ac:dyDescent="0.2">
      <c r="B36" s="23" t="s">
        <v>44</v>
      </c>
      <c r="C36" s="14" t="s">
        <v>60</v>
      </c>
      <c r="D36" s="50"/>
      <c r="E36" s="50"/>
      <c r="F36" s="50"/>
      <c r="G36" s="49" t="s">
        <v>50</v>
      </c>
    </row>
    <row r="37" spans="2:7" ht="17.25" customHeight="1" x14ac:dyDescent="0.2">
      <c r="B37" s="20"/>
      <c r="C37" s="21" t="s">
        <v>21</v>
      </c>
      <c r="D37" s="7">
        <f>D38+D39+D40</f>
        <v>1404.7</v>
      </c>
      <c r="E37" s="7">
        <f>+E38+E39+E40</f>
        <v>1405.1</v>
      </c>
      <c r="F37" s="7">
        <f>+F38+F39+F40</f>
        <v>1419.9999999999998</v>
      </c>
      <c r="G37" s="22"/>
    </row>
    <row r="38" spans="2:7" ht="30" customHeight="1" x14ac:dyDescent="0.2">
      <c r="B38" s="55"/>
      <c r="C38" s="15" t="s">
        <v>11</v>
      </c>
      <c r="D38" s="28">
        <v>49.7</v>
      </c>
      <c r="E38" s="28">
        <v>51.6</v>
      </c>
      <c r="F38" s="28">
        <v>52.1</v>
      </c>
      <c r="G38" s="16"/>
    </row>
    <row r="39" spans="2:7" ht="18.600000000000001" customHeight="1" x14ac:dyDescent="0.2">
      <c r="B39" s="55"/>
      <c r="C39" s="15" t="s">
        <v>15</v>
      </c>
      <c r="D39" s="28">
        <v>1340.6</v>
      </c>
      <c r="E39" s="28">
        <v>1348.3</v>
      </c>
      <c r="F39" s="28">
        <v>1362.6</v>
      </c>
      <c r="G39" s="16"/>
    </row>
    <row r="40" spans="2:7" ht="18.600000000000001" customHeight="1" x14ac:dyDescent="0.2">
      <c r="B40" s="55"/>
      <c r="C40" s="15" t="s">
        <v>10</v>
      </c>
      <c r="D40" s="28">
        <v>14.4</v>
      </c>
      <c r="E40" s="28">
        <v>5.2</v>
      </c>
      <c r="F40" s="28">
        <v>5.3</v>
      </c>
      <c r="G40" s="16"/>
    </row>
    <row r="41" spans="2:7" ht="35.450000000000003" customHeight="1" x14ac:dyDescent="0.2">
      <c r="B41" s="11" t="s">
        <v>37</v>
      </c>
      <c r="C41" s="56" t="s">
        <v>66</v>
      </c>
      <c r="D41" s="31"/>
      <c r="E41" s="31"/>
      <c r="F41" s="31"/>
      <c r="G41" s="12"/>
    </row>
    <row r="42" spans="2:7" ht="39.75" customHeight="1" x14ac:dyDescent="0.2">
      <c r="B42" s="23" t="s">
        <v>38</v>
      </c>
      <c r="C42" s="14" t="s">
        <v>61</v>
      </c>
      <c r="D42" s="41"/>
      <c r="E42" s="41"/>
      <c r="F42" s="41"/>
      <c r="G42" s="49" t="s">
        <v>46</v>
      </c>
    </row>
    <row r="43" spans="2:7" ht="15" customHeight="1" x14ac:dyDescent="0.2">
      <c r="B43" s="20"/>
      <c r="C43" s="21" t="s">
        <v>3</v>
      </c>
      <c r="D43" s="7">
        <f>SUM(D45:D46)</f>
        <v>185.2</v>
      </c>
      <c r="E43" s="7">
        <f t="shared" ref="E43:F43" si="5">SUM(E45:E46)</f>
        <v>590</v>
      </c>
      <c r="F43" s="7">
        <f t="shared" si="5"/>
        <v>86.3</v>
      </c>
      <c r="G43" s="22"/>
    </row>
    <row r="44" spans="2:7" ht="17.25" customHeight="1" x14ac:dyDescent="0.2">
      <c r="B44" s="74"/>
      <c r="C44" s="17" t="s">
        <v>4</v>
      </c>
      <c r="D44" s="26"/>
      <c r="E44" s="26"/>
      <c r="F44" s="26"/>
      <c r="G44" s="19"/>
    </row>
    <row r="45" spans="2:7" ht="27.75" customHeight="1" x14ac:dyDescent="0.2">
      <c r="B45" s="74"/>
      <c r="C45" s="15" t="s">
        <v>11</v>
      </c>
      <c r="D45" s="28">
        <v>185.2</v>
      </c>
      <c r="E45" s="28">
        <v>590</v>
      </c>
      <c r="F45" s="28">
        <v>86.3</v>
      </c>
      <c r="G45" s="16"/>
    </row>
    <row r="46" spans="2:7" ht="16.5" customHeight="1" x14ac:dyDescent="0.2">
      <c r="B46" s="74"/>
      <c r="C46" s="15" t="s">
        <v>10</v>
      </c>
      <c r="D46" s="28"/>
      <c r="E46" s="28"/>
      <c r="F46" s="28"/>
      <c r="G46" s="16"/>
    </row>
    <row r="47" spans="2:7" ht="36" customHeight="1" x14ac:dyDescent="0.2">
      <c r="B47" s="43" t="s">
        <v>43</v>
      </c>
      <c r="C47" s="14" t="s">
        <v>62</v>
      </c>
      <c r="D47" s="42"/>
      <c r="E47" s="42"/>
      <c r="F47" s="42"/>
      <c r="G47" s="49" t="s">
        <v>46</v>
      </c>
    </row>
    <row r="48" spans="2:7" ht="15" customHeight="1" x14ac:dyDescent="0.2">
      <c r="B48" s="20"/>
      <c r="C48" s="21" t="s">
        <v>3</v>
      </c>
      <c r="D48" s="7">
        <f>SUM(D50)</f>
        <v>90.7</v>
      </c>
      <c r="E48" s="7">
        <f>SUM(E50)</f>
        <v>52.8</v>
      </c>
      <c r="F48" s="7">
        <f t="shared" ref="F48" si="6">SUM(F50)</f>
        <v>53.4</v>
      </c>
      <c r="G48" s="22"/>
    </row>
    <row r="49" spans="2:7" ht="17.25" customHeight="1" x14ac:dyDescent="0.2">
      <c r="B49" s="74"/>
      <c r="C49" s="17" t="s">
        <v>4</v>
      </c>
      <c r="D49" s="26"/>
      <c r="E49" s="26"/>
      <c r="F49" s="26"/>
      <c r="G49" s="19"/>
    </row>
    <row r="50" spans="2:7" ht="27.75" customHeight="1" x14ac:dyDescent="0.2">
      <c r="B50" s="74"/>
      <c r="C50" s="15" t="s">
        <v>11</v>
      </c>
      <c r="D50" s="28">
        <v>90.7</v>
      </c>
      <c r="E50" s="28">
        <v>52.8</v>
      </c>
      <c r="F50" s="28">
        <v>53.4</v>
      </c>
      <c r="G50" s="16"/>
    </row>
    <row r="51" spans="2:7" ht="16.5" customHeight="1" x14ac:dyDescent="0.2">
      <c r="B51" s="74"/>
      <c r="C51" s="15" t="s">
        <v>10</v>
      </c>
      <c r="D51" s="28"/>
      <c r="E51" s="28"/>
      <c r="F51" s="28"/>
      <c r="G51" s="16"/>
    </row>
    <row r="52" spans="2:7" ht="40.9" customHeight="1" x14ac:dyDescent="0.2">
      <c r="B52" s="57" t="s">
        <v>39</v>
      </c>
      <c r="C52" s="56" t="s">
        <v>67</v>
      </c>
      <c r="D52" s="58"/>
      <c r="E52" s="58"/>
      <c r="F52" s="58"/>
      <c r="G52" s="12"/>
    </row>
    <row r="53" spans="2:7" ht="53.45" customHeight="1" x14ac:dyDescent="0.2">
      <c r="B53" s="43" t="s">
        <v>40</v>
      </c>
      <c r="C53" s="14" t="s">
        <v>63</v>
      </c>
      <c r="D53" s="42"/>
      <c r="E53" s="42"/>
      <c r="F53" s="42"/>
      <c r="G53" s="49" t="s">
        <v>51</v>
      </c>
    </row>
    <row r="54" spans="2:7" ht="26.45" customHeight="1" x14ac:dyDescent="0.2">
      <c r="B54" s="20"/>
      <c r="C54" s="21" t="s">
        <v>3</v>
      </c>
      <c r="D54" s="7">
        <f>SUM(D56:D57)</f>
        <v>23.5</v>
      </c>
      <c r="E54" s="7">
        <f>+E57+E56</f>
        <v>62</v>
      </c>
      <c r="F54" s="7">
        <f>SUM(F56:F57)</f>
        <v>62</v>
      </c>
      <c r="G54" s="22"/>
    </row>
    <row r="55" spans="2:7" x14ac:dyDescent="0.2">
      <c r="B55" s="74"/>
      <c r="C55" s="17" t="s">
        <v>4</v>
      </c>
      <c r="D55" s="26"/>
      <c r="E55" s="26"/>
      <c r="F55" s="26"/>
      <c r="G55" s="19"/>
    </row>
    <row r="56" spans="2:7" ht="25.5" x14ac:dyDescent="0.2">
      <c r="B56" s="74"/>
      <c r="C56" s="15" t="s">
        <v>11</v>
      </c>
      <c r="D56" s="28">
        <v>23.5</v>
      </c>
      <c r="E56" s="6"/>
      <c r="F56" s="6"/>
      <c r="G56" s="16"/>
    </row>
    <row r="57" spans="2:7" ht="25.5" x14ac:dyDescent="0.2">
      <c r="B57" s="74"/>
      <c r="C57" s="15" t="s">
        <v>16</v>
      </c>
      <c r="D57" s="28"/>
      <c r="E57" s="28">
        <v>62</v>
      </c>
      <c r="F57" s="28">
        <v>62</v>
      </c>
      <c r="G57" s="16"/>
    </row>
    <row r="58" spans="2:7" ht="40.9" customHeight="1" x14ac:dyDescent="0.2">
      <c r="B58" s="43" t="s">
        <v>41</v>
      </c>
      <c r="C58" s="14" t="s">
        <v>64</v>
      </c>
      <c r="D58" s="42"/>
      <c r="E58" s="42"/>
      <c r="F58" s="42"/>
      <c r="G58" s="49" t="s">
        <v>52</v>
      </c>
    </row>
    <row r="59" spans="2:7" ht="26.45" customHeight="1" x14ac:dyDescent="0.2">
      <c r="B59" s="20"/>
      <c r="C59" s="21" t="s">
        <v>3</v>
      </c>
      <c r="D59" s="7">
        <f>SUM(D61:D65)</f>
        <v>10</v>
      </c>
      <c r="E59" s="7">
        <f t="shared" ref="E59:F59" si="7">SUM(E61:E65)</f>
        <v>0</v>
      </c>
      <c r="F59" s="7">
        <f t="shared" si="7"/>
        <v>0</v>
      </c>
      <c r="G59" s="22"/>
    </row>
    <row r="60" spans="2:7" x14ac:dyDescent="0.2">
      <c r="B60" s="74"/>
      <c r="C60" s="17" t="s">
        <v>4</v>
      </c>
      <c r="D60" s="26"/>
      <c r="E60" s="26"/>
      <c r="F60" s="26"/>
      <c r="G60" s="19"/>
    </row>
    <row r="61" spans="2:7" ht="25.5" x14ac:dyDescent="0.2">
      <c r="B61" s="74"/>
      <c r="C61" s="15" t="s">
        <v>11</v>
      </c>
      <c r="D61" s="28"/>
      <c r="E61" s="28"/>
      <c r="F61" s="28"/>
      <c r="G61" s="16"/>
    </row>
    <row r="62" spans="2:7" x14ac:dyDescent="0.2">
      <c r="B62" s="74"/>
      <c r="C62" s="15" t="s">
        <v>15</v>
      </c>
      <c r="D62" s="28"/>
      <c r="E62" s="28"/>
      <c r="F62" s="28"/>
      <c r="G62" s="16"/>
    </row>
    <row r="63" spans="2:7" ht="25.5" x14ac:dyDescent="0.2">
      <c r="B63" s="74"/>
      <c r="C63" s="15" t="s">
        <v>16</v>
      </c>
      <c r="D63" s="28">
        <v>10</v>
      </c>
      <c r="E63" s="28"/>
      <c r="F63" s="28"/>
      <c r="G63" s="16"/>
    </row>
    <row r="64" spans="2:7" x14ac:dyDescent="0.2">
      <c r="B64" s="74"/>
      <c r="C64" s="15" t="s">
        <v>17</v>
      </c>
      <c r="D64" s="28"/>
      <c r="E64" s="28"/>
      <c r="F64" s="28"/>
      <c r="G64" s="16"/>
    </row>
    <row r="65" spans="2:7" ht="18" customHeight="1" x14ac:dyDescent="0.2">
      <c r="B65" s="74"/>
      <c r="C65" s="15" t="s">
        <v>10</v>
      </c>
      <c r="D65" s="28"/>
      <c r="E65" s="28"/>
      <c r="F65" s="28"/>
      <c r="G65" s="16"/>
    </row>
    <row r="66" spans="2:7" ht="30.6" customHeight="1" x14ac:dyDescent="0.2">
      <c r="B66" s="23" t="s">
        <v>42</v>
      </c>
      <c r="C66" s="14" t="s">
        <v>65</v>
      </c>
      <c r="D66" s="41"/>
      <c r="E66" s="41"/>
      <c r="F66" s="41"/>
      <c r="G66" s="49" t="s">
        <v>46</v>
      </c>
    </row>
    <row r="67" spans="2:7" x14ac:dyDescent="0.2">
      <c r="B67" s="46"/>
      <c r="C67" s="17" t="s">
        <v>4</v>
      </c>
      <c r="D67" s="40"/>
      <c r="E67" s="40"/>
      <c r="F67" s="40"/>
      <c r="G67" s="19"/>
    </row>
    <row r="68" spans="2:7" ht="25.5" x14ac:dyDescent="0.2">
      <c r="B68" s="46"/>
      <c r="C68" s="15" t="s">
        <v>11</v>
      </c>
      <c r="D68" s="40"/>
      <c r="E68" s="40"/>
      <c r="F68" s="40"/>
      <c r="G68" s="19"/>
    </row>
    <row r="69" spans="2:7" ht="26.25" customHeight="1" x14ac:dyDescent="0.2">
      <c r="B69" s="59"/>
      <c r="C69" s="60" t="s">
        <v>22</v>
      </c>
      <c r="D69" s="61">
        <f>D59+D54+D48+D43+D37+D31+D27+D23+D18+D12+D7</f>
        <v>11315.2</v>
      </c>
      <c r="E69" s="61">
        <f>+E59+E54+E48+E43+E37+E31+E27+E23+E18+E12+E7</f>
        <v>12000.7</v>
      </c>
      <c r="F69" s="61">
        <f>F59+F54+F48+F43+F37+F31+F27+F23+F18+F12+F7</f>
        <v>11537.8</v>
      </c>
      <c r="G69" s="22"/>
    </row>
    <row r="70" spans="2:7" ht="15.75" customHeight="1" x14ac:dyDescent="0.2">
      <c r="B70" s="25"/>
      <c r="C70" s="24" t="s">
        <v>5</v>
      </c>
      <c r="D70" s="5"/>
      <c r="E70" s="5"/>
      <c r="F70" s="5"/>
      <c r="G70" s="16"/>
    </row>
    <row r="71" spans="2:7" ht="29.45" customHeight="1" x14ac:dyDescent="0.2">
      <c r="B71" s="25"/>
      <c r="C71" s="24" t="s">
        <v>6</v>
      </c>
      <c r="D71" s="5">
        <v>-108.4</v>
      </c>
      <c r="E71" s="5">
        <f>+E69-D69</f>
        <v>685.5</v>
      </c>
      <c r="F71" s="5">
        <f>+F69-E69</f>
        <v>-462.90000000000146</v>
      </c>
      <c r="G71" s="16"/>
    </row>
    <row r="72" spans="2:7" x14ac:dyDescent="0.2">
      <c r="C72" s="4"/>
    </row>
    <row r="73" spans="2:7" ht="13.15" customHeight="1" x14ac:dyDescent="0.2">
      <c r="B73" s="75" t="s">
        <v>12</v>
      </c>
      <c r="C73" s="75"/>
      <c r="D73" s="75"/>
      <c r="E73" s="75"/>
      <c r="F73" s="75"/>
      <c r="G73" s="75"/>
    </row>
    <row r="74" spans="2:7" ht="18" customHeight="1" x14ac:dyDescent="0.2">
      <c r="B74" s="75" t="s">
        <v>13</v>
      </c>
      <c r="C74" s="75"/>
      <c r="D74" s="75"/>
      <c r="E74" s="75"/>
      <c r="F74" s="75"/>
      <c r="G74" s="75"/>
    </row>
    <row r="75" spans="2:7" x14ac:dyDescent="0.2">
      <c r="B75" s="76" t="s">
        <v>19</v>
      </c>
      <c r="C75" s="76"/>
      <c r="D75" s="76"/>
      <c r="E75" s="76"/>
      <c r="F75" s="76"/>
      <c r="G75" s="76"/>
    </row>
    <row r="76" spans="2:7" x14ac:dyDescent="0.2">
      <c r="B76" s="51" t="s">
        <v>18</v>
      </c>
      <c r="C76" s="52"/>
      <c r="D76" s="53"/>
      <c r="E76" s="51"/>
      <c r="F76" s="51"/>
      <c r="G76" s="51"/>
    </row>
    <row r="77" spans="2:7" x14ac:dyDescent="0.2">
      <c r="D77" s="47"/>
    </row>
    <row r="78" spans="2:7" x14ac:dyDescent="0.2">
      <c r="B78" s="67" t="s">
        <v>68</v>
      </c>
      <c r="C78" s="68">
        <v>2024</v>
      </c>
      <c r="D78" s="68">
        <v>2025</v>
      </c>
      <c r="E78" s="68">
        <v>2026</v>
      </c>
    </row>
    <row r="79" spans="2:7" ht="36" x14ac:dyDescent="0.2">
      <c r="B79" s="69" t="s">
        <v>3</v>
      </c>
      <c r="C79" s="70">
        <f>+C81+C82+C83+C84+C85</f>
        <v>11315.200000000003</v>
      </c>
      <c r="D79" s="70">
        <f>+D81+D82+D83+D84+D85</f>
        <v>12000.7</v>
      </c>
      <c r="E79" s="70">
        <f>+E81+E82+E84+E83+E85</f>
        <v>11537.800000000001</v>
      </c>
      <c r="F79" s="39"/>
    </row>
    <row r="80" spans="2:7" x14ac:dyDescent="0.2">
      <c r="B80" s="62" t="s">
        <v>4</v>
      </c>
      <c r="C80" s="63"/>
      <c r="D80" s="63"/>
      <c r="E80" s="63"/>
    </row>
    <row r="81" spans="2:5" ht="41.25" customHeight="1" x14ac:dyDescent="0.2">
      <c r="B81" s="64" t="s">
        <v>11</v>
      </c>
      <c r="C81" s="71">
        <f>+D9+D14+D20+D25+D29+D33+D38+D45+D50+D56</f>
        <v>8605.2000000000025</v>
      </c>
      <c r="D81" s="65">
        <f>+E9+E14+E20+E25+E29+E33+E38+E45+E50</f>
        <v>9340.3000000000011</v>
      </c>
      <c r="E81" s="65">
        <f>+F9+F14+F20+F25+F29+F33+F38+F45+F50</f>
        <v>8935.4</v>
      </c>
    </row>
    <row r="82" spans="2:5" ht="24" x14ac:dyDescent="0.2">
      <c r="B82" s="64" t="s">
        <v>14</v>
      </c>
      <c r="C82" s="71">
        <f>+D15</f>
        <v>32.5</v>
      </c>
      <c r="D82" s="65">
        <f>+E15</f>
        <v>38.200000000000003</v>
      </c>
      <c r="E82" s="65">
        <f>+F15</f>
        <v>38.6</v>
      </c>
    </row>
    <row r="83" spans="2:5" ht="18.75" customHeight="1" x14ac:dyDescent="0.2">
      <c r="B83" s="64" t="s">
        <v>10</v>
      </c>
      <c r="C83" s="71">
        <f>+D16+D40+D10+D35+D21</f>
        <v>138.49999999999997</v>
      </c>
      <c r="D83" s="65">
        <f t="shared" ref="D83:E83" si="8">+E16+E40+E10+E35+E21</f>
        <v>63.300000000000004</v>
      </c>
      <c r="E83" s="65">
        <f t="shared" si="8"/>
        <v>10.6</v>
      </c>
    </row>
    <row r="84" spans="2:5" ht="36" x14ac:dyDescent="0.2">
      <c r="B84" s="64" t="s">
        <v>15</v>
      </c>
      <c r="C84" s="65">
        <f>D62+D39+D34</f>
        <v>2529</v>
      </c>
      <c r="D84" s="65">
        <f t="shared" ref="D84:E84" si="9">E62+E39+E34</f>
        <v>2496.8999999999996</v>
      </c>
      <c r="E84" s="65">
        <f t="shared" si="9"/>
        <v>2491.1999999999998</v>
      </c>
    </row>
    <row r="85" spans="2:5" ht="37.5" customHeight="1" x14ac:dyDescent="0.2">
      <c r="B85" s="66" t="s">
        <v>16</v>
      </c>
      <c r="C85" s="65">
        <f>D63</f>
        <v>10</v>
      </c>
      <c r="D85" s="72">
        <f>+E54</f>
        <v>62</v>
      </c>
      <c r="E85" s="72">
        <f>+F54</f>
        <v>62</v>
      </c>
    </row>
  </sheetData>
  <customSheetViews>
    <customSheetView guid="{974B3D56-B907-4FD7-AF29-205D674939BB}" fitToPage="1">
      <selection activeCell="D10" sqref="D10"/>
      <pageMargins left="0.39370078740157483" right="0.39370078740157483" top="0.59055118110236227" bottom="0.59055118110236227" header="0" footer="0"/>
      <pageSetup paperSize="9" fitToHeight="0" orientation="landscape" r:id="rId1"/>
    </customSheetView>
    <customSheetView guid="{0950847F-C5D6-4B73-AB72-6FF6F74E30B1}" fitToPage="1" topLeftCell="A68">
      <selection activeCell="B75" sqref="B75:E82"/>
      <pageMargins left="0.39370078740157483" right="0.39370078740157483" top="0.59055118110236227" bottom="0.59055118110236227" header="0" footer="0"/>
      <pageSetup paperSize="9" scale="53" fitToHeight="0" orientation="portrait" r:id="rId2"/>
    </customSheetView>
    <customSheetView guid="{8B6C7191-8D5C-4793-9D88-46E336E02B5F}" fitToPage="1" topLeftCell="A190">
      <selection activeCell="P179" sqref="P179"/>
      <pageMargins left="0.39370078740157483" right="0.39370078740157483" top="0.59055118110236227" bottom="0.59055118110236227" header="0" footer="0"/>
      <pageSetup paperSize="9" scale="53" fitToHeight="0" orientation="portrait" r:id="rId3"/>
    </customSheetView>
    <customSheetView guid="{B387BF2B-BD6A-49CD-818E-820464B234C6}" fitToPage="1" topLeftCell="A25">
      <selection activeCell="D35" sqref="D35"/>
      <pageMargins left="0.39370078740157483" right="0.39370078740157483" top="0.59055118110236227" bottom="0.59055118110236227" header="0" footer="0"/>
      <pageSetup paperSize="9" scale="53" fitToHeight="0" orientation="portrait" r:id="rId4"/>
    </customSheetView>
    <customSheetView guid="{530B83ED-570D-4354-9AD4-04EFB5ECABC2}" showPageBreaks="1" fitToPage="1">
      <selection activeCell="C171" sqref="C171"/>
      <pageMargins left="0.39370078740157483" right="0.39370078740157483" top="0.59055118110236227" bottom="0.59055118110236227" header="0" footer="0"/>
      <pageSetup paperSize="9" fitToHeight="0" orientation="landscape" r:id="rId5"/>
    </customSheetView>
    <customSheetView guid="{C1EF5078-F834-466D-A78D-C2FEFDDB78FD}" fitToPage="1" topLeftCell="A4">
      <selection activeCell="D15" sqref="D15"/>
      <pageMargins left="0.39370078740157483" right="0.39370078740157483" top="0.59055118110236227" bottom="0.59055118110236227" header="0" footer="0"/>
      <pageSetup paperSize="9" scale="53" fitToHeight="0" orientation="portrait" r:id="rId6"/>
    </customSheetView>
  </customSheetViews>
  <mergeCells count="13">
    <mergeCell ref="B2:G2"/>
    <mergeCell ref="B24:B25"/>
    <mergeCell ref="B28:B29"/>
    <mergeCell ref="B74:G74"/>
    <mergeCell ref="B75:G75"/>
    <mergeCell ref="B19:B21"/>
    <mergeCell ref="B73:G73"/>
    <mergeCell ref="B13:B16"/>
    <mergeCell ref="B60:B65"/>
    <mergeCell ref="B32:B34"/>
    <mergeCell ref="B44:B46"/>
    <mergeCell ref="B55:B57"/>
    <mergeCell ref="B49:B51"/>
  </mergeCells>
  <pageMargins left="0.39370078740157483" right="0.39370078740157483" top="0.59055118110236227" bottom="0.59055118110236227" header="0" footer="0"/>
  <pageSetup paperSize="9" scale="53" fitToHeight="0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topLeftCell="A4" zoomScaleNormal="100" workbookViewId="0">
      <selection activeCell="D11" sqref="D11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3" width="14.7109375" style="1" customWidth="1"/>
    <col min="4" max="16384" width="9.140625" style="1"/>
  </cols>
  <sheetData>
    <row r="1" spans="2:2" ht="15" customHeight="1" x14ac:dyDescent="0.2">
      <c r="B1" s="35" t="s">
        <v>3</v>
      </c>
    </row>
    <row r="2" spans="2:2" ht="168" customHeight="1" x14ac:dyDescent="0.2">
      <c r="B2" s="3" t="s">
        <v>27</v>
      </c>
    </row>
    <row r="3" spans="2:2" ht="167.25" customHeight="1" x14ac:dyDescent="0.2">
      <c r="B3" s="2" t="s">
        <v>23</v>
      </c>
    </row>
    <row r="4" spans="2:2" ht="102" customHeight="1" x14ac:dyDescent="0.2">
      <c r="B4" s="2" t="s">
        <v>28</v>
      </c>
    </row>
    <row r="5" spans="2:2" ht="75.599999999999994" customHeight="1" x14ac:dyDescent="0.2">
      <c r="B5" s="2" t="s">
        <v>24</v>
      </c>
    </row>
    <row r="6" spans="2:2" ht="36.6" customHeight="1" x14ac:dyDescent="0.2">
      <c r="B6" s="2" t="s">
        <v>25</v>
      </c>
    </row>
    <row r="7" spans="2:2" ht="177" customHeight="1" x14ac:dyDescent="0.2">
      <c r="B7" s="2" t="s">
        <v>29</v>
      </c>
    </row>
    <row r="8" spans="2:2" ht="124.15" customHeight="1" x14ac:dyDescent="0.2">
      <c r="B8" s="44" t="s">
        <v>26</v>
      </c>
    </row>
    <row r="9" spans="2:2" x14ac:dyDescent="0.2">
      <c r="B9" s="4"/>
    </row>
  </sheetData>
  <customSheetViews>
    <customSheetView guid="{974B3D56-B907-4FD7-AF29-205D674939BB}" fitToPage="1" state="hidden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0950847F-C5D6-4B73-AB72-6FF6F74E30B1}" fitToPage="1" state="hidden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8B6C7191-8D5C-4793-9D88-46E336E02B5F}" fitToPage="1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B387BF2B-BD6A-49CD-818E-820464B234C6}" fitToPage="1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530B83ED-570D-4354-9AD4-04EFB5ECABC2}" fitToPage="1" state="hidden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C1EF5078-F834-466D-A78D-C2FEFDDB78FD}" fitToPage="1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6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1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user</cp:lastModifiedBy>
  <cp:lastPrinted>2024-02-10T11:50:54Z</cp:lastPrinted>
  <dcterms:created xsi:type="dcterms:W3CDTF">2023-07-11T10:34:54Z</dcterms:created>
  <dcterms:modified xsi:type="dcterms:W3CDTF">2024-12-16T15:25:56Z</dcterms:modified>
</cp:coreProperties>
</file>