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3-08-29\Sprendimai\"/>
    </mc:Choice>
  </mc:AlternateContent>
  <bookViews>
    <workbookView xWindow="0" yWindow="0" windowWidth="27300" windowHeight="12090"/>
  </bookViews>
  <sheets>
    <sheet name="Lapas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02" i="1" l="1"/>
  <c r="D409" i="1"/>
  <c r="D406" i="1" l="1"/>
  <c r="E194" i="1"/>
  <c r="D194" i="1"/>
  <c r="E414" i="1" l="1"/>
  <c r="E400" i="1" l="1"/>
  <c r="D400" i="1"/>
  <c r="D399" i="1" l="1"/>
  <c r="D416" i="1" l="1"/>
  <c r="D105" i="1" l="1"/>
  <c r="D405" i="1" l="1"/>
  <c r="E23" i="1"/>
  <c r="D23" i="1"/>
  <c r="D428" i="1"/>
  <c r="D427" i="1" l="1"/>
  <c r="E427" i="1"/>
  <c r="E408" i="1" l="1"/>
  <c r="D408" i="1"/>
  <c r="E415" i="1" l="1"/>
  <c r="D415" i="1" l="1"/>
  <c r="E409" i="1" l="1"/>
  <c r="D87" i="1" l="1"/>
  <c r="E406" i="1" l="1"/>
  <c r="D439" i="1" l="1"/>
  <c r="E160" i="1"/>
  <c r="D160" i="1"/>
  <c r="E425" i="1"/>
  <c r="D425" i="1"/>
  <c r="D430" i="1"/>
  <c r="D411" i="1" l="1"/>
  <c r="E410" i="1"/>
  <c r="D410" i="1"/>
  <c r="E407" i="1"/>
  <c r="D407" i="1"/>
  <c r="E317" i="1"/>
  <c r="D317" i="1"/>
  <c r="E229" i="1"/>
  <c r="D229" i="1"/>
  <c r="E184" i="1"/>
  <c r="D184" i="1"/>
  <c r="D398" i="1"/>
  <c r="D266" i="1"/>
  <c r="D404" i="1" l="1"/>
  <c r="E404" i="1"/>
  <c r="D401" i="1"/>
  <c r="D203" i="1" l="1"/>
  <c r="E203" i="1"/>
  <c r="E302" i="1" l="1"/>
  <c r="D402" i="1"/>
  <c r="D403" i="1"/>
  <c r="E401" i="1"/>
  <c r="D397" i="1"/>
  <c r="E397" i="1"/>
  <c r="D162" i="1"/>
  <c r="D396" i="1" l="1"/>
  <c r="D417" i="1"/>
  <c r="E416" i="1"/>
  <c r="D414" i="1"/>
  <c r="D413" i="1"/>
  <c r="D422" i="1"/>
  <c r="D421" i="1"/>
  <c r="E421" i="1"/>
  <c r="D420" i="1"/>
  <c r="D419" i="1"/>
  <c r="D412" i="1" l="1"/>
  <c r="D418" i="1"/>
  <c r="D431" i="1"/>
  <c r="D426" i="1"/>
  <c r="D424" i="1"/>
  <c r="D443" i="1" l="1"/>
  <c r="D444" i="1"/>
  <c r="D445" i="1"/>
  <c r="D446" i="1"/>
  <c r="D442" i="1"/>
  <c r="D440" i="1"/>
  <c r="D437" i="1"/>
  <c r="D436" i="1"/>
  <c r="D435" i="1"/>
  <c r="D434" i="1"/>
  <c r="D433" i="1"/>
  <c r="E433" i="1"/>
  <c r="D441" i="1" l="1"/>
  <c r="D438" i="1"/>
  <c r="D432" i="1"/>
  <c r="E311" i="1" l="1"/>
  <c r="E429" i="1" l="1"/>
  <c r="E392" i="1" l="1"/>
  <c r="E391" i="1" s="1"/>
  <c r="E385" i="1"/>
  <c r="E383" i="1"/>
  <c r="E375" i="1"/>
  <c r="E374" i="1" s="1"/>
  <c r="E379" i="1"/>
  <c r="E378" i="1" s="1"/>
  <c r="E371" i="1"/>
  <c r="E370" i="1" s="1"/>
  <c r="E367" i="1"/>
  <c r="E366" i="1" s="1"/>
  <c r="E363" i="1"/>
  <c r="E362" i="1" s="1"/>
  <c r="E359" i="1"/>
  <c r="E358" i="1" s="1"/>
  <c r="E355" i="1"/>
  <c r="E354" i="1" s="1"/>
  <c r="E350" i="1"/>
  <c r="E349" i="1" s="1"/>
  <c r="E346" i="1"/>
  <c r="E345" i="1" s="1"/>
  <c r="E342" i="1"/>
  <c r="E341" i="1" s="1"/>
  <c r="E338" i="1"/>
  <c r="E337" i="1" s="1"/>
  <c r="E334" i="1"/>
  <c r="E333" i="1" s="1"/>
  <c r="E329" i="1"/>
  <c r="E328" i="1" s="1"/>
  <c r="E324" i="1"/>
  <c r="E323" i="1" s="1"/>
  <c r="E321" i="1"/>
  <c r="E292" i="1"/>
  <c r="E282" i="1"/>
  <c r="E275" i="1"/>
  <c r="E309" i="1"/>
  <c r="E300" i="1"/>
  <c r="E290" i="1"/>
  <c r="E280" i="1"/>
  <c r="E273" i="1"/>
  <c r="E266" i="1"/>
  <c r="E257" i="1"/>
  <c r="E264" i="1"/>
  <c r="E255" i="1"/>
  <c r="E248" i="1"/>
  <c r="E239" i="1"/>
  <c r="E246" i="1"/>
  <c r="E237" i="1"/>
  <c r="E227" i="1"/>
  <c r="E220" i="1"/>
  <c r="E218" i="1"/>
  <c r="E212" i="1"/>
  <c r="E210" i="1"/>
  <c r="E201" i="1"/>
  <c r="E200" i="1" s="1"/>
  <c r="E192" i="1"/>
  <c r="E182" i="1"/>
  <c r="E236" i="1" l="1"/>
  <c r="E217" i="1"/>
  <c r="E245" i="1"/>
  <c r="E316" i="1"/>
  <c r="E382" i="1"/>
  <c r="E181" i="1"/>
  <c r="E263" i="1"/>
  <c r="E191" i="1"/>
  <c r="E209" i="1"/>
  <c r="E226" i="1"/>
  <c r="E254" i="1"/>
  <c r="E177" i="1"/>
  <c r="E175" i="1"/>
  <c r="E169" i="1"/>
  <c r="E167" i="1"/>
  <c r="E163" i="1"/>
  <c r="E158" i="1"/>
  <c r="E155" i="1"/>
  <c r="E153" i="1"/>
  <c r="E150" i="1"/>
  <c r="E147" i="1"/>
  <c r="E145" i="1"/>
  <c r="E142" i="1"/>
  <c r="E139" i="1"/>
  <c r="E137" i="1"/>
  <c r="E134" i="1"/>
  <c r="E131" i="1"/>
  <c r="E129" i="1"/>
  <c r="E126" i="1"/>
  <c r="E123" i="1"/>
  <c r="E121" i="1"/>
  <c r="E118" i="1"/>
  <c r="E115" i="1"/>
  <c r="E113" i="1"/>
  <c r="E110" i="1"/>
  <c r="E107" i="1"/>
  <c r="E105" i="1" s="1"/>
  <c r="E103" i="1"/>
  <c r="E100" i="1"/>
  <c r="E97" i="1"/>
  <c r="E95" i="1"/>
  <c r="E92" i="1"/>
  <c r="E89" i="1"/>
  <c r="E87" i="1" s="1"/>
  <c r="E85" i="1"/>
  <c r="E82" i="1"/>
  <c r="E79" i="1"/>
  <c r="E77" i="1"/>
  <c r="E74" i="1"/>
  <c r="E71" i="1"/>
  <c r="E69" i="1"/>
  <c r="E66" i="1"/>
  <c r="E61" i="1"/>
  <c r="E63" i="1"/>
  <c r="E54" i="1"/>
  <c r="E51" i="1"/>
  <c r="E45" i="1"/>
  <c r="E37" i="1"/>
  <c r="E33" i="1"/>
  <c r="E28" i="1"/>
  <c r="E15" i="1"/>
  <c r="E12" i="1"/>
  <c r="E11" i="1" s="1"/>
  <c r="E441" i="1"/>
  <c r="E438" i="1"/>
  <c r="E434" i="1"/>
  <c r="E431" i="1"/>
  <c r="E426" i="1"/>
  <c r="E424" i="1"/>
  <c r="E419" i="1"/>
  <c r="E413" i="1"/>
  <c r="D383" i="1"/>
  <c r="D321" i="1"/>
  <c r="E308" i="1"/>
  <c r="E299" i="1" s="1"/>
  <c r="E289" i="1" s="1"/>
  <c r="D309" i="1"/>
  <c r="D300" i="1"/>
  <c r="D299" i="1" s="1"/>
  <c r="D290" i="1"/>
  <c r="D280" i="1"/>
  <c r="D273" i="1"/>
  <c r="D264" i="1"/>
  <c r="D255" i="1"/>
  <c r="D246" i="1"/>
  <c r="D237" i="1"/>
  <c r="D227" i="1"/>
  <c r="D218" i="1"/>
  <c r="D210" i="1"/>
  <c r="D201" i="1"/>
  <c r="D200" i="1" s="1"/>
  <c r="D192" i="1"/>
  <c r="D182" i="1"/>
  <c r="D175" i="1"/>
  <c r="D167" i="1"/>
  <c r="E162" i="1"/>
  <c r="D158" i="1"/>
  <c r="D153" i="1"/>
  <c r="D150" i="1"/>
  <c r="D145" i="1"/>
  <c r="D142" i="1"/>
  <c r="D137" i="1"/>
  <c r="D134" i="1"/>
  <c r="D129" i="1"/>
  <c r="D126" i="1"/>
  <c r="D121" i="1"/>
  <c r="D118" i="1"/>
  <c r="D113" i="1"/>
  <c r="D110" i="1"/>
  <c r="D103" i="1"/>
  <c r="D100" i="1"/>
  <c r="D95" i="1"/>
  <c r="D92" i="1"/>
  <c r="D85" i="1"/>
  <c r="D82" i="1"/>
  <c r="D77" i="1"/>
  <c r="D74" i="1"/>
  <c r="D69" i="1"/>
  <c r="D66" i="1"/>
  <c r="D61" i="1"/>
  <c r="D12" i="1"/>
  <c r="D11" i="1" s="1"/>
  <c r="E84" i="1" l="1"/>
  <c r="E76" i="1"/>
  <c r="E112" i="1"/>
  <c r="E144" i="1"/>
  <c r="E60" i="1"/>
  <c r="E120" i="1"/>
  <c r="E152" i="1"/>
  <c r="E68" i="1"/>
  <c r="E102" i="1"/>
  <c r="E136" i="1"/>
  <c r="E94" i="1"/>
  <c r="E128" i="1"/>
  <c r="E14" i="1"/>
  <c r="D311" i="1"/>
  <c r="D308" i="1" s="1"/>
  <c r="D429" i="1"/>
  <c r="D375" i="1"/>
  <c r="D374" i="1" s="1"/>
  <c r="D379" i="1"/>
  <c r="D378" i="1" s="1"/>
  <c r="E423" i="1"/>
  <c r="E166" i="1"/>
  <c r="D371" i="1"/>
  <c r="D370" i="1" s="1"/>
  <c r="D392" i="1"/>
  <c r="D391" i="1" s="1"/>
  <c r="D385" i="1"/>
  <c r="D382" i="1" s="1"/>
  <c r="D338" i="1"/>
  <c r="D337" i="1" s="1"/>
  <c r="D342" i="1"/>
  <c r="D341" i="1" s="1"/>
  <c r="D346" i="1"/>
  <c r="D345" i="1" s="1"/>
  <c r="D359" i="1"/>
  <c r="D358" i="1" s="1"/>
  <c r="D363" i="1"/>
  <c r="D362" i="1" s="1"/>
  <c r="E432" i="1"/>
  <c r="D367" i="1"/>
  <c r="D366" i="1" s="1"/>
  <c r="D350" i="1"/>
  <c r="D349" i="1" s="1"/>
  <c r="D355" i="1"/>
  <c r="D354" i="1" s="1"/>
  <c r="D334" i="1"/>
  <c r="D333" i="1" s="1"/>
  <c r="D324" i="1"/>
  <c r="D323" i="1" s="1"/>
  <c r="D329" i="1"/>
  <c r="D328" i="1" s="1"/>
  <c r="D316" i="1"/>
  <c r="D282" i="1"/>
  <c r="D279" i="1" s="1"/>
  <c r="D292" i="1"/>
  <c r="D289" i="1" s="1"/>
  <c r="E174" i="1"/>
  <c r="E418" i="1"/>
  <c r="E279" i="1"/>
  <c r="E272" i="1" s="1"/>
  <c r="D275" i="1"/>
  <c r="D272" i="1" s="1"/>
  <c r="D257" i="1"/>
  <c r="D254" i="1" s="1"/>
  <c r="D263" i="1"/>
  <c r="D239" i="1"/>
  <c r="D236" i="1" s="1"/>
  <c r="D248" i="1"/>
  <c r="D245" i="1" s="1"/>
  <c r="D226" i="1"/>
  <c r="D220" i="1"/>
  <c r="D217" i="1" s="1"/>
  <c r="D212" i="1"/>
  <c r="D209" i="1" s="1"/>
  <c r="D191" i="1"/>
  <c r="D177" i="1"/>
  <c r="D174" i="1" s="1"/>
  <c r="D181" i="1"/>
  <c r="D163" i="1"/>
  <c r="D169" i="1"/>
  <c r="D166" i="1" s="1"/>
  <c r="D155" i="1"/>
  <c r="D152" i="1" s="1"/>
  <c r="D147" i="1"/>
  <c r="D144" i="1" s="1"/>
  <c r="D139" i="1"/>
  <c r="D136" i="1" s="1"/>
  <c r="D131" i="1"/>
  <c r="D128" i="1" s="1"/>
  <c r="D123" i="1"/>
  <c r="D120" i="1" s="1"/>
  <c r="D115" i="1"/>
  <c r="D112" i="1" s="1"/>
  <c r="D107" i="1"/>
  <c r="D102" i="1" s="1"/>
  <c r="D97" i="1"/>
  <c r="D94" i="1" s="1"/>
  <c r="D79" i="1"/>
  <c r="D76" i="1" s="1"/>
  <c r="D89" i="1"/>
  <c r="D63" i="1"/>
  <c r="D60" i="1" s="1"/>
  <c r="D71" i="1"/>
  <c r="D68" i="1" s="1"/>
  <c r="D51" i="1"/>
  <c r="D54" i="1"/>
  <c r="D45" i="1"/>
  <c r="D37" i="1"/>
  <c r="D33" i="1"/>
  <c r="D28" i="1"/>
  <c r="D15" i="1"/>
  <c r="E396" i="1"/>
  <c r="E412" i="1"/>
  <c r="D84" i="1" l="1"/>
  <c r="D14" i="1"/>
  <c r="D423" i="1"/>
  <c r="D395" i="1" s="1"/>
  <c r="E395" i="1"/>
</calcChain>
</file>

<file path=xl/sharedStrings.xml><?xml version="1.0" encoding="utf-8"?>
<sst xmlns="http://schemas.openxmlformats.org/spreadsheetml/2006/main" count="607" uniqueCount="155">
  <si>
    <t>PATVIRTINTA</t>
  </si>
  <si>
    <t>Panevėžio rajono savivaldybės tarybos</t>
  </si>
  <si>
    <t>3 priedas</t>
  </si>
  <si>
    <t>(tūkst.Eur)</t>
  </si>
  <si>
    <t>Eil.
Nr.</t>
  </si>
  <si>
    <t>Asignavimų valdytojas</t>
  </si>
  <si>
    <t>Programos kodas</t>
  </si>
  <si>
    <t>iš jų darbo
užmokesčiui</t>
  </si>
  <si>
    <t>1.</t>
  </si>
  <si>
    <t>Savivaldybės kontrolės ir audito tarnyba, iš viso</t>
  </si>
  <si>
    <t>savivaldybės biudžeto lėšos</t>
  </si>
  <si>
    <t>01</t>
  </si>
  <si>
    <t>2.</t>
  </si>
  <si>
    <t>Savivaldybės administracija, iš viso</t>
  </si>
  <si>
    <t xml:space="preserve">ES finansinės paramos lėšos </t>
  </si>
  <si>
    <t xml:space="preserve">valstybinėms (valstybės perduotoms savivaldybėms) funkcijoms atlikti </t>
  </si>
  <si>
    <t>skolintos lėšos</t>
  </si>
  <si>
    <t>įstaigos pajamų lėšos</t>
  </si>
  <si>
    <t>02</t>
  </si>
  <si>
    <t>tikslinės valstybės biudžeto lėšos</t>
  </si>
  <si>
    <t>mokymo lėšos</t>
  </si>
  <si>
    <t>valstybės biudžeto lėšos projektams</t>
  </si>
  <si>
    <t>03</t>
  </si>
  <si>
    <t>04</t>
  </si>
  <si>
    <t>valstybės lėšos keliams</t>
  </si>
  <si>
    <t>05</t>
  </si>
  <si>
    <t>savivaldybės biudžeto lėšos socialinei paramai</t>
  </si>
  <si>
    <t>06</t>
  </si>
  <si>
    <t>aplinkos apsaugos rėmimo specialiosios programos lėšos</t>
  </si>
  <si>
    <t>07</t>
  </si>
  <si>
    <t>08</t>
  </si>
  <si>
    <t>3.</t>
  </si>
  <si>
    <t>Karsakiškio seniūnija, iš viso</t>
  </si>
  <si>
    <t>4.</t>
  </si>
  <si>
    <t>Krekenavos seniūnija, iš viso</t>
  </si>
  <si>
    <t>5.</t>
  </si>
  <si>
    <t>Miežiškių seniūnija, iš viso</t>
  </si>
  <si>
    <t>6.</t>
  </si>
  <si>
    <t>Naujamiesčio seniūnija, iš viso</t>
  </si>
  <si>
    <t>7.</t>
  </si>
  <si>
    <t>Paįstrio seniūnija, iš viso</t>
  </si>
  <si>
    <t>8.</t>
  </si>
  <si>
    <t>Panevėžio seniūnija, iš viso</t>
  </si>
  <si>
    <t>9.</t>
  </si>
  <si>
    <t>Raguvos seniūnija, iš viso</t>
  </si>
  <si>
    <t>10.</t>
  </si>
  <si>
    <t>Ramygalos seniūnija, iš viso</t>
  </si>
  <si>
    <t>11.</t>
  </si>
  <si>
    <t>Smilgių seniūnija, iš viso</t>
  </si>
  <si>
    <t>12.</t>
  </si>
  <si>
    <t>Upytės seniūnija, iš viso</t>
  </si>
  <si>
    <t>13.</t>
  </si>
  <si>
    <t>Vadoklių seniūnija, iš viso</t>
  </si>
  <si>
    <t>14.</t>
  </si>
  <si>
    <t>Velžio seniūnija, iš viso</t>
  </si>
  <si>
    <t>15.</t>
  </si>
  <si>
    <t>Priešgaisrinė tarnyba, iš viso</t>
  </si>
  <si>
    <t>16.</t>
  </si>
  <si>
    <t>Krekenavos Mykolo Antanaičio gimnazija, iš viso</t>
  </si>
  <si>
    <t>17.</t>
  </si>
  <si>
    <t>18.</t>
  </si>
  <si>
    <t>Paįstrio Juozo Zikaro gimnazija, iš viso</t>
  </si>
  <si>
    <t>valstybės biudžeto tikslinės paskirties lėšos</t>
  </si>
  <si>
    <t>19.</t>
  </si>
  <si>
    <t>Raguvos gimnazija, iš viso</t>
  </si>
  <si>
    <t>20.</t>
  </si>
  <si>
    <t>Ramygalos gimnazija, iš viso</t>
  </si>
  <si>
    <t>21.</t>
  </si>
  <si>
    <t>Smilgių gimnazija, iš viso</t>
  </si>
  <si>
    <t>22.</t>
  </si>
  <si>
    <t>Velžio gimnazija, iš viso</t>
  </si>
  <si>
    <t>23.</t>
  </si>
  <si>
    <t>Dembavos progimnazija, iš viso</t>
  </si>
  <si>
    <t>24.</t>
  </si>
  <si>
    <t>25.</t>
  </si>
  <si>
    <t>Paliūniškio pagrindinė mokykla, iš viso</t>
  </si>
  <si>
    <t>26.</t>
  </si>
  <si>
    <t>Upytės Antano Belazaro pagrindinė mokykla, iš viso</t>
  </si>
  <si>
    <t>27.</t>
  </si>
  <si>
    <t>28.</t>
  </si>
  <si>
    <t>29.</t>
  </si>
  <si>
    <t>Pažagienių mokykla-darželis, iš viso</t>
  </si>
  <si>
    <t>30.</t>
  </si>
  <si>
    <t>Piniavos mokykla-darželis, iš viso</t>
  </si>
  <si>
    <t>31.</t>
  </si>
  <si>
    <t>Dembavos lopšelis-darželis „Smalsutis“, iš viso</t>
  </si>
  <si>
    <t>32.</t>
  </si>
  <si>
    <t>Krekenavos lopšelis-darželis „Sigutė“, iš viso</t>
  </si>
  <si>
    <t>33.</t>
  </si>
  <si>
    <t>Naujamiesčio lopšelis-darželis „Bitutė“, iš viso</t>
  </si>
  <si>
    <t>34.</t>
  </si>
  <si>
    <t>Ramygalos lopšelis-darželis „Gandriukas“, iš viso</t>
  </si>
  <si>
    <t>Velžio lopšelis-darželis „Šypsenėlė“, iš viso</t>
  </si>
  <si>
    <t>36.</t>
  </si>
  <si>
    <t>Švietimo centras, iš viso</t>
  </si>
  <si>
    <t>37.</t>
  </si>
  <si>
    <t>38.</t>
  </si>
  <si>
    <t>Muzikos mokykla, iš viso</t>
  </si>
  <si>
    <t>39.</t>
  </si>
  <si>
    <t>Viešoji biblioteka, iš viso</t>
  </si>
  <si>
    <t>40.</t>
  </si>
  <si>
    <t>Ėriškių kultūros centras, iš viso</t>
  </si>
  <si>
    <t>41.</t>
  </si>
  <si>
    <t>Krekenavos kultūros centras, iš viso</t>
  </si>
  <si>
    <t>42.</t>
  </si>
  <si>
    <t>Liūdynės kultūros centras, iš viso</t>
  </si>
  <si>
    <t>43.</t>
  </si>
  <si>
    <t>Miežiškių kultūros centras, iš viso</t>
  </si>
  <si>
    <t>44.</t>
  </si>
  <si>
    <t>Naujamiesčio kultūros centras-dailės galerija, iš viso</t>
  </si>
  <si>
    <t>45.</t>
  </si>
  <si>
    <t>Paįstrio kultūros centras, iš viso</t>
  </si>
  <si>
    <t>46.</t>
  </si>
  <si>
    <t>Raguvos kultūros centras, iš viso</t>
  </si>
  <si>
    <t>47.</t>
  </si>
  <si>
    <t>Ramygalos kultūros centras, iš viso</t>
  </si>
  <si>
    <t>48.</t>
  </si>
  <si>
    <t>Smilgių kultūros centras, iš viso</t>
  </si>
  <si>
    <t>49.</t>
  </si>
  <si>
    <t>Šilagalio kultūros centras, iš viso</t>
  </si>
  <si>
    <t>50.</t>
  </si>
  <si>
    <t>Tiltagalių kultūros centras, iš viso</t>
  </si>
  <si>
    <t>Vadoklių kultūros centras, iš viso</t>
  </si>
  <si>
    <t>Rajono socialinių paslaugų centras, iš viso</t>
  </si>
  <si>
    <t>Visuomenės sveikatos biuras, iš viso</t>
  </si>
  <si>
    <t xml:space="preserve">Iš viso </t>
  </si>
  <si>
    <t>Savivaldybės valdymo programa</t>
  </si>
  <si>
    <t>Ugdymo proceso ir kokybiškos ugdymosi aplinkos užtikrinimo programa</t>
  </si>
  <si>
    <t>Aktyvaus bendruomenės gyvenimo skatinimo programa</t>
  </si>
  <si>
    <t>Rajono infrastruktūros priežiūros, modernizavimo ir plėtros programa</t>
  </si>
  <si>
    <t>Socialinės atskirties mažinimo programa</t>
  </si>
  <si>
    <t>Sveikatos apsaugos programa</t>
  </si>
  <si>
    <t>Aplinkos apsaugos programa</t>
  </si>
  <si>
    <t>Ekonominio konkurencingumo didinimo programa</t>
  </si>
  <si>
    <t>____________________________</t>
  </si>
  <si>
    <t>iš jų:  Savivaldybės valdymo programa</t>
  </si>
  <si>
    <t>iš jų:  Ugdymo proceso ir kokybiškos ugdymosi aplinkos užtikrinimo 
programa</t>
  </si>
  <si>
    <t>iš jų:  Aktyvaus bendruomenės gyvenimo skatinimo programa</t>
  </si>
  <si>
    <t>Ugdymo proceso ir kokybiškos ugdymosi aplinkos užtikrinimo 
programa</t>
  </si>
  <si>
    <t xml:space="preserve"> Rajono infrastruktūros priežiūros, modernizavimo ir plėtros 
programa</t>
  </si>
  <si>
    <t xml:space="preserve"> Aplinkos apsaugos programa</t>
  </si>
  <si>
    <t>Rajono infrastruktūros priežiūros, modernizavimo ir plėtros 
programa</t>
  </si>
  <si>
    <t xml:space="preserve"> Socialinės atskirties mažinimo programa</t>
  </si>
  <si>
    <t xml:space="preserve"> Ugdymo proceso ir kokybiškos ugdymosi aplinkos užtikrinimo 
programa</t>
  </si>
  <si>
    <t xml:space="preserve"> Aktyvaus bendruomenės gyvenimo skatinimo programa</t>
  </si>
  <si>
    <t>Iš viso išlaidoms</t>
  </si>
  <si>
    <t>PANEVĖŽIO RAJONO SAVIVALDYBĖS 2023 METŲ ASIGNAVIMAI PAGAL PROGRAMAS</t>
  </si>
  <si>
    <t xml:space="preserve">valstybės lėšos </t>
  </si>
  <si>
    <t>Naujamiesčio mokykla, iš viso</t>
  </si>
  <si>
    <t>valstybės lėšos</t>
  </si>
  <si>
    <t>valstybės biudžeto lėšos</t>
  </si>
  <si>
    <t>pažangos priemonės lėšos</t>
  </si>
  <si>
    <t>valstybės skolintos lėšos</t>
  </si>
  <si>
    <t>valstybės  biudžeto lėšos</t>
  </si>
  <si>
    <t>2023 m. rugpjūčio mėn. 29 d. sprendimu Nr. T-175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</si>
</sst>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1" x14ac:knownFonts="1">
    <font>
      <sz val="11"/>
      <color theme="1"/>
      <name val="Calibri"/>
      <family val="2"/>
      <charset val="186"/>
      <scheme val="minor"/>
    </font>
    <font>
      <sz val="11"/>
      <color indexed="8"/>
      <name val="Calibri"/>
      <family val="2"/>
      <charset val="186"/>
    </font>
    <font>
      <sz val="12"/>
      <name val="Times New Roman"/>
      <family val="1"/>
      <charset val="186"/>
    </font>
    <font>
      <b/>
      <u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color indexed="56"/>
      <name val="Calibri"/>
      <family val="2"/>
      <charset val="186"/>
    </font>
    <font>
      <b/>
      <sz val="11"/>
      <name val="Times New Roman"/>
      <family val="1"/>
      <charset val="186"/>
    </font>
    <font>
      <b/>
      <sz val="11"/>
      <name val="Calibri"/>
      <family val="2"/>
      <charset val="186"/>
    </font>
    <font>
      <i/>
      <sz val="10"/>
      <name val="Times New Roman"/>
      <family val="1"/>
      <charset val="186"/>
    </font>
    <font>
      <sz val="10"/>
      <name val="Times New Roman"/>
      <family val="1"/>
      <charset val="186"/>
    </font>
    <font>
      <sz val="8"/>
      <color indexed="10"/>
      <name val="Arial"/>
      <family val="2"/>
      <charset val="186"/>
    </font>
    <font>
      <sz val="11"/>
      <color indexed="17"/>
      <name val="Calibri"/>
      <family val="2"/>
      <charset val="186"/>
    </font>
    <font>
      <sz val="10"/>
      <color indexed="8"/>
      <name val="Times New Roman"/>
      <family val="1"/>
      <charset val="186"/>
    </font>
    <font>
      <sz val="11"/>
      <name val="Times New Roman"/>
      <family val="1"/>
      <charset val="186"/>
    </font>
    <font>
      <i/>
      <sz val="10"/>
      <name val="Times New Roman"/>
      <family val="1"/>
    </font>
    <font>
      <b/>
      <i/>
      <sz val="10"/>
      <name val="Times New Roman"/>
      <family val="1"/>
      <charset val="186"/>
    </font>
    <font>
      <sz val="9"/>
      <color rgb="FFFF0000"/>
      <name val="Calibri"/>
      <family val="2"/>
      <charset val="186"/>
    </font>
    <font>
      <sz val="10"/>
      <color rgb="FFFF0000"/>
      <name val="Calibri"/>
      <family val="2"/>
      <charset val="186"/>
    </font>
    <font>
      <sz val="8"/>
      <color rgb="FFFF0000"/>
      <name val="Calibri"/>
      <family val="2"/>
      <charset val="186"/>
    </font>
    <font>
      <sz val="9"/>
      <color rgb="FFFF0000"/>
      <name val="Times New Roman"/>
      <family val="1"/>
      <charset val="186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42"/>
        <bgColor indexed="27"/>
      </patternFill>
    </fill>
    <fill>
      <patternFill patternType="solid">
        <fgColor indexed="27"/>
        <bgColor indexed="41"/>
      </patternFill>
    </fill>
    <fill>
      <patternFill patternType="solid">
        <fgColor theme="2"/>
        <bgColor indexed="26"/>
      </patternFill>
    </fill>
    <fill>
      <patternFill patternType="solid">
        <fgColor theme="0"/>
        <bgColor indexed="26"/>
      </patternFill>
    </fill>
  </fills>
  <borders count="34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6" fillId="0" borderId="0"/>
    <xf numFmtId="0" fontId="12" fillId="3" borderId="0"/>
  </cellStyleXfs>
  <cellXfs count="149">
    <xf numFmtId="0" fontId="0" fillId="0" borderId="0" xfId="0"/>
    <xf numFmtId="0" fontId="2" fillId="0" borderId="0" xfId="1" applyFont="1"/>
    <xf numFmtId="0" fontId="1" fillId="0" borderId="0" xfId="1"/>
    <xf numFmtId="0" fontId="3" fillId="0" borderId="0" xfId="1" applyFont="1"/>
    <xf numFmtId="0" fontId="5" fillId="0" borderId="2" xfId="1" applyFont="1" applyBorder="1" applyAlignment="1">
      <alignment horizontal="center" vertical="center" wrapText="1"/>
    </xf>
    <xf numFmtId="1" fontId="13" fillId="2" borderId="2" xfId="3" applyNumberFormat="1" applyFont="1" applyFill="1" applyBorder="1" applyAlignment="1" applyProtection="1">
      <alignment vertical="center"/>
    </xf>
    <xf numFmtId="49" fontId="10" fillId="2" borderId="2" xfId="1" applyNumberFormat="1" applyFont="1" applyFill="1" applyBorder="1" applyAlignment="1">
      <alignment horizontal="center" vertical="center"/>
    </xf>
    <xf numFmtId="49" fontId="10" fillId="2" borderId="5" xfId="1" applyNumberFormat="1" applyFont="1" applyFill="1" applyBorder="1" applyAlignment="1">
      <alignment horizontal="center" vertical="center"/>
    </xf>
    <xf numFmtId="0" fontId="7" fillId="4" borderId="2" xfId="1" applyFont="1" applyFill="1" applyBorder="1" applyAlignment="1">
      <alignment vertical="center"/>
    </xf>
    <xf numFmtId="164" fontId="7" fillId="4" borderId="2" xfId="1" applyNumberFormat="1" applyFont="1" applyFill="1" applyBorder="1" applyAlignment="1">
      <alignment vertical="center"/>
    </xf>
    <xf numFmtId="164" fontId="5" fillId="2" borderId="2" xfId="1" applyNumberFormat="1" applyFont="1" applyFill="1" applyBorder="1" applyAlignment="1">
      <alignment vertical="center"/>
    </xf>
    <xf numFmtId="164" fontId="9" fillId="2" borderId="2" xfId="1" applyNumberFormat="1" applyFont="1" applyFill="1" applyBorder="1" applyAlignment="1">
      <alignment vertical="center"/>
    </xf>
    <xf numFmtId="0" fontId="9" fillId="2" borderId="2" xfId="1" applyFont="1" applyFill="1" applyBorder="1" applyAlignment="1">
      <alignment horizontal="right" vertical="center"/>
    </xf>
    <xf numFmtId="164" fontId="15" fillId="2" borderId="2" xfId="1" applyNumberFormat="1" applyFont="1" applyFill="1" applyBorder="1" applyAlignment="1">
      <alignment vertical="center"/>
    </xf>
    <xf numFmtId="0" fontId="9" fillId="2" borderId="2" xfId="1" applyFont="1" applyFill="1" applyBorder="1" applyAlignment="1">
      <alignment horizontal="left" vertical="center"/>
    </xf>
    <xf numFmtId="164" fontId="9" fillId="0" borderId="2" xfId="1" applyNumberFormat="1" applyFont="1" applyBorder="1" applyAlignment="1">
      <alignment vertical="center"/>
    </xf>
    <xf numFmtId="164" fontId="16" fillId="2" borderId="2" xfId="2" applyNumberFormat="1" applyFont="1" applyFill="1" applyBorder="1" applyAlignment="1" applyProtection="1">
      <alignment horizontal="right" vertical="center"/>
    </xf>
    <xf numFmtId="49" fontId="16" fillId="2" borderId="10" xfId="2" applyNumberFormat="1" applyFont="1" applyFill="1" applyBorder="1" applyAlignment="1" applyProtection="1">
      <alignment horizontal="center" vertical="center"/>
    </xf>
    <xf numFmtId="0" fontId="16" fillId="2" borderId="9" xfId="2" applyNumberFormat="1" applyFont="1" applyFill="1" applyBorder="1" applyAlignment="1" applyProtection="1">
      <alignment horizontal="center" vertical="center"/>
    </xf>
    <xf numFmtId="49" fontId="10" fillId="2" borderId="20" xfId="1" applyNumberFormat="1" applyFont="1" applyFill="1" applyBorder="1" applyAlignment="1">
      <alignment vertical="center"/>
    </xf>
    <xf numFmtId="49" fontId="16" fillId="2" borderId="9" xfId="2" applyNumberFormat="1" applyFont="1" applyFill="1" applyBorder="1" applyAlignment="1" applyProtection="1">
      <alignment horizontal="center" vertical="center"/>
    </xf>
    <xf numFmtId="0" fontId="16" fillId="2" borderId="9" xfId="2" applyNumberFormat="1" applyFont="1" applyFill="1" applyBorder="1" applyAlignment="1" applyProtection="1">
      <alignment horizontal="center" vertical="center" wrapText="1"/>
    </xf>
    <xf numFmtId="164" fontId="16" fillId="2" borderId="2" xfId="1" applyNumberFormat="1" applyFont="1" applyFill="1" applyBorder="1" applyAlignment="1">
      <alignment vertical="center"/>
    </xf>
    <xf numFmtId="0" fontId="7" fillId="5" borderId="10" xfId="2" applyNumberFormat="1" applyFont="1" applyFill="1" applyBorder="1" applyAlignment="1" applyProtection="1">
      <alignment horizontal="left" vertical="center"/>
    </xf>
    <xf numFmtId="49" fontId="8" fillId="5" borderId="2" xfId="2" applyNumberFormat="1" applyFont="1" applyFill="1" applyBorder="1" applyAlignment="1" applyProtection="1">
      <alignment horizontal="left" vertical="center"/>
    </xf>
    <xf numFmtId="164" fontId="7" fillId="5" borderId="2" xfId="2" applyNumberFormat="1" applyFont="1" applyFill="1" applyBorder="1" applyAlignment="1" applyProtection="1">
      <alignment horizontal="right" vertical="center"/>
    </xf>
    <xf numFmtId="0" fontId="7" fillId="5" borderId="18" xfId="1" applyFont="1" applyFill="1" applyBorder="1" applyAlignment="1">
      <alignment horizontal="left" vertical="center"/>
    </xf>
    <xf numFmtId="49" fontId="7" fillId="5" borderId="5" xfId="1" applyNumberFormat="1" applyFont="1" applyFill="1" applyBorder="1" applyAlignment="1">
      <alignment horizontal="center" vertical="center"/>
    </xf>
    <xf numFmtId="164" fontId="7" fillId="5" borderId="2" xfId="1" applyNumberFormat="1" applyFont="1" applyFill="1" applyBorder="1" applyAlignment="1">
      <alignment horizontal="right" vertical="center"/>
    </xf>
    <xf numFmtId="0" fontId="16" fillId="2" borderId="19" xfId="2" applyNumberFormat="1" applyFont="1" applyFill="1" applyBorder="1" applyAlignment="1" applyProtection="1">
      <alignment horizontal="center" vertical="center" wrapText="1"/>
    </xf>
    <xf numFmtId="0" fontId="7" fillId="5" borderId="2" xfId="1" applyFont="1" applyFill="1" applyBorder="1" applyAlignment="1">
      <alignment vertical="center"/>
    </xf>
    <xf numFmtId="164" fontId="7" fillId="5" borderId="2" xfId="1" applyNumberFormat="1" applyFont="1" applyFill="1" applyBorder="1" applyAlignment="1">
      <alignment vertical="center"/>
    </xf>
    <xf numFmtId="0" fontId="16" fillId="2" borderId="21" xfId="2" applyNumberFormat="1" applyFont="1" applyFill="1" applyBorder="1" applyAlignment="1" applyProtection="1">
      <alignment horizontal="center" vertical="center" wrapText="1"/>
    </xf>
    <xf numFmtId="49" fontId="16" fillId="2" borderId="16" xfId="2" applyNumberFormat="1" applyFont="1" applyFill="1" applyBorder="1" applyAlignment="1" applyProtection="1">
      <alignment horizontal="center" vertical="center"/>
    </xf>
    <xf numFmtId="0" fontId="7" fillId="5" borderId="5" xfId="1" applyFont="1" applyFill="1" applyBorder="1" applyAlignment="1">
      <alignment vertical="center"/>
    </xf>
    <xf numFmtId="49" fontId="7" fillId="5" borderId="2" xfId="1" applyNumberFormat="1" applyFont="1" applyFill="1" applyBorder="1" applyAlignment="1">
      <alignment horizontal="center" vertical="center"/>
    </xf>
    <xf numFmtId="0" fontId="16" fillId="2" borderId="19" xfId="2" applyNumberFormat="1" applyFont="1" applyFill="1" applyBorder="1" applyAlignment="1" applyProtection="1">
      <alignment horizontal="center" vertical="center"/>
    </xf>
    <xf numFmtId="49" fontId="7" fillId="5" borderId="2" xfId="1" applyNumberFormat="1" applyFont="1" applyFill="1" applyBorder="1" applyAlignment="1">
      <alignment horizontal="right" vertical="center"/>
    </xf>
    <xf numFmtId="0" fontId="16" fillId="2" borderId="20" xfId="2" applyNumberFormat="1" applyFont="1" applyFill="1" applyBorder="1" applyAlignment="1" applyProtection="1">
      <alignment horizontal="center" vertical="center" wrapText="1"/>
    </xf>
    <xf numFmtId="0" fontId="7" fillId="5" borderId="22" xfId="1" applyFont="1" applyFill="1" applyBorder="1" applyAlignment="1">
      <alignment vertical="center"/>
    </xf>
    <xf numFmtId="0" fontId="16" fillId="2" borderId="16" xfId="2" applyNumberFormat="1" applyFont="1" applyFill="1" applyBorder="1" applyAlignment="1" applyProtection="1">
      <alignment horizontal="center" vertical="center"/>
    </xf>
    <xf numFmtId="49" fontId="10" fillId="2" borderId="9" xfId="1" applyNumberFormat="1" applyFont="1" applyFill="1" applyBorder="1" applyAlignment="1">
      <alignment horizontal="center" vertical="center"/>
    </xf>
    <xf numFmtId="0" fontId="1" fillId="0" borderId="0" xfId="1" applyAlignment="1">
      <alignment vertical="center"/>
    </xf>
    <xf numFmtId="0" fontId="9" fillId="0" borderId="0" xfId="1" applyFont="1" applyFill="1" applyBorder="1" applyAlignment="1">
      <alignment vertical="center"/>
    </xf>
    <xf numFmtId="0" fontId="1" fillId="0" borderId="0" xfId="1" applyBorder="1" applyAlignment="1">
      <alignment vertical="center"/>
    </xf>
    <xf numFmtId="0" fontId="9" fillId="2" borderId="19" xfId="1" applyFont="1" applyFill="1" applyBorder="1" applyAlignment="1">
      <alignment horizontal="right" vertical="center"/>
    </xf>
    <xf numFmtId="0" fontId="9" fillId="2" borderId="20" xfId="1" applyFont="1" applyFill="1" applyBorder="1" applyAlignment="1">
      <alignment horizontal="right" vertical="center"/>
    </xf>
    <xf numFmtId="0" fontId="9" fillId="2" borderId="21" xfId="1" applyFont="1" applyFill="1" applyBorder="1" applyAlignment="1">
      <alignment horizontal="right" vertical="center"/>
    </xf>
    <xf numFmtId="1" fontId="9" fillId="2" borderId="2" xfId="1" applyNumberFormat="1" applyFont="1" applyFill="1" applyBorder="1" applyAlignment="1">
      <alignment vertical="center"/>
    </xf>
    <xf numFmtId="0" fontId="11" fillId="0" borderId="0" xfId="1" applyFont="1" applyAlignment="1">
      <alignment vertical="center"/>
    </xf>
    <xf numFmtId="0" fontId="1" fillId="2" borderId="0" xfId="1" applyFill="1" applyAlignment="1">
      <alignment vertical="center"/>
    </xf>
    <xf numFmtId="0" fontId="9" fillId="2" borderId="0" xfId="1" applyFont="1" applyFill="1" applyBorder="1" applyAlignment="1">
      <alignment horizontal="right" vertical="center"/>
    </xf>
    <xf numFmtId="164" fontId="9" fillId="2" borderId="6" xfId="1" applyNumberFormat="1" applyFont="1" applyFill="1" applyBorder="1" applyAlignment="1">
      <alignment vertical="center"/>
    </xf>
    <xf numFmtId="0" fontId="9" fillId="2" borderId="20" xfId="1" applyFont="1" applyFill="1" applyBorder="1" applyAlignment="1">
      <alignment horizontal="left" vertical="center"/>
    </xf>
    <xf numFmtId="0" fontId="5" fillId="0" borderId="0" xfId="1" applyFont="1" applyBorder="1" applyAlignment="1">
      <alignment vertical="center" wrapText="1"/>
    </xf>
    <xf numFmtId="49" fontId="5" fillId="0" borderId="0" xfId="1" applyNumberFormat="1" applyFont="1" applyFill="1" applyBorder="1" applyAlignment="1">
      <alignment horizontal="right" vertical="center"/>
    </xf>
    <xf numFmtId="49" fontId="10" fillId="0" borderId="0" xfId="1" applyNumberFormat="1" applyFont="1" applyFill="1" applyBorder="1" applyAlignment="1">
      <alignment horizontal="right" vertical="center"/>
    </xf>
    <xf numFmtId="0" fontId="9" fillId="2" borderId="23" xfId="1" applyFont="1" applyFill="1" applyBorder="1" applyAlignment="1">
      <alignment horizontal="right" vertical="center"/>
    </xf>
    <xf numFmtId="0" fontId="9" fillId="2" borderId="24" xfId="1" applyFont="1" applyFill="1" applyBorder="1" applyAlignment="1">
      <alignment horizontal="right" vertical="center"/>
    </xf>
    <xf numFmtId="0" fontId="10" fillId="0" borderId="0" xfId="1" applyFont="1" applyFill="1" applyBorder="1" applyAlignment="1">
      <alignment vertical="center"/>
    </xf>
    <xf numFmtId="164" fontId="9" fillId="2" borderId="3" xfId="1" applyNumberFormat="1" applyFont="1" applyFill="1" applyBorder="1" applyAlignment="1">
      <alignment vertical="center"/>
    </xf>
    <xf numFmtId="49" fontId="5" fillId="2" borderId="2" xfId="1" applyNumberFormat="1" applyFont="1" applyFill="1" applyBorder="1" applyAlignment="1">
      <alignment horizontal="right" vertical="center"/>
    </xf>
    <xf numFmtId="0" fontId="17" fillId="0" borderId="0" xfId="1" applyFont="1" applyAlignment="1">
      <alignment vertical="center"/>
    </xf>
    <xf numFmtId="0" fontId="18" fillId="0" borderId="0" xfId="1" applyFont="1" applyAlignment="1">
      <alignment vertical="center"/>
    </xf>
    <xf numFmtId="0" fontId="19" fillId="0" borderId="0" xfId="1" applyFont="1" applyAlignment="1">
      <alignment vertical="center"/>
    </xf>
    <xf numFmtId="164" fontId="17" fillId="0" borderId="0" xfId="1" applyNumberFormat="1" applyFont="1" applyAlignment="1">
      <alignment vertical="center"/>
    </xf>
    <xf numFmtId="0" fontId="20" fillId="0" borderId="0" xfId="1" applyFont="1" applyBorder="1" applyAlignment="1">
      <alignment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/>
    </xf>
    <xf numFmtId="0" fontId="2" fillId="0" borderId="0" xfId="1" applyFont="1" applyBorder="1" applyAlignment="1"/>
    <xf numFmtId="1" fontId="16" fillId="2" borderId="2" xfId="1" applyNumberFormat="1" applyFont="1" applyFill="1" applyBorder="1" applyAlignment="1">
      <alignment vertical="center"/>
    </xf>
    <xf numFmtId="1" fontId="7" fillId="5" borderId="2" xfId="1" applyNumberFormat="1" applyFont="1" applyFill="1" applyBorder="1" applyAlignment="1">
      <alignment vertical="center"/>
    </xf>
    <xf numFmtId="1" fontId="16" fillId="2" borderId="2" xfId="2" applyNumberFormat="1" applyFont="1" applyFill="1" applyBorder="1" applyAlignment="1" applyProtection="1">
      <alignment horizontal="right" vertical="center"/>
    </xf>
    <xf numFmtId="0" fontId="7" fillId="5" borderId="3" xfId="1" applyFont="1" applyFill="1" applyBorder="1" applyAlignment="1">
      <alignment vertical="center"/>
    </xf>
    <xf numFmtId="0" fontId="7" fillId="5" borderId="4" xfId="1" applyFont="1" applyFill="1" applyBorder="1" applyAlignment="1">
      <alignment vertical="center"/>
    </xf>
    <xf numFmtId="0" fontId="9" fillId="2" borderId="3" xfId="1" applyFont="1" applyFill="1" applyBorder="1" applyAlignment="1">
      <alignment horizontal="left" vertical="center"/>
    </xf>
    <xf numFmtId="0" fontId="9" fillId="2" borderId="10" xfId="1" applyFont="1" applyFill="1" applyBorder="1" applyAlignment="1">
      <alignment horizontal="left" vertical="center"/>
    </xf>
    <xf numFmtId="49" fontId="16" fillId="2" borderId="0" xfId="2" applyNumberFormat="1" applyFont="1" applyFill="1" applyBorder="1" applyAlignment="1" applyProtection="1">
      <alignment horizontal="center" vertical="center"/>
    </xf>
    <xf numFmtId="49" fontId="5" fillId="2" borderId="6" xfId="1" applyNumberFormat="1" applyFont="1" applyFill="1" applyBorder="1" applyAlignment="1">
      <alignment horizontal="right" vertical="center"/>
    </xf>
    <xf numFmtId="0" fontId="16" fillId="2" borderId="16" xfId="2" applyNumberFormat="1" applyFont="1" applyFill="1" applyBorder="1" applyAlignment="1" applyProtection="1">
      <alignment horizontal="center" vertical="center" wrapText="1"/>
    </xf>
    <xf numFmtId="1" fontId="5" fillId="2" borderId="2" xfId="1" applyNumberFormat="1" applyFont="1" applyFill="1" applyBorder="1" applyAlignment="1">
      <alignment vertical="center"/>
    </xf>
    <xf numFmtId="49" fontId="10" fillId="2" borderId="10" xfId="1" applyNumberFormat="1" applyFont="1" applyFill="1" applyBorder="1" applyAlignment="1">
      <alignment horizontal="center" vertical="center"/>
    </xf>
    <xf numFmtId="49" fontId="16" fillId="2" borderId="30" xfId="2" applyNumberFormat="1" applyFont="1" applyFill="1" applyBorder="1" applyAlignment="1" applyProtection="1">
      <alignment horizontal="center" vertical="center"/>
    </xf>
    <xf numFmtId="0" fontId="16" fillId="2" borderId="25" xfId="2" applyNumberFormat="1" applyFont="1" applyFill="1" applyBorder="1" applyAlignment="1" applyProtection="1">
      <alignment horizontal="center" vertical="center" wrapText="1"/>
    </xf>
    <xf numFmtId="0" fontId="9" fillId="2" borderId="19" xfId="1" applyFont="1" applyFill="1" applyBorder="1" applyAlignment="1">
      <alignment horizontal="left" vertical="center"/>
    </xf>
    <xf numFmtId="164" fontId="9" fillId="6" borderId="6" xfId="1" applyNumberFormat="1" applyFont="1" applyFill="1" applyBorder="1" applyAlignment="1">
      <alignment vertical="center"/>
    </xf>
    <xf numFmtId="164" fontId="9" fillId="6" borderId="2" xfId="1" applyNumberFormat="1" applyFont="1" applyFill="1" applyBorder="1" applyAlignment="1">
      <alignment vertical="center"/>
    </xf>
    <xf numFmtId="164" fontId="16" fillId="6" borderId="2" xfId="1" applyNumberFormat="1" applyFont="1" applyFill="1" applyBorder="1" applyAlignment="1">
      <alignment vertical="center"/>
    </xf>
    <xf numFmtId="164" fontId="16" fillId="6" borderId="6" xfId="1" applyNumberFormat="1" applyFont="1" applyFill="1" applyBorder="1" applyAlignment="1">
      <alignment vertical="center"/>
    </xf>
    <xf numFmtId="0" fontId="16" fillId="2" borderId="33" xfId="2" applyNumberFormat="1" applyFont="1" applyFill="1" applyBorder="1" applyAlignment="1" applyProtection="1">
      <alignment horizontal="center" vertical="center" wrapText="1"/>
    </xf>
    <xf numFmtId="0" fontId="16" fillId="2" borderId="33" xfId="2" applyNumberFormat="1" applyFont="1" applyFill="1" applyBorder="1" applyAlignment="1" applyProtection="1">
      <alignment horizontal="center" vertical="center"/>
    </xf>
    <xf numFmtId="0" fontId="5" fillId="2" borderId="17" xfId="1" applyFont="1" applyFill="1" applyBorder="1" applyAlignment="1">
      <alignment horizontal="center" vertical="center"/>
    </xf>
    <xf numFmtId="49" fontId="5" fillId="2" borderId="15" xfId="1" applyNumberFormat="1" applyFont="1" applyFill="1" applyBorder="1" applyAlignment="1">
      <alignment horizontal="right" vertical="center"/>
    </xf>
    <xf numFmtId="49" fontId="10" fillId="2" borderId="10" xfId="1" applyNumberFormat="1" applyFont="1" applyFill="1" applyBorder="1" applyAlignment="1">
      <alignment horizontal="center" vertical="center"/>
    </xf>
    <xf numFmtId="0" fontId="2" fillId="0" borderId="1" xfId="1" applyFont="1" applyBorder="1" applyAlignment="1">
      <alignment horizontal="right"/>
    </xf>
    <xf numFmtId="49" fontId="16" fillId="2" borderId="19" xfId="2" applyNumberFormat="1" applyFont="1" applyFill="1" applyBorder="1" applyAlignment="1" applyProtection="1">
      <alignment horizontal="center" vertical="center"/>
    </xf>
    <xf numFmtId="49" fontId="16" fillId="2" borderId="20" xfId="2" applyNumberFormat="1" applyFont="1" applyFill="1" applyBorder="1" applyAlignment="1" applyProtection="1">
      <alignment horizontal="center" vertical="center"/>
    </xf>
    <xf numFmtId="49" fontId="16" fillId="2" borderId="21" xfId="2" applyNumberFormat="1" applyFont="1" applyFill="1" applyBorder="1" applyAlignment="1" applyProtection="1">
      <alignment horizontal="center" vertical="center"/>
    </xf>
    <xf numFmtId="0" fontId="14" fillId="2" borderId="17" xfId="1" applyFont="1" applyFill="1" applyBorder="1" applyAlignment="1">
      <alignment horizontal="center" vertical="center"/>
    </xf>
    <xf numFmtId="0" fontId="14" fillId="2" borderId="31" xfId="1" applyFont="1" applyFill="1" applyBorder="1" applyAlignment="1">
      <alignment horizontal="center" vertical="center"/>
    </xf>
    <xf numFmtId="0" fontId="14" fillId="2" borderId="14" xfId="1" applyFont="1" applyFill="1" applyBorder="1" applyAlignment="1">
      <alignment horizontal="center" vertical="center"/>
    </xf>
    <xf numFmtId="0" fontId="4" fillId="0" borderId="0" xfId="1" applyFont="1" applyBorder="1" applyAlignment="1">
      <alignment horizontal="center"/>
    </xf>
    <xf numFmtId="0" fontId="7" fillId="2" borderId="2" xfId="1" applyFont="1" applyFill="1" applyBorder="1" applyAlignment="1">
      <alignment horizontal="center" vertical="top" wrapText="1"/>
    </xf>
    <xf numFmtId="0" fontId="7" fillId="2" borderId="7" xfId="1" applyFont="1" applyFill="1" applyBorder="1" applyAlignment="1">
      <alignment horizontal="center" vertical="top" wrapText="1"/>
    </xf>
    <xf numFmtId="49" fontId="10" fillId="2" borderId="10" xfId="1" applyNumberFormat="1" applyFont="1" applyFill="1" applyBorder="1" applyAlignment="1">
      <alignment horizontal="center" vertical="center"/>
    </xf>
    <xf numFmtId="49" fontId="10" fillId="2" borderId="15" xfId="1" applyNumberFormat="1" applyFont="1" applyFill="1" applyBorder="1" applyAlignment="1">
      <alignment horizontal="center" vertical="center"/>
    </xf>
    <xf numFmtId="49" fontId="10" fillId="2" borderId="22" xfId="1" applyNumberFormat="1" applyFont="1" applyFill="1" applyBorder="1" applyAlignment="1">
      <alignment horizontal="center" vertical="center"/>
    </xf>
    <xf numFmtId="0" fontId="7" fillId="2" borderId="11" xfId="2" applyNumberFormat="1" applyFont="1" applyFill="1" applyBorder="1" applyAlignment="1" applyProtection="1">
      <alignment horizontal="center" vertical="top" wrapText="1"/>
    </xf>
    <xf numFmtId="0" fontId="7" fillId="2" borderId="12" xfId="2" applyNumberFormat="1" applyFont="1" applyFill="1" applyBorder="1" applyAlignment="1" applyProtection="1">
      <alignment horizontal="center" vertical="top" wrapText="1"/>
    </xf>
    <xf numFmtId="0" fontId="7" fillId="2" borderId="13" xfId="2" applyNumberFormat="1" applyFont="1" applyFill="1" applyBorder="1" applyAlignment="1" applyProtection="1">
      <alignment horizontal="center" vertical="top" wrapText="1"/>
    </xf>
    <xf numFmtId="0" fontId="7" fillId="2" borderId="4" xfId="1" applyFont="1" applyFill="1" applyBorder="1" applyAlignment="1">
      <alignment horizontal="center" vertical="top" wrapText="1"/>
    </xf>
    <xf numFmtId="0" fontId="7" fillId="2" borderId="17" xfId="1" applyFont="1" applyFill="1" applyBorder="1" applyAlignment="1">
      <alignment horizontal="center" vertical="top" wrapText="1"/>
    </xf>
    <xf numFmtId="0" fontId="7" fillId="2" borderId="14" xfId="1" applyFont="1" applyFill="1" applyBorder="1" applyAlignment="1">
      <alignment horizontal="center" vertical="top" wrapText="1"/>
    </xf>
    <xf numFmtId="0" fontId="7" fillId="2" borderId="3" xfId="1" applyFont="1" applyFill="1" applyBorder="1" applyAlignment="1">
      <alignment horizontal="center" vertical="top" wrapText="1"/>
    </xf>
    <xf numFmtId="49" fontId="10" fillId="2" borderId="19" xfId="1" applyNumberFormat="1" applyFont="1" applyFill="1" applyBorder="1" applyAlignment="1">
      <alignment horizontal="center" vertical="center"/>
    </xf>
    <xf numFmtId="49" fontId="10" fillId="2" borderId="20" xfId="1" applyNumberFormat="1" applyFont="1" applyFill="1" applyBorder="1" applyAlignment="1">
      <alignment horizontal="center" vertical="center"/>
    </xf>
    <xf numFmtId="49" fontId="10" fillId="2" borderId="21" xfId="1" applyNumberFormat="1" applyFont="1" applyFill="1" applyBorder="1" applyAlignment="1">
      <alignment horizontal="center" vertical="center"/>
    </xf>
    <xf numFmtId="0" fontId="4" fillId="2" borderId="2" xfId="1" applyFont="1" applyFill="1" applyBorder="1" applyAlignment="1">
      <alignment horizontal="center" vertical="top" wrapText="1"/>
    </xf>
    <xf numFmtId="0" fontId="4" fillId="2" borderId="7" xfId="1" applyFont="1" applyFill="1" applyBorder="1" applyAlignment="1">
      <alignment horizontal="center" vertical="top" wrapText="1"/>
    </xf>
    <xf numFmtId="0" fontId="4" fillId="2" borderId="14" xfId="1" applyFont="1" applyFill="1" applyBorder="1" applyAlignment="1">
      <alignment horizontal="center" vertical="top" wrapText="1"/>
    </xf>
    <xf numFmtId="0" fontId="4" fillId="2" borderId="17" xfId="1" applyFont="1" applyFill="1" applyBorder="1" applyAlignment="1">
      <alignment horizontal="center" vertical="top" wrapText="1"/>
    </xf>
    <xf numFmtId="0" fontId="7" fillId="2" borderId="25" xfId="1" applyFont="1" applyFill="1" applyBorder="1" applyAlignment="1">
      <alignment horizontal="center" vertical="top" wrapText="1"/>
    </xf>
    <xf numFmtId="0" fontId="7" fillId="2" borderId="26" xfId="1" applyFont="1" applyFill="1" applyBorder="1" applyAlignment="1">
      <alignment horizontal="center" vertical="top" wrapText="1"/>
    </xf>
    <xf numFmtId="0" fontId="7" fillId="2" borderId="31" xfId="1" applyFont="1" applyFill="1" applyBorder="1" applyAlignment="1">
      <alignment horizontal="center" vertical="top" wrapText="1"/>
    </xf>
    <xf numFmtId="0" fontId="7" fillId="2" borderId="5" xfId="1" applyFont="1" applyFill="1" applyBorder="1" applyAlignment="1">
      <alignment horizontal="center" vertical="top" wrapText="1"/>
    </xf>
    <xf numFmtId="0" fontId="7" fillId="2" borderId="11" xfId="1" applyFont="1" applyFill="1" applyBorder="1" applyAlignment="1">
      <alignment horizontal="center" vertical="top" wrapText="1"/>
    </xf>
    <xf numFmtId="0" fontId="7" fillId="2" borderId="12" xfId="1" applyFont="1" applyFill="1" applyBorder="1" applyAlignment="1">
      <alignment horizontal="center" vertical="top" wrapText="1"/>
    </xf>
    <xf numFmtId="0" fontId="7" fillId="2" borderId="13" xfId="1" applyFont="1" applyFill="1" applyBorder="1" applyAlignment="1">
      <alignment horizontal="center" vertical="top" wrapText="1"/>
    </xf>
    <xf numFmtId="0" fontId="7" fillId="2" borderId="19" xfId="1" applyFont="1" applyFill="1" applyBorder="1" applyAlignment="1">
      <alignment horizontal="center" vertical="top" wrapText="1"/>
    </xf>
    <xf numFmtId="0" fontId="7" fillId="2" borderId="20" xfId="1" applyFont="1" applyFill="1" applyBorder="1" applyAlignment="1">
      <alignment horizontal="center" vertical="top" wrapText="1"/>
    </xf>
    <xf numFmtId="49" fontId="16" fillId="2" borderId="27" xfId="2" applyNumberFormat="1" applyFont="1" applyFill="1" applyBorder="1" applyAlignment="1" applyProtection="1">
      <alignment horizontal="center" vertical="center"/>
    </xf>
    <xf numFmtId="49" fontId="16" fillId="2" borderId="28" xfId="2" applyNumberFormat="1" applyFont="1" applyFill="1" applyBorder="1" applyAlignment="1" applyProtection="1">
      <alignment horizontal="center" vertical="center"/>
    </xf>
    <xf numFmtId="0" fontId="5" fillId="2" borderId="32" xfId="1" applyFont="1" applyFill="1" applyBorder="1" applyAlignment="1">
      <alignment horizontal="center" vertical="center"/>
    </xf>
    <xf numFmtId="0" fontId="5" fillId="2" borderId="4" xfId="1" applyFont="1" applyFill="1" applyBorder="1" applyAlignment="1">
      <alignment horizontal="center" vertical="center"/>
    </xf>
    <xf numFmtId="0" fontId="1" fillId="0" borderId="8" xfId="1" applyFont="1" applyBorder="1" applyAlignment="1">
      <alignment horizontal="center"/>
    </xf>
    <xf numFmtId="0" fontId="1" fillId="0" borderId="0" xfId="1" applyFont="1" applyBorder="1" applyAlignment="1">
      <alignment horizontal="center"/>
    </xf>
    <xf numFmtId="0" fontId="7" fillId="4" borderId="2" xfId="1" applyFont="1" applyFill="1" applyBorder="1" applyAlignment="1">
      <alignment horizontal="center" vertical="center"/>
    </xf>
    <xf numFmtId="0" fontId="7" fillId="4" borderId="5" xfId="1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center" vertical="center"/>
    </xf>
    <xf numFmtId="0" fontId="5" fillId="2" borderId="29" xfId="1" applyFont="1" applyFill="1" applyBorder="1" applyAlignment="1">
      <alignment horizontal="center" vertical="center"/>
    </xf>
    <xf numFmtId="0" fontId="5" fillId="2" borderId="26" xfId="1" applyFont="1" applyFill="1" applyBorder="1" applyAlignment="1">
      <alignment horizontal="center" vertical="center"/>
    </xf>
    <xf numFmtId="49" fontId="5" fillId="2" borderId="15" xfId="1" applyNumberFormat="1" applyFont="1" applyFill="1" applyBorder="1" applyAlignment="1">
      <alignment horizontal="center" vertical="center"/>
    </xf>
    <xf numFmtId="49" fontId="5" fillId="2" borderId="22" xfId="1" applyNumberFormat="1" applyFont="1" applyFill="1" applyBorder="1" applyAlignment="1">
      <alignment horizontal="center" vertical="center"/>
    </xf>
    <xf numFmtId="0" fontId="5" fillId="2" borderId="15" xfId="1" applyFont="1" applyFill="1" applyBorder="1" applyAlignment="1">
      <alignment horizontal="center" vertical="center"/>
    </xf>
    <xf numFmtId="49" fontId="5" fillId="2" borderId="10" xfId="1" applyNumberFormat="1" applyFont="1" applyFill="1" applyBorder="1" applyAlignment="1">
      <alignment horizontal="center" vertical="center"/>
    </xf>
    <xf numFmtId="0" fontId="5" fillId="2" borderId="10" xfId="1" applyFont="1" applyFill="1" applyBorder="1" applyAlignment="1">
      <alignment horizontal="center" vertical="center"/>
    </xf>
    <xf numFmtId="0" fontId="5" fillId="2" borderId="22" xfId="1" applyFont="1" applyFill="1" applyBorder="1" applyAlignment="1">
      <alignment horizontal="center" vertical="center"/>
    </xf>
    <xf numFmtId="0" fontId="5" fillId="2" borderId="17" xfId="1" applyFont="1" applyFill="1" applyBorder="1" applyAlignment="1">
      <alignment horizontal="center" vertical="center"/>
    </xf>
    <xf numFmtId="0" fontId="5" fillId="2" borderId="31" xfId="1" applyFont="1" applyFill="1" applyBorder="1" applyAlignment="1">
      <alignment horizontal="center" vertical="center"/>
    </xf>
  </cellXfs>
  <cellStyles count="4">
    <cellStyle name="Excel Built-in Good" xfId="3"/>
    <cellStyle name="Excel Built-in Normal" xfId="1"/>
    <cellStyle name="Excel_BuiltIn_4 antraštė" xfId="2"/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9"/>
  <sheetViews>
    <sheetView tabSelected="1" zoomScaleNormal="100" workbookViewId="0">
      <selection activeCell="B3" sqref="B3"/>
    </sheetView>
  </sheetViews>
  <sheetFormatPr defaultColWidth="8.7109375" defaultRowHeight="15" x14ac:dyDescent="0.25"/>
  <cols>
    <col min="1" max="1" width="4.85546875" style="2" customWidth="1"/>
    <col min="2" max="2" width="56.28515625" style="2" customWidth="1"/>
    <col min="3" max="3" width="6.28515625" style="2" customWidth="1"/>
    <col min="4" max="4" width="15.140625" style="2" customWidth="1"/>
    <col min="5" max="5" width="14.42578125" style="2" customWidth="1"/>
    <col min="6" max="6" width="7.42578125" style="2" customWidth="1"/>
    <col min="7" max="7" width="10" style="2" customWidth="1"/>
    <col min="8" max="16384" width="8.7109375" style="2"/>
  </cols>
  <sheetData>
    <row r="1" spans="1:6" ht="15.75" x14ac:dyDescent="0.25">
      <c r="A1" s="1"/>
      <c r="B1" s="1"/>
      <c r="C1" s="1" t="s">
        <v>0</v>
      </c>
      <c r="E1" s="1"/>
    </row>
    <row r="2" spans="1:6" ht="15.75" x14ac:dyDescent="0.25">
      <c r="A2" s="1"/>
      <c r="B2" s="1"/>
      <c r="C2" s="1" t="s">
        <v>1</v>
      </c>
      <c r="E2" s="1"/>
    </row>
    <row r="3" spans="1:6" ht="15.75" x14ac:dyDescent="0.25">
      <c r="A3" s="1"/>
      <c r="B3" s="1"/>
      <c r="C3" s="1" t="s">
        <v>154</v>
      </c>
      <c r="E3" s="1"/>
    </row>
    <row r="4" spans="1:6" ht="15.75" x14ac:dyDescent="0.25">
      <c r="A4" s="1"/>
      <c r="B4" s="1"/>
      <c r="C4" s="1" t="s">
        <v>2</v>
      </c>
      <c r="E4" s="1"/>
    </row>
    <row r="5" spans="1:6" ht="15.75" x14ac:dyDescent="0.25">
      <c r="A5" s="1"/>
      <c r="B5" s="1"/>
      <c r="C5" s="1"/>
      <c r="D5" s="3"/>
      <c r="E5" s="1"/>
    </row>
    <row r="6" spans="1:6" ht="15.75" x14ac:dyDescent="0.25">
      <c r="A6" s="1"/>
      <c r="B6" s="1"/>
      <c r="C6" s="1"/>
      <c r="D6" s="1"/>
      <c r="E6" s="1"/>
    </row>
    <row r="7" spans="1:6" ht="15.75" x14ac:dyDescent="0.25">
      <c r="A7" s="101" t="s">
        <v>146</v>
      </c>
      <c r="B7" s="101"/>
      <c r="C7" s="101"/>
      <c r="D7" s="101"/>
      <c r="E7" s="101"/>
    </row>
    <row r="8" spans="1:6" ht="15.75" x14ac:dyDescent="0.25">
      <c r="A8" s="1"/>
      <c r="B8" s="1"/>
      <c r="C8" s="1"/>
      <c r="D8" s="1"/>
      <c r="E8" s="1"/>
    </row>
    <row r="9" spans="1:6" ht="15.75" x14ac:dyDescent="0.25">
      <c r="A9" s="1"/>
      <c r="B9" s="1"/>
      <c r="C9" s="1"/>
      <c r="D9" s="1"/>
      <c r="E9" s="94" t="s">
        <v>3</v>
      </c>
      <c r="F9" s="69"/>
    </row>
    <row r="10" spans="1:6" ht="45.75" customHeight="1" x14ac:dyDescent="0.25">
      <c r="A10" s="67" t="s">
        <v>4</v>
      </c>
      <c r="B10" s="68" t="s">
        <v>5</v>
      </c>
      <c r="C10" s="67" t="s">
        <v>6</v>
      </c>
      <c r="D10" s="68" t="s">
        <v>145</v>
      </c>
      <c r="E10" s="4" t="s">
        <v>7</v>
      </c>
    </row>
    <row r="11" spans="1:6" s="50" customFormat="1" ht="18" customHeight="1" x14ac:dyDescent="0.25">
      <c r="A11" s="107" t="s">
        <v>8</v>
      </c>
      <c r="B11" s="23" t="s">
        <v>9</v>
      </c>
      <c r="C11" s="24"/>
      <c r="D11" s="25">
        <f>SUM(D12)</f>
        <v>136.30000000000001</v>
      </c>
      <c r="E11" s="25">
        <f>SUM(E12)</f>
        <v>127.1</v>
      </c>
    </row>
    <row r="12" spans="1:6" s="50" customFormat="1" ht="15" customHeight="1" x14ac:dyDescent="0.25">
      <c r="A12" s="108"/>
      <c r="B12" s="18" t="s">
        <v>135</v>
      </c>
      <c r="C12" s="17" t="s">
        <v>11</v>
      </c>
      <c r="D12" s="16">
        <f>SUM(D13)</f>
        <v>136.30000000000001</v>
      </c>
      <c r="E12" s="16">
        <f>SUM(E13)</f>
        <v>127.1</v>
      </c>
    </row>
    <row r="13" spans="1:6" s="50" customFormat="1" ht="12.75" customHeight="1" x14ac:dyDescent="0.25">
      <c r="A13" s="109"/>
      <c r="B13" s="51" t="s">
        <v>10</v>
      </c>
      <c r="C13" s="41"/>
      <c r="D13" s="52">
        <v>136.30000000000001</v>
      </c>
      <c r="E13" s="11">
        <v>127.1</v>
      </c>
    </row>
    <row r="14" spans="1:6" s="42" customFormat="1" ht="18" customHeight="1" x14ac:dyDescent="0.25">
      <c r="A14" s="110" t="s">
        <v>12</v>
      </c>
      <c r="B14" s="26" t="s">
        <v>13</v>
      </c>
      <c r="C14" s="27"/>
      <c r="D14" s="28">
        <f>SUM(D54+D51+D45+D37+D33+D28+D23+D15)</f>
        <v>25387.4</v>
      </c>
      <c r="E14" s="28">
        <f>SUM(E54+E51+E45+E37+E33+E28+E23+E15)</f>
        <v>6413.1</v>
      </c>
    </row>
    <row r="15" spans="1:6" s="42" customFormat="1" ht="15" customHeight="1" x14ac:dyDescent="0.25">
      <c r="A15" s="111"/>
      <c r="B15" s="18" t="s">
        <v>135</v>
      </c>
      <c r="C15" s="17" t="s">
        <v>11</v>
      </c>
      <c r="D15" s="16">
        <f>SUM(D16:D22)</f>
        <v>9404.2999999999993</v>
      </c>
      <c r="E15" s="16">
        <f>SUM(E16:E22)</f>
        <v>5761.5</v>
      </c>
    </row>
    <row r="16" spans="1:6" s="42" customFormat="1" ht="12.75" customHeight="1" x14ac:dyDescent="0.25">
      <c r="A16" s="112"/>
      <c r="B16" s="45" t="s">
        <v>15</v>
      </c>
      <c r="C16" s="19"/>
      <c r="D16" s="85">
        <v>1908.4</v>
      </c>
      <c r="E16" s="86">
        <v>993.6</v>
      </c>
      <c r="F16" s="62"/>
    </row>
    <row r="17" spans="1:7" s="42" customFormat="1" ht="12.75" customHeight="1" x14ac:dyDescent="0.25">
      <c r="A17" s="112"/>
      <c r="B17" s="46" t="s">
        <v>147</v>
      </c>
      <c r="C17" s="19"/>
      <c r="D17" s="85">
        <v>200</v>
      </c>
      <c r="E17" s="86"/>
      <c r="F17" s="62"/>
    </row>
    <row r="18" spans="1:7" s="42" customFormat="1" ht="12.75" customHeight="1" x14ac:dyDescent="0.25">
      <c r="A18" s="112"/>
      <c r="B18" s="46" t="s">
        <v>152</v>
      </c>
      <c r="C18" s="19"/>
      <c r="D18" s="85">
        <v>8.1999999999999993</v>
      </c>
      <c r="E18" s="86"/>
      <c r="F18" s="62"/>
    </row>
    <row r="19" spans="1:7" s="42" customFormat="1" ht="12.75" customHeight="1" x14ac:dyDescent="0.25">
      <c r="A19" s="112"/>
      <c r="B19" s="46" t="s">
        <v>19</v>
      </c>
      <c r="C19" s="19"/>
      <c r="D19" s="85">
        <v>8.1999999999999993</v>
      </c>
      <c r="E19" s="86">
        <v>8</v>
      </c>
      <c r="F19" s="62"/>
    </row>
    <row r="20" spans="1:7" s="42" customFormat="1" ht="12.75" customHeight="1" x14ac:dyDescent="0.25">
      <c r="A20" s="112"/>
      <c r="B20" s="46" t="s">
        <v>16</v>
      </c>
      <c r="C20" s="19"/>
      <c r="D20" s="85">
        <v>248.1</v>
      </c>
      <c r="E20" s="86"/>
      <c r="F20" s="49"/>
    </row>
    <row r="21" spans="1:7" s="42" customFormat="1" ht="12.95" customHeight="1" x14ac:dyDescent="0.25">
      <c r="A21" s="112"/>
      <c r="B21" s="46" t="s">
        <v>10</v>
      </c>
      <c r="C21" s="19"/>
      <c r="D21" s="85">
        <v>6998.9</v>
      </c>
      <c r="E21" s="86">
        <v>4759.8999999999996</v>
      </c>
      <c r="F21" s="62"/>
      <c r="G21" s="62"/>
    </row>
    <row r="22" spans="1:7" s="42" customFormat="1" ht="12.95" customHeight="1" x14ac:dyDescent="0.25">
      <c r="A22" s="112"/>
      <c r="B22" s="47" t="s">
        <v>17</v>
      </c>
      <c r="C22" s="19"/>
      <c r="D22" s="85">
        <v>32.5</v>
      </c>
      <c r="E22" s="86"/>
    </row>
    <row r="23" spans="1:7" s="42" customFormat="1" ht="30.75" customHeight="1" x14ac:dyDescent="0.25">
      <c r="A23" s="113"/>
      <c r="B23" s="21" t="s">
        <v>127</v>
      </c>
      <c r="C23" s="20" t="s">
        <v>18</v>
      </c>
      <c r="D23" s="87">
        <f>SUM(D24:D27)</f>
        <v>310</v>
      </c>
      <c r="E23" s="87">
        <f>SUM(E24:E27)</f>
        <v>4.0999999999999996</v>
      </c>
    </row>
    <row r="24" spans="1:7" s="42" customFormat="1" ht="12.75" customHeight="1" x14ac:dyDescent="0.25">
      <c r="A24" s="112"/>
      <c r="B24" s="45" t="s">
        <v>14</v>
      </c>
      <c r="C24" s="95"/>
      <c r="D24" s="85">
        <v>54</v>
      </c>
      <c r="E24" s="87"/>
    </row>
    <row r="25" spans="1:7" s="42" customFormat="1" ht="12.95" customHeight="1" x14ac:dyDescent="0.25">
      <c r="A25" s="112"/>
      <c r="B25" s="46" t="s">
        <v>19</v>
      </c>
      <c r="C25" s="96"/>
      <c r="D25" s="85">
        <v>135.69999999999999</v>
      </c>
      <c r="E25" s="86">
        <v>4.0999999999999996</v>
      </c>
      <c r="F25" s="49"/>
    </row>
    <row r="26" spans="1:7" s="42" customFormat="1" ht="12.95" customHeight="1" x14ac:dyDescent="0.25">
      <c r="A26" s="112"/>
      <c r="B26" s="46" t="s">
        <v>20</v>
      </c>
      <c r="C26" s="96"/>
      <c r="D26" s="85">
        <v>55.2</v>
      </c>
      <c r="E26" s="86"/>
      <c r="F26" s="64"/>
    </row>
    <row r="27" spans="1:7" s="42" customFormat="1" ht="12.95" customHeight="1" x14ac:dyDescent="0.25">
      <c r="A27" s="112"/>
      <c r="B27" s="47" t="s">
        <v>10</v>
      </c>
      <c r="C27" s="97"/>
      <c r="D27" s="85">
        <v>65.099999999999994</v>
      </c>
      <c r="E27" s="86"/>
      <c r="F27" s="64"/>
    </row>
    <row r="28" spans="1:7" s="42" customFormat="1" ht="15" customHeight="1" x14ac:dyDescent="0.25">
      <c r="A28" s="113"/>
      <c r="B28" s="18" t="s">
        <v>128</v>
      </c>
      <c r="C28" s="20" t="s">
        <v>22</v>
      </c>
      <c r="D28" s="88">
        <f>SUM(D29:D32)</f>
        <v>1341.2</v>
      </c>
      <c r="E28" s="87">
        <f>SUM(E29:E32)</f>
        <v>102.5</v>
      </c>
    </row>
    <row r="29" spans="1:7" s="42" customFormat="1" ht="12.95" customHeight="1" x14ac:dyDescent="0.25">
      <c r="A29" s="112"/>
      <c r="B29" s="45" t="s">
        <v>14</v>
      </c>
      <c r="C29" s="105"/>
      <c r="D29" s="86">
        <v>143.80000000000001</v>
      </c>
      <c r="E29" s="86">
        <v>0.8</v>
      </c>
      <c r="F29" s="49"/>
      <c r="G29" s="49"/>
    </row>
    <row r="30" spans="1:7" s="42" customFormat="1" ht="12.95" customHeight="1" x14ac:dyDescent="0.25">
      <c r="A30" s="112"/>
      <c r="B30" s="46" t="s">
        <v>21</v>
      </c>
      <c r="C30" s="105"/>
      <c r="D30" s="86">
        <v>43.4</v>
      </c>
      <c r="E30" s="86">
        <v>0.3</v>
      </c>
      <c r="F30" s="49"/>
    </row>
    <row r="31" spans="1:7" s="42" customFormat="1" ht="12.95" customHeight="1" x14ac:dyDescent="0.25">
      <c r="A31" s="112"/>
      <c r="B31" s="46" t="s">
        <v>19</v>
      </c>
      <c r="C31" s="105"/>
      <c r="D31" s="86">
        <v>25.1</v>
      </c>
      <c r="E31" s="86">
        <v>0.5</v>
      </c>
      <c r="F31" s="49"/>
    </row>
    <row r="32" spans="1:7" s="42" customFormat="1" ht="12.95" customHeight="1" x14ac:dyDescent="0.25">
      <c r="A32" s="112"/>
      <c r="B32" s="47" t="s">
        <v>10</v>
      </c>
      <c r="C32" s="105"/>
      <c r="D32" s="86">
        <v>1128.9000000000001</v>
      </c>
      <c r="E32" s="86">
        <v>100.9</v>
      </c>
      <c r="F32" s="62"/>
    </row>
    <row r="33" spans="1:6" s="42" customFormat="1" ht="27" x14ac:dyDescent="0.25">
      <c r="A33" s="112"/>
      <c r="B33" s="21" t="s">
        <v>139</v>
      </c>
      <c r="C33" s="82" t="s">
        <v>23</v>
      </c>
      <c r="D33" s="22">
        <f>SUM(D34:D36)</f>
        <v>4025.7000000000003</v>
      </c>
      <c r="E33" s="22">
        <f>SUM(E34:E36)</f>
        <v>157.1</v>
      </c>
      <c r="F33" s="49"/>
    </row>
    <row r="34" spans="1:6" s="42" customFormat="1" ht="12.95" customHeight="1" x14ac:dyDescent="0.25">
      <c r="A34" s="112"/>
      <c r="B34" s="46" t="s">
        <v>24</v>
      </c>
      <c r="C34" s="105"/>
      <c r="D34" s="11">
        <v>2627.8</v>
      </c>
      <c r="E34" s="11"/>
      <c r="F34" s="49"/>
    </row>
    <row r="35" spans="1:6" s="42" customFormat="1" ht="12.95" customHeight="1" x14ac:dyDescent="0.25">
      <c r="A35" s="112"/>
      <c r="B35" s="53" t="s">
        <v>15</v>
      </c>
      <c r="C35" s="105"/>
      <c r="D35" s="11">
        <v>29.9</v>
      </c>
      <c r="E35" s="11">
        <v>20.9</v>
      </c>
      <c r="F35" s="49"/>
    </row>
    <row r="36" spans="1:6" s="42" customFormat="1" ht="12.95" customHeight="1" x14ac:dyDescent="0.25">
      <c r="A36" s="112"/>
      <c r="B36" s="47" t="s">
        <v>10</v>
      </c>
      <c r="C36" s="105"/>
      <c r="D36" s="11">
        <v>1368</v>
      </c>
      <c r="E36" s="11">
        <v>136.19999999999999</v>
      </c>
      <c r="F36" s="62"/>
    </row>
    <row r="37" spans="1:6" s="42" customFormat="1" ht="15" customHeight="1" x14ac:dyDescent="0.25">
      <c r="A37" s="112"/>
      <c r="B37" s="21" t="s">
        <v>130</v>
      </c>
      <c r="C37" s="17" t="s">
        <v>25</v>
      </c>
      <c r="D37" s="22">
        <f>SUM(D38:D44)</f>
        <v>6922.3</v>
      </c>
      <c r="E37" s="22">
        <f>SUM(E38:E44)</f>
        <v>382.5</v>
      </c>
      <c r="F37" s="49"/>
    </row>
    <row r="38" spans="1:6" s="42" customFormat="1" ht="12.95" customHeight="1" x14ac:dyDescent="0.25">
      <c r="A38" s="112"/>
      <c r="B38" s="45" t="s">
        <v>14</v>
      </c>
      <c r="C38" s="114"/>
      <c r="D38" s="52">
        <v>147.4</v>
      </c>
      <c r="E38" s="11">
        <v>35</v>
      </c>
      <c r="F38" s="64"/>
    </row>
    <row r="39" spans="1:6" s="42" customFormat="1" ht="12.95" customHeight="1" x14ac:dyDescent="0.25">
      <c r="A39" s="112"/>
      <c r="B39" s="46" t="s">
        <v>19</v>
      </c>
      <c r="C39" s="115"/>
      <c r="D39" s="85">
        <v>1357.5</v>
      </c>
      <c r="E39" s="86">
        <v>9.6</v>
      </c>
    </row>
    <row r="40" spans="1:6" s="42" customFormat="1" ht="12.95" customHeight="1" x14ac:dyDescent="0.25">
      <c r="A40" s="112"/>
      <c r="B40" s="53" t="s">
        <v>15</v>
      </c>
      <c r="C40" s="115"/>
      <c r="D40" s="52">
        <v>3.7</v>
      </c>
      <c r="E40" s="11"/>
      <c r="F40" s="64"/>
    </row>
    <row r="41" spans="1:6" s="42" customFormat="1" ht="12.95" customHeight="1" x14ac:dyDescent="0.25">
      <c r="A41" s="112"/>
      <c r="B41" s="46" t="s">
        <v>150</v>
      </c>
      <c r="C41" s="115"/>
      <c r="D41" s="52">
        <v>49.7</v>
      </c>
      <c r="E41" s="11">
        <v>0.9</v>
      </c>
      <c r="F41" s="64"/>
    </row>
    <row r="42" spans="1:6" s="42" customFormat="1" ht="12.95" customHeight="1" x14ac:dyDescent="0.25">
      <c r="A42" s="112"/>
      <c r="B42" s="46" t="s">
        <v>152</v>
      </c>
      <c r="C42" s="115"/>
      <c r="D42" s="52">
        <v>66.099999999999994</v>
      </c>
      <c r="E42" s="11"/>
      <c r="F42" s="64"/>
    </row>
    <row r="43" spans="1:6" s="42" customFormat="1" ht="12.95" customHeight="1" x14ac:dyDescent="0.25">
      <c r="A43" s="112"/>
      <c r="B43" s="46" t="s">
        <v>10</v>
      </c>
      <c r="C43" s="115"/>
      <c r="D43" s="52">
        <v>1777.1</v>
      </c>
      <c r="E43" s="11">
        <v>337</v>
      </c>
      <c r="F43" s="62"/>
    </row>
    <row r="44" spans="1:6" s="42" customFormat="1" ht="12.95" customHeight="1" x14ac:dyDescent="0.25">
      <c r="A44" s="112"/>
      <c r="B44" s="47" t="s">
        <v>26</v>
      </c>
      <c r="C44" s="116"/>
      <c r="D44" s="52">
        <v>3520.8</v>
      </c>
      <c r="E44" s="11"/>
    </row>
    <row r="45" spans="1:6" s="42" customFormat="1" ht="15" customHeight="1" x14ac:dyDescent="0.25">
      <c r="A45" s="112"/>
      <c r="B45" s="21" t="s">
        <v>131</v>
      </c>
      <c r="C45" s="20" t="s">
        <v>27</v>
      </c>
      <c r="D45" s="22">
        <f>SUM(D46:D50)</f>
        <v>86.9</v>
      </c>
      <c r="E45" s="22">
        <f>SUM(E46:E50)</f>
        <v>5.4</v>
      </c>
    </row>
    <row r="46" spans="1:6" s="42" customFormat="1" ht="12.95" customHeight="1" x14ac:dyDescent="0.25">
      <c r="A46" s="112"/>
      <c r="B46" s="45" t="s">
        <v>14</v>
      </c>
      <c r="C46" s="114"/>
      <c r="D46" s="52">
        <v>8.6</v>
      </c>
      <c r="E46" s="11">
        <v>2</v>
      </c>
      <c r="F46" s="64"/>
    </row>
    <row r="47" spans="1:6" s="42" customFormat="1" ht="12.95" customHeight="1" x14ac:dyDescent="0.25">
      <c r="A47" s="112"/>
      <c r="B47" s="53" t="s">
        <v>15</v>
      </c>
      <c r="C47" s="115"/>
      <c r="D47" s="52">
        <v>3.5</v>
      </c>
      <c r="E47" s="11">
        <v>3.4</v>
      </c>
      <c r="F47" s="49"/>
    </row>
    <row r="48" spans="1:6" s="42" customFormat="1" ht="12.95" customHeight="1" x14ac:dyDescent="0.25">
      <c r="A48" s="112"/>
      <c r="B48" s="46" t="s">
        <v>21</v>
      </c>
      <c r="C48" s="115"/>
      <c r="D48" s="52">
        <v>0.7</v>
      </c>
      <c r="E48" s="11"/>
      <c r="F48" s="64"/>
    </row>
    <row r="49" spans="1:7" s="42" customFormat="1" ht="12.95" customHeight="1" x14ac:dyDescent="0.25">
      <c r="A49" s="112"/>
      <c r="B49" s="46" t="s">
        <v>10</v>
      </c>
      <c r="C49" s="115"/>
      <c r="D49" s="52">
        <v>40.700000000000003</v>
      </c>
      <c r="E49" s="11"/>
      <c r="F49" s="49"/>
    </row>
    <row r="50" spans="1:7" s="42" customFormat="1" ht="12.95" customHeight="1" x14ac:dyDescent="0.25">
      <c r="A50" s="112"/>
      <c r="B50" s="47" t="s">
        <v>28</v>
      </c>
      <c r="C50" s="116"/>
      <c r="D50" s="52">
        <v>33.4</v>
      </c>
      <c r="E50" s="11"/>
    </row>
    <row r="51" spans="1:7" s="42" customFormat="1" ht="15" customHeight="1" x14ac:dyDescent="0.25">
      <c r="A51" s="112"/>
      <c r="B51" s="21" t="s">
        <v>140</v>
      </c>
      <c r="C51" s="20" t="s">
        <v>29</v>
      </c>
      <c r="D51" s="22">
        <f>SUM(D52:D53)</f>
        <v>1085.0999999999999</v>
      </c>
      <c r="E51" s="70">
        <f>SUM(E52:E53)</f>
        <v>0</v>
      </c>
    </row>
    <row r="52" spans="1:7" s="42" customFormat="1" ht="12.75" customHeight="1" x14ac:dyDescent="0.25">
      <c r="A52" s="112"/>
      <c r="B52" s="46" t="s">
        <v>10</v>
      </c>
      <c r="C52" s="115"/>
      <c r="D52" s="52">
        <v>901.5</v>
      </c>
      <c r="E52" s="11"/>
      <c r="F52" s="49"/>
    </row>
    <row r="53" spans="1:7" s="42" customFormat="1" ht="12.95" customHeight="1" x14ac:dyDescent="0.25">
      <c r="A53" s="112"/>
      <c r="B53" s="47" t="s">
        <v>28</v>
      </c>
      <c r="C53" s="116"/>
      <c r="D53" s="52">
        <v>183.6</v>
      </c>
      <c r="E53" s="11"/>
    </row>
    <row r="54" spans="1:7" s="42" customFormat="1" ht="15" customHeight="1" x14ac:dyDescent="0.25">
      <c r="A54" s="112"/>
      <c r="B54" s="21" t="s">
        <v>133</v>
      </c>
      <c r="C54" s="33" t="s">
        <v>30</v>
      </c>
      <c r="D54" s="22">
        <f t="shared" ref="D54:E54" si="0">SUM(D55:D59)</f>
        <v>2211.9</v>
      </c>
      <c r="E54" s="70">
        <f t="shared" si="0"/>
        <v>0</v>
      </c>
    </row>
    <row r="55" spans="1:7" s="42" customFormat="1" ht="12.95" customHeight="1" x14ac:dyDescent="0.25">
      <c r="A55" s="112"/>
      <c r="B55" s="46" t="s">
        <v>14</v>
      </c>
      <c r="C55" s="105"/>
      <c r="D55" s="11">
        <v>508.1</v>
      </c>
      <c r="E55" s="11"/>
      <c r="F55" s="49"/>
      <c r="G55" s="49"/>
    </row>
    <row r="56" spans="1:7" s="42" customFormat="1" ht="12.95" customHeight="1" x14ac:dyDescent="0.25">
      <c r="A56" s="112"/>
      <c r="B56" s="53" t="s">
        <v>15</v>
      </c>
      <c r="C56" s="105"/>
      <c r="D56" s="11">
        <v>453</v>
      </c>
      <c r="E56" s="11"/>
      <c r="F56" s="49"/>
      <c r="G56" s="49"/>
    </row>
    <row r="57" spans="1:7" s="42" customFormat="1" ht="12.95" customHeight="1" x14ac:dyDescent="0.25">
      <c r="A57" s="112"/>
      <c r="B57" s="46" t="s">
        <v>151</v>
      </c>
      <c r="C57" s="105"/>
      <c r="D57" s="11">
        <v>656</v>
      </c>
      <c r="E57" s="11"/>
      <c r="F57" s="49"/>
      <c r="G57" s="49"/>
    </row>
    <row r="58" spans="1:7" s="42" customFormat="1" ht="12.95" customHeight="1" x14ac:dyDescent="0.25">
      <c r="A58" s="112"/>
      <c r="B58" s="46" t="s">
        <v>21</v>
      </c>
      <c r="C58" s="105"/>
      <c r="D58" s="11">
        <v>89.5</v>
      </c>
      <c r="E58" s="11"/>
      <c r="F58" s="49"/>
      <c r="G58" s="49"/>
    </row>
    <row r="59" spans="1:7" s="42" customFormat="1" ht="12.95" customHeight="1" x14ac:dyDescent="0.25">
      <c r="A59" s="112"/>
      <c r="B59" s="47" t="s">
        <v>10</v>
      </c>
      <c r="C59" s="105"/>
      <c r="D59" s="11">
        <v>505.3</v>
      </c>
      <c r="E59" s="11"/>
      <c r="F59" s="49"/>
    </row>
    <row r="60" spans="1:7" s="42" customFormat="1" ht="18" customHeight="1" x14ac:dyDescent="0.25">
      <c r="A60" s="102" t="s">
        <v>31</v>
      </c>
      <c r="B60" s="34" t="s">
        <v>32</v>
      </c>
      <c r="C60" s="37"/>
      <c r="D60" s="31">
        <f>SUM(D61+D63+D66)</f>
        <v>39.300000000000004</v>
      </c>
      <c r="E60" s="71">
        <f>SUM(E61+E63+E66)</f>
        <v>0</v>
      </c>
    </row>
    <row r="61" spans="1:7" s="42" customFormat="1" ht="15" customHeight="1" x14ac:dyDescent="0.25">
      <c r="A61" s="102"/>
      <c r="B61" s="18" t="s">
        <v>135</v>
      </c>
      <c r="C61" s="17" t="s">
        <v>11</v>
      </c>
      <c r="D61" s="16">
        <f>SUM(D62)</f>
        <v>15.8</v>
      </c>
      <c r="E61" s="72">
        <f>SUM(E62)</f>
        <v>0</v>
      </c>
    </row>
    <row r="62" spans="1:7" s="42" customFormat="1" ht="12.75" customHeight="1" x14ac:dyDescent="0.25">
      <c r="A62" s="102"/>
      <c r="B62" s="12" t="s">
        <v>10</v>
      </c>
      <c r="C62" s="6"/>
      <c r="D62" s="11">
        <v>15.8</v>
      </c>
      <c r="E62" s="48"/>
    </row>
    <row r="63" spans="1:7" s="42" customFormat="1" ht="27" x14ac:dyDescent="0.25">
      <c r="A63" s="102"/>
      <c r="B63" s="29" t="s">
        <v>141</v>
      </c>
      <c r="C63" s="17" t="s">
        <v>23</v>
      </c>
      <c r="D63" s="22">
        <f t="shared" ref="D63" si="1">SUM(D64:D65)</f>
        <v>19.100000000000001</v>
      </c>
      <c r="E63" s="70">
        <f t="shared" ref="E63" si="2">SUM(E64:E65)</f>
        <v>0</v>
      </c>
    </row>
    <row r="64" spans="1:7" s="42" customFormat="1" ht="12.95" customHeight="1" x14ac:dyDescent="0.25">
      <c r="A64" s="103"/>
      <c r="B64" s="45" t="s">
        <v>10</v>
      </c>
      <c r="C64" s="104"/>
      <c r="D64" s="11">
        <v>18.600000000000001</v>
      </c>
      <c r="E64" s="48"/>
      <c r="F64" s="62"/>
    </row>
    <row r="65" spans="1:7" s="42" customFormat="1" ht="12.95" customHeight="1" x14ac:dyDescent="0.25">
      <c r="A65" s="103"/>
      <c r="B65" s="47" t="s">
        <v>17</v>
      </c>
      <c r="C65" s="105"/>
      <c r="D65" s="11">
        <v>0.5</v>
      </c>
      <c r="E65" s="48"/>
    </row>
    <row r="66" spans="1:7" s="42" customFormat="1" ht="15" customHeight="1" x14ac:dyDescent="0.25">
      <c r="A66" s="102"/>
      <c r="B66" s="21" t="s">
        <v>142</v>
      </c>
      <c r="C66" s="17" t="s">
        <v>25</v>
      </c>
      <c r="D66" s="22">
        <f t="shared" ref="D66:E66" si="3">SUM(D67)</f>
        <v>4.4000000000000004</v>
      </c>
      <c r="E66" s="70">
        <f t="shared" si="3"/>
        <v>0</v>
      </c>
    </row>
    <row r="67" spans="1:7" s="42" customFormat="1" ht="12.75" customHeight="1" x14ac:dyDescent="0.25">
      <c r="A67" s="102"/>
      <c r="B67" s="12" t="s">
        <v>10</v>
      </c>
      <c r="C67" s="6"/>
      <c r="D67" s="11">
        <v>4.4000000000000004</v>
      </c>
      <c r="E67" s="5"/>
    </row>
    <row r="68" spans="1:7" s="42" customFormat="1" ht="18" customHeight="1" x14ac:dyDescent="0.25">
      <c r="A68" s="102" t="s">
        <v>33</v>
      </c>
      <c r="B68" s="30" t="s">
        <v>34</v>
      </c>
      <c r="C68" s="37"/>
      <c r="D68" s="31">
        <f>SUM(D69+D71+D74)</f>
        <v>56.800000000000004</v>
      </c>
      <c r="E68" s="71">
        <f>SUM(E69+E71+E74)</f>
        <v>0</v>
      </c>
    </row>
    <row r="69" spans="1:7" s="42" customFormat="1" ht="15" customHeight="1" x14ac:dyDescent="0.25">
      <c r="A69" s="102"/>
      <c r="B69" s="18" t="s">
        <v>135</v>
      </c>
      <c r="C69" s="17" t="s">
        <v>11</v>
      </c>
      <c r="D69" s="16">
        <f>SUM(D70)</f>
        <v>20.2</v>
      </c>
      <c r="E69" s="72">
        <f>SUM(E70)</f>
        <v>0</v>
      </c>
    </row>
    <row r="70" spans="1:7" s="42" customFormat="1" ht="12.75" customHeight="1" x14ac:dyDescent="0.25">
      <c r="A70" s="102"/>
      <c r="B70" s="12" t="s">
        <v>10</v>
      </c>
      <c r="C70" s="6"/>
      <c r="D70" s="11">
        <v>20.2</v>
      </c>
      <c r="E70" s="48"/>
      <c r="F70" s="62"/>
      <c r="G70" s="62"/>
    </row>
    <row r="71" spans="1:7" s="42" customFormat="1" ht="27" x14ac:dyDescent="0.25">
      <c r="A71" s="102"/>
      <c r="B71" s="29" t="s">
        <v>139</v>
      </c>
      <c r="C71" s="17" t="s">
        <v>23</v>
      </c>
      <c r="D71" s="22">
        <f t="shared" ref="D71" si="4">SUM(D72:D73)</f>
        <v>29</v>
      </c>
      <c r="E71" s="70">
        <f t="shared" ref="E71" si="5">SUM(E72:E73)</f>
        <v>0</v>
      </c>
    </row>
    <row r="72" spans="1:7" s="42" customFormat="1" ht="12.75" customHeight="1" x14ac:dyDescent="0.25">
      <c r="A72" s="103"/>
      <c r="B72" s="45" t="s">
        <v>10</v>
      </c>
      <c r="C72" s="104"/>
      <c r="D72" s="11">
        <v>27</v>
      </c>
      <c r="E72" s="48"/>
      <c r="F72" s="62"/>
    </row>
    <row r="73" spans="1:7" s="42" customFormat="1" ht="12.75" customHeight="1" x14ac:dyDescent="0.25">
      <c r="A73" s="103"/>
      <c r="B73" s="47" t="s">
        <v>17</v>
      </c>
      <c r="C73" s="106"/>
      <c r="D73" s="11">
        <v>2</v>
      </c>
      <c r="E73" s="48"/>
    </row>
    <row r="74" spans="1:7" s="42" customFormat="1" ht="15" customHeight="1" x14ac:dyDescent="0.25">
      <c r="A74" s="102"/>
      <c r="B74" s="21" t="s">
        <v>130</v>
      </c>
      <c r="C74" s="17" t="s">
        <v>25</v>
      </c>
      <c r="D74" s="22">
        <f t="shared" ref="D74" si="6">SUM(D75)</f>
        <v>7.6</v>
      </c>
      <c r="E74" s="70">
        <f t="shared" ref="E74" si="7">SUM(E75)</f>
        <v>0</v>
      </c>
    </row>
    <row r="75" spans="1:7" s="42" customFormat="1" ht="12.75" customHeight="1" x14ac:dyDescent="0.25">
      <c r="A75" s="102"/>
      <c r="B75" s="12" t="s">
        <v>10</v>
      </c>
      <c r="C75" s="6"/>
      <c r="D75" s="11">
        <v>7.6</v>
      </c>
      <c r="E75" s="5"/>
      <c r="F75" s="62"/>
    </row>
    <row r="76" spans="1:7" s="42" customFormat="1" ht="18" customHeight="1" x14ac:dyDescent="0.25">
      <c r="A76" s="102" t="s">
        <v>35</v>
      </c>
      <c r="B76" s="30" t="s">
        <v>36</v>
      </c>
      <c r="C76" s="35"/>
      <c r="D76" s="31">
        <f>SUM(D77+D79+D82)</f>
        <v>36.5</v>
      </c>
      <c r="E76" s="71">
        <f>SUM(E77+E79+E82)</f>
        <v>0</v>
      </c>
    </row>
    <row r="77" spans="1:7" s="42" customFormat="1" ht="15" customHeight="1" x14ac:dyDescent="0.25">
      <c r="A77" s="102"/>
      <c r="B77" s="18" t="s">
        <v>135</v>
      </c>
      <c r="C77" s="17" t="s">
        <v>11</v>
      </c>
      <c r="D77" s="16">
        <f>SUM(D78)</f>
        <v>12.2</v>
      </c>
      <c r="E77" s="72">
        <f>SUM(E78)</f>
        <v>0</v>
      </c>
    </row>
    <row r="78" spans="1:7" s="42" customFormat="1" ht="12.75" customHeight="1" x14ac:dyDescent="0.25">
      <c r="A78" s="102"/>
      <c r="B78" s="12" t="s">
        <v>10</v>
      </c>
      <c r="C78" s="6"/>
      <c r="D78" s="11">
        <v>12.2</v>
      </c>
      <c r="E78" s="48"/>
      <c r="F78" s="62"/>
    </row>
    <row r="79" spans="1:7" s="42" customFormat="1" ht="27" x14ac:dyDescent="0.25">
      <c r="A79" s="102"/>
      <c r="B79" s="29" t="s">
        <v>141</v>
      </c>
      <c r="C79" s="17" t="s">
        <v>23</v>
      </c>
      <c r="D79" s="22">
        <f t="shared" ref="D79" si="8">SUM(D80:D81)</f>
        <v>20.100000000000001</v>
      </c>
      <c r="E79" s="70">
        <f t="shared" ref="E79" si="9">SUM(E80:E81)</f>
        <v>0</v>
      </c>
    </row>
    <row r="80" spans="1:7" s="42" customFormat="1" ht="12.75" customHeight="1" x14ac:dyDescent="0.25">
      <c r="A80" s="103"/>
      <c r="B80" s="45" t="s">
        <v>10</v>
      </c>
      <c r="C80" s="104"/>
      <c r="D80" s="11">
        <v>19.5</v>
      </c>
      <c r="E80" s="48"/>
      <c r="F80" s="62"/>
    </row>
    <row r="81" spans="1:6" s="42" customFormat="1" ht="12.75" customHeight="1" x14ac:dyDescent="0.25">
      <c r="A81" s="103"/>
      <c r="B81" s="47" t="s">
        <v>17</v>
      </c>
      <c r="C81" s="106"/>
      <c r="D81" s="11">
        <v>0.6</v>
      </c>
      <c r="E81" s="48"/>
    </row>
    <row r="82" spans="1:6" s="42" customFormat="1" ht="15" customHeight="1" x14ac:dyDescent="0.25">
      <c r="A82" s="102"/>
      <c r="B82" s="32" t="s">
        <v>130</v>
      </c>
      <c r="C82" s="17" t="s">
        <v>25</v>
      </c>
      <c r="D82" s="22">
        <f t="shared" ref="D82" si="10">SUM(D83)</f>
        <v>4.2</v>
      </c>
      <c r="E82" s="70">
        <f t="shared" ref="E82" si="11">SUM(E83)</f>
        <v>0</v>
      </c>
    </row>
    <row r="83" spans="1:6" s="42" customFormat="1" ht="12.75" customHeight="1" x14ac:dyDescent="0.25">
      <c r="A83" s="102"/>
      <c r="B83" s="12" t="s">
        <v>10</v>
      </c>
      <c r="C83" s="6"/>
      <c r="D83" s="11">
        <v>4.2</v>
      </c>
      <c r="E83" s="5"/>
    </row>
    <row r="84" spans="1:6" s="42" customFormat="1" ht="18" customHeight="1" x14ac:dyDescent="0.25">
      <c r="A84" s="102" t="s">
        <v>37</v>
      </c>
      <c r="B84" s="30" t="s">
        <v>38</v>
      </c>
      <c r="C84" s="37"/>
      <c r="D84" s="31">
        <f>SUM(D85+D89+D92+D87)</f>
        <v>55.4</v>
      </c>
      <c r="E84" s="31">
        <f>SUM(E85+E89+E92+E87)</f>
        <v>0</v>
      </c>
    </row>
    <row r="85" spans="1:6" s="42" customFormat="1" ht="15" customHeight="1" x14ac:dyDescent="0.25">
      <c r="A85" s="102"/>
      <c r="B85" s="18" t="s">
        <v>135</v>
      </c>
      <c r="C85" s="17" t="s">
        <v>11</v>
      </c>
      <c r="D85" s="16">
        <f>SUM(D86)</f>
        <v>20.2</v>
      </c>
      <c r="E85" s="72">
        <f>SUM(E86)</f>
        <v>0</v>
      </c>
    </row>
    <row r="86" spans="1:6" s="42" customFormat="1" ht="12.75" customHeight="1" x14ac:dyDescent="0.25">
      <c r="A86" s="102"/>
      <c r="B86" s="12" t="s">
        <v>10</v>
      </c>
      <c r="C86" s="6"/>
      <c r="D86" s="11">
        <v>20.2</v>
      </c>
      <c r="E86" s="48"/>
      <c r="F86" s="62"/>
    </row>
    <row r="87" spans="1:6" s="42" customFormat="1" ht="15" customHeight="1" x14ac:dyDescent="0.25">
      <c r="A87" s="102"/>
      <c r="B87" s="18" t="s">
        <v>128</v>
      </c>
      <c r="C87" s="20" t="s">
        <v>22</v>
      </c>
      <c r="D87" s="22">
        <f>SUM(D88)</f>
        <v>0.6</v>
      </c>
      <c r="E87" s="70">
        <f t="shared" ref="E87" si="12">SUM(E88:E90)</f>
        <v>0</v>
      </c>
      <c r="F87" s="62"/>
    </row>
    <row r="88" spans="1:6" s="42" customFormat="1" ht="12.75" customHeight="1" x14ac:dyDescent="0.25">
      <c r="A88" s="102"/>
      <c r="B88" s="12" t="s">
        <v>10</v>
      </c>
      <c r="C88" s="81"/>
      <c r="D88" s="11">
        <v>0.6</v>
      </c>
      <c r="E88" s="48"/>
      <c r="F88" s="62"/>
    </row>
    <row r="89" spans="1:6" s="42" customFormat="1" ht="27" x14ac:dyDescent="0.25">
      <c r="A89" s="102"/>
      <c r="B89" s="29" t="s">
        <v>141</v>
      </c>
      <c r="C89" s="17" t="s">
        <v>23</v>
      </c>
      <c r="D89" s="22">
        <f t="shared" ref="D89" si="13">SUM(D90:D91)</f>
        <v>29.6</v>
      </c>
      <c r="E89" s="70">
        <f t="shared" ref="E89" si="14">SUM(E90:E91)</f>
        <v>0</v>
      </c>
    </row>
    <row r="90" spans="1:6" s="42" customFormat="1" ht="12.75" customHeight="1" x14ac:dyDescent="0.25">
      <c r="A90" s="103"/>
      <c r="B90" s="45" t="s">
        <v>10</v>
      </c>
      <c r="C90" s="104"/>
      <c r="D90" s="11">
        <v>27.6</v>
      </c>
      <c r="E90" s="48"/>
      <c r="F90" s="62"/>
    </row>
    <row r="91" spans="1:6" s="42" customFormat="1" ht="12.75" customHeight="1" x14ac:dyDescent="0.25">
      <c r="A91" s="103"/>
      <c r="B91" s="47" t="s">
        <v>17</v>
      </c>
      <c r="C91" s="105"/>
      <c r="D91" s="11">
        <v>2</v>
      </c>
      <c r="E91" s="48"/>
      <c r="F91" s="62"/>
    </row>
    <row r="92" spans="1:6" s="42" customFormat="1" ht="15" customHeight="1" x14ac:dyDescent="0.25">
      <c r="A92" s="102"/>
      <c r="B92" s="32" t="s">
        <v>130</v>
      </c>
      <c r="C92" s="17" t="s">
        <v>25</v>
      </c>
      <c r="D92" s="22">
        <f t="shared" ref="D92" si="15">SUM(D93)</f>
        <v>5</v>
      </c>
      <c r="E92" s="70">
        <f t="shared" ref="E92" si="16">SUM(E93)</f>
        <v>0</v>
      </c>
    </row>
    <row r="93" spans="1:6" s="42" customFormat="1" ht="12.75" customHeight="1" x14ac:dyDescent="0.25">
      <c r="A93" s="102"/>
      <c r="B93" s="12" t="s">
        <v>10</v>
      </c>
      <c r="C93" s="6"/>
      <c r="D93" s="11">
        <v>5</v>
      </c>
      <c r="E93" s="5"/>
    </row>
    <row r="94" spans="1:6" s="42" customFormat="1" ht="18" customHeight="1" x14ac:dyDescent="0.25">
      <c r="A94" s="117" t="s">
        <v>39</v>
      </c>
      <c r="B94" s="30" t="s">
        <v>40</v>
      </c>
      <c r="C94" s="37"/>
      <c r="D94" s="31">
        <f>SUM(D95+D97+D100)</f>
        <v>35.9</v>
      </c>
      <c r="E94" s="71">
        <f>SUM(E95+E97+E100)</f>
        <v>0</v>
      </c>
    </row>
    <row r="95" spans="1:6" s="42" customFormat="1" ht="15" customHeight="1" x14ac:dyDescent="0.25">
      <c r="A95" s="117"/>
      <c r="B95" s="18" t="s">
        <v>135</v>
      </c>
      <c r="C95" s="17" t="s">
        <v>11</v>
      </c>
      <c r="D95" s="16">
        <f>SUM(D96)</f>
        <v>17.3</v>
      </c>
      <c r="E95" s="72">
        <f>SUM(E96)</f>
        <v>0</v>
      </c>
    </row>
    <row r="96" spans="1:6" s="42" customFormat="1" ht="12.75" customHeight="1" x14ac:dyDescent="0.25">
      <c r="A96" s="117"/>
      <c r="B96" s="12" t="s">
        <v>10</v>
      </c>
      <c r="C96" s="6"/>
      <c r="D96" s="11">
        <v>17.3</v>
      </c>
      <c r="E96" s="48"/>
    </row>
    <row r="97" spans="1:7" s="42" customFormat="1" ht="27" x14ac:dyDescent="0.25">
      <c r="A97" s="117"/>
      <c r="B97" s="29" t="s">
        <v>139</v>
      </c>
      <c r="C97" s="17" t="s">
        <v>23</v>
      </c>
      <c r="D97" s="22">
        <f t="shared" ref="D97" si="17">SUM(D98:D99)</f>
        <v>11.399999999999999</v>
      </c>
      <c r="E97" s="70">
        <f t="shared" ref="E97" si="18">SUM(E98:E99)</f>
        <v>0</v>
      </c>
    </row>
    <row r="98" spans="1:7" s="42" customFormat="1" ht="12.75" customHeight="1" x14ac:dyDescent="0.25">
      <c r="A98" s="118"/>
      <c r="B98" s="45" t="s">
        <v>10</v>
      </c>
      <c r="C98" s="104"/>
      <c r="D98" s="11">
        <v>10.199999999999999</v>
      </c>
      <c r="E98" s="48"/>
      <c r="F98" s="62"/>
    </row>
    <row r="99" spans="1:7" s="42" customFormat="1" ht="12.75" customHeight="1" x14ac:dyDescent="0.25">
      <c r="A99" s="118"/>
      <c r="B99" s="47" t="s">
        <v>17</v>
      </c>
      <c r="C99" s="105"/>
      <c r="D99" s="11">
        <v>1.2</v>
      </c>
      <c r="E99" s="48"/>
    </row>
    <row r="100" spans="1:7" s="42" customFormat="1" ht="15" customHeight="1" x14ac:dyDescent="0.25">
      <c r="A100" s="117"/>
      <c r="B100" s="32" t="s">
        <v>130</v>
      </c>
      <c r="C100" s="17" t="s">
        <v>25</v>
      </c>
      <c r="D100" s="22">
        <f t="shared" ref="D100" si="19">SUM(D101)</f>
        <v>7.2</v>
      </c>
      <c r="E100" s="70">
        <f t="shared" ref="E100" si="20">SUM(E101)</f>
        <v>0</v>
      </c>
    </row>
    <row r="101" spans="1:7" s="42" customFormat="1" ht="12.75" customHeight="1" x14ac:dyDescent="0.25">
      <c r="A101" s="117"/>
      <c r="B101" s="12" t="s">
        <v>10</v>
      </c>
      <c r="C101" s="6"/>
      <c r="D101" s="11">
        <v>7.2</v>
      </c>
      <c r="E101" s="5"/>
    </row>
    <row r="102" spans="1:7" s="42" customFormat="1" ht="18" customHeight="1" x14ac:dyDescent="0.25">
      <c r="A102" s="117" t="s">
        <v>41</v>
      </c>
      <c r="B102" s="30" t="s">
        <v>42</v>
      </c>
      <c r="C102" s="35"/>
      <c r="D102" s="31">
        <f>SUM(D103+D107+D110+D105)</f>
        <v>88.100000000000009</v>
      </c>
      <c r="E102" s="71">
        <f>SUM(E103+E107+E110)</f>
        <v>0</v>
      </c>
    </row>
    <row r="103" spans="1:7" s="42" customFormat="1" ht="15" customHeight="1" x14ac:dyDescent="0.25">
      <c r="A103" s="117"/>
      <c r="B103" s="18" t="s">
        <v>135</v>
      </c>
      <c r="C103" s="17" t="s">
        <v>11</v>
      </c>
      <c r="D103" s="16">
        <f>SUM(D104)</f>
        <v>20.100000000000001</v>
      </c>
      <c r="E103" s="72">
        <f>SUM(E104)</f>
        <v>0</v>
      </c>
    </row>
    <row r="104" spans="1:7" s="42" customFormat="1" ht="12.75" customHeight="1" x14ac:dyDescent="0.25">
      <c r="A104" s="117"/>
      <c r="B104" s="12" t="s">
        <v>10</v>
      </c>
      <c r="C104" s="6"/>
      <c r="D104" s="11">
        <v>20.100000000000001</v>
      </c>
      <c r="E104" s="48"/>
      <c r="F104" s="62"/>
    </row>
    <row r="105" spans="1:7" s="42" customFormat="1" ht="15" customHeight="1" x14ac:dyDescent="0.25">
      <c r="A105" s="117"/>
      <c r="B105" s="18" t="s">
        <v>128</v>
      </c>
      <c r="C105" s="20" t="s">
        <v>22</v>
      </c>
      <c r="D105" s="22">
        <f>SUM(D106)</f>
        <v>21</v>
      </c>
      <c r="E105" s="70">
        <f t="shared" ref="E105" si="21">SUM(E106:E108)</f>
        <v>0</v>
      </c>
      <c r="F105" s="62"/>
    </row>
    <row r="106" spans="1:7" s="42" customFormat="1" ht="12.75" customHeight="1" x14ac:dyDescent="0.25">
      <c r="A106" s="117"/>
      <c r="B106" s="12" t="s">
        <v>10</v>
      </c>
      <c r="C106" s="93"/>
      <c r="D106" s="11">
        <v>21</v>
      </c>
      <c r="E106" s="48"/>
      <c r="F106" s="62"/>
    </row>
    <row r="107" spans="1:7" s="42" customFormat="1" ht="27" x14ac:dyDescent="0.25">
      <c r="A107" s="117"/>
      <c r="B107" s="29" t="s">
        <v>141</v>
      </c>
      <c r="C107" s="17" t="s">
        <v>23</v>
      </c>
      <c r="D107" s="22">
        <f t="shared" ref="D107" si="22">SUM(D108:D109)</f>
        <v>40.900000000000006</v>
      </c>
      <c r="E107" s="70">
        <f t="shared" ref="E107" si="23">SUM(E108:E109)</f>
        <v>0</v>
      </c>
    </row>
    <row r="108" spans="1:7" s="42" customFormat="1" ht="12.75" customHeight="1" x14ac:dyDescent="0.25">
      <c r="A108" s="118"/>
      <c r="B108" s="45" t="s">
        <v>10</v>
      </c>
      <c r="C108" s="104"/>
      <c r="D108" s="11">
        <v>33.700000000000003</v>
      </c>
      <c r="E108" s="48"/>
      <c r="F108" s="62"/>
      <c r="G108" s="62"/>
    </row>
    <row r="109" spans="1:7" s="42" customFormat="1" ht="12.75" customHeight="1" x14ac:dyDescent="0.25">
      <c r="A109" s="118"/>
      <c r="B109" s="47" t="s">
        <v>17</v>
      </c>
      <c r="C109" s="105"/>
      <c r="D109" s="11">
        <v>7.2</v>
      </c>
      <c r="E109" s="48"/>
    </row>
    <row r="110" spans="1:7" s="42" customFormat="1" ht="15" customHeight="1" x14ac:dyDescent="0.25">
      <c r="A110" s="117"/>
      <c r="B110" s="32" t="s">
        <v>130</v>
      </c>
      <c r="C110" s="17" t="s">
        <v>25</v>
      </c>
      <c r="D110" s="22">
        <f t="shared" ref="D110" si="24">SUM(D111)</f>
        <v>6.1</v>
      </c>
      <c r="E110" s="70">
        <f t="shared" ref="E110" si="25">SUM(E111)</f>
        <v>0</v>
      </c>
    </row>
    <row r="111" spans="1:7" s="42" customFormat="1" ht="12.75" customHeight="1" x14ac:dyDescent="0.25">
      <c r="A111" s="117"/>
      <c r="B111" s="12" t="s">
        <v>10</v>
      </c>
      <c r="C111" s="6"/>
      <c r="D111" s="11">
        <v>6.1</v>
      </c>
      <c r="E111" s="5"/>
    </row>
    <row r="112" spans="1:7" s="42" customFormat="1" ht="18" customHeight="1" x14ac:dyDescent="0.25">
      <c r="A112" s="117" t="s">
        <v>43</v>
      </c>
      <c r="B112" s="30" t="s">
        <v>44</v>
      </c>
      <c r="C112" s="37"/>
      <c r="D112" s="31">
        <f>SUM(D113+D115+D118)</f>
        <v>50.2</v>
      </c>
      <c r="E112" s="71">
        <f>SUM(E113+E115+E118)</f>
        <v>0</v>
      </c>
    </row>
    <row r="113" spans="1:7" s="42" customFormat="1" ht="15" customHeight="1" x14ac:dyDescent="0.25">
      <c r="A113" s="117"/>
      <c r="B113" s="18" t="s">
        <v>135</v>
      </c>
      <c r="C113" s="17" t="s">
        <v>11</v>
      </c>
      <c r="D113" s="16">
        <f>SUM(D114)</f>
        <v>12.6</v>
      </c>
      <c r="E113" s="72">
        <f>SUM(E114)</f>
        <v>0</v>
      </c>
    </row>
    <row r="114" spans="1:7" s="42" customFormat="1" ht="12.95" customHeight="1" x14ac:dyDescent="0.25">
      <c r="A114" s="117"/>
      <c r="B114" s="12" t="s">
        <v>10</v>
      </c>
      <c r="C114" s="6"/>
      <c r="D114" s="11">
        <v>12.6</v>
      </c>
      <c r="E114" s="48"/>
      <c r="F114" s="62"/>
      <c r="G114" s="62"/>
    </row>
    <row r="115" spans="1:7" s="42" customFormat="1" ht="27" x14ac:dyDescent="0.25">
      <c r="A115" s="117"/>
      <c r="B115" s="29" t="s">
        <v>141</v>
      </c>
      <c r="C115" s="17" t="s">
        <v>23</v>
      </c>
      <c r="D115" s="22">
        <f t="shared" ref="D115" si="26">SUM(D116:D117)</f>
        <v>33.700000000000003</v>
      </c>
      <c r="E115" s="70">
        <f t="shared" ref="E115" si="27">SUM(E116:E117)</f>
        <v>0</v>
      </c>
    </row>
    <row r="116" spans="1:7" s="42" customFormat="1" ht="12.95" customHeight="1" x14ac:dyDescent="0.25">
      <c r="A116" s="118"/>
      <c r="B116" s="45" t="s">
        <v>10</v>
      </c>
      <c r="C116" s="104"/>
      <c r="D116" s="11">
        <v>31.2</v>
      </c>
      <c r="E116" s="11"/>
      <c r="F116" s="62"/>
      <c r="G116" s="62"/>
    </row>
    <row r="117" spans="1:7" s="42" customFormat="1" ht="12.95" customHeight="1" x14ac:dyDescent="0.25">
      <c r="A117" s="118"/>
      <c r="B117" s="47" t="s">
        <v>17</v>
      </c>
      <c r="C117" s="106"/>
      <c r="D117" s="11">
        <v>2.5</v>
      </c>
      <c r="E117" s="11"/>
    </row>
    <row r="118" spans="1:7" s="42" customFormat="1" ht="15" customHeight="1" x14ac:dyDescent="0.25">
      <c r="A118" s="117"/>
      <c r="B118" s="32" t="s">
        <v>142</v>
      </c>
      <c r="C118" s="17" t="s">
        <v>25</v>
      </c>
      <c r="D118" s="22">
        <f t="shared" ref="D118" si="28">SUM(D119)</f>
        <v>3.9</v>
      </c>
      <c r="E118" s="70">
        <f t="shared" ref="E118" si="29">SUM(E119)</f>
        <v>0</v>
      </c>
    </row>
    <row r="119" spans="1:7" s="42" customFormat="1" ht="12.95" customHeight="1" x14ac:dyDescent="0.25">
      <c r="A119" s="117"/>
      <c r="B119" s="12" t="s">
        <v>10</v>
      </c>
      <c r="C119" s="6"/>
      <c r="D119" s="11">
        <v>3.9</v>
      </c>
      <c r="E119" s="5"/>
    </row>
    <row r="120" spans="1:7" s="42" customFormat="1" ht="18" customHeight="1" x14ac:dyDescent="0.25">
      <c r="A120" s="117" t="s">
        <v>45</v>
      </c>
      <c r="B120" s="30" t="s">
        <v>46</v>
      </c>
      <c r="C120" s="37"/>
      <c r="D120" s="31">
        <f>SUM(D121+D123+D126)</f>
        <v>71</v>
      </c>
      <c r="E120" s="71">
        <f>SUM(E121+E123+E126)</f>
        <v>0</v>
      </c>
    </row>
    <row r="121" spans="1:7" s="42" customFormat="1" ht="15" customHeight="1" x14ac:dyDescent="0.25">
      <c r="A121" s="117"/>
      <c r="B121" s="18" t="s">
        <v>135</v>
      </c>
      <c r="C121" s="17" t="s">
        <v>11</v>
      </c>
      <c r="D121" s="16">
        <f>SUM(D122)</f>
        <v>18.600000000000001</v>
      </c>
      <c r="E121" s="72">
        <f>SUM(E122)</f>
        <v>0</v>
      </c>
    </row>
    <row r="122" spans="1:7" s="42" customFormat="1" ht="12.75" customHeight="1" x14ac:dyDescent="0.25">
      <c r="A122" s="117"/>
      <c r="B122" s="12" t="s">
        <v>10</v>
      </c>
      <c r="C122" s="6"/>
      <c r="D122" s="11">
        <v>18.600000000000001</v>
      </c>
      <c r="E122" s="48"/>
      <c r="F122" s="62"/>
    </row>
    <row r="123" spans="1:7" s="42" customFormat="1" ht="27" x14ac:dyDescent="0.25">
      <c r="A123" s="117"/>
      <c r="B123" s="29" t="s">
        <v>139</v>
      </c>
      <c r="C123" s="17" t="s">
        <v>23</v>
      </c>
      <c r="D123" s="22">
        <f t="shared" ref="D123" si="30">SUM(D124:D125)</f>
        <v>45.2</v>
      </c>
      <c r="E123" s="70">
        <f t="shared" ref="E123" si="31">SUM(E124:E125)</f>
        <v>0</v>
      </c>
    </row>
    <row r="124" spans="1:7" s="42" customFormat="1" ht="12.75" customHeight="1" x14ac:dyDescent="0.25">
      <c r="A124" s="118"/>
      <c r="B124" s="45" t="s">
        <v>10</v>
      </c>
      <c r="C124" s="104"/>
      <c r="D124" s="11">
        <v>41.2</v>
      </c>
      <c r="E124" s="48"/>
      <c r="F124" s="62"/>
    </row>
    <row r="125" spans="1:7" s="42" customFormat="1" ht="12.75" customHeight="1" x14ac:dyDescent="0.25">
      <c r="A125" s="118"/>
      <c r="B125" s="47" t="s">
        <v>17</v>
      </c>
      <c r="C125" s="105"/>
      <c r="D125" s="11">
        <v>4</v>
      </c>
      <c r="E125" s="48"/>
    </row>
    <row r="126" spans="1:7" s="42" customFormat="1" ht="15" customHeight="1" x14ac:dyDescent="0.25">
      <c r="A126" s="117"/>
      <c r="B126" s="32" t="s">
        <v>130</v>
      </c>
      <c r="C126" s="17" t="s">
        <v>25</v>
      </c>
      <c r="D126" s="22">
        <f t="shared" ref="D126" si="32">SUM(D127)</f>
        <v>7.2</v>
      </c>
      <c r="E126" s="70">
        <f t="shared" ref="E126" si="33">SUM(E127)</f>
        <v>0</v>
      </c>
    </row>
    <row r="127" spans="1:7" s="42" customFormat="1" ht="12.75" customHeight="1" x14ac:dyDescent="0.25">
      <c r="A127" s="117"/>
      <c r="B127" s="12" t="s">
        <v>10</v>
      </c>
      <c r="C127" s="6"/>
      <c r="D127" s="11">
        <v>7.2</v>
      </c>
      <c r="E127" s="5"/>
      <c r="F127" s="62"/>
    </row>
    <row r="128" spans="1:7" s="42" customFormat="1" ht="18" customHeight="1" x14ac:dyDescent="0.25">
      <c r="A128" s="119" t="s">
        <v>47</v>
      </c>
      <c r="B128" s="30" t="s">
        <v>48</v>
      </c>
      <c r="C128" s="37"/>
      <c r="D128" s="31">
        <f>SUM(D129+D131+D134)</f>
        <v>40</v>
      </c>
      <c r="E128" s="71">
        <f>SUM(E129+E131+E134)</f>
        <v>0</v>
      </c>
    </row>
    <row r="129" spans="1:6" s="42" customFormat="1" ht="15" customHeight="1" x14ac:dyDescent="0.25">
      <c r="A129" s="120"/>
      <c r="B129" s="18" t="s">
        <v>135</v>
      </c>
      <c r="C129" s="17" t="s">
        <v>11</v>
      </c>
      <c r="D129" s="16">
        <f>SUM(D130)</f>
        <v>12.4</v>
      </c>
      <c r="E129" s="72">
        <f>SUM(E130)</f>
        <v>0</v>
      </c>
    </row>
    <row r="130" spans="1:6" s="42" customFormat="1" ht="12.75" customHeight="1" x14ac:dyDescent="0.25">
      <c r="A130" s="120"/>
      <c r="B130" s="12" t="s">
        <v>10</v>
      </c>
      <c r="C130" s="6"/>
      <c r="D130" s="11">
        <v>12.4</v>
      </c>
      <c r="E130" s="48"/>
    </row>
    <row r="131" spans="1:6" s="42" customFormat="1" ht="27" x14ac:dyDescent="0.25">
      <c r="A131" s="120"/>
      <c r="B131" s="29" t="s">
        <v>141</v>
      </c>
      <c r="C131" s="17" t="s">
        <v>23</v>
      </c>
      <c r="D131" s="22">
        <f t="shared" ref="D131" si="34">SUM(D132:D133)</f>
        <v>20.399999999999999</v>
      </c>
      <c r="E131" s="70">
        <f t="shared" ref="E131" si="35">SUM(E132:E133)</f>
        <v>0</v>
      </c>
    </row>
    <row r="132" spans="1:6" s="42" customFormat="1" ht="12.75" customHeight="1" x14ac:dyDescent="0.25">
      <c r="A132" s="120"/>
      <c r="B132" s="45" t="s">
        <v>10</v>
      </c>
      <c r="C132" s="104"/>
      <c r="D132" s="11">
        <v>19.2</v>
      </c>
      <c r="E132" s="48"/>
      <c r="F132" s="62"/>
    </row>
    <row r="133" spans="1:6" s="42" customFormat="1" ht="12.75" customHeight="1" x14ac:dyDescent="0.25">
      <c r="A133" s="120"/>
      <c r="B133" s="47" t="s">
        <v>17</v>
      </c>
      <c r="C133" s="105"/>
      <c r="D133" s="11">
        <v>1.2</v>
      </c>
      <c r="E133" s="48"/>
    </row>
    <row r="134" spans="1:6" s="42" customFormat="1" ht="15" customHeight="1" x14ac:dyDescent="0.25">
      <c r="A134" s="120"/>
      <c r="B134" s="32" t="s">
        <v>130</v>
      </c>
      <c r="C134" s="17" t="s">
        <v>25</v>
      </c>
      <c r="D134" s="22">
        <f t="shared" ref="D134" si="36">SUM(D135)</f>
        <v>7.2</v>
      </c>
      <c r="E134" s="70">
        <f t="shared" ref="E134" si="37">SUM(E135)</f>
        <v>0</v>
      </c>
    </row>
    <row r="135" spans="1:6" s="42" customFormat="1" ht="12.75" customHeight="1" x14ac:dyDescent="0.25">
      <c r="A135" s="120"/>
      <c r="B135" s="12" t="s">
        <v>10</v>
      </c>
      <c r="C135" s="6"/>
      <c r="D135" s="11">
        <v>7.2</v>
      </c>
      <c r="E135" s="5"/>
    </row>
    <row r="136" spans="1:6" s="42" customFormat="1" ht="18" customHeight="1" x14ac:dyDescent="0.25">
      <c r="A136" s="117" t="s">
        <v>49</v>
      </c>
      <c r="B136" s="30" t="s">
        <v>50</v>
      </c>
      <c r="C136" s="37"/>
      <c r="D136" s="31">
        <f>SUM(D137+D139+D142)</f>
        <v>50.4</v>
      </c>
      <c r="E136" s="71">
        <f>SUM(E137+E139+E142)</f>
        <v>0</v>
      </c>
    </row>
    <row r="137" spans="1:6" s="42" customFormat="1" ht="15" customHeight="1" x14ac:dyDescent="0.25">
      <c r="A137" s="117"/>
      <c r="B137" s="18" t="s">
        <v>135</v>
      </c>
      <c r="C137" s="17" t="s">
        <v>11</v>
      </c>
      <c r="D137" s="16">
        <f>SUM(D138)</f>
        <v>12.1</v>
      </c>
      <c r="E137" s="72">
        <f>SUM(E138)</f>
        <v>0</v>
      </c>
    </row>
    <row r="138" spans="1:6" s="42" customFormat="1" ht="12.75" customHeight="1" x14ac:dyDescent="0.25">
      <c r="A138" s="117"/>
      <c r="B138" s="12" t="s">
        <v>10</v>
      </c>
      <c r="C138" s="6"/>
      <c r="D138" s="11">
        <v>12.1</v>
      </c>
      <c r="E138" s="48"/>
      <c r="F138" s="62"/>
    </row>
    <row r="139" spans="1:6" s="42" customFormat="1" ht="27" x14ac:dyDescent="0.25">
      <c r="A139" s="117"/>
      <c r="B139" s="29" t="s">
        <v>141</v>
      </c>
      <c r="C139" s="17" t="s">
        <v>23</v>
      </c>
      <c r="D139" s="22">
        <f t="shared" ref="D139" si="38">SUM(D140:D141)</f>
        <v>19.399999999999999</v>
      </c>
      <c r="E139" s="70">
        <f t="shared" ref="E139" si="39">SUM(E140:E141)</f>
        <v>0</v>
      </c>
    </row>
    <row r="140" spans="1:6" s="42" customFormat="1" ht="12.75" customHeight="1" x14ac:dyDescent="0.25">
      <c r="A140" s="118"/>
      <c r="B140" s="45" t="s">
        <v>10</v>
      </c>
      <c r="C140" s="104"/>
      <c r="D140" s="11">
        <v>17</v>
      </c>
      <c r="E140" s="48"/>
      <c r="F140" s="62"/>
    </row>
    <row r="141" spans="1:6" s="42" customFormat="1" ht="12.75" customHeight="1" x14ac:dyDescent="0.25">
      <c r="A141" s="118"/>
      <c r="B141" s="47" t="s">
        <v>17</v>
      </c>
      <c r="C141" s="106"/>
      <c r="D141" s="11">
        <v>2.4</v>
      </c>
      <c r="E141" s="48"/>
    </row>
    <row r="142" spans="1:6" s="42" customFormat="1" ht="15" customHeight="1" x14ac:dyDescent="0.25">
      <c r="A142" s="117"/>
      <c r="B142" s="32" t="s">
        <v>142</v>
      </c>
      <c r="C142" s="17" t="s">
        <v>25</v>
      </c>
      <c r="D142" s="22">
        <f t="shared" ref="D142" si="40">SUM(D143)</f>
        <v>18.899999999999999</v>
      </c>
      <c r="E142" s="70">
        <f t="shared" ref="E142" si="41">SUM(E143)</f>
        <v>0</v>
      </c>
    </row>
    <row r="143" spans="1:6" s="42" customFormat="1" ht="12.75" customHeight="1" x14ac:dyDescent="0.25">
      <c r="A143" s="117"/>
      <c r="B143" s="12" t="s">
        <v>10</v>
      </c>
      <c r="C143" s="6"/>
      <c r="D143" s="11">
        <v>18.899999999999999</v>
      </c>
      <c r="E143" s="5"/>
    </row>
    <row r="144" spans="1:6" s="42" customFormat="1" ht="18" customHeight="1" x14ac:dyDescent="0.25">
      <c r="A144" s="102" t="s">
        <v>51</v>
      </c>
      <c r="B144" s="30" t="s">
        <v>52</v>
      </c>
      <c r="C144" s="37"/>
      <c r="D144" s="31">
        <f>SUM(D145+D147+D150)</f>
        <v>33.699999999999996</v>
      </c>
      <c r="E144" s="71">
        <f>SUM(E145+E147+E150)</f>
        <v>0</v>
      </c>
    </row>
    <row r="145" spans="1:7" s="42" customFormat="1" ht="15" customHeight="1" x14ac:dyDescent="0.25">
      <c r="A145" s="102"/>
      <c r="B145" s="18" t="s">
        <v>135</v>
      </c>
      <c r="C145" s="17" t="s">
        <v>11</v>
      </c>
      <c r="D145" s="16">
        <f>SUM(D146)</f>
        <v>12.4</v>
      </c>
      <c r="E145" s="72">
        <f>SUM(E146)</f>
        <v>0</v>
      </c>
    </row>
    <row r="146" spans="1:7" s="42" customFormat="1" ht="12.75" customHeight="1" x14ac:dyDescent="0.25">
      <c r="A146" s="102"/>
      <c r="B146" s="12" t="s">
        <v>10</v>
      </c>
      <c r="C146" s="6"/>
      <c r="D146" s="11">
        <v>12.4</v>
      </c>
      <c r="E146" s="48"/>
      <c r="F146" s="62"/>
      <c r="G146" s="62"/>
    </row>
    <row r="147" spans="1:7" s="42" customFormat="1" ht="27" x14ac:dyDescent="0.25">
      <c r="A147" s="102"/>
      <c r="B147" s="29" t="s">
        <v>141</v>
      </c>
      <c r="C147" s="17" t="s">
        <v>23</v>
      </c>
      <c r="D147" s="22">
        <f t="shared" ref="D147" si="42">SUM(D148:D149)</f>
        <v>16.899999999999999</v>
      </c>
      <c r="E147" s="70">
        <f t="shared" ref="E147" si="43">SUM(E148:E149)</f>
        <v>0</v>
      </c>
    </row>
    <row r="148" spans="1:7" s="42" customFormat="1" ht="12.75" customHeight="1" x14ac:dyDescent="0.25">
      <c r="A148" s="103"/>
      <c r="B148" s="45" t="s">
        <v>10</v>
      </c>
      <c r="C148" s="104"/>
      <c r="D148" s="11">
        <v>14</v>
      </c>
      <c r="E148" s="48"/>
      <c r="F148" s="62"/>
    </row>
    <row r="149" spans="1:7" s="42" customFormat="1" ht="12.75" customHeight="1" x14ac:dyDescent="0.25">
      <c r="A149" s="103"/>
      <c r="B149" s="47" t="s">
        <v>17</v>
      </c>
      <c r="C149" s="105"/>
      <c r="D149" s="11">
        <v>2.9</v>
      </c>
      <c r="E149" s="48"/>
    </row>
    <row r="150" spans="1:7" s="42" customFormat="1" ht="15" customHeight="1" x14ac:dyDescent="0.25">
      <c r="A150" s="102"/>
      <c r="B150" s="32" t="s">
        <v>142</v>
      </c>
      <c r="C150" s="17" t="s">
        <v>25</v>
      </c>
      <c r="D150" s="22">
        <f t="shared" ref="D150" si="44">SUM(D151)</f>
        <v>4.4000000000000004</v>
      </c>
      <c r="E150" s="70">
        <f t="shared" ref="E150" si="45">SUM(E151)</f>
        <v>0</v>
      </c>
    </row>
    <row r="151" spans="1:7" s="42" customFormat="1" ht="12.75" customHeight="1" x14ac:dyDescent="0.25">
      <c r="A151" s="102"/>
      <c r="B151" s="12" t="s">
        <v>10</v>
      </c>
      <c r="C151" s="6"/>
      <c r="D151" s="11">
        <v>4.4000000000000004</v>
      </c>
      <c r="E151" s="5"/>
      <c r="F151" s="62"/>
    </row>
    <row r="152" spans="1:7" s="42" customFormat="1" ht="18" customHeight="1" x14ac:dyDescent="0.25">
      <c r="A152" s="112" t="s">
        <v>53</v>
      </c>
      <c r="B152" s="30" t="s">
        <v>54</v>
      </c>
      <c r="C152" s="37"/>
      <c r="D152" s="31">
        <f>SUM(D153+D155+D158+D160)</f>
        <v>62.1</v>
      </c>
      <c r="E152" s="71">
        <f>SUM(E153+E155+E158)</f>
        <v>0</v>
      </c>
    </row>
    <row r="153" spans="1:7" s="42" customFormat="1" ht="15" customHeight="1" x14ac:dyDescent="0.25">
      <c r="A153" s="111"/>
      <c r="B153" s="18" t="s">
        <v>135</v>
      </c>
      <c r="C153" s="17" t="s">
        <v>11</v>
      </c>
      <c r="D153" s="16">
        <f>SUM(D154)</f>
        <v>21.6</v>
      </c>
      <c r="E153" s="72">
        <f>SUM(E154)</f>
        <v>0</v>
      </c>
    </row>
    <row r="154" spans="1:7" s="42" customFormat="1" ht="12.75" customHeight="1" x14ac:dyDescent="0.25">
      <c r="A154" s="111"/>
      <c r="B154" s="12" t="s">
        <v>10</v>
      </c>
      <c r="C154" s="6"/>
      <c r="D154" s="11">
        <v>21.6</v>
      </c>
      <c r="E154" s="48"/>
      <c r="F154" s="62"/>
    </row>
    <row r="155" spans="1:7" s="42" customFormat="1" ht="27" x14ac:dyDescent="0.25">
      <c r="A155" s="111"/>
      <c r="B155" s="29" t="s">
        <v>139</v>
      </c>
      <c r="C155" s="17" t="s">
        <v>23</v>
      </c>
      <c r="D155" s="22">
        <f t="shared" ref="D155" si="46">SUM(D156:D157)</f>
        <v>32.900000000000006</v>
      </c>
      <c r="E155" s="70">
        <f t="shared" ref="E155" si="47">SUM(E156:E157)</f>
        <v>0</v>
      </c>
    </row>
    <row r="156" spans="1:7" s="42" customFormat="1" ht="12.75" customHeight="1" x14ac:dyDescent="0.25">
      <c r="A156" s="111"/>
      <c r="B156" s="45" t="s">
        <v>10</v>
      </c>
      <c r="C156" s="104"/>
      <c r="D156" s="11">
        <v>23.6</v>
      </c>
      <c r="E156" s="48"/>
      <c r="F156" s="66"/>
      <c r="G156" s="55"/>
    </row>
    <row r="157" spans="1:7" s="42" customFormat="1" ht="12.75" customHeight="1" x14ac:dyDescent="0.25">
      <c r="A157" s="111"/>
      <c r="B157" s="47" t="s">
        <v>17</v>
      </c>
      <c r="C157" s="105"/>
      <c r="D157" s="11">
        <v>9.3000000000000007</v>
      </c>
      <c r="E157" s="48"/>
      <c r="F157" s="66"/>
      <c r="G157" s="56"/>
    </row>
    <row r="158" spans="1:7" s="42" customFormat="1" ht="15" customHeight="1" x14ac:dyDescent="0.25">
      <c r="A158" s="111"/>
      <c r="B158" s="32" t="s">
        <v>142</v>
      </c>
      <c r="C158" s="17" t="s">
        <v>25</v>
      </c>
      <c r="D158" s="22">
        <f t="shared" ref="D158" si="48">SUM(D159)</f>
        <v>6.3</v>
      </c>
      <c r="E158" s="70">
        <f t="shared" ref="E158" si="49">SUM(E159)</f>
        <v>0</v>
      </c>
      <c r="F158" s="54"/>
      <c r="G158" s="56"/>
    </row>
    <row r="159" spans="1:7" s="42" customFormat="1" ht="12.75" customHeight="1" x14ac:dyDescent="0.25">
      <c r="A159" s="111"/>
      <c r="B159" s="12" t="s">
        <v>10</v>
      </c>
      <c r="C159" s="6"/>
      <c r="D159" s="11">
        <v>6.3</v>
      </c>
      <c r="E159" s="5"/>
      <c r="F159" s="62"/>
      <c r="G159" s="56"/>
    </row>
    <row r="160" spans="1:7" s="42" customFormat="1" ht="15" customHeight="1" x14ac:dyDescent="0.25">
      <c r="A160" s="111"/>
      <c r="B160" s="21" t="s">
        <v>140</v>
      </c>
      <c r="C160" s="20" t="s">
        <v>29</v>
      </c>
      <c r="D160" s="22">
        <f>SUM(D161)</f>
        <v>1.3</v>
      </c>
      <c r="E160" s="70">
        <f>SUM(E161)</f>
        <v>0</v>
      </c>
      <c r="F160" s="62"/>
      <c r="G160" s="56"/>
    </row>
    <row r="161" spans="1:7" s="42" customFormat="1" ht="12.75" customHeight="1" x14ac:dyDescent="0.25">
      <c r="A161" s="123"/>
      <c r="B161" s="12" t="s">
        <v>10</v>
      </c>
      <c r="C161" s="6"/>
      <c r="D161" s="11">
        <v>1.3</v>
      </c>
      <c r="E161" s="5"/>
      <c r="F161" s="62"/>
      <c r="G161" s="56"/>
    </row>
    <row r="162" spans="1:7" s="42" customFormat="1" ht="18" customHeight="1" x14ac:dyDescent="0.25">
      <c r="A162" s="102" t="s">
        <v>55</v>
      </c>
      <c r="B162" s="73" t="s">
        <v>56</v>
      </c>
      <c r="C162" s="35"/>
      <c r="D162" s="31">
        <f>SUM(D164:D165)</f>
        <v>1162.0999999999999</v>
      </c>
      <c r="E162" s="31">
        <f>SUM(E164:E165)</f>
        <v>1070.4000000000001</v>
      </c>
      <c r="F162" s="54"/>
      <c r="G162" s="56"/>
    </row>
    <row r="163" spans="1:7" s="42" customFormat="1" ht="15" customHeight="1" x14ac:dyDescent="0.25">
      <c r="A163" s="103"/>
      <c r="B163" s="18" t="s">
        <v>135</v>
      </c>
      <c r="C163" s="17" t="s">
        <v>11</v>
      </c>
      <c r="D163" s="16">
        <f>SUM(D164:D165)</f>
        <v>1162.0999999999999</v>
      </c>
      <c r="E163" s="16">
        <f>SUM(E164:E165)</f>
        <v>1070.4000000000001</v>
      </c>
      <c r="F163" s="54"/>
      <c r="G163" s="56"/>
    </row>
    <row r="164" spans="1:7" s="42" customFormat="1" ht="12.75" customHeight="1" x14ac:dyDescent="0.25">
      <c r="A164" s="103"/>
      <c r="B164" s="53" t="s">
        <v>15</v>
      </c>
      <c r="C164" s="104"/>
      <c r="D164" s="11">
        <v>1112.5999999999999</v>
      </c>
      <c r="E164" s="11">
        <v>1029.9000000000001</v>
      </c>
      <c r="F164" s="54"/>
      <c r="G164" s="56"/>
    </row>
    <row r="165" spans="1:7" s="42" customFormat="1" ht="12.75" customHeight="1" x14ac:dyDescent="0.25">
      <c r="A165" s="103"/>
      <c r="B165" s="47" t="s">
        <v>10</v>
      </c>
      <c r="C165" s="105"/>
      <c r="D165" s="11">
        <v>49.5</v>
      </c>
      <c r="E165" s="11">
        <v>40.5</v>
      </c>
      <c r="F165" s="54"/>
      <c r="G165" s="56"/>
    </row>
    <row r="166" spans="1:7" s="42" customFormat="1" ht="18" customHeight="1" x14ac:dyDescent="0.25">
      <c r="A166" s="102" t="s">
        <v>57</v>
      </c>
      <c r="B166" s="34" t="s">
        <v>58</v>
      </c>
      <c r="C166" s="37"/>
      <c r="D166" s="31">
        <f t="shared" ref="D166:E166" si="50">SUM(D167+D169)</f>
        <v>1449.7999999999997</v>
      </c>
      <c r="E166" s="31">
        <f t="shared" si="50"/>
        <v>1182.0999999999999</v>
      </c>
      <c r="F166" s="54"/>
      <c r="G166" s="56"/>
    </row>
    <row r="167" spans="1:7" s="42" customFormat="1" ht="15" customHeight="1" x14ac:dyDescent="0.25">
      <c r="A167" s="102"/>
      <c r="B167" s="18" t="s">
        <v>135</v>
      </c>
      <c r="C167" s="17" t="s">
        <v>11</v>
      </c>
      <c r="D167" s="16">
        <f>SUM(D168)</f>
        <v>34</v>
      </c>
      <c r="E167" s="72">
        <f>SUM(E168)</f>
        <v>0</v>
      </c>
      <c r="F167" s="54"/>
      <c r="G167" s="56"/>
    </row>
    <row r="168" spans="1:7" s="42" customFormat="1" ht="12.75" customHeight="1" x14ac:dyDescent="0.25">
      <c r="A168" s="102"/>
      <c r="B168" s="75" t="s">
        <v>15</v>
      </c>
      <c r="C168" s="6"/>
      <c r="D168" s="11">
        <v>34</v>
      </c>
      <c r="E168" s="11"/>
      <c r="F168" s="63"/>
      <c r="G168" s="56"/>
    </row>
    <row r="169" spans="1:7" s="42" customFormat="1" ht="30.75" customHeight="1" x14ac:dyDescent="0.25">
      <c r="A169" s="103"/>
      <c r="B169" s="21" t="s">
        <v>138</v>
      </c>
      <c r="C169" s="20" t="s">
        <v>18</v>
      </c>
      <c r="D169" s="22">
        <f>SUM(D170:D173)</f>
        <v>1415.7999999999997</v>
      </c>
      <c r="E169" s="22">
        <f>SUM(E170:E173)</f>
        <v>1182.0999999999999</v>
      </c>
      <c r="F169" s="54"/>
      <c r="G169" s="56"/>
    </row>
    <row r="170" spans="1:7" s="42" customFormat="1" ht="12.75" customHeight="1" x14ac:dyDescent="0.25">
      <c r="A170" s="103"/>
      <c r="B170" s="46" t="s">
        <v>20</v>
      </c>
      <c r="C170" s="105"/>
      <c r="D170" s="11">
        <v>815.3</v>
      </c>
      <c r="E170" s="11">
        <v>786.1</v>
      </c>
      <c r="F170" s="62"/>
      <c r="G170" s="56"/>
    </row>
    <row r="171" spans="1:7" s="42" customFormat="1" ht="12.75" customHeight="1" x14ac:dyDescent="0.25">
      <c r="A171" s="103"/>
      <c r="B171" s="46" t="s">
        <v>152</v>
      </c>
      <c r="C171" s="105"/>
      <c r="D171" s="11">
        <v>20.100000000000001</v>
      </c>
      <c r="E171" s="11">
        <v>19.600000000000001</v>
      </c>
      <c r="F171" s="62"/>
      <c r="G171" s="56"/>
    </row>
    <row r="172" spans="1:7" s="42" customFormat="1" ht="12.75" customHeight="1" x14ac:dyDescent="0.25">
      <c r="A172" s="103"/>
      <c r="B172" s="46" t="s">
        <v>10</v>
      </c>
      <c r="C172" s="105"/>
      <c r="D172" s="11">
        <v>577.79999999999995</v>
      </c>
      <c r="E172" s="11">
        <v>376.4</v>
      </c>
      <c r="F172" s="62"/>
    </row>
    <row r="173" spans="1:7" s="42" customFormat="1" ht="12.75" customHeight="1" x14ac:dyDescent="0.25">
      <c r="A173" s="103"/>
      <c r="B173" s="47" t="s">
        <v>17</v>
      </c>
      <c r="C173" s="106"/>
      <c r="D173" s="11">
        <v>2.6</v>
      </c>
      <c r="E173" s="48"/>
      <c r="F173" s="54"/>
      <c r="G173" s="56"/>
    </row>
    <row r="174" spans="1:7" s="42" customFormat="1" ht="18" customHeight="1" x14ac:dyDescent="0.25">
      <c r="A174" s="102" t="s">
        <v>59</v>
      </c>
      <c r="B174" s="34" t="s">
        <v>61</v>
      </c>
      <c r="C174" s="37"/>
      <c r="D174" s="31">
        <f t="shared" ref="D174:E174" si="51">SUM(D175+D177)</f>
        <v>1449.5</v>
      </c>
      <c r="E174" s="31">
        <f t="shared" si="51"/>
        <v>1139.9000000000001</v>
      </c>
      <c r="F174" s="54"/>
      <c r="G174" s="43"/>
    </row>
    <row r="175" spans="1:7" s="42" customFormat="1" ht="15" customHeight="1" x14ac:dyDescent="0.25">
      <c r="A175" s="102"/>
      <c r="B175" s="18" t="s">
        <v>135</v>
      </c>
      <c r="C175" s="17" t="s">
        <v>11</v>
      </c>
      <c r="D175" s="16">
        <f>SUM(D176)</f>
        <v>32.5</v>
      </c>
      <c r="E175" s="72">
        <f>SUM(E176)</f>
        <v>0</v>
      </c>
      <c r="F175" s="54"/>
      <c r="G175" s="43"/>
    </row>
    <row r="176" spans="1:7" s="42" customFormat="1" ht="12.75" customHeight="1" x14ac:dyDescent="0.25">
      <c r="A176" s="102"/>
      <c r="B176" s="75" t="s">
        <v>15</v>
      </c>
      <c r="C176" s="6"/>
      <c r="D176" s="11">
        <v>32.5</v>
      </c>
      <c r="E176" s="11"/>
      <c r="F176" s="63"/>
      <c r="G176" s="43"/>
    </row>
    <row r="177" spans="1:7" s="42" customFormat="1" ht="30.75" customHeight="1" x14ac:dyDescent="0.25">
      <c r="A177" s="103"/>
      <c r="B177" s="21" t="s">
        <v>143</v>
      </c>
      <c r="C177" s="20" t="s">
        <v>18</v>
      </c>
      <c r="D177" s="22">
        <f>SUM(D178:D180)</f>
        <v>1417</v>
      </c>
      <c r="E177" s="22">
        <f>SUM(E178:E180)</f>
        <v>1139.9000000000001</v>
      </c>
      <c r="F177" s="54"/>
      <c r="G177" s="43"/>
    </row>
    <row r="178" spans="1:7" s="42" customFormat="1" ht="12.75" customHeight="1" x14ac:dyDescent="0.25">
      <c r="A178" s="103"/>
      <c r="B178" s="46" t="s">
        <v>20</v>
      </c>
      <c r="C178" s="105"/>
      <c r="D178" s="11">
        <v>749.2</v>
      </c>
      <c r="E178" s="11">
        <v>723</v>
      </c>
      <c r="F178" s="62"/>
      <c r="G178" s="43"/>
    </row>
    <row r="179" spans="1:7" s="42" customFormat="1" ht="12.75" customHeight="1" x14ac:dyDescent="0.25">
      <c r="A179" s="103"/>
      <c r="B179" s="46" t="s">
        <v>10</v>
      </c>
      <c r="C179" s="105"/>
      <c r="D179" s="11">
        <v>650.4</v>
      </c>
      <c r="E179" s="11">
        <v>416.9</v>
      </c>
      <c r="F179" s="62"/>
      <c r="G179" s="43"/>
    </row>
    <row r="180" spans="1:7" s="42" customFormat="1" ht="12.75" customHeight="1" x14ac:dyDescent="0.25">
      <c r="A180" s="103"/>
      <c r="B180" s="47" t="s">
        <v>17</v>
      </c>
      <c r="C180" s="106"/>
      <c r="D180" s="11">
        <v>17.399999999999999</v>
      </c>
      <c r="E180" s="11"/>
      <c r="F180" s="54"/>
      <c r="G180" s="43"/>
    </row>
    <row r="181" spans="1:7" s="42" customFormat="1" ht="18" customHeight="1" x14ac:dyDescent="0.25">
      <c r="A181" s="113" t="s">
        <v>60</v>
      </c>
      <c r="B181" s="34" t="s">
        <v>64</v>
      </c>
      <c r="C181" s="35"/>
      <c r="D181" s="31">
        <f t="shared" ref="D181:E181" si="52">SUM(D182+D184)</f>
        <v>1975.1</v>
      </c>
      <c r="E181" s="31">
        <f t="shared" si="52"/>
        <v>1569.3000000000002</v>
      </c>
      <c r="F181" s="54"/>
      <c r="G181" s="43"/>
    </row>
    <row r="182" spans="1:7" s="42" customFormat="1" ht="15" customHeight="1" x14ac:dyDescent="0.25">
      <c r="A182" s="110"/>
      <c r="B182" s="18" t="s">
        <v>135</v>
      </c>
      <c r="C182" s="17" t="s">
        <v>11</v>
      </c>
      <c r="D182" s="16">
        <f>SUM(D183)</f>
        <v>32.5</v>
      </c>
      <c r="E182" s="72">
        <f>SUM(E183)</f>
        <v>0</v>
      </c>
      <c r="F182" s="54"/>
      <c r="G182" s="43"/>
    </row>
    <row r="183" spans="1:7" s="42" customFormat="1" ht="12.75" customHeight="1" x14ac:dyDescent="0.25">
      <c r="A183" s="110"/>
      <c r="B183" s="75" t="s">
        <v>15</v>
      </c>
      <c r="C183" s="6"/>
      <c r="D183" s="11">
        <v>32.5</v>
      </c>
      <c r="E183" s="11"/>
      <c r="F183" s="44"/>
      <c r="G183" s="43"/>
    </row>
    <row r="184" spans="1:7" s="42" customFormat="1" ht="30.75" customHeight="1" x14ac:dyDescent="0.25">
      <c r="A184" s="111"/>
      <c r="B184" s="21" t="s">
        <v>138</v>
      </c>
      <c r="C184" s="20" t="s">
        <v>18</v>
      </c>
      <c r="D184" s="22">
        <f>SUM(D185:D190)</f>
        <v>1942.6</v>
      </c>
      <c r="E184" s="22">
        <f>SUM(E185:E190)</f>
        <v>1569.3000000000002</v>
      </c>
      <c r="F184" s="44"/>
      <c r="G184" s="43"/>
    </row>
    <row r="185" spans="1:7" s="42" customFormat="1" ht="12.75" customHeight="1" x14ac:dyDescent="0.25">
      <c r="A185" s="111"/>
      <c r="B185" s="46" t="s">
        <v>19</v>
      </c>
      <c r="C185" s="77"/>
      <c r="D185" s="11">
        <v>7.1</v>
      </c>
      <c r="E185" s="11">
        <v>4.2</v>
      </c>
      <c r="F185" s="44"/>
      <c r="G185" s="43"/>
    </row>
    <row r="186" spans="1:7" s="42" customFormat="1" ht="12.75" customHeight="1" x14ac:dyDescent="0.25">
      <c r="A186" s="111"/>
      <c r="B186" s="46" t="s">
        <v>20</v>
      </c>
      <c r="C186" s="105"/>
      <c r="D186" s="11">
        <v>896.9</v>
      </c>
      <c r="E186" s="11">
        <v>857.6</v>
      </c>
      <c r="F186" s="62"/>
      <c r="G186" s="43"/>
    </row>
    <row r="187" spans="1:7" s="42" customFormat="1" ht="12.75" customHeight="1" x14ac:dyDescent="0.25">
      <c r="A187" s="111"/>
      <c r="B187" s="46" t="s">
        <v>153</v>
      </c>
      <c r="C187" s="105"/>
      <c r="D187" s="11">
        <v>1.4</v>
      </c>
      <c r="E187" s="11">
        <v>0.9</v>
      </c>
      <c r="F187" s="62"/>
      <c r="G187" s="43"/>
    </row>
    <row r="188" spans="1:7" s="42" customFormat="1" ht="12.75" customHeight="1" x14ac:dyDescent="0.25">
      <c r="A188" s="111"/>
      <c r="B188" s="46" t="s">
        <v>152</v>
      </c>
      <c r="C188" s="105"/>
      <c r="D188" s="11">
        <v>15.2</v>
      </c>
      <c r="E188" s="11">
        <v>14.5</v>
      </c>
      <c r="F188" s="62"/>
      <c r="G188" s="43"/>
    </row>
    <row r="189" spans="1:7" s="42" customFormat="1" ht="12.75" customHeight="1" x14ac:dyDescent="0.25">
      <c r="A189" s="111"/>
      <c r="B189" s="46" t="s">
        <v>10</v>
      </c>
      <c r="C189" s="105"/>
      <c r="D189" s="11">
        <v>991.5</v>
      </c>
      <c r="E189" s="11">
        <v>692.1</v>
      </c>
      <c r="G189" s="43"/>
    </row>
    <row r="190" spans="1:7" s="42" customFormat="1" ht="12.75" customHeight="1" x14ac:dyDescent="0.25">
      <c r="A190" s="111"/>
      <c r="B190" s="47" t="s">
        <v>17</v>
      </c>
      <c r="C190" s="106"/>
      <c r="D190" s="11">
        <v>30.5</v>
      </c>
      <c r="E190" s="48"/>
      <c r="F190" s="62"/>
      <c r="G190" s="43"/>
    </row>
    <row r="191" spans="1:7" s="42" customFormat="1" ht="18" customHeight="1" x14ac:dyDescent="0.25">
      <c r="A191" s="113" t="s">
        <v>63</v>
      </c>
      <c r="B191" s="39" t="s">
        <v>66</v>
      </c>
      <c r="C191" s="35"/>
      <c r="D191" s="31">
        <f t="shared" ref="D191:E191" si="53">SUM(D192+D194)</f>
        <v>2307.4</v>
      </c>
      <c r="E191" s="31">
        <f t="shared" si="53"/>
        <v>1824.6</v>
      </c>
      <c r="G191" s="43"/>
    </row>
    <row r="192" spans="1:7" s="42" customFormat="1" ht="15" customHeight="1" x14ac:dyDescent="0.25">
      <c r="A192" s="113"/>
      <c r="B192" s="18" t="s">
        <v>135</v>
      </c>
      <c r="C192" s="17" t="s">
        <v>11</v>
      </c>
      <c r="D192" s="16">
        <f>SUM(D193)</f>
        <v>67.5</v>
      </c>
      <c r="E192" s="72">
        <f>SUM(E193)</f>
        <v>0</v>
      </c>
      <c r="G192" s="43"/>
    </row>
    <row r="193" spans="1:7" s="42" customFormat="1" ht="12.75" customHeight="1" x14ac:dyDescent="0.25">
      <c r="A193" s="113"/>
      <c r="B193" s="75" t="s">
        <v>15</v>
      </c>
      <c r="C193" s="6"/>
      <c r="D193" s="11">
        <v>67.5</v>
      </c>
      <c r="E193" s="11"/>
      <c r="F193" s="63"/>
      <c r="G193" s="43"/>
    </row>
    <row r="194" spans="1:7" s="42" customFormat="1" ht="30.75" customHeight="1" x14ac:dyDescent="0.25">
      <c r="A194" s="112"/>
      <c r="B194" s="21" t="s">
        <v>138</v>
      </c>
      <c r="C194" s="20" t="s">
        <v>18</v>
      </c>
      <c r="D194" s="22">
        <f>SUM(D195:D199)</f>
        <v>2239.9</v>
      </c>
      <c r="E194" s="22">
        <f>SUM(E195:E199)</f>
        <v>1824.6</v>
      </c>
      <c r="G194" s="43"/>
    </row>
    <row r="195" spans="1:7" s="42" customFormat="1" ht="12.75" customHeight="1" x14ac:dyDescent="0.25">
      <c r="A195" s="112"/>
      <c r="B195" s="46" t="s">
        <v>19</v>
      </c>
      <c r="C195" s="77"/>
      <c r="D195" s="11">
        <v>7.9</v>
      </c>
      <c r="E195" s="22"/>
      <c r="G195" s="43"/>
    </row>
    <row r="196" spans="1:7" s="42" customFormat="1" ht="12.75" customHeight="1" x14ac:dyDescent="0.25">
      <c r="A196" s="112"/>
      <c r="B196" s="46" t="s">
        <v>20</v>
      </c>
      <c r="C196" s="105"/>
      <c r="D196" s="11">
        <v>1308.8</v>
      </c>
      <c r="E196" s="11">
        <v>1267.0999999999999</v>
      </c>
      <c r="F196" s="62"/>
      <c r="G196" s="43"/>
    </row>
    <row r="197" spans="1:7" s="42" customFormat="1" ht="12.75" customHeight="1" x14ac:dyDescent="0.25">
      <c r="A197" s="112"/>
      <c r="B197" s="46" t="s">
        <v>152</v>
      </c>
      <c r="C197" s="105"/>
      <c r="D197" s="11">
        <v>12.8</v>
      </c>
      <c r="E197" s="11">
        <v>12.2</v>
      </c>
      <c r="F197" s="62"/>
      <c r="G197" s="43"/>
    </row>
    <row r="198" spans="1:7" s="42" customFormat="1" ht="12.75" customHeight="1" x14ac:dyDescent="0.25">
      <c r="A198" s="112"/>
      <c r="B198" s="46" t="s">
        <v>10</v>
      </c>
      <c r="C198" s="105"/>
      <c r="D198" s="11">
        <v>902.9</v>
      </c>
      <c r="E198" s="11">
        <v>545.29999999999995</v>
      </c>
      <c r="F198" s="62"/>
      <c r="G198" s="43"/>
    </row>
    <row r="199" spans="1:7" s="42" customFormat="1" ht="12.75" customHeight="1" x14ac:dyDescent="0.25">
      <c r="A199" s="112"/>
      <c r="B199" s="47" t="s">
        <v>17</v>
      </c>
      <c r="C199" s="106"/>
      <c r="D199" s="11">
        <v>7.5</v>
      </c>
      <c r="E199" s="48"/>
      <c r="F199" s="63"/>
      <c r="G199" s="43"/>
    </row>
    <row r="200" spans="1:7" s="42" customFormat="1" ht="18" customHeight="1" x14ac:dyDescent="0.25">
      <c r="A200" s="121" t="s">
        <v>65</v>
      </c>
      <c r="B200" s="34" t="s">
        <v>68</v>
      </c>
      <c r="C200" s="35"/>
      <c r="D200" s="31">
        <f>SUM(D201+D203)</f>
        <v>1579.4999999999998</v>
      </c>
      <c r="E200" s="31">
        <f>SUM(E201+E203)</f>
        <v>1235.3999999999999</v>
      </c>
      <c r="G200" s="43"/>
    </row>
    <row r="201" spans="1:7" s="42" customFormat="1" ht="15" customHeight="1" x14ac:dyDescent="0.25">
      <c r="A201" s="122"/>
      <c r="B201" s="40" t="s">
        <v>135</v>
      </c>
      <c r="C201" s="17" t="s">
        <v>11</v>
      </c>
      <c r="D201" s="16">
        <f>SUM(D202)</f>
        <v>48</v>
      </c>
      <c r="E201" s="72">
        <f>SUM(E202)</f>
        <v>0</v>
      </c>
      <c r="G201" s="43"/>
    </row>
    <row r="202" spans="1:7" s="42" customFormat="1" ht="12.75" customHeight="1" x14ac:dyDescent="0.25">
      <c r="A202" s="122"/>
      <c r="B202" s="76" t="s">
        <v>15</v>
      </c>
      <c r="C202" s="6"/>
      <c r="D202" s="11">
        <v>48</v>
      </c>
      <c r="E202" s="11"/>
      <c r="G202" s="43"/>
    </row>
    <row r="203" spans="1:7" s="42" customFormat="1" ht="30.75" customHeight="1" x14ac:dyDescent="0.25">
      <c r="A203" s="122"/>
      <c r="B203" s="21" t="s">
        <v>138</v>
      </c>
      <c r="C203" s="20" t="s">
        <v>18</v>
      </c>
      <c r="D203" s="22">
        <f>SUM(D204:D208)</f>
        <v>1531.4999999999998</v>
      </c>
      <c r="E203" s="22">
        <f>SUM(E204:E208)</f>
        <v>1235.3999999999999</v>
      </c>
      <c r="G203" s="43"/>
    </row>
    <row r="204" spans="1:7" s="42" customFormat="1" ht="12.75" customHeight="1" x14ac:dyDescent="0.25">
      <c r="A204" s="122"/>
      <c r="B204" s="46" t="s">
        <v>19</v>
      </c>
      <c r="C204" s="77"/>
      <c r="D204" s="11">
        <v>10.6</v>
      </c>
      <c r="E204" s="11">
        <v>0.3</v>
      </c>
      <c r="G204" s="43"/>
    </row>
    <row r="205" spans="1:7" s="42" customFormat="1" ht="12.75" customHeight="1" x14ac:dyDescent="0.25">
      <c r="A205" s="122"/>
      <c r="B205" s="57" t="s">
        <v>20</v>
      </c>
      <c r="C205" s="105"/>
      <c r="D205" s="11">
        <v>818.8</v>
      </c>
      <c r="E205" s="11">
        <v>790.9</v>
      </c>
      <c r="F205" s="62"/>
      <c r="G205" s="43"/>
    </row>
    <row r="206" spans="1:7" s="42" customFormat="1" ht="12.75" customHeight="1" x14ac:dyDescent="0.25">
      <c r="A206" s="122"/>
      <c r="B206" s="57" t="s">
        <v>152</v>
      </c>
      <c r="C206" s="105"/>
      <c r="D206" s="11">
        <v>2.5</v>
      </c>
      <c r="E206" s="11">
        <v>2.5</v>
      </c>
      <c r="F206" s="62"/>
      <c r="G206" s="43"/>
    </row>
    <row r="207" spans="1:7" s="42" customFormat="1" ht="12.75" customHeight="1" x14ac:dyDescent="0.25">
      <c r="A207" s="122"/>
      <c r="B207" s="57" t="s">
        <v>10</v>
      </c>
      <c r="C207" s="105"/>
      <c r="D207" s="11">
        <v>683.3</v>
      </c>
      <c r="E207" s="11">
        <v>441.7</v>
      </c>
      <c r="G207" s="43"/>
    </row>
    <row r="208" spans="1:7" s="42" customFormat="1" ht="12.75" customHeight="1" x14ac:dyDescent="0.25">
      <c r="A208" s="122"/>
      <c r="B208" s="58" t="s">
        <v>17</v>
      </c>
      <c r="C208" s="106"/>
      <c r="D208" s="11">
        <v>16.3</v>
      </c>
      <c r="E208" s="48"/>
      <c r="G208" s="43"/>
    </row>
    <row r="209" spans="1:7" s="42" customFormat="1" ht="18" customHeight="1" x14ac:dyDescent="0.25">
      <c r="A209" s="113" t="s">
        <v>67</v>
      </c>
      <c r="B209" s="39" t="s">
        <v>70</v>
      </c>
      <c r="C209" s="35"/>
      <c r="D209" s="31">
        <f t="shared" ref="D209:E209" si="54">SUM(D210+D212)</f>
        <v>2579.7000000000003</v>
      </c>
      <c r="E209" s="31">
        <f t="shared" si="54"/>
        <v>2074.2000000000003</v>
      </c>
      <c r="G209" s="43"/>
    </row>
    <row r="210" spans="1:7" s="42" customFormat="1" ht="15" customHeight="1" x14ac:dyDescent="0.25">
      <c r="A210" s="110"/>
      <c r="B210" s="18" t="s">
        <v>135</v>
      </c>
      <c r="C210" s="17" t="s">
        <v>11</v>
      </c>
      <c r="D210" s="16">
        <f>SUM(D211)</f>
        <v>65.2</v>
      </c>
      <c r="E210" s="72">
        <f>SUM(E211)</f>
        <v>0</v>
      </c>
      <c r="G210" s="43"/>
    </row>
    <row r="211" spans="1:7" s="42" customFormat="1" ht="12.75" customHeight="1" x14ac:dyDescent="0.25">
      <c r="A211" s="110"/>
      <c r="B211" s="75" t="s">
        <v>15</v>
      </c>
      <c r="C211" s="6"/>
      <c r="D211" s="11">
        <v>65.2</v>
      </c>
      <c r="E211" s="11"/>
      <c r="G211" s="43"/>
    </row>
    <row r="212" spans="1:7" s="42" customFormat="1" ht="30.75" customHeight="1" x14ac:dyDescent="0.25">
      <c r="A212" s="111"/>
      <c r="B212" s="21" t="s">
        <v>138</v>
      </c>
      <c r="C212" s="20" t="s">
        <v>18</v>
      </c>
      <c r="D212" s="22">
        <f>SUM(D213:D216)</f>
        <v>2514.5000000000005</v>
      </c>
      <c r="E212" s="22">
        <f>SUM(E213:E216)</f>
        <v>2074.2000000000003</v>
      </c>
      <c r="G212" s="43"/>
    </row>
    <row r="213" spans="1:7" s="42" customFormat="1" ht="12.75" customHeight="1" x14ac:dyDescent="0.25">
      <c r="A213" s="111"/>
      <c r="B213" s="46" t="s">
        <v>20</v>
      </c>
      <c r="C213" s="105"/>
      <c r="D213" s="11">
        <v>1722.9</v>
      </c>
      <c r="E213" s="11">
        <v>1660.7</v>
      </c>
      <c r="F213" s="62"/>
      <c r="G213" s="43"/>
    </row>
    <row r="214" spans="1:7" s="42" customFormat="1" ht="12.75" customHeight="1" x14ac:dyDescent="0.25">
      <c r="A214" s="111"/>
      <c r="B214" s="46" t="s">
        <v>152</v>
      </c>
      <c r="C214" s="105"/>
      <c r="D214" s="11">
        <v>12.5</v>
      </c>
      <c r="E214" s="11">
        <v>12.2</v>
      </c>
      <c r="F214" s="62"/>
      <c r="G214" s="43"/>
    </row>
    <row r="215" spans="1:7" s="42" customFormat="1" ht="12.75" customHeight="1" x14ac:dyDescent="0.25">
      <c r="A215" s="111"/>
      <c r="B215" s="46" t="s">
        <v>10</v>
      </c>
      <c r="C215" s="105"/>
      <c r="D215" s="11">
        <v>775.7</v>
      </c>
      <c r="E215" s="11">
        <v>401.3</v>
      </c>
      <c r="F215" s="62"/>
      <c r="G215" s="43"/>
    </row>
    <row r="216" spans="1:7" s="42" customFormat="1" ht="12.75" customHeight="1" x14ac:dyDescent="0.25">
      <c r="A216" s="111"/>
      <c r="B216" s="47" t="s">
        <v>17</v>
      </c>
      <c r="C216" s="106"/>
      <c r="D216" s="11">
        <v>3.4</v>
      </c>
      <c r="E216" s="48"/>
      <c r="F216" s="62"/>
      <c r="G216" s="43"/>
    </row>
    <row r="217" spans="1:7" s="42" customFormat="1" ht="18" customHeight="1" x14ac:dyDescent="0.25">
      <c r="A217" s="121" t="s">
        <v>69</v>
      </c>
      <c r="B217" s="34" t="s">
        <v>72</v>
      </c>
      <c r="C217" s="35"/>
      <c r="D217" s="31">
        <f>SUM(D218+D220)</f>
        <v>810.1</v>
      </c>
      <c r="E217" s="31">
        <f>SUM(E218+E220)</f>
        <v>684.7</v>
      </c>
      <c r="G217" s="43"/>
    </row>
    <row r="218" spans="1:7" s="42" customFormat="1" ht="15" customHeight="1" x14ac:dyDescent="0.25">
      <c r="A218" s="122"/>
      <c r="B218" s="40" t="s">
        <v>135</v>
      </c>
      <c r="C218" s="17" t="s">
        <v>11</v>
      </c>
      <c r="D218" s="16">
        <f>SUM(D219)</f>
        <v>13</v>
      </c>
      <c r="E218" s="72">
        <f>SUM(E219)</f>
        <v>0</v>
      </c>
      <c r="G218" s="43"/>
    </row>
    <row r="219" spans="1:7" s="42" customFormat="1" ht="12.75" customHeight="1" x14ac:dyDescent="0.25">
      <c r="A219" s="122"/>
      <c r="B219" s="76" t="s">
        <v>15</v>
      </c>
      <c r="C219" s="6"/>
      <c r="D219" s="11">
        <v>13</v>
      </c>
      <c r="E219" s="11"/>
      <c r="F219" s="62"/>
      <c r="G219" s="43"/>
    </row>
    <row r="220" spans="1:7" s="42" customFormat="1" ht="30.75" customHeight="1" x14ac:dyDescent="0.25">
      <c r="A220" s="122"/>
      <c r="B220" s="21" t="s">
        <v>138</v>
      </c>
      <c r="C220" s="20" t="s">
        <v>18</v>
      </c>
      <c r="D220" s="22">
        <f>SUM(D221:D225)</f>
        <v>797.1</v>
      </c>
      <c r="E220" s="22">
        <f>SUM(E221:E225)</f>
        <v>684.7</v>
      </c>
      <c r="G220" s="43"/>
    </row>
    <row r="221" spans="1:7" s="42" customFormat="1" ht="12.75" customHeight="1" x14ac:dyDescent="0.25">
      <c r="A221" s="122"/>
      <c r="B221" s="57" t="s">
        <v>20</v>
      </c>
      <c r="C221" s="105"/>
      <c r="D221" s="11">
        <v>369.7</v>
      </c>
      <c r="E221" s="11">
        <v>356.6</v>
      </c>
      <c r="F221" s="62"/>
      <c r="G221" s="43"/>
    </row>
    <row r="222" spans="1:7" s="42" customFormat="1" ht="12.75" customHeight="1" x14ac:dyDescent="0.25">
      <c r="A222" s="122"/>
      <c r="B222" s="46" t="s">
        <v>153</v>
      </c>
      <c r="C222" s="105"/>
      <c r="D222" s="11">
        <v>1</v>
      </c>
      <c r="E222" s="11">
        <v>0.7</v>
      </c>
      <c r="F222" s="62"/>
      <c r="G222" s="43"/>
    </row>
    <row r="223" spans="1:7" s="42" customFormat="1" ht="12.75" customHeight="1" x14ac:dyDescent="0.25">
      <c r="A223" s="122"/>
      <c r="B223" s="57" t="s">
        <v>152</v>
      </c>
      <c r="C223" s="105"/>
      <c r="D223" s="11">
        <v>12.7</v>
      </c>
      <c r="E223" s="11">
        <v>12.2</v>
      </c>
      <c r="F223" s="62"/>
      <c r="G223" s="43"/>
    </row>
    <row r="224" spans="1:7" s="42" customFormat="1" ht="12.75" customHeight="1" x14ac:dyDescent="0.25">
      <c r="A224" s="122"/>
      <c r="B224" s="57" t="s">
        <v>10</v>
      </c>
      <c r="C224" s="105"/>
      <c r="D224" s="11">
        <v>391.5</v>
      </c>
      <c r="E224" s="11">
        <v>315.2</v>
      </c>
      <c r="F224" s="62"/>
      <c r="G224" s="43"/>
    </row>
    <row r="225" spans="1:7" s="42" customFormat="1" ht="12.75" customHeight="1" x14ac:dyDescent="0.25">
      <c r="A225" s="122"/>
      <c r="B225" s="58" t="s">
        <v>17</v>
      </c>
      <c r="C225" s="106"/>
      <c r="D225" s="11">
        <v>22.2</v>
      </c>
      <c r="E225" s="48"/>
      <c r="F225" s="62"/>
      <c r="G225" s="43"/>
    </row>
    <row r="226" spans="1:7" s="42" customFormat="1" ht="18" customHeight="1" x14ac:dyDescent="0.25">
      <c r="A226" s="102" t="s">
        <v>71</v>
      </c>
      <c r="B226" s="39" t="s">
        <v>75</v>
      </c>
      <c r="C226" s="35"/>
      <c r="D226" s="31">
        <f t="shared" ref="D226:E226" si="55">SUM(D227+D229)</f>
        <v>1289.5999999999999</v>
      </c>
      <c r="E226" s="31">
        <f t="shared" si="55"/>
        <v>1051.3000000000002</v>
      </c>
      <c r="G226" s="43"/>
    </row>
    <row r="227" spans="1:7" s="42" customFormat="1" ht="15" customHeight="1" x14ac:dyDescent="0.25">
      <c r="A227" s="102"/>
      <c r="B227" s="18" t="s">
        <v>135</v>
      </c>
      <c r="C227" s="17" t="s">
        <v>11</v>
      </c>
      <c r="D227" s="16">
        <f>SUM(D228)</f>
        <v>29.8</v>
      </c>
      <c r="E227" s="72">
        <f>SUM(E228)</f>
        <v>0</v>
      </c>
      <c r="G227" s="43"/>
    </row>
    <row r="228" spans="1:7" s="42" customFormat="1" ht="12.75" customHeight="1" x14ac:dyDescent="0.25">
      <c r="A228" s="102"/>
      <c r="B228" s="75" t="s">
        <v>15</v>
      </c>
      <c r="C228" s="6"/>
      <c r="D228" s="11">
        <v>29.8</v>
      </c>
      <c r="E228" s="11"/>
      <c r="G228" s="43"/>
    </row>
    <row r="229" spans="1:7" s="42" customFormat="1" ht="30.75" customHeight="1" x14ac:dyDescent="0.25">
      <c r="A229" s="103"/>
      <c r="B229" s="21" t="s">
        <v>143</v>
      </c>
      <c r="C229" s="20" t="s">
        <v>18</v>
      </c>
      <c r="D229" s="22">
        <f>SUM(D230:D235)</f>
        <v>1259.8</v>
      </c>
      <c r="E229" s="22">
        <f>SUM(E230:E235)</f>
        <v>1051.3000000000002</v>
      </c>
      <c r="G229" s="43"/>
    </row>
    <row r="230" spans="1:7" s="42" customFormat="1" ht="12.75" customHeight="1" x14ac:dyDescent="0.25">
      <c r="A230" s="103"/>
      <c r="B230" s="46" t="s">
        <v>19</v>
      </c>
      <c r="C230" s="77"/>
      <c r="D230" s="11">
        <v>7.1</v>
      </c>
      <c r="E230" s="11">
        <v>0.6</v>
      </c>
      <c r="G230" s="43"/>
    </row>
    <row r="231" spans="1:7" s="42" customFormat="1" ht="12.75" customHeight="1" x14ac:dyDescent="0.25">
      <c r="A231" s="103"/>
      <c r="B231" s="46" t="s">
        <v>20</v>
      </c>
      <c r="C231" s="105"/>
      <c r="D231" s="11">
        <v>669.4</v>
      </c>
      <c r="E231" s="11">
        <v>649.20000000000005</v>
      </c>
      <c r="F231" s="62"/>
      <c r="G231" s="43"/>
    </row>
    <row r="232" spans="1:7" s="42" customFormat="1" ht="12.75" customHeight="1" x14ac:dyDescent="0.25">
      <c r="A232" s="103"/>
      <c r="B232" s="46" t="s">
        <v>153</v>
      </c>
      <c r="C232" s="105"/>
      <c r="D232" s="11">
        <v>8.1</v>
      </c>
      <c r="E232" s="11">
        <v>4.5999999999999996</v>
      </c>
      <c r="F232" s="62"/>
      <c r="G232" s="43"/>
    </row>
    <row r="233" spans="1:7" s="42" customFormat="1" ht="12.75" customHeight="1" x14ac:dyDescent="0.25">
      <c r="A233" s="103"/>
      <c r="B233" s="46" t="s">
        <v>152</v>
      </c>
      <c r="C233" s="105"/>
      <c r="D233" s="11">
        <v>10.8</v>
      </c>
      <c r="E233" s="11">
        <v>9.8000000000000007</v>
      </c>
      <c r="F233" s="62"/>
      <c r="G233" s="43"/>
    </row>
    <row r="234" spans="1:7" s="42" customFormat="1" ht="12.75" customHeight="1" x14ac:dyDescent="0.25">
      <c r="A234" s="103"/>
      <c r="B234" s="46" t="s">
        <v>10</v>
      </c>
      <c r="C234" s="105"/>
      <c r="D234" s="11">
        <v>541.4</v>
      </c>
      <c r="E234" s="11">
        <v>387.1</v>
      </c>
      <c r="G234" s="43"/>
    </row>
    <row r="235" spans="1:7" s="42" customFormat="1" ht="12.75" customHeight="1" x14ac:dyDescent="0.25">
      <c r="A235" s="112"/>
      <c r="B235" s="47" t="s">
        <v>17</v>
      </c>
      <c r="C235" s="106"/>
      <c r="D235" s="11">
        <v>23</v>
      </c>
      <c r="E235" s="11"/>
      <c r="F235" s="65"/>
      <c r="G235" s="43"/>
    </row>
    <row r="236" spans="1:7" s="42" customFormat="1" ht="18" customHeight="1" x14ac:dyDescent="0.25">
      <c r="A236" s="128" t="s">
        <v>73</v>
      </c>
      <c r="B236" s="39" t="s">
        <v>77</v>
      </c>
      <c r="C236" s="35"/>
      <c r="D236" s="31">
        <f>SUM(D237+D239)</f>
        <v>1109.9000000000001</v>
      </c>
      <c r="E236" s="31">
        <f>SUM(E237+E239)</f>
        <v>896.59999999999991</v>
      </c>
      <c r="G236" s="43"/>
    </row>
    <row r="237" spans="1:7" s="42" customFormat="1" ht="15" customHeight="1" x14ac:dyDescent="0.25">
      <c r="A237" s="129"/>
      <c r="B237" s="40" t="s">
        <v>135</v>
      </c>
      <c r="C237" s="17" t="s">
        <v>11</v>
      </c>
      <c r="D237" s="16">
        <f>SUM(D238)</f>
        <v>29</v>
      </c>
      <c r="E237" s="72">
        <f>SUM(E238)</f>
        <v>0</v>
      </c>
      <c r="G237" s="43"/>
    </row>
    <row r="238" spans="1:7" s="42" customFormat="1" ht="12.75" customHeight="1" x14ac:dyDescent="0.25">
      <c r="A238" s="129"/>
      <c r="B238" s="76" t="s">
        <v>15</v>
      </c>
      <c r="C238" s="6"/>
      <c r="D238" s="11">
        <v>29</v>
      </c>
      <c r="E238" s="11"/>
      <c r="G238" s="43"/>
    </row>
    <row r="239" spans="1:7" s="42" customFormat="1" ht="30.75" customHeight="1" x14ac:dyDescent="0.25">
      <c r="A239" s="129"/>
      <c r="B239" s="21" t="s">
        <v>143</v>
      </c>
      <c r="C239" s="20" t="s">
        <v>18</v>
      </c>
      <c r="D239" s="22">
        <f>SUM(D240:D244)</f>
        <v>1080.9000000000001</v>
      </c>
      <c r="E239" s="22">
        <f>SUM(E240:E244)</f>
        <v>896.59999999999991</v>
      </c>
      <c r="G239" s="43"/>
    </row>
    <row r="240" spans="1:7" s="42" customFormat="1" ht="12.75" customHeight="1" x14ac:dyDescent="0.25">
      <c r="A240" s="129"/>
      <c r="B240" s="57" t="s">
        <v>20</v>
      </c>
      <c r="C240" s="105"/>
      <c r="D240" s="11">
        <v>491.6</v>
      </c>
      <c r="E240" s="11">
        <v>476.4</v>
      </c>
      <c r="F240" s="62"/>
      <c r="G240" s="43"/>
    </row>
    <row r="241" spans="1:7" s="42" customFormat="1" ht="12.75" customHeight="1" x14ac:dyDescent="0.25">
      <c r="A241" s="129"/>
      <c r="B241" s="46" t="s">
        <v>153</v>
      </c>
      <c r="C241" s="105"/>
      <c r="D241" s="11">
        <v>52.8</v>
      </c>
      <c r="E241" s="11">
        <v>49.5</v>
      </c>
      <c r="F241" s="62"/>
      <c r="G241" s="43"/>
    </row>
    <row r="242" spans="1:7" s="42" customFormat="1" ht="12.75" customHeight="1" x14ac:dyDescent="0.25">
      <c r="A242" s="129"/>
      <c r="B242" s="57" t="s">
        <v>152</v>
      </c>
      <c r="C242" s="105"/>
      <c r="D242" s="11">
        <v>43.5</v>
      </c>
      <c r="E242" s="11">
        <v>40.299999999999997</v>
      </c>
      <c r="F242" s="62"/>
      <c r="G242" s="43"/>
    </row>
    <row r="243" spans="1:7" s="42" customFormat="1" ht="12.75" customHeight="1" x14ac:dyDescent="0.25">
      <c r="A243" s="129"/>
      <c r="B243" s="57" t="s">
        <v>10</v>
      </c>
      <c r="C243" s="105"/>
      <c r="D243" s="86">
        <v>464.8</v>
      </c>
      <c r="E243" s="86">
        <v>330.4</v>
      </c>
      <c r="F243" s="65"/>
      <c r="G243" s="43"/>
    </row>
    <row r="244" spans="1:7" s="42" customFormat="1" ht="12.75" customHeight="1" x14ac:dyDescent="0.25">
      <c r="A244" s="129"/>
      <c r="B244" s="58" t="s">
        <v>17</v>
      </c>
      <c r="C244" s="106"/>
      <c r="D244" s="11">
        <v>28.2</v>
      </c>
      <c r="E244" s="11"/>
      <c r="G244" s="43"/>
    </row>
    <row r="245" spans="1:7" s="42" customFormat="1" ht="18" customHeight="1" x14ac:dyDescent="0.25">
      <c r="A245" s="125" t="s">
        <v>74</v>
      </c>
      <c r="B245" s="34" t="s">
        <v>148</v>
      </c>
      <c r="C245" s="35"/>
      <c r="D245" s="31">
        <f t="shared" ref="D245:E245" si="56">SUM(D246+D248)</f>
        <v>902</v>
      </c>
      <c r="E245" s="31">
        <f t="shared" si="56"/>
        <v>714.5</v>
      </c>
      <c r="G245" s="43"/>
    </row>
    <row r="246" spans="1:7" s="42" customFormat="1" ht="15" customHeight="1" x14ac:dyDescent="0.25">
      <c r="A246" s="126"/>
      <c r="B246" s="40" t="s">
        <v>135</v>
      </c>
      <c r="C246" s="17" t="s">
        <v>11</v>
      </c>
      <c r="D246" s="16">
        <f>SUM(D247)</f>
        <v>14.8</v>
      </c>
      <c r="E246" s="72">
        <f>SUM(E247)</f>
        <v>0</v>
      </c>
      <c r="G246" s="43"/>
    </row>
    <row r="247" spans="1:7" s="42" customFormat="1" ht="12.75" customHeight="1" x14ac:dyDescent="0.25">
      <c r="A247" s="126"/>
      <c r="B247" s="76" t="s">
        <v>15</v>
      </c>
      <c r="C247" s="6"/>
      <c r="D247" s="11">
        <v>14.8</v>
      </c>
      <c r="E247" s="11"/>
      <c r="G247" s="43"/>
    </row>
    <row r="248" spans="1:7" s="42" customFormat="1" ht="30.75" customHeight="1" x14ac:dyDescent="0.25">
      <c r="A248" s="126"/>
      <c r="B248" s="79" t="s">
        <v>138</v>
      </c>
      <c r="C248" s="20" t="s">
        <v>18</v>
      </c>
      <c r="D248" s="22">
        <f>SUM(D249:D253)</f>
        <v>887.2</v>
      </c>
      <c r="E248" s="22">
        <f>SUM(E249:E253)</f>
        <v>714.5</v>
      </c>
      <c r="G248" s="43"/>
    </row>
    <row r="249" spans="1:7" s="42" customFormat="1" ht="12.75" customHeight="1" x14ac:dyDescent="0.25">
      <c r="A249" s="126"/>
      <c r="B249" s="57" t="s">
        <v>20</v>
      </c>
      <c r="C249" s="105"/>
      <c r="D249" s="11">
        <v>377.2</v>
      </c>
      <c r="E249" s="11">
        <v>365.1</v>
      </c>
      <c r="F249" s="62"/>
      <c r="G249" s="43"/>
    </row>
    <row r="250" spans="1:7" s="42" customFormat="1" ht="12.75" customHeight="1" x14ac:dyDescent="0.25">
      <c r="A250" s="126"/>
      <c r="B250" s="46" t="s">
        <v>153</v>
      </c>
      <c r="C250" s="105"/>
      <c r="D250" s="11">
        <v>2.5</v>
      </c>
      <c r="E250" s="11">
        <v>2.5</v>
      </c>
      <c r="F250" s="62"/>
      <c r="G250" s="43"/>
    </row>
    <row r="251" spans="1:7" s="42" customFormat="1" ht="12.75" customHeight="1" x14ac:dyDescent="0.25">
      <c r="A251" s="126"/>
      <c r="B251" s="57" t="s">
        <v>152</v>
      </c>
      <c r="C251" s="105"/>
      <c r="D251" s="11">
        <v>10.3</v>
      </c>
      <c r="E251" s="11">
        <v>9.8000000000000007</v>
      </c>
      <c r="F251" s="62"/>
      <c r="G251" s="43"/>
    </row>
    <row r="252" spans="1:7" s="42" customFormat="1" ht="12.75" customHeight="1" x14ac:dyDescent="0.25">
      <c r="A252" s="126"/>
      <c r="B252" s="57" t="s">
        <v>10</v>
      </c>
      <c r="C252" s="105"/>
      <c r="D252" s="11">
        <v>496.7</v>
      </c>
      <c r="E252" s="11">
        <v>337.1</v>
      </c>
      <c r="F252" s="65"/>
      <c r="G252" s="43"/>
    </row>
    <row r="253" spans="1:7" s="42" customFormat="1" ht="12.75" customHeight="1" x14ac:dyDescent="0.25">
      <c r="A253" s="127"/>
      <c r="B253" s="58" t="s">
        <v>17</v>
      </c>
      <c r="C253" s="106"/>
      <c r="D253" s="11">
        <v>0.5</v>
      </c>
      <c r="E253" s="11"/>
      <c r="F253" s="65"/>
      <c r="G253" s="43"/>
    </row>
    <row r="254" spans="1:7" s="42" customFormat="1" ht="18" customHeight="1" x14ac:dyDescent="0.25">
      <c r="A254" s="124" t="s">
        <v>76</v>
      </c>
      <c r="B254" s="34" t="s">
        <v>81</v>
      </c>
      <c r="C254" s="35"/>
      <c r="D254" s="31">
        <f t="shared" ref="D254:E254" si="57">SUM(D255+D257)</f>
        <v>643.9</v>
      </c>
      <c r="E254" s="31">
        <f t="shared" si="57"/>
        <v>547.5</v>
      </c>
    </row>
    <row r="255" spans="1:7" s="42" customFormat="1" ht="15" customHeight="1" x14ac:dyDescent="0.25">
      <c r="A255" s="102"/>
      <c r="B255" s="18" t="s">
        <v>135</v>
      </c>
      <c r="C255" s="17" t="s">
        <v>11</v>
      </c>
      <c r="D255" s="16">
        <f>SUM(D256)</f>
        <v>15.9</v>
      </c>
      <c r="E255" s="72">
        <f>SUM(E256)</f>
        <v>0</v>
      </c>
    </row>
    <row r="256" spans="1:7" s="42" customFormat="1" ht="12.75" customHeight="1" x14ac:dyDescent="0.25">
      <c r="A256" s="102"/>
      <c r="B256" s="14" t="s">
        <v>15</v>
      </c>
      <c r="C256" s="6"/>
      <c r="D256" s="11">
        <v>15.9</v>
      </c>
      <c r="E256" s="11"/>
      <c r="F256" s="62"/>
    </row>
    <row r="257" spans="1:7" s="42" customFormat="1" ht="30.75" customHeight="1" x14ac:dyDescent="0.25">
      <c r="A257" s="102"/>
      <c r="B257" s="89" t="s">
        <v>138</v>
      </c>
      <c r="C257" s="20" t="s">
        <v>18</v>
      </c>
      <c r="D257" s="22">
        <f>SUM(D258:D262)</f>
        <v>628</v>
      </c>
      <c r="E257" s="22">
        <f>SUM(E258:E262)</f>
        <v>547.5</v>
      </c>
    </row>
    <row r="258" spans="1:7" s="42" customFormat="1" ht="12.75" customHeight="1" x14ac:dyDescent="0.25">
      <c r="A258" s="103"/>
      <c r="B258" s="46" t="s">
        <v>20</v>
      </c>
      <c r="C258" s="105"/>
      <c r="D258" s="11">
        <v>271</v>
      </c>
      <c r="E258" s="11">
        <v>261.8</v>
      </c>
      <c r="F258" s="62"/>
    </row>
    <row r="259" spans="1:7" s="42" customFormat="1" ht="12.75" customHeight="1" x14ac:dyDescent="0.25">
      <c r="A259" s="103"/>
      <c r="B259" s="46" t="s">
        <v>153</v>
      </c>
      <c r="C259" s="105"/>
      <c r="D259" s="11">
        <v>3.5</v>
      </c>
      <c r="E259" s="11">
        <v>1.7</v>
      </c>
      <c r="F259" s="62"/>
    </row>
    <row r="260" spans="1:7" s="42" customFormat="1" ht="12.75" customHeight="1" x14ac:dyDescent="0.25">
      <c r="A260" s="103"/>
      <c r="B260" s="46" t="s">
        <v>152</v>
      </c>
      <c r="C260" s="105"/>
      <c r="D260" s="11">
        <v>3.8</v>
      </c>
      <c r="E260" s="11">
        <v>3.5</v>
      </c>
      <c r="F260" s="62"/>
    </row>
    <row r="261" spans="1:7" s="42" customFormat="1" ht="12.75" customHeight="1" x14ac:dyDescent="0.25">
      <c r="A261" s="103"/>
      <c r="B261" s="46" t="s">
        <v>10</v>
      </c>
      <c r="C261" s="105"/>
      <c r="D261" s="11">
        <v>329</v>
      </c>
      <c r="E261" s="11">
        <v>280.5</v>
      </c>
      <c r="F261" s="62"/>
    </row>
    <row r="262" spans="1:7" s="42" customFormat="1" ht="12.75" customHeight="1" x14ac:dyDescent="0.25">
      <c r="A262" s="103"/>
      <c r="B262" s="47" t="s">
        <v>17</v>
      </c>
      <c r="C262" s="106"/>
      <c r="D262" s="11">
        <v>20.7</v>
      </c>
      <c r="E262" s="11"/>
      <c r="F262" s="62"/>
    </row>
    <row r="263" spans="1:7" s="42" customFormat="1" ht="18" customHeight="1" x14ac:dyDescent="0.25">
      <c r="A263" s="102" t="s">
        <v>78</v>
      </c>
      <c r="B263" s="34" t="s">
        <v>83</v>
      </c>
      <c r="C263" s="35"/>
      <c r="D263" s="31">
        <f t="shared" ref="D263:E263" si="58">SUM(D264+D266)</f>
        <v>1368.1</v>
      </c>
      <c r="E263" s="31">
        <f t="shared" si="58"/>
        <v>1103.5</v>
      </c>
      <c r="G263" s="59"/>
    </row>
    <row r="264" spans="1:7" s="42" customFormat="1" ht="15" customHeight="1" x14ac:dyDescent="0.25">
      <c r="A264" s="102"/>
      <c r="B264" s="18" t="s">
        <v>135</v>
      </c>
      <c r="C264" s="17" t="s">
        <v>11</v>
      </c>
      <c r="D264" s="16">
        <f>SUM(D265)</f>
        <v>25.5</v>
      </c>
      <c r="E264" s="72">
        <f>SUM(E265)</f>
        <v>0</v>
      </c>
      <c r="G264" s="59"/>
    </row>
    <row r="265" spans="1:7" s="42" customFormat="1" ht="12.75" customHeight="1" x14ac:dyDescent="0.25">
      <c r="A265" s="102"/>
      <c r="B265" s="14" t="s">
        <v>15</v>
      </c>
      <c r="C265" s="6"/>
      <c r="D265" s="11">
        <v>25.5</v>
      </c>
      <c r="E265" s="11"/>
      <c r="F265" s="62"/>
      <c r="G265" s="59"/>
    </row>
    <row r="266" spans="1:7" s="42" customFormat="1" ht="30.75" customHeight="1" x14ac:dyDescent="0.25">
      <c r="A266" s="102"/>
      <c r="B266" s="89" t="s">
        <v>138</v>
      </c>
      <c r="C266" s="20" t="s">
        <v>18</v>
      </c>
      <c r="D266" s="22">
        <f>SUM(D267:D271)</f>
        <v>1342.6</v>
      </c>
      <c r="E266" s="22">
        <f>SUM(E267:E271)</f>
        <v>1103.5</v>
      </c>
      <c r="G266" s="59"/>
    </row>
    <row r="267" spans="1:7" s="42" customFormat="1" ht="12.75" customHeight="1" x14ac:dyDescent="0.25">
      <c r="A267" s="103"/>
      <c r="B267" s="46" t="s">
        <v>20</v>
      </c>
      <c r="C267" s="105"/>
      <c r="D267" s="11">
        <v>560.5</v>
      </c>
      <c r="E267" s="11">
        <v>541.4</v>
      </c>
      <c r="F267" s="62"/>
      <c r="G267" s="59"/>
    </row>
    <row r="268" spans="1:7" s="42" customFormat="1" ht="12.75" customHeight="1" x14ac:dyDescent="0.25">
      <c r="A268" s="103"/>
      <c r="B268" s="46" t="s">
        <v>153</v>
      </c>
      <c r="C268" s="105"/>
      <c r="D268" s="11">
        <v>0.7</v>
      </c>
      <c r="E268" s="11">
        <v>0.1</v>
      </c>
      <c r="F268" s="62"/>
      <c r="G268" s="59"/>
    </row>
    <row r="269" spans="1:7" s="42" customFormat="1" ht="12.75" customHeight="1" x14ac:dyDescent="0.25">
      <c r="A269" s="103"/>
      <c r="B269" s="46" t="s">
        <v>152</v>
      </c>
      <c r="C269" s="105"/>
      <c r="D269" s="11">
        <v>1.3</v>
      </c>
      <c r="E269" s="11">
        <v>1.2</v>
      </c>
      <c r="F269" s="62"/>
      <c r="G269" s="59"/>
    </row>
    <row r="270" spans="1:7" s="42" customFormat="1" ht="12.75" customHeight="1" x14ac:dyDescent="0.25">
      <c r="A270" s="103"/>
      <c r="B270" s="46" t="s">
        <v>10</v>
      </c>
      <c r="C270" s="105"/>
      <c r="D270" s="11">
        <v>696.1</v>
      </c>
      <c r="E270" s="11">
        <v>560.79999999999995</v>
      </c>
      <c r="F270" s="62"/>
      <c r="G270" s="59"/>
    </row>
    <row r="271" spans="1:7" s="42" customFormat="1" ht="12.75" customHeight="1" x14ac:dyDescent="0.25">
      <c r="A271" s="103"/>
      <c r="B271" s="47" t="s">
        <v>17</v>
      </c>
      <c r="C271" s="106"/>
      <c r="D271" s="11">
        <v>84</v>
      </c>
      <c r="E271" s="11"/>
      <c r="F271" s="62"/>
      <c r="G271" s="59"/>
    </row>
    <row r="272" spans="1:7" s="42" customFormat="1" ht="18" customHeight="1" x14ac:dyDescent="0.25">
      <c r="A272" s="102" t="s">
        <v>79</v>
      </c>
      <c r="B272" s="34" t="s">
        <v>85</v>
      </c>
      <c r="C272" s="35"/>
      <c r="D272" s="31">
        <f t="shared" ref="D272:E272" si="59">SUM(D273+D275)</f>
        <v>630.5</v>
      </c>
      <c r="E272" s="31">
        <f t="shared" si="59"/>
        <v>544.9</v>
      </c>
      <c r="G272" s="59"/>
    </row>
    <row r="273" spans="1:7" s="42" customFormat="1" ht="15" customHeight="1" x14ac:dyDescent="0.25">
      <c r="A273" s="102"/>
      <c r="B273" s="18" t="s">
        <v>135</v>
      </c>
      <c r="C273" s="17" t="s">
        <v>11</v>
      </c>
      <c r="D273" s="16">
        <f>SUM(D274)</f>
        <v>6</v>
      </c>
      <c r="E273" s="72">
        <f>SUM(E274)</f>
        <v>0</v>
      </c>
      <c r="G273" s="59"/>
    </row>
    <row r="274" spans="1:7" s="42" customFormat="1" ht="12.75" customHeight="1" x14ac:dyDescent="0.25">
      <c r="A274" s="102"/>
      <c r="B274" s="14" t="s">
        <v>15</v>
      </c>
      <c r="C274" s="6"/>
      <c r="D274" s="11">
        <v>6</v>
      </c>
      <c r="E274" s="11"/>
      <c r="G274" s="59"/>
    </row>
    <row r="275" spans="1:7" s="42" customFormat="1" ht="30.75" customHeight="1" x14ac:dyDescent="0.25">
      <c r="A275" s="102"/>
      <c r="B275" s="89" t="s">
        <v>138</v>
      </c>
      <c r="C275" s="20" t="s">
        <v>18</v>
      </c>
      <c r="D275" s="22">
        <f>SUM(D276:D278)</f>
        <v>624.5</v>
      </c>
      <c r="E275" s="22">
        <f>SUM(E276:E278)</f>
        <v>544.9</v>
      </c>
      <c r="G275" s="59"/>
    </row>
    <row r="276" spans="1:7" s="42" customFormat="1" ht="12.75" customHeight="1" x14ac:dyDescent="0.25">
      <c r="A276" s="103"/>
      <c r="B276" s="46" t="s">
        <v>20</v>
      </c>
      <c r="C276" s="105"/>
      <c r="D276" s="11">
        <v>240</v>
      </c>
      <c r="E276" s="11">
        <v>232.4</v>
      </c>
      <c r="F276" s="62"/>
      <c r="G276" s="59"/>
    </row>
    <row r="277" spans="1:7" s="42" customFormat="1" ht="12.75" customHeight="1" x14ac:dyDescent="0.25">
      <c r="A277" s="103"/>
      <c r="B277" s="46" t="s">
        <v>10</v>
      </c>
      <c r="C277" s="105"/>
      <c r="D277" s="11">
        <v>361.3</v>
      </c>
      <c r="E277" s="11">
        <v>312.5</v>
      </c>
      <c r="F277" s="62"/>
      <c r="G277" s="59"/>
    </row>
    <row r="278" spans="1:7" s="42" customFormat="1" ht="12.75" customHeight="1" x14ac:dyDescent="0.25">
      <c r="A278" s="103"/>
      <c r="B278" s="47" t="s">
        <v>17</v>
      </c>
      <c r="C278" s="106"/>
      <c r="D278" s="11">
        <v>23.2</v>
      </c>
      <c r="E278" s="11"/>
      <c r="F278" s="65"/>
      <c r="G278" s="59"/>
    </row>
    <row r="279" spans="1:7" s="42" customFormat="1" ht="18" customHeight="1" x14ac:dyDescent="0.25">
      <c r="A279" s="102" t="s">
        <v>80</v>
      </c>
      <c r="B279" s="34" t="s">
        <v>87</v>
      </c>
      <c r="C279" s="35"/>
      <c r="D279" s="31">
        <f>SUM(D280+D282)</f>
        <v>1018.2</v>
      </c>
      <c r="E279" s="31">
        <f>SUM(E280+E282)</f>
        <v>865.8</v>
      </c>
      <c r="G279" s="59"/>
    </row>
    <row r="280" spans="1:7" s="42" customFormat="1" ht="15" customHeight="1" x14ac:dyDescent="0.25">
      <c r="A280" s="102"/>
      <c r="B280" s="18" t="s">
        <v>135</v>
      </c>
      <c r="C280" s="17" t="s">
        <v>11</v>
      </c>
      <c r="D280" s="16">
        <f>SUM(D281)</f>
        <v>7</v>
      </c>
      <c r="E280" s="72">
        <f>SUM(E281)</f>
        <v>0</v>
      </c>
      <c r="G280" s="59"/>
    </row>
    <row r="281" spans="1:7" s="42" customFormat="1" ht="12.75" customHeight="1" x14ac:dyDescent="0.25">
      <c r="A281" s="102"/>
      <c r="B281" s="75" t="s">
        <v>15</v>
      </c>
      <c r="C281" s="6"/>
      <c r="D281" s="11">
        <v>7</v>
      </c>
      <c r="E281" s="11"/>
      <c r="F281" s="62"/>
      <c r="G281" s="59"/>
    </row>
    <row r="282" spans="1:7" s="42" customFormat="1" ht="30.75" customHeight="1" x14ac:dyDescent="0.25">
      <c r="A282" s="103"/>
      <c r="B282" s="21" t="s">
        <v>138</v>
      </c>
      <c r="C282" s="20" t="s">
        <v>18</v>
      </c>
      <c r="D282" s="22">
        <f>SUM(D283:D288)</f>
        <v>1011.2</v>
      </c>
      <c r="E282" s="22">
        <f>SUM(E283:E288)</f>
        <v>865.8</v>
      </c>
      <c r="G282" s="59"/>
    </row>
    <row r="283" spans="1:7" s="42" customFormat="1" ht="12.75" customHeight="1" x14ac:dyDescent="0.25">
      <c r="A283" s="103"/>
      <c r="B283" s="46" t="s">
        <v>19</v>
      </c>
      <c r="C283" s="105"/>
      <c r="D283" s="11">
        <v>17.600000000000001</v>
      </c>
      <c r="E283" s="11">
        <v>13.4</v>
      </c>
      <c r="G283" s="59"/>
    </row>
    <row r="284" spans="1:7" s="42" customFormat="1" ht="12.75" customHeight="1" x14ac:dyDescent="0.25">
      <c r="A284" s="103"/>
      <c r="B284" s="46" t="s">
        <v>20</v>
      </c>
      <c r="C284" s="105"/>
      <c r="D284" s="11">
        <v>303.5</v>
      </c>
      <c r="E284" s="11">
        <v>293.8</v>
      </c>
      <c r="F284" s="62"/>
      <c r="G284" s="59"/>
    </row>
    <row r="285" spans="1:7" s="42" customFormat="1" ht="12.75" customHeight="1" x14ac:dyDescent="0.25">
      <c r="A285" s="103"/>
      <c r="B285" s="46" t="s">
        <v>153</v>
      </c>
      <c r="C285" s="105"/>
      <c r="D285" s="11">
        <v>2.5</v>
      </c>
      <c r="E285" s="11">
        <v>0.4</v>
      </c>
      <c r="F285" s="62"/>
      <c r="G285" s="59"/>
    </row>
    <row r="286" spans="1:7" s="42" customFormat="1" ht="12.75" customHeight="1" x14ac:dyDescent="0.25">
      <c r="A286" s="103"/>
      <c r="B286" s="46" t="s">
        <v>152</v>
      </c>
      <c r="C286" s="105"/>
      <c r="D286" s="11">
        <v>6</v>
      </c>
      <c r="E286" s="11">
        <v>5.9</v>
      </c>
      <c r="F286" s="62"/>
      <c r="G286" s="59"/>
    </row>
    <row r="287" spans="1:7" s="42" customFormat="1" ht="12.75" customHeight="1" x14ac:dyDescent="0.25">
      <c r="A287" s="103"/>
      <c r="B287" s="46" t="s">
        <v>10</v>
      </c>
      <c r="C287" s="105"/>
      <c r="D287" s="11">
        <v>637.4</v>
      </c>
      <c r="E287" s="11">
        <v>552.29999999999995</v>
      </c>
      <c r="F287" s="62"/>
      <c r="G287" s="59"/>
    </row>
    <row r="288" spans="1:7" s="42" customFormat="1" ht="12.75" customHeight="1" x14ac:dyDescent="0.25">
      <c r="A288" s="103"/>
      <c r="B288" s="47" t="s">
        <v>17</v>
      </c>
      <c r="C288" s="106"/>
      <c r="D288" s="11">
        <v>44.2</v>
      </c>
      <c r="E288" s="11"/>
      <c r="G288" s="59"/>
    </row>
    <row r="289" spans="1:7" s="42" customFormat="1" ht="18" customHeight="1" x14ac:dyDescent="0.25">
      <c r="A289" s="102" t="s">
        <v>82</v>
      </c>
      <c r="B289" s="34" t="s">
        <v>89</v>
      </c>
      <c r="C289" s="35"/>
      <c r="D289" s="31">
        <f t="shared" ref="D289:E289" si="60">SUM(D290+D292)</f>
        <v>547</v>
      </c>
      <c r="E289" s="31">
        <f t="shared" si="60"/>
        <v>465.70000000000005</v>
      </c>
      <c r="G289" s="44"/>
    </row>
    <row r="290" spans="1:7" s="42" customFormat="1" ht="15" customHeight="1" x14ac:dyDescent="0.25">
      <c r="A290" s="102"/>
      <c r="B290" s="18" t="s">
        <v>135</v>
      </c>
      <c r="C290" s="17" t="s">
        <v>11</v>
      </c>
      <c r="D290" s="16">
        <f>SUM(D291)</f>
        <v>4.5</v>
      </c>
      <c r="E290" s="72">
        <f>SUM(E291)</f>
        <v>0</v>
      </c>
      <c r="G290" s="44"/>
    </row>
    <row r="291" spans="1:7" s="42" customFormat="1" ht="12.75" customHeight="1" x14ac:dyDescent="0.25">
      <c r="A291" s="102"/>
      <c r="B291" s="75" t="s">
        <v>15</v>
      </c>
      <c r="C291" s="6"/>
      <c r="D291" s="11">
        <v>4.5</v>
      </c>
      <c r="E291" s="11"/>
    </row>
    <row r="292" spans="1:7" s="42" customFormat="1" ht="30.75" customHeight="1" x14ac:dyDescent="0.25">
      <c r="A292" s="103"/>
      <c r="B292" s="21" t="s">
        <v>138</v>
      </c>
      <c r="C292" s="20" t="s">
        <v>18</v>
      </c>
      <c r="D292" s="22">
        <f>SUM(D293:D298)</f>
        <v>542.5</v>
      </c>
      <c r="E292" s="22">
        <f>SUM(E293:E298)</f>
        <v>465.70000000000005</v>
      </c>
    </row>
    <row r="293" spans="1:7" s="42" customFormat="1" ht="12.75" customHeight="1" x14ac:dyDescent="0.25">
      <c r="A293" s="103"/>
      <c r="B293" s="46" t="s">
        <v>19</v>
      </c>
      <c r="C293" s="105"/>
      <c r="D293" s="11">
        <v>7.1</v>
      </c>
      <c r="E293" s="11">
        <v>4.2</v>
      </c>
    </row>
    <row r="294" spans="1:7" s="42" customFormat="1" ht="12.75" customHeight="1" x14ac:dyDescent="0.25">
      <c r="A294" s="103"/>
      <c r="B294" s="46" t="s">
        <v>20</v>
      </c>
      <c r="C294" s="105"/>
      <c r="D294" s="11">
        <v>146</v>
      </c>
      <c r="E294" s="11">
        <v>141.1</v>
      </c>
      <c r="F294" s="62"/>
    </row>
    <row r="295" spans="1:7" s="42" customFormat="1" ht="12.75" customHeight="1" x14ac:dyDescent="0.25">
      <c r="A295" s="103"/>
      <c r="B295" s="46" t="s">
        <v>153</v>
      </c>
      <c r="C295" s="105"/>
      <c r="D295" s="11">
        <v>2.9</v>
      </c>
      <c r="E295" s="11">
        <v>2.4</v>
      </c>
      <c r="F295" s="62"/>
    </row>
    <row r="296" spans="1:7" s="42" customFormat="1" ht="12.75" customHeight="1" x14ac:dyDescent="0.25">
      <c r="A296" s="103"/>
      <c r="B296" s="46" t="s">
        <v>152</v>
      </c>
      <c r="C296" s="105"/>
      <c r="D296" s="11">
        <v>2.4</v>
      </c>
      <c r="E296" s="11">
        <v>2.4</v>
      </c>
      <c r="F296" s="62"/>
    </row>
    <row r="297" spans="1:7" s="42" customFormat="1" ht="12.75" customHeight="1" x14ac:dyDescent="0.25">
      <c r="A297" s="103"/>
      <c r="B297" s="46" t="s">
        <v>10</v>
      </c>
      <c r="C297" s="105"/>
      <c r="D297" s="11">
        <v>365.9</v>
      </c>
      <c r="E297" s="11">
        <v>315.60000000000002</v>
      </c>
    </row>
    <row r="298" spans="1:7" s="42" customFormat="1" ht="12.75" customHeight="1" x14ac:dyDescent="0.25">
      <c r="A298" s="103"/>
      <c r="B298" s="47" t="s">
        <v>17</v>
      </c>
      <c r="C298" s="106"/>
      <c r="D298" s="11">
        <v>18.2</v>
      </c>
      <c r="E298" s="11"/>
      <c r="F298" s="62"/>
    </row>
    <row r="299" spans="1:7" s="42" customFormat="1" ht="18" customHeight="1" x14ac:dyDescent="0.25">
      <c r="A299" s="102" t="s">
        <v>84</v>
      </c>
      <c r="B299" s="34" t="s">
        <v>91</v>
      </c>
      <c r="C299" s="35"/>
      <c r="D299" s="31">
        <f t="shared" ref="D299:E299" si="61">SUM(D300+D302)</f>
        <v>584.1</v>
      </c>
      <c r="E299" s="31">
        <f t="shared" si="61"/>
        <v>489.1</v>
      </c>
    </row>
    <row r="300" spans="1:7" s="42" customFormat="1" ht="15" customHeight="1" x14ac:dyDescent="0.25">
      <c r="A300" s="102"/>
      <c r="B300" s="18" t="s">
        <v>135</v>
      </c>
      <c r="C300" s="17" t="s">
        <v>11</v>
      </c>
      <c r="D300" s="16">
        <f>SUM(D301)</f>
        <v>6.2</v>
      </c>
      <c r="E300" s="72">
        <f>SUM(E301)</f>
        <v>0</v>
      </c>
    </row>
    <row r="301" spans="1:7" s="42" customFormat="1" ht="12.75" customHeight="1" x14ac:dyDescent="0.25">
      <c r="A301" s="102"/>
      <c r="B301" s="75" t="s">
        <v>15</v>
      </c>
      <c r="C301" s="6"/>
      <c r="D301" s="11">
        <v>6.2</v>
      </c>
      <c r="E301" s="11"/>
      <c r="F301" s="62"/>
    </row>
    <row r="302" spans="1:7" s="42" customFormat="1" ht="30.75" customHeight="1" x14ac:dyDescent="0.25">
      <c r="A302" s="103"/>
      <c r="B302" s="21" t="s">
        <v>138</v>
      </c>
      <c r="C302" s="20" t="s">
        <v>18</v>
      </c>
      <c r="D302" s="22">
        <f>SUM(D303:D307)</f>
        <v>577.9</v>
      </c>
      <c r="E302" s="22">
        <f>SUM(E303:E307)</f>
        <v>489.1</v>
      </c>
    </row>
    <row r="303" spans="1:7" s="42" customFormat="1" ht="12.75" customHeight="1" x14ac:dyDescent="0.25">
      <c r="A303" s="103"/>
      <c r="B303" s="46" t="s">
        <v>20</v>
      </c>
      <c r="C303" s="130"/>
      <c r="D303" s="11">
        <v>199.7</v>
      </c>
      <c r="E303" s="11">
        <v>192.7</v>
      </c>
      <c r="F303" s="62"/>
    </row>
    <row r="304" spans="1:7" s="42" customFormat="1" ht="12.75" customHeight="1" x14ac:dyDescent="0.25">
      <c r="A304" s="103"/>
      <c r="B304" s="46" t="s">
        <v>153</v>
      </c>
      <c r="C304" s="130"/>
      <c r="D304" s="11">
        <v>1.9</v>
      </c>
      <c r="E304" s="11">
        <v>1.3</v>
      </c>
      <c r="F304" s="62"/>
    </row>
    <row r="305" spans="1:7" s="42" customFormat="1" ht="12.75" customHeight="1" x14ac:dyDescent="0.25">
      <c r="A305" s="103"/>
      <c r="B305" s="46" t="s">
        <v>152</v>
      </c>
      <c r="C305" s="130"/>
      <c r="D305" s="11">
        <v>0.2</v>
      </c>
      <c r="E305" s="11"/>
      <c r="F305" s="62"/>
    </row>
    <row r="306" spans="1:7" s="42" customFormat="1" ht="12.75" customHeight="1" x14ac:dyDescent="0.25">
      <c r="A306" s="103"/>
      <c r="B306" s="46" t="s">
        <v>10</v>
      </c>
      <c r="C306" s="130"/>
      <c r="D306" s="11">
        <v>351.7</v>
      </c>
      <c r="E306" s="11">
        <v>295.10000000000002</v>
      </c>
      <c r="F306" s="62"/>
    </row>
    <row r="307" spans="1:7" s="42" customFormat="1" ht="12.75" customHeight="1" x14ac:dyDescent="0.25">
      <c r="A307" s="103"/>
      <c r="B307" s="47" t="s">
        <v>17</v>
      </c>
      <c r="C307" s="131"/>
      <c r="D307" s="11">
        <v>24.4</v>
      </c>
      <c r="E307" s="11"/>
      <c r="F307" s="62"/>
    </row>
    <row r="308" spans="1:7" s="42" customFormat="1" ht="18" customHeight="1" x14ac:dyDescent="0.25">
      <c r="A308" s="102" t="s">
        <v>86</v>
      </c>
      <c r="B308" s="34" t="s">
        <v>92</v>
      </c>
      <c r="C308" s="35"/>
      <c r="D308" s="31">
        <f t="shared" ref="D308:E308" si="62">SUM(D309+D311)</f>
        <v>967.19999999999993</v>
      </c>
      <c r="E308" s="31">
        <f t="shared" si="62"/>
        <v>789.09999999999991</v>
      </c>
    </row>
    <row r="309" spans="1:7" s="42" customFormat="1" ht="15" customHeight="1" x14ac:dyDescent="0.25">
      <c r="A309" s="102"/>
      <c r="B309" s="18" t="s">
        <v>135</v>
      </c>
      <c r="C309" s="17" t="s">
        <v>11</v>
      </c>
      <c r="D309" s="16">
        <f>SUM(D310)</f>
        <v>12</v>
      </c>
      <c r="E309" s="72">
        <f>SUM(E310)</f>
        <v>0</v>
      </c>
    </row>
    <row r="310" spans="1:7" s="42" customFormat="1" ht="12.75" customHeight="1" x14ac:dyDescent="0.25">
      <c r="A310" s="102"/>
      <c r="B310" s="14" t="s">
        <v>15</v>
      </c>
      <c r="C310" s="6"/>
      <c r="D310" s="11">
        <v>12</v>
      </c>
      <c r="E310" s="11"/>
    </row>
    <row r="311" spans="1:7" s="42" customFormat="1" ht="30.75" customHeight="1" x14ac:dyDescent="0.25">
      <c r="A311" s="102"/>
      <c r="B311" s="89" t="s">
        <v>138</v>
      </c>
      <c r="C311" s="20" t="s">
        <v>18</v>
      </c>
      <c r="D311" s="22">
        <f>SUM(D312:D315)</f>
        <v>955.19999999999993</v>
      </c>
      <c r="E311" s="22">
        <f>SUM(E312:E315)</f>
        <v>789.09999999999991</v>
      </c>
    </row>
    <row r="312" spans="1:7" s="42" customFormat="1" ht="12.75" customHeight="1" x14ac:dyDescent="0.25">
      <c r="A312" s="103"/>
      <c r="B312" s="46" t="s">
        <v>20</v>
      </c>
      <c r="C312" s="130"/>
      <c r="D312" s="11">
        <v>397.5</v>
      </c>
      <c r="E312" s="11">
        <v>385.4</v>
      </c>
      <c r="F312" s="62"/>
    </row>
    <row r="313" spans="1:7" s="42" customFormat="1" ht="12.75" customHeight="1" x14ac:dyDescent="0.25">
      <c r="A313" s="103"/>
      <c r="B313" s="46" t="s">
        <v>152</v>
      </c>
      <c r="C313" s="130"/>
      <c r="D313" s="11">
        <v>1.2</v>
      </c>
      <c r="E313" s="11">
        <v>1.2</v>
      </c>
      <c r="F313" s="62"/>
    </row>
    <row r="314" spans="1:7" s="42" customFormat="1" ht="12.75" customHeight="1" x14ac:dyDescent="0.25">
      <c r="A314" s="103"/>
      <c r="B314" s="46" t="s">
        <v>10</v>
      </c>
      <c r="C314" s="130"/>
      <c r="D314" s="11">
        <v>491.1</v>
      </c>
      <c r="E314" s="11">
        <v>402.5</v>
      </c>
      <c r="F314" s="62"/>
    </row>
    <row r="315" spans="1:7" s="42" customFormat="1" ht="12.75" customHeight="1" x14ac:dyDescent="0.25">
      <c r="A315" s="103"/>
      <c r="B315" s="47" t="s">
        <v>17</v>
      </c>
      <c r="C315" s="131"/>
      <c r="D315" s="11">
        <v>65.400000000000006</v>
      </c>
      <c r="E315" s="11"/>
      <c r="F315" s="62"/>
    </row>
    <row r="316" spans="1:7" s="42" customFormat="1" ht="18" customHeight="1" x14ac:dyDescent="0.25">
      <c r="A316" s="113" t="s">
        <v>88</v>
      </c>
      <c r="B316" s="34" t="s">
        <v>94</v>
      </c>
      <c r="C316" s="35"/>
      <c r="D316" s="31">
        <f t="shared" ref="D316:E316" si="63">SUM(D317+D321)</f>
        <v>527.20000000000005</v>
      </c>
      <c r="E316" s="31">
        <f t="shared" si="63"/>
        <v>401</v>
      </c>
    </row>
    <row r="317" spans="1:7" s="42" customFormat="1" ht="30.75" customHeight="1" x14ac:dyDescent="0.25">
      <c r="A317" s="110"/>
      <c r="B317" s="83" t="s">
        <v>136</v>
      </c>
      <c r="C317" s="20" t="s">
        <v>18</v>
      </c>
      <c r="D317" s="22">
        <f>SUM(D318:D320)</f>
        <v>497.7</v>
      </c>
      <c r="E317" s="22">
        <f>SUM(E318:E320)</f>
        <v>396.7</v>
      </c>
    </row>
    <row r="318" spans="1:7" s="42" customFormat="1" ht="12.75" customHeight="1" x14ac:dyDescent="0.25">
      <c r="A318" s="111"/>
      <c r="B318" s="45" t="s">
        <v>20</v>
      </c>
      <c r="C318" s="77"/>
      <c r="D318" s="11">
        <v>125</v>
      </c>
      <c r="E318" s="11">
        <v>123.2</v>
      </c>
    </row>
    <row r="319" spans="1:7" s="42" customFormat="1" ht="12.95" customHeight="1" x14ac:dyDescent="0.25">
      <c r="A319" s="111"/>
      <c r="B319" s="46" t="s">
        <v>10</v>
      </c>
      <c r="C319" s="105"/>
      <c r="D319" s="11">
        <v>342.7</v>
      </c>
      <c r="E319" s="11">
        <v>273.5</v>
      </c>
      <c r="F319" s="62"/>
      <c r="G319" s="62"/>
    </row>
    <row r="320" spans="1:7" s="42" customFormat="1" ht="12.95" customHeight="1" x14ac:dyDescent="0.25">
      <c r="A320" s="111"/>
      <c r="B320" s="47" t="s">
        <v>17</v>
      </c>
      <c r="C320" s="106"/>
      <c r="D320" s="11">
        <v>30</v>
      </c>
      <c r="E320" s="11"/>
      <c r="F320" s="62"/>
    </row>
    <row r="321" spans="1:6" s="42" customFormat="1" ht="15" customHeight="1" x14ac:dyDescent="0.25">
      <c r="A321" s="110"/>
      <c r="B321" s="18" t="s">
        <v>128</v>
      </c>
      <c r="C321" s="20" t="s">
        <v>22</v>
      </c>
      <c r="D321" s="22">
        <f t="shared" ref="D321:E321" si="64">SUM(D322)</f>
        <v>29.5</v>
      </c>
      <c r="E321" s="22">
        <f t="shared" si="64"/>
        <v>4.3</v>
      </c>
    </row>
    <row r="322" spans="1:6" s="42" customFormat="1" ht="12.95" customHeight="1" x14ac:dyDescent="0.25">
      <c r="A322" s="124"/>
      <c r="B322" s="12" t="s">
        <v>10</v>
      </c>
      <c r="C322" s="7"/>
      <c r="D322" s="11">
        <v>29.5</v>
      </c>
      <c r="E322" s="11">
        <v>4.3</v>
      </c>
    </row>
    <row r="323" spans="1:6" s="42" customFormat="1" ht="18" customHeight="1" x14ac:dyDescent="0.25">
      <c r="A323" s="102" t="s">
        <v>90</v>
      </c>
      <c r="B323" s="74" t="s">
        <v>97</v>
      </c>
      <c r="C323" s="37"/>
      <c r="D323" s="31">
        <f t="shared" ref="D323:E323" si="65">SUM(D324)</f>
        <v>568.1</v>
      </c>
      <c r="E323" s="31">
        <f t="shared" si="65"/>
        <v>500.6</v>
      </c>
    </row>
    <row r="324" spans="1:6" s="42" customFormat="1" ht="30.75" customHeight="1" x14ac:dyDescent="0.25">
      <c r="A324" s="103"/>
      <c r="B324" s="21" t="s">
        <v>136</v>
      </c>
      <c r="C324" s="20" t="s">
        <v>18</v>
      </c>
      <c r="D324" s="22">
        <f>SUM(D325:D327)</f>
        <v>568.1</v>
      </c>
      <c r="E324" s="22">
        <f>SUM(E325:E327)</f>
        <v>500.6</v>
      </c>
    </row>
    <row r="325" spans="1:6" s="42" customFormat="1" ht="12.75" customHeight="1" x14ac:dyDescent="0.25">
      <c r="A325" s="103"/>
      <c r="B325" s="46" t="s">
        <v>20</v>
      </c>
      <c r="C325" s="105"/>
      <c r="D325" s="11">
        <v>63</v>
      </c>
      <c r="E325" s="11">
        <v>62.1</v>
      </c>
      <c r="F325" s="62"/>
    </row>
    <row r="326" spans="1:6" s="42" customFormat="1" ht="12.75" customHeight="1" x14ac:dyDescent="0.25">
      <c r="A326" s="103"/>
      <c r="B326" s="46" t="s">
        <v>10</v>
      </c>
      <c r="C326" s="105"/>
      <c r="D326" s="11">
        <v>495.1</v>
      </c>
      <c r="E326" s="11">
        <v>438.5</v>
      </c>
    </row>
    <row r="327" spans="1:6" s="42" customFormat="1" ht="12.75" customHeight="1" x14ac:dyDescent="0.25">
      <c r="A327" s="103"/>
      <c r="B327" s="47" t="s">
        <v>17</v>
      </c>
      <c r="C327" s="106"/>
      <c r="D327" s="11">
        <v>10</v>
      </c>
      <c r="E327" s="11"/>
    </row>
    <row r="328" spans="1:6" s="42" customFormat="1" ht="18" customHeight="1" x14ac:dyDescent="0.25">
      <c r="A328" s="102" t="s">
        <v>93</v>
      </c>
      <c r="B328" s="34" t="s">
        <v>99</v>
      </c>
      <c r="C328" s="37"/>
      <c r="D328" s="31">
        <f>SUM(D329)</f>
        <v>1415.6</v>
      </c>
      <c r="E328" s="31">
        <f>SUM(E329)</f>
        <v>1151.4000000000001</v>
      </c>
    </row>
    <row r="329" spans="1:6" s="42" customFormat="1" ht="15" customHeight="1" x14ac:dyDescent="0.25">
      <c r="A329" s="102"/>
      <c r="B329" s="18" t="s">
        <v>128</v>
      </c>
      <c r="C329" s="20" t="s">
        <v>22</v>
      </c>
      <c r="D329" s="22">
        <f>SUM(D330:D332)</f>
        <v>1415.6</v>
      </c>
      <c r="E329" s="22">
        <f>SUM(E330:E332)</f>
        <v>1151.4000000000001</v>
      </c>
    </row>
    <row r="330" spans="1:6" s="42" customFormat="1" ht="12.75" customHeight="1" x14ac:dyDescent="0.25">
      <c r="A330" s="103"/>
      <c r="B330" s="45" t="s">
        <v>19</v>
      </c>
      <c r="C330" s="104"/>
      <c r="D330" s="11">
        <v>42</v>
      </c>
      <c r="E330" s="11"/>
    </row>
    <row r="331" spans="1:6" s="42" customFormat="1" ht="12.75" customHeight="1" x14ac:dyDescent="0.25">
      <c r="A331" s="103"/>
      <c r="B331" s="46" t="s">
        <v>10</v>
      </c>
      <c r="C331" s="105"/>
      <c r="D331" s="11">
        <v>1371.8</v>
      </c>
      <c r="E331" s="11">
        <v>1151.4000000000001</v>
      </c>
      <c r="F331" s="64"/>
    </row>
    <row r="332" spans="1:6" s="42" customFormat="1" ht="12.75" customHeight="1" x14ac:dyDescent="0.25">
      <c r="A332" s="103"/>
      <c r="B332" s="47" t="s">
        <v>17</v>
      </c>
      <c r="C332" s="106"/>
      <c r="D332" s="11">
        <v>1.8</v>
      </c>
      <c r="E332" s="11"/>
      <c r="F332" s="62"/>
    </row>
    <row r="333" spans="1:6" s="42" customFormat="1" ht="18" customHeight="1" x14ac:dyDescent="0.25">
      <c r="A333" s="113" t="s">
        <v>95</v>
      </c>
      <c r="B333" s="34" t="s">
        <v>101</v>
      </c>
      <c r="C333" s="37"/>
      <c r="D333" s="31">
        <f>SUM(D334)</f>
        <v>206.5</v>
      </c>
      <c r="E333" s="31">
        <f>SUM(E334)</f>
        <v>152.80000000000001</v>
      </c>
    </row>
    <row r="334" spans="1:6" s="42" customFormat="1" ht="15" customHeight="1" x14ac:dyDescent="0.25">
      <c r="A334" s="110"/>
      <c r="B334" s="18" t="s">
        <v>137</v>
      </c>
      <c r="C334" s="20" t="s">
        <v>22</v>
      </c>
      <c r="D334" s="22">
        <f>SUM(D335:D336)</f>
        <v>206.5</v>
      </c>
      <c r="E334" s="22">
        <f>SUM(E335:E336)</f>
        <v>152.80000000000001</v>
      </c>
    </row>
    <row r="335" spans="1:6" s="42" customFormat="1" ht="12.75" customHeight="1" x14ac:dyDescent="0.25">
      <c r="A335" s="111"/>
      <c r="B335" s="46" t="s">
        <v>10</v>
      </c>
      <c r="C335" s="105"/>
      <c r="D335" s="86">
        <v>203.1</v>
      </c>
      <c r="E335" s="86">
        <v>152.80000000000001</v>
      </c>
      <c r="F335" s="62"/>
    </row>
    <row r="336" spans="1:6" s="42" customFormat="1" ht="12.75" customHeight="1" x14ac:dyDescent="0.25">
      <c r="A336" s="111"/>
      <c r="B336" s="47" t="s">
        <v>17</v>
      </c>
      <c r="C336" s="106"/>
      <c r="D336" s="11">
        <v>3.4</v>
      </c>
      <c r="E336" s="11"/>
      <c r="F336" s="62"/>
    </row>
    <row r="337" spans="1:6" s="42" customFormat="1" ht="18" customHeight="1" x14ac:dyDescent="0.25">
      <c r="A337" s="102" t="s">
        <v>96</v>
      </c>
      <c r="B337" s="34" t="s">
        <v>103</v>
      </c>
      <c r="C337" s="37"/>
      <c r="D337" s="31">
        <f t="shared" ref="D337:E337" si="66">SUM(D338)</f>
        <v>283.5</v>
      </c>
      <c r="E337" s="31">
        <f t="shared" si="66"/>
        <v>173.2</v>
      </c>
    </row>
    <row r="338" spans="1:6" s="42" customFormat="1" ht="15" customHeight="1" x14ac:dyDescent="0.25">
      <c r="A338" s="102"/>
      <c r="B338" s="18" t="s">
        <v>137</v>
      </c>
      <c r="C338" s="20" t="s">
        <v>22</v>
      </c>
      <c r="D338" s="22">
        <f>SUM(D339:D340)</f>
        <v>283.5</v>
      </c>
      <c r="E338" s="22">
        <f>SUM(E339:E340)</f>
        <v>173.2</v>
      </c>
    </row>
    <row r="339" spans="1:6" s="42" customFormat="1" ht="12.75" customHeight="1" x14ac:dyDescent="0.25">
      <c r="A339" s="103"/>
      <c r="B339" s="46" t="s">
        <v>10</v>
      </c>
      <c r="C339" s="105"/>
      <c r="D339" s="11">
        <v>280.5</v>
      </c>
      <c r="E339" s="11">
        <v>173.2</v>
      </c>
      <c r="F339" s="62"/>
    </row>
    <row r="340" spans="1:6" s="42" customFormat="1" ht="12.75" customHeight="1" x14ac:dyDescent="0.25">
      <c r="A340" s="103"/>
      <c r="B340" s="47" t="s">
        <v>17</v>
      </c>
      <c r="C340" s="106"/>
      <c r="D340" s="11">
        <v>3</v>
      </c>
      <c r="E340" s="11"/>
      <c r="F340" s="62"/>
    </row>
    <row r="341" spans="1:6" s="42" customFormat="1" ht="18" customHeight="1" x14ac:dyDescent="0.25">
      <c r="A341" s="102" t="s">
        <v>98</v>
      </c>
      <c r="B341" s="34" t="s">
        <v>105</v>
      </c>
      <c r="C341" s="35"/>
      <c r="D341" s="31">
        <f t="shared" ref="D341:E341" si="67">SUM(D342)</f>
        <v>211</v>
      </c>
      <c r="E341" s="31">
        <f t="shared" si="67"/>
        <v>156</v>
      </c>
    </row>
    <row r="342" spans="1:6" s="42" customFormat="1" ht="15" customHeight="1" x14ac:dyDescent="0.25">
      <c r="A342" s="102"/>
      <c r="B342" s="18" t="s">
        <v>128</v>
      </c>
      <c r="C342" s="20" t="s">
        <v>22</v>
      </c>
      <c r="D342" s="22">
        <f>SUM(D343:D344)</f>
        <v>211</v>
      </c>
      <c r="E342" s="22">
        <f>SUM(E343:E344)</f>
        <v>156</v>
      </c>
    </row>
    <row r="343" spans="1:6" s="42" customFormat="1" ht="12.75" customHeight="1" x14ac:dyDescent="0.25">
      <c r="A343" s="103"/>
      <c r="B343" s="46" t="s">
        <v>10</v>
      </c>
      <c r="C343" s="105"/>
      <c r="D343" s="11">
        <v>209</v>
      </c>
      <c r="E343" s="11">
        <v>156</v>
      </c>
      <c r="F343" s="62"/>
    </row>
    <row r="344" spans="1:6" s="42" customFormat="1" ht="12.75" customHeight="1" x14ac:dyDescent="0.25">
      <c r="A344" s="103"/>
      <c r="B344" s="47" t="s">
        <v>17</v>
      </c>
      <c r="C344" s="106"/>
      <c r="D344" s="11">
        <v>2</v>
      </c>
      <c r="E344" s="11"/>
    </row>
    <row r="345" spans="1:6" s="42" customFormat="1" ht="18" customHeight="1" x14ac:dyDescent="0.25">
      <c r="A345" s="102" t="s">
        <v>100</v>
      </c>
      <c r="B345" s="34" t="s">
        <v>107</v>
      </c>
      <c r="C345" s="37"/>
      <c r="D345" s="31">
        <f t="shared" ref="D345:E345" si="68">SUM(D346)</f>
        <v>321.5</v>
      </c>
      <c r="E345" s="31">
        <f t="shared" si="68"/>
        <v>240.9</v>
      </c>
    </row>
    <row r="346" spans="1:6" s="42" customFormat="1" ht="15" customHeight="1" x14ac:dyDescent="0.25">
      <c r="A346" s="102"/>
      <c r="B346" s="18" t="s">
        <v>137</v>
      </c>
      <c r="C346" s="20" t="s">
        <v>22</v>
      </c>
      <c r="D346" s="22">
        <f>SUM(D347:D348)</f>
        <v>321.5</v>
      </c>
      <c r="E346" s="22">
        <f>SUM(E347:E348)</f>
        <v>240.9</v>
      </c>
    </row>
    <row r="347" spans="1:6" s="42" customFormat="1" ht="12.75" customHeight="1" x14ac:dyDescent="0.25">
      <c r="A347" s="103"/>
      <c r="B347" s="46" t="s">
        <v>10</v>
      </c>
      <c r="C347" s="105"/>
      <c r="D347" s="11">
        <v>315.89999999999998</v>
      </c>
      <c r="E347" s="11">
        <v>240.9</v>
      </c>
      <c r="F347" s="49"/>
    </row>
    <row r="348" spans="1:6" s="42" customFormat="1" ht="12.75" customHeight="1" x14ac:dyDescent="0.25">
      <c r="A348" s="103"/>
      <c r="B348" s="47" t="s">
        <v>17</v>
      </c>
      <c r="C348" s="106"/>
      <c r="D348" s="11">
        <v>5.6</v>
      </c>
      <c r="E348" s="11"/>
      <c r="F348" s="62"/>
    </row>
    <row r="349" spans="1:6" s="42" customFormat="1" ht="18" customHeight="1" x14ac:dyDescent="0.25">
      <c r="A349" s="102" t="s">
        <v>102</v>
      </c>
      <c r="B349" s="34" t="s">
        <v>109</v>
      </c>
      <c r="C349" s="35"/>
      <c r="D349" s="31">
        <f t="shared" ref="D349:E349" si="69">SUM(D350)</f>
        <v>234.5</v>
      </c>
      <c r="E349" s="31">
        <f t="shared" si="69"/>
        <v>150.4</v>
      </c>
    </row>
    <row r="350" spans="1:6" s="42" customFormat="1" ht="15" customHeight="1" x14ac:dyDescent="0.25">
      <c r="A350" s="102"/>
      <c r="B350" s="18" t="s">
        <v>128</v>
      </c>
      <c r="C350" s="20" t="s">
        <v>22</v>
      </c>
      <c r="D350" s="22">
        <f t="shared" ref="D350" si="70">SUM(D351:D353)</f>
        <v>234.5</v>
      </c>
      <c r="E350" s="22">
        <f t="shared" ref="E350" si="71">SUM(E351:E353)</f>
        <v>150.4</v>
      </c>
    </row>
    <row r="351" spans="1:6" s="42" customFormat="1" ht="12.75" customHeight="1" x14ac:dyDescent="0.25">
      <c r="A351" s="103"/>
      <c r="B351" s="45" t="s">
        <v>62</v>
      </c>
      <c r="C351" s="104"/>
      <c r="D351" s="48"/>
      <c r="E351" s="11"/>
    </row>
    <row r="352" spans="1:6" s="42" customFormat="1" ht="12.75" customHeight="1" x14ac:dyDescent="0.25">
      <c r="A352" s="103"/>
      <c r="B352" s="46" t="s">
        <v>10</v>
      </c>
      <c r="C352" s="105"/>
      <c r="D352" s="11">
        <v>233.7</v>
      </c>
      <c r="E352" s="11">
        <v>150.4</v>
      </c>
      <c r="F352" s="62"/>
    </row>
    <row r="353" spans="1:6" s="42" customFormat="1" ht="12.75" customHeight="1" x14ac:dyDescent="0.25">
      <c r="A353" s="103"/>
      <c r="B353" s="47" t="s">
        <v>17</v>
      </c>
      <c r="C353" s="106"/>
      <c r="D353" s="11">
        <v>0.8</v>
      </c>
      <c r="E353" s="11"/>
    </row>
    <row r="354" spans="1:6" s="42" customFormat="1" ht="18" customHeight="1" x14ac:dyDescent="0.25">
      <c r="A354" s="112" t="s">
        <v>104</v>
      </c>
      <c r="B354" s="34" t="s">
        <v>111</v>
      </c>
      <c r="C354" s="35"/>
      <c r="D354" s="31">
        <f t="shared" ref="D354:E354" si="72">SUM(D355)</f>
        <v>237.8</v>
      </c>
      <c r="E354" s="31">
        <f t="shared" si="72"/>
        <v>172.5</v>
      </c>
    </row>
    <row r="355" spans="1:6" s="42" customFormat="1" ht="15" customHeight="1" x14ac:dyDescent="0.25">
      <c r="A355" s="111"/>
      <c r="B355" s="18" t="s">
        <v>128</v>
      </c>
      <c r="C355" s="20" t="s">
        <v>22</v>
      </c>
      <c r="D355" s="22">
        <f>SUM(D356:D357)</f>
        <v>237.8</v>
      </c>
      <c r="E355" s="22">
        <f>SUM(E356:E357)</f>
        <v>172.5</v>
      </c>
    </row>
    <row r="356" spans="1:6" s="42" customFormat="1" ht="12.75" customHeight="1" x14ac:dyDescent="0.25">
      <c r="A356" s="111"/>
      <c r="B356" s="46" t="s">
        <v>10</v>
      </c>
      <c r="C356" s="105"/>
      <c r="D356" s="11">
        <v>234.3</v>
      </c>
      <c r="E356" s="11">
        <v>172.5</v>
      </c>
      <c r="F356" s="62"/>
    </row>
    <row r="357" spans="1:6" s="42" customFormat="1" ht="12.75" customHeight="1" x14ac:dyDescent="0.25">
      <c r="A357" s="111"/>
      <c r="B357" s="47" t="s">
        <v>17</v>
      </c>
      <c r="C357" s="106"/>
      <c r="D357" s="11">
        <v>3.5</v>
      </c>
      <c r="E357" s="11"/>
      <c r="F357" s="62"/>
    </row>
    <row r="358" spans="1:6" s="42" customFormat="1" ht="18" customHeight="1" x14ac:dyDescent="0.25">
      <c r="A358" s="102" t="s">
        <v>106</v>
      </c>
      <c r="B358" s="34" t="s">
        <v>113</v>
      </c>
      <c r="C358" s="35"/>
      <c r="D358" s="31">
        <f t="shared" ref="D358:E358" si="73">SUM(D359)</f>
        <v>180.8</v>
      </c>
      <c r="E358" s="31">
        <f t="shared" si="73"/>
        <v>121.3</v>
      </c>
    </row>
    <row r="359" spans="1:6" s="42" customFormat="1" ht="15" customHeight="1" x14ac:dyDescent="0.25">
      <c r="A359" s="102"/>
      <c r="B359" s="18" t="s">
        <v>137</v>
      </c>
      <c r="C359" s="20" t="s">
        <v>22</v>
      </c>
      <c r="D359" s="22">
        <f>SUM(D360:D361)</f>
        <v>180.8</v>
      </c>
      <c r="E359" s="22">
        <f>SUM(E360:E361)</f>
        <v>121.3</v>
      </c>
    </row>
    <row r="360" spans="1:6" s="42" customFormat="1" ht="12.75" customHeight="1" x14ac:dyDescent="0.25">
      <c r="A360" s="103"/>
      <c r="B360" s="46" t="s">
        <v>10</v>
      </c>
      <c r="C360" s="105"/>
      <c r="D360" s="11">
        <v>180.3</v>
      </c>
      <c r="E360" s="11">
        <v>121.3</v>
      </c>
      <c r="F360" s="62"/>
    </row>
    <row r="361" spans="1:6" s="42" customFormat="1" ht="12.75" customHeight="1" x14ac:dyDescent="0.25">
      <c r="A361" s="103"/>
      <c r="B361" s="47" t="s">
        <v>17</v>
      </c>
      <c r="C361" s="106"/>
      <c r="D361" s="11">
        <v>0.5</v>
      </c>
      <c r="E361" s="11"/>
    </row>
    <row r="362" spans="1:6" s="42" customFormat="1" ht="18" customHeight="1" x14ac:dyDescent="0.25">
      <c r="A362" s="102" t="s">
        <v>108</v>
      </c>
      <c r="B362" s="34" t="s">
        <v>115</v>
      </c>
      <c r="C362" s="35"/>
      <c r="D362" s="31">
        <f t="shared" ref="D362:E362" si="74">SUM(D363)</f>
        <v>205.29999999999998</v>
      </c>
      <c r="E362" s="31">
        <f t="shared" si="74"/>
        <v>164.4</v>
      </c>
    </row>
    <row r="363" spans="1:6" s="42" customFormat="1" ht="15.75" customHeight="1" x14ac:dyDescent="0.25">
      <c r="A363" s="102"/>
      <c r="B363" s="90" t="s">
        <v>144</v>
      </c>
      <c r="C363" s="20" t="s">
        <v>22</v>
      </c>
      <c r="D363" s="22">
        <f>SUM(D364:D365)</f>
        <v>205.29999999999998</v>
      </c>
      <c r="E363" s="22">
        <f>SUM(E364:E365)</f>
        <v>164.4</v>
      </c>
    </row>
    <row r="364" spans="1:6" s="42" customFormat="1" ht="12.75" customHeight="1" x14ac:dyDescent="0.25">
      <c r="A364" s="103"/>
      <c r="B364" s="46" t="s">
        <v>10</v>
      </c>
      <c r="C364" s="105"/>
      <c r="D364" s="11">
        <v>204.2</v>
      </c>
      <c r="E364" s="11">
        <v>164.4</v>
      </c>
      <c r="F364" s="62"/>
    </row>
    <row r="365" spans="1:6" s="42" customFormat="1" ht="12.75" customHeight="1" x14ac:dyDescent="0.25">
      <c r="A365" s="103"/>
      <c r="B365" s="47" t="s">
        <v>17</v>
      </c>
      <c r="C365" s="106"/>
      <c r="D365" s="11">
        <v>1.1000000000000001</v>
      </c>
      <c r="E365" s="11"/>
      <c r="F365" s="62"/>
    </row>
    <row r="366" spans="1:6" s="42" customFormat="1" ht="18" customHeight="1" x14ac:dyDescent="0.25">
      <c r="A366" s="102" t="s">
        <v>110</v>
      </c>
      <c r="B366" s="34" t="s">
        <v>117</v>
      </c>
      <c r="C366" s="35"/>
      <c r="D366" s="31">
        <f t="shared" ref="D366:E366" si="75">SUM(D367)</f>
        <v>194.7</v>
      </c>
      <c r="E366" s="31">
        <f t="shared" si="75"/>
        <v>145.80000000000001</v>
      </c>
    </row>
    <row r="367" spans="1:6" s="42" customFormat="1" ht="15" customHeight="1" x14ac:dyDescent="0.25">
      <c r="A367" s="102"/>
      <c r="B367" s="90" t="s">
        <v>128</v>
      </c>
      <c r="C367" s="20" t="s">
        <v>22</v>
      </c>
      <c r="D367" s="22">
        <f>SUM(D368:D369)</f>
        <v>194.7</v>
      </c>
      <c r="E367" s="22">
        <f>SUM(E368:E369)</f>
        <v>145.80000000000001</v>
      </c>
    </row>
    <row r="368" spans="1:6" s="42" customFormat="1" ht="12.75" customHeight="1" x14ac:dyDescent="0.25">
      <c r="A368" s="103"/>
      <c r="B368" s="46" t="s">
        <v>10</v>
      </c>
      <c r="C368" s="105"/>
      <c r="D368" s="11">
        <v>193.2</v>
      </c>
      <c r="E368" s="11">
        <v>145.80000000000001</v>
      </c>
      <c r="F368" s="62"/>
    </row>
    <row r="369" spans="1:6" s="42" customFormat="1" ht="12.75" customHeight="1" x14ac:dyDescent="0.25">
      <c r="A369" s="103"/>
      <c r="B369" s="47" t="s">
        <v>17</v>
      </c>
      <c r="C369" s="106"/>
      <c r="D369" s="11">
        <v>1.5</v>
      </c>
      <c r="E369" s="11"/>
      <c r="F369" s="62"/>
    </row>
    <row r="370" spans="1:6" s="42" customFormat="1" ht="18" customHeight="1" x14ac:dyDescent="0.25">
      <c r="A370" s="102" t="s">
        <v>112</v>
      </c>
      <c r="B370" s="34" t="s">
        <v>119</v>
      </c>
      <c r="C370" s="35"/>
      <c r="D370" s="31">
        <f t="shared" ref="D370:E370" si="76">SUM(D371)</f>
        <v>214.29999999999998</v>
      </c>
      <c r="E370" s="31">
        <f t="shared" si="76"/>
        <v>132</v>
      </c>
    </row>
    <row r="371" spans="1:6" s="42" customFormat="1" ht="15" customHeight="1" x14ac:dyDescent="0.25">
      <c r="A371" s="102"/>
      <c r="B371" s="36" t="s">
        <v>128</v>
      </c>
      <c r="C371" s="20" t="s">
        <v>22</v>
      </c>
      <c r="D371" s="22">
        <f>SUM(D372:D373)</f>
        <v>214.29999999999998</v>
      </c>
      <c r="E371" s="22">
        <f>SUM(E372:E373)</f>
        <v>132</v>
      </c>
    </row>
    <row r="372" spans="1:6" s="42" customFormat="1" ht="12.75" customHeight="1" x14ac:dyDescent="0.25">
      <c r="A372" s="103"/>
      <c r="B372" s="46" t="s">
        <v>10</v>
      </c>
      <c r="C372" s="105"/>
      <c r="D372" s="11">
        <v>196.7</v>
      </c>
      <c r="E372" s="11">
        <v>132</v>
      </c>
    </row>
    <row r="373" spans="1:6" s="42" customFormat="1" ht="12.75" customHeight="1" x14ac:dyDescent="0.25">
      <c r="A373" s="103"/>
      <c r="B373" s="47" t="s">
        <v>17</v>
      </c>
      <c r="C373" s="106"/>
      <c r="D373" s="11">
        <v>17.600000000000001</v>
      </c>
      <c r="E373" s="11"/>
    </row>
    <row r="374" spans="1:6" s="42" customFormat="1" ht="18" customHeight="1" x14ac:dyDescent="0.25">
      <c r="A374" s="102" t="s">
        <v>114</v>
      </c>
      <c r="B374" s="34" t="s">
        <v>121</v>
      </c>
      <c r="C374" s="35"/>
      <c r="D374" s="31">
        <f t="shared" ref="D374:E374" si="77">SUM(D375)</f>
        <v>202.10000000000002</v>
      </c>
      <c r="E374" s="31">
        <f t="shared" si="77"/>
        <v>151.4</v>
      </c>
    </row>
    <row r="375" spans="1:6" s="42" customFormat="1" ht="15" customHeight="1" x14ac:dyDescent="0.25">
      <c r="A375" s="102"/>
      <c r="B375" s="90" t="s">
        <v>128</v>
      </c>
      <c r="C375" s="20" t="s">
        <v>22</v>
      </c>
      <c r="D375" s="22">
        <f>SUM(D376:D377)</f>
        <v>202.10000000000002</v>
      </c>
      <c r="E375" s="22">
        <f>SUM(E376:E377)</f>
        <v>151.4</v>
      </c>
    </row>
    <row r="376" spans="1:6" s="42" customFormat="1" ht="12.75" customHeight="1" x14ac:dyDescent="0.25">
      <c r="A376" s="103"/>
      <c r="B376" s="46" t="s">
        <v>10</v>
      </c>
      <c r="C376" s="105"/>
      <c r="D376" s="11">
        <v>200.8</v>
      </c>
      <c r="E376" s="11">
        <v>151.4</v>
      </c>
      <c r="F376" s="62"/>
    </row>
    <row r="377" spans="1:6" s="42" customFormat="1" ht="12.75" customHeight="1" x14ac:dyDescent="0.25">
      <c r="A377" s="103"/>
      <c r="B377" s="47" t="s">
        <v>17</v>
      </c>
      <c r="C377" s="106"/>
      <c r="D377" s="11">
        <v>1.3</v>
      </c>
      <c r="E377" s="11"/>
      <c r="F377" s="62"/>
    </row>
    <row r="378" spans="1:6" s="42" customFormat="1" ht="18" customHeight="1" x14ac:dyDescent="0.25">
      <c r="A378" s="102" t="s">
        <v>116</v>
      </c>
      <c r="B378" s="34" t="s">
        <v>122</v>
      </c>
      <c r="C378" s="35"/>
      <c r="D378" s="31">
        <f t="shared" ref="D378:E378" si="78">SUM(D379)</f>
        <v>162.5</v>
      </c>
      <c r="E378" s="31">
        <f t="shared" si="78"/>
        <v>125.6</v>
      </c>
    </row>
    <row r="379" spans="1:6" s="42" customFormat="1" ht="15" customHeight="1" x14ac:dyDescent="0.25">
      <c r="A379" s="102"/>
      <c r="B379" s="90" t="s">
        <v>128</v>
      </c>
      <c r="C379" s="20" t="s">
        <v>22</v>
      </c>
      <c r="D379" s="22">
        <f>SUM(D380:D381)</f>
        <v>162.5</v>
      </c>
      <c r="E379" s="22">
        <f>SUM(E380:E381)</f>
        <v>125.6</v>
      </c>
    </row>
    <row r="380" spans="1:6" s="42" customFormat="1" ht="12.75" customHeight="1" x14ac:dyDescent="0.25">
      <c r="A380" s="103"/>
      <c r="B380" s="46" t="s">
        <v>10</v>
      </c>
      <c r="C380" s="105"/>
      <c r="D380" s="86">
        <v>161.5</v>
      </c>
      <c r="E380" s="86">
        <v>125.6</v>
      </c>
      <c r="F380" s="62"/>
    </row>
    <row r="381" spans="1:6" s="42" customFormat="1" ht="12.75" customHeight="1" x14ac:dyDescent="0.25">
      <c r="A381" s="103"/>
      <c r="B381" s="47" t="s">
        <v>17</v>
      </c>
      <c r="C381" s="106"/>
      <c r="D381" s="86">
        <v>1</v>
      </c>
      <c r="E381" s="86"/>
      <c r="F381" s="62"/>
    </row>
    <row r="382" spans="1:6" s="42" customFormat="1" ht="18" customHeight="1" x14ac:dyDescent="0.25">
      <c r="A382" s="102" t="s">
        <v>118</v>
      </c>
      <c r="B382" s="34" t="s">
        <v>123</v>
      </c>
      <c r="C382" s="35"/>
      <c r="D382" s="31">
        <f t="shared" ref="D382:E382" si="79">SUM(D383+D385)</f>
        <v>2959.2</v>
      </c>
      <c r="E382" s="31">
        <f t="shared" si="79"/>
        <v>2384.7000000000003</v>
      </c>
    </row>
    <row r="383" spans="1:6" s="42" customFormat="1" ht="15" customHeight="1" x14ac:dyDescent="0.25">
      <c r="A383" s="102"/>
      <c r="B383" s="18" t="s">
        <v>126</v>
      </c>
      <c r="C383" s="17" t="s">
        <v>11</v>
      </c>
      <c r="D383" s="16">
        <f>SUM(D384)</f>
        <v>135</v>
      </c>
      <c r="E383" s="16">
        <f>SUM(E384)</f>
        <v>132.30000000000001</v>
      </c>
    </row>
    <row r="384" spans="1:6" s="42" customFormat="1" ht="12.75" customHeight="1" x14ac:dyDescent="0.25">
      <c r="A384" s="102"/>
      <c r="B384" s="14" t="s">
        <v>15</v>
      </c>
      <c r="C384" s="6"/>
      <c r="D384" s="11">
        <v>135</v>
      </c>
      <c r="E384" s="11">
        <v>132.30000000000001</v>
      </c>
      <c r="F384" s="64"/>
    </row>
    <row r="385" spans="1:6" s="42" customFormat="1" ht="15" customHeight="1" x14ac:dyDescent="0.25">
      <c r="A385" s="102"/>
      <c r="B385" s="38" t="s">
        <v>142</v>
      </c>
      <c r="C385" s="17" t="s">
        <v>25</v>
      </c>
      <c r="D385" s="22">
        <f>SUM(D386:D390)</f>
        <v>2824.2</v>
      </c>
      <c r="E385" s="22">
        <f>SUM(E386:E390)</f>
        <v>2252.4</v>
      </c>
    </row>
    <row r="386" spans="1:6" s="42" customFormat="1" ht="12.75" customHeight="1" x14ac:dyDescent="0.25">
      <c r="A386" s="103"/>
      <c r="B386" s="45" t="s">
        <v>14</v>
      </c>
      <c r="C386" s="104"/>
      <c r="D386" s="11">
        <v>239.2</v>
      </c>
      <c r="E386" s="11">
        <v>232.4</v>
      </c>
      <c r="F386" s="64"/>
    </row>
    <row r="387" spans="1:6" s="42" customFormat="1" ht="12.75" customHeight="1" x14ac:dyDescent="0.25">
      <c r="A387" s="103"/>
      <c r="B387" s="46" t="s">
        <v>19</v>
      </c>
      <c r="C387" s="105"/>
      <c r="D387" s="86">
        <v>224.7</v>
      </c>
      <c r="E387" s="86">
        <v>185.8</v>
      </c>
      <c r="F387" s="64"/>
    </row>
    <row r="388" spans="1:6" s="42" customFormat="1" ht="12.75" customHeight="1" x14ac:dyDescent="0.25">
      <c r="A388" s="103"/>
      <c r="B388" s="53" t="s">
        <v>15</v>
      </c>
      <c r="C388" s="105"/>
      <c r="D388" s="11">
        <v>291.60000000000002</v>
      </c>
      <c r="E388" s="11">
        <v>265.39999999999998</v>
      </c>
      <c r="F388" s="64"/>
    </row>
    <row r="389" spans="1:6" s="42" customFormat="1" ht="12.75" customHeight="1" x14ac:dyDescent="0.25">
      <c r="A389" s="103"/>
      <c r="B389" s="46" t="s">
        <v>10</v>
      </c>
      <c r="C389" s="105"/>
      <c r="D389" s="11">
        <v>1768.7</v>
      </c>
      <c r="E389" s="11">
        <v>1519.5</v>
      </c>
      <c r="F389" s="49"/>
    </row>
    <row r="390" spans="1:6" s="42" customFormat="1" ht="12.75" customHeight="1" x14ac:dyDescent="0.25">
      <c r="A390" s="103"/>
      <c r="B390" s="47" t="s">
        <v>17</v>
      </c>
      <c r="C390" s="106"/>
      <c r="D390" s="11">
        <v>300</v>
      </c>
      <c r="E390" s="11">
        <v>49.3</v>
      </c>
      <c r="F390" s="64"/>
    </row>
    <row r="391" spans="1:6" s="42" customFormat="1" ht="18" customHeight="1" x14ac:dyDescent="0.25">
      <c r="A391" s="113" t="s">
        <v>120</v>
      </c>
      <c r="B391" s="74" t="s">
        <v>124</v>
      </c>
      <c r="C391" s="35"/>
      <c r="D391" s="31">
        <f t="shared" ref="D391:E391" si="80">SUM(D392)</f>
        <v>463.2</v>
      </c>
      <c r="E391" s="31">
        <f t="shared" si="80"/>
        <v>367.2</v>
      </c>
    </row>
    <row r="392" spans="1:6" s="42" customFormat="1" ht="15" customHeight="1" x14ac:dyDescent="0.25">
      <c r="A392" s="112"/>
      <c r="B392" s="21" t="s">
        <v>131</v>
      </c>
      <c r="C392" s="20" t="s">
        <v>27</v>
      </c>
      <c r="D392" s="22">
        <f>SUM(D393:D394)</f>
        <v>463.2</v>
      </c>
      <c r="E392" s="22">
        <f>SUM(E393:E394)</f>
        <v>367.2</v>
      </c>
    </row>
    <row r="393" spans="1:6" s="42" customFormat="1" ht="12.75" customHeight="1" x14ac:dyDescent="0.25">
      <c r="A393" s="112"/>
      <c r="B393" s="46" t="s">
        <v>15</v>
      </c>
      <c r="C393" s="105"/>
      <c r="D393" s="60">
        <v>459.4</v>
      </c>
      <c r="E393" s="60">
        <v>367.2</v>
      </c>
    </row>
    <row r="394" spans="1:6" s="42" customFormat="1" ht="12.75" customHeight="1" x14ac:dyDescent="0.25">
      <c r="A394" s="112"/>
      <c r="B394" s="47" t="s">
        <v>10</v>
      </c>
      <c r="C394" s="105"/>
      <c r="D394" s="60">
        <v>3.8</v>
      </c>
      <c r="E394" s="60"/>
    </row>
    <row r="395" spans="1:6" s="42" customFormat="1" ht="21" customHeight="1" x14ac:dyDescent="0.25">
      <c r="A395" s="136" t="s">
        <v>125</v>
      </c>
      <c r="B395" s="137"/>
      <c r="C395" s="8"/>
      <c r="D395" s="9">
        <f>SUM(D441+D438+D432+D423+D418+D412+D404+D396)</f>
        <v>57104.600000000006</v>
      </c>
      <c r="E395" s="9">
        <f>SUM(E441+E438+E432+E423+E418+E412+E404+E396)</f>
        <v>31479.999999999996</v>
      </c>
    </row>
    <row r="396" spans="1:6" s="42" customFormat="1" ht="15" customHeight="1" x14ac:dyDescent="0.25">
      <c r="A396" s="132" t="s">
        <v>126</v>
      </c>
      <c r="B396" s="138"/>
      <c r="C396" s="61" t="s">
        <v>11</v>
      </c>
      <c r="D396" s="10">
        <f>SUM(D397:D403)</f>
        <v>11476.6</v>
      </c>
      <c r="E396" s="10">
        <f>SUM(E397:E403)</f>
        <v>7091.3</v>
      </c>
    </row>
    <row r="397" spans="1:6" s="42" customFormat="1" ht="12.75" customHeight="1" x14ac:dyDescent="0.25">
      <c r="A397" s="147"/>
      <c r="B397" s="84" t="s">
        <v>15</v>
      </c>
      <c r="C397" s="141"/>
      <c r="D397" s="11">
        <f>SUM(D16+D164+D168+D176+D183+D193+D202+D211+D219+D228+D238+D247+D265+D274+D281+D291+D301+D310+D384+D256)</f>
        <v>3599.4</v>
      </c>
      <c r="E397" s="11">
        <f>SUM(E16+E164+E168+E176+E183+E193+E202+E211+E219+E228+E238+E247+E265+E274+E281+E291+E301+E310+E384+E256)</f>
        <v>2155.8000000000002</v>
      </c>
    </row>
    <row r="398" spans="1:6" s="42" customFormat="1" ht="12.75" customHeight="1" x14ac:dyDescent="0.25">
      <c r="A398" s="147"/>
      <c r="B398" s="46" t="s">
        <v>149</v>
      </c>
      <c r="C398" s="141"/>
      <c r="D398" s="11">
        <f>SUM(D17)</f>
        <v>200</v>
      </c>
      <c r="E398" s="11"/>
    </row>
    <row r="399" spans="1:6" s="42" customFormat="1" ht="12.75" customHeight="1" x14ac:dyDescent="0.25">
      <c r="A399" s="147"/>
      <c r="B399" s="46" t="s">
        <v>152</v>
      </c>
      <c r="C399" s="141"/>
      <c r="D399" s="11">
        <f>SUM(D18)</f>
        <v>8.1999999999999993</v>
      </c>
      <c r="E399" s="11"/>
    </row>
    <row r="400" spans="1:6" s="42" customFormat="1" ht="12.75" customHeight="1" x14ac:dyDescent="0.25">
      <c r="A400" s="147"/>
      <c r="B400" s="46" t="s">
        <v>19</v>
      </c>
      <c r="C400" s="141"/>
      <c r="D400" s="11">
        <f>SUM(D19)</f>
        <v>8.1999999999999993</v>
      </c>
      <c r="E400" s="11">
        <f>SUM(E19)</f>
        <v>8</v>
      </c>
    </row>
    <row r="401" spans="1:5" s="42" customFormat="1" ht="12.75" customHeight="1" x14ac:dyDescent="0.25">
      <c r="A401" s="147"/>
      <c r="B401" s="46" t="s">
        <v>10</v>
      </c>
      <c r="C401" s="141"/>
      <c r="D401" s="11">
        <f>SUM(D21+D62+D70+D78+D86+D96+D104+D114+D122+D130+D138+D146+D154+D165+D13)</f>
        <v>7380.2000000000007</v>
      </c>
      <c r="E401" s="11">
        <f>SUM(E21+E62+E70+E78+E86+E96+E104+E114+E122+E130+E138+E146+E154+E165+E13)</f>
        <v>4927.5</v>
      </c>
    </row>
    <row r="402" spans="1:5" s="42" customFormat="1" ht="12.75" customHeight="1" x14ac:dyDescent="0.25">
      <c r="A402" s="147"/>
      <c r="B402" s="46" t="s">
        <v>16</v>
      </c>
      <c r="C402" s="141"/>
      <c r="D402" s="11">
        <f>SUM(D20)</f>
        <v>248.1</v>
      </c>
      <c r="E402" s="11"/>
    </row>
    <row r="403" spans="1:5" s="42" customFormat="1" ht="12.95" customHeight="1" x14ac:dyDescent="0.25">
      <c r="A403" s="148"/>
      <c r="B403" s="47" t="s">
        <v>17</v>
      </c>
      <c r="C403" s="142"/>
      <c r="D403" s="11">
        <f>SUM(D22)</f>
        <v>32.5</v>
      </c>
      <c r="E403" s="11"/>
    </row>
    <row r="404" spans="1:5" s="42" customFormat="1" ht="15" customHeight="1" x14ac:dyDescent="0.25">
      <c r="A404" s="132" t="s">
        <v>127</v>
      </c>
      <c r="B404" s="133"/>
      <c r="C404" s="61" t="s">
        <v>18</v>
      </c>
      <c r="D404" s="10">
        <f>SUM(D405:D411)</f>
        <v>22144.000000000004</v>
      </c>
      <c r="E404" s="10">
        <f>SUM(E405:E411)</f>
        <v>18079.599999999999</v>
      </c>
    </row>
    <row r="405" spans="1:5" s="42" customFormat="1" ht="12.75" customHeight="1" x14ac:dyDescent="0.25">
      <c r="A405" s="91"/>
      <c r="B405" s="45" t="s">
        <v>14</v>
      </c>
      <c r="C405" s="92"/>
      <c r="D405" s="11">
        <f>SUM(D24)</f>
        <v>54</v>
      </c>
      <c r="E405" s="10"/>
    </row>
    <row r="406" spans="1:5" s="42" customFormat="1" ht="12.95" customHeight="1" x14ac:dyDescent="0.25">
      <c r="A406" s="98"/>
      <c r="B406" s="46" t="s">
        <v>19</v>
      </c>
      <c r="C406" s="143"/>
      <c r="D406" s="11">
        <f>SUM(D25+D283+D293+D185+D204+D230+D195)</f>
        <v>193.09999999999997</v>
      </c>
      <c r="E406" s="11">
        <f>SUM(E25+E283+E293+E185+E204+E230)</f>
        <v>26.8</v>
      </c>
    </row>
    <row r="407" spans="1:5" s="42" customFormat="1" ht="12.95" customHeight="1" x14ac:dyDescent="0.25">
      <c r="A407" s="98"/>
      <c r="B407" s="46" t="s">
        <v>20</v>
      </c>
      <c r="C407" s="143"/>
      <c r="D407" s="11">
        <f>SUM(D26+D170+D178+D186+D196+D213+D205+D231+D221+D240+D249+D258+D267+D276+D284+D294+D303+D312+D325+D318)</f>
        <v>10581.2</v>
      </c>
      <c r="E407" s="11">
        <f>SUM(E26+E170+E178+E186+E196+E213+E205+E231+E221+E240+E249+E258+E267+E276+E284+E294+E303+E312+E325+E318)</f>
        <v>10166.6</v>
      </c>
    </row>
    <row r="408" spans="1:5" s="42" customFormat="1" ht="12.95" customHeight="1" x14ac:dyDescent="0.25">
      <c r="A408" s="98"/>
      <c r="B408" s="46" t="s">
        <v>150</v>
      </c>
      <c r="C408" s="143"/>
      <c r="D408" s="11">
        <f>SUM(D187+D222+D232+D241+D250+D259+D268+D285+D295+D304)</f>
        <v>77.300000000000011</v>
      </c>
      <c r="E408" s="11">
        <f>SUM(E187+E222+E232+E241+E250+E259+E268+E285+E295+E304)</f>
        <v>64.100000000000009</v>
      </c>
    </row>
    <row r="409" spans="1:5" s="42" customFormat="1" ht="12.95" customHeight="1" x14ac:dyDescent="0.25">
      <c r="A409" s="98"/>
      <c r="B409" s="46" t="s">
        <v>152</v>
      </c>
      <c r="C409" s="143"/>
      <c r="D409" s="11">
        <f>SUM(D171+D188+D197+D206+D214+D223+D233+D251+D260+D269+D286+D296+D313+D242+D305)</f>
        <v>155.29999999999998</v>
      </c>
      <c r="E409" s="11">
        <f>SUM(E171+E188+E197+E206+E214+E223+E233+E251+E260+E269+E286+E296+E313+E242)</f>
        <v>147.30000000000001</v>
      </c>
    </row>
    <row r="410" spans="1:5" s="42" customFormat="1" ht="12.95" customHeight="1" x14ac:dyDescent="0.25">
      <c r="A410" s="98"/>
      <c r="B410" s="46" t="s">
        <v>10</v>
      </c>
      <c r="C410" s="143"/>
      <c r="D410" s="11">
        <f>SUM(D27+D172+D179+D189+D198+D207+D215+D234+D243+D252+D261+D270+D277+D287+D297+D306+D314+D319+D326+D224)</f>
        <v>10611.400000000001</v>
      </c>
      <c r="E410" s="11">
        <f>SUM(E27+E172+E179+E189+E198+E207+E215+E234+E243+E252+E261+E270+E277+E287+E297+E306+E314+E319+E326+E224)</f>
        <v>7674.8000000000011</v>
      </c>
    </row>
    <row r="411" spans="1:5" s="42" customFormat="1" ht="12.95" customHeight="1" x14ac:dyDescent="0.25">
      <c r="A411" s="98"/>
      <c r="B411" s="47" t="s">
        <v>17</v>
      </c>
      <c r="C411" s="143"/>
      <c r="D411" s="11">
        <f>SUM(D173+D180+D190+D199+D208+D216+D225+D235+D244+D253+D262+D271+D278+D288+D298+D307+D315+D320+D327)</f>
        <v>471.69999999999993</v>
      </c>
      <c r="E411" s="11"/>
    </row>
    <row r="412" spans="1:5" s="42" customFormat="1" ht="15" customHeight="1" x14ac:dyDescent="0.25">
      <c r="A412" s="139" t="s">
        <v>128</v>
      </c>
      <c r="B412" s="140"/>
      <c r="C412" s="78" t="s">
        <v>22</v>
      </c>
      <c r="D412" s="10">
        <f>SUM(D413:D417)</f>
        <v>5462.4000000000005</v>
      </c>
      <c r="E412" s="10">
        <f>SUM(E413:E417)</f>
        <v>3144.5000000000005</v>
      </c>
    </row>
    <row r="413" spans="1:5" s="42" customFormat="1" ht="12.75" customHeight="1" x14ac:dyDescent="0.25">
      <c r="A413" s="147"/>
      <c r="B413" s="45" t="s">
        <v>14</v>
      </c>
      <c r="C413" s="144"/>
      <c r="D413" s="11">
        <f>SUM(D29)</f>
        <v>143.80000000000001</v>
      </c>
      <c r="E413" s="11">
        <f>SUM(E29)</f>
        <v>0.8</v>
      </c>
    </row>
    <row r="414" spans="1:5" s="42" customFormat="1" ht="12.75" customHeight="1" x14ac:dyDescent="0.25">
      <c r="A414" s="147"/>
      <c r="B414" s="46" t="s">
        <v>21</v>
      </c>
      <c r="C414" s="141"/>
      <c r="D414" s="11">
        <f>SUM(D30)</f>
        <v>43.4</v>
      </c>
      <c r="E414" s="11">
        <f>SUM(E30)</f>
        <v>0.3</v>
      </c>
    </row>
    <row r="415" spans="1:5" s="42" customFormat="1" ht="12.75" customHeight="1" x14ac:dyDescent="0.25">
      <c r="A415" s="147"/>
      <c r="B415" s="46" t="s">
        <v>19</v>
      </c>
      <c r="C415" s="141"/>
      <c r="D415" s="11">
        <f>SUM(D330+D31)</f>
        <v>67.099999999999994</v>
      </c>
      <c r="E415" s="11">
        <f>SUM(E330+E31)</f>
        <v>0.5</v>
      </c>
    </row>
    <row r="416" spans="1:5" s="42" customFormat="1" ht="12.95" customHeight="1" x14ac:dyDescent="0.25">
      <c r="A416" s="147"/>
      <c r="B416" s="46" t="s">
        <v>10</v>
      </c>
      <c r="C416" s="141"/>
      <c r="D416" s="11">
        <f>SUM(D32+D322+D331+D335+D339+D343+D347+D352+D356+D360+D364+D368+D372+D376+D380+D88+D106)</f>
        <v>5165</v>
      </c>
      <c r="E416" s="11">
        <f>SUM(E32+E322+E331+E335+E339+E343+E347+E352+E356+E360+E364+E368+E372+E376+E380)</f>
        <v>3142.9000000000005</v>
      </c>
    </row>
    <row r="417" spans="1:5" s="42" customFormat="1" ht="12.95" customHeight="1" x14ac:dyDescent="0.25">
      <c r="A417" s="148"/>
      <c r="B417" s="47" t="s">
        <v>17</v>
      </c>
      <c r="C417" s="142"/>
      <c r="D417" s="11">
        <f>SUM(D332+D336+D340+D344+D348+D353+D357+D361+D365+D369+D373+D377+D381)</f>
        <v>43.099999999999994</v>
      </c>
      <c r="E417" s="11"/>
    </row>
    <row r="418" spans="1:5" s="42" customFormat="1" ht="15" customHeight="1" x14ac:dyDescent="0.25">
      <c r="A418" s="132" t="s">
        <v>129</v>
      </c>
      <c r="B418" s="133"/>
      <c r="C418" s="61" t="s">
        <v>23</v>
      </c>
      <c r="D418" s="10">
        <f>SUM(D419:D422)</f>
        <v>4344.3</v>
      </c>
      <c r="E418" s="10">
        <f>SUM(E419:E422)</f>
        <v>157.1</v>
      </c>
    </row>
    <row r="419" spans="1:5" s="42" customFormat="1" ht="12.75" customHeight="1" x14ac:dyDescent="0.25">
      <c r="A419" s="147"/>
      <c r="B419" s="84" t="s">
        <v>15</v>
      </c>
      <c r="C419" s="141"/>
      <c r="D419" s="11">
        <f>SUM(D35)</f>
        <v>29.9</v>
      </c>
      <c r="E419" s="11">
        <f>SUM(E35)</f>
        <v>20.9</v>
      </c>
    </row>
    <row r="420" spans="1:5" s="42" customFormat="1" ht="12.75" customHeight="1" x14ac:dyDescent="0.25">
      <c r="A420" s="147"/>
      <c r="B420" s="46" t="s">
        <v>24</v>
      </c>
      <c r="C420" s="141"/>
      <c r="D420" s="11">
        <f>SUM(D34)</f>
        <v>2627.8</v>
      </c>
      <c r="E420" s="11"/>
    </row>
    <row r="421" spans="1:5" s="42" customFormat="1" ht="12.95" customHeight="1" x14ac:dyDescent="0.25">
      <c r="A421" s="147"/>
      <c r="B421" s="46" t="s">
        <v>10</v>
      </c>
      <c r="C421" s="141"/>
      <c r="D421" s="11">
        <f>SUM(D36+D64+D72+D80+D90+D98+D108+D116+D124+D132+D140+D148+D156)</f>
        <v>1650.8</v>
      </c>
      <c r="E421" s="11">
        <f>SUM(E36+E64+E72+E80+E90+E98+E108+E116+E124+E132+E140+E148+E156)</f>
        <v>136.19999999999999</v>
      </c>
    </row>
    <row r="422" spans="1:5" s="42" customFormat="1" ht="12.95" customHeight="1" x14ac:dyDescent="0.25">
      <c r="A422" s="148"/>
      <c r="B422" s="47" t="s">
        <v>17</v>
      </c>
      <c r="C422" s="142"/>
      <c r="D422" s="11">
        <f>SUM(D65+D73+D81+D91+D99+D109+D117+D125+D133+D141+D149+D157)</f>
        <v>35.799999999999997</v>
      </c>
      <c r="E422" s="11"/>
    </row>
    <row r="423" spans="1:5" s="42" customFormat="1" ht="15" customHeight="1" x14ac:dyDescent="0.25">
      <c r="A423" s="133" t="s">
        <v>130</v>
      </c>
      <c r="B423" s="133"/>
      <c r="C423" s="61" t="s">
        <v>25</v>
      </c>
      <c r="D423" s="10">
        <f>SUM(D424:D431)</f>
        <v>9828.9000000000015</v>
      </c>
      <c r="E423" s="10">
        <f>SUM(E424:E431)</f>
        <v>2634.9</v>
      </c>
    </row>
    <row r="424" spans="1:5" s="42" customFormat="1" ht="12.95" customHeight="1" x14ac:dyDescent="0.25">
      <c r="A424" s="100"/>
      <c r="B424" s="45" t="s">
        <v>14</v>
      </c>
      <c r="C424" s="145"/>
      <c r="D424" s="11">
        <f t="shared" ref="D424:E426" si="81">SUM(D386+D38)</f>
        <v>386.6</v>
      </c>
      <c r="E424" s="11">
        <f t="shared" si="81"/>
        <v>267.39999999999998</v>
      </c>
    </row>
    <row r="425" spans="1:5" s="42" customFormat="1" ht="12.95" customHeight="1" x14ac:dyDescent="0.25">
      <c r="A425" s="98"/>
      <c r="B425" s="46" t="s">
        <v>19</v>
      </c>
      <c r="C425" s="143"/>
      <c r="D425" s="60">
        <f t="shared" si="81"/>
        <v>1582.2</v>
      </c>
      <c r="E425" s="60">
        <f t="shared" si="81"/>
        <v>195.4</v>
      </c>
    </row>
    <row r="426" spans="1:5" s="42" customFormat="1" ht="12.95" customHeight="1" x14ac:dyDescent="0.25">
      <c r="A426" s="98"/>
      <c r="B426" s="53" t="s">
        <v>15</v>
      </c>
      <c r="C426" s="143"/>
      <c r="D426" s="11">
        <f t="shared" si="81"/>
        <v>295.3</v>
      </c>
      <c r="E426" s="11">
        <f t="shared" si="81"/>
        <v>265.39999999999998</v>
      </c>
    </row>
    <row r="427" spans="1:5" s="42" customFormat="1" ht="12.95" customHeight="1" x14ac:dyDescent="0.25">
      <c r="A427" s="98"/>
      <c r="B427" s="46" t="s">
        <v>150</v>
      </c>
      <c r="C427" s="143"/>
      <c r="D427" s="11">
        <f>SUM(D41)</f>
        <v>49.7</v>
      </c>
      <c r="E427" s="11">
        <f>SUM(E41)</f>
        <v>0.9</v>
      </c>
    </row>
    <row r="428" spans="1:5" s="42" customFormat="1" ht="12.95" customHeight="1" x14ac:dyDescent="0.25">
      <c r="A428" s="98"/>
      <c r="B428" s="46" t="s">
        <v>152</v>
      </c>
      <c r="C428" s="143"/>
      <c r="D428" s="11">
        <f>SUM(D42)</f>
        <v>66.099999999999994</v>
      </c>
      <c r="E428" s="11"/>
    </row>
    <row r="429" spans="1:5" s="42" customFormat="1" ht="12.95" customHeight="1" x14ac:dyDescent="0.25">
      <c r="A429" s="98"/>
      <c r="B429" s="46" t="s">
        <v>10</v>
      </c>
      <c r="C429" s="143"/>
      <c r="D429" s="11">
        <f>SUM(D43+D67+D75+D83+D93+D101+D111+D119+D127+D135+D143+D151+D159+D389)</f>
        <v>3628.2000000000003</v>
      </c>
      <c r="E429" s="11">
        <f>SUM(E43+E67+E75+E83+E93+E101+E111+E119+E127+E135+E143+E151+E159+E389)</f>
        <v>1856.5</v>
      </c>
    </row>
    <row r="430" spans="1:5" s="42" customFormat="1" ht="12.75" customHeight="1" x14ac:dyDescent="0.25">
      <c r="A430" s="98"/>
      <c r="B430" s="46" t="s">
        <v>26</v>
      </c>
      <c r="C430" s="143"/>
      <c r="D430" s="15">
        <f>SUM(D44)</f>
        <v>3520.8</v>
      </c>
      <c r="E430" s="15"/>
    </row>
    <row r="431" spans="1:5" s="42" customFormat="1" ht="12.95" customHeight="1" x14ac:dyDescent="0.25">
      <c r="A431" s="99"/>
      <c r="B431" s="47" t="s">
        <v>17</v>
      </c>
      <c r="C431" s="146"/>
      <c r="D431" s="15">
        <f>SUM(D390)</f>
        <v>300</v>
      </c>
      <c r="E431" s="15">
        <f>SUM(E390)</f>
        <v>49.3</v>
      </c>
    </row>
    <row r="432" spans="1:5" s="42" customFormat="1" ht="15" customHeight="1" x14ac:dyDescent="0.25">
      <c r="A432" s="133" t="s">
        <v>131</v>
      </c>
      <c r="B432" s="133"/>
      <c r="C432" s="61" t="s">
        <v>27</v>
      </c>
      <c r="D432" s="10">
        <f>SUM(D433:D437)</f>
        <v>550.1</v>
      </c>
      <c r="E432" s="10">
        <f>SUM(E433:E437)</f>
        <v>372.59999999999997</v>
      </c>
    </row>
    <row r="433" spans="1:5" s="42" customFormat="1" ht="12.95" customHeight="1" x14ac:dyDescent="0.25">
      <c r="A433" s="100"/>
      <c r="B433" s="45" t="s">
        <v>14</v>
      </c>
      <c r="C433" s="145"/>
      <c r="D433" s="11">
        <f>SUM(D46)</f>
        <v>8.6</v>
      </c>
      <c r="E433" s="11">
        <f>SUM(E46)</f>
        <v>2</v>
      </c>
    </row>
    <row r="434" spans="1:5" s="42" customFormat="1" ht="12.95" customHeight="1" x14ac:dyDescent="0.25">
      <c r="A434" s="98"/>
      <c r="B434" s="53" t="s">
        <v>15</v>
      </c>
      <c r="C434" s="143"/>
      <c r="D434" s="11">
        <f>SUM(D393+D47)</f>
        <v>462.9</v>
      </c>
      <c r="E434" s="11">
        <f>SUM(E393+E47)</f>
        <v>370.59999999999997</v>
      </c>
    </row>
    <row r="435" spans="1:5" s="42" customFormat="1" ht="12.95" customHeight="1" x14ac:dyDescent="0.25">
      <c r="A435" s="98"/>
      <c r="B435" s="46" t="s">
        <v>21</v>
      </c>
      <c r="C435" s="143"/>
      <c r="D435" s="11">
        <f>SUM(D48)</f>
        <v>0.7</v>
      </c>
      <c r="E435" s="11"/>
    </row>
    <row r="436" spans="1:5" s="42" customFormat="1" ht="12.95" customHeight="1" x14ac:dyDescent="0.25">
      <c r="A436" s="98"/>
      <c r="B436" s="46" t="s">
        <v>10</v>
      </c>
      <c r="C436" s="143"/>
      <c r="D436" s="11">
        <f>SUM(D394+D49)</f>
        <v>44.5</v>
      </c>
      <c r="E436" s="11"/>
    </row>
    <row r="437" spans="1:5" s="42" customFormat="1" ht="12.95" customHeight="1" x14ac:dyDescent="0.25">
      <c r="A437" s="99"/>
      <c r="B437" s="47" t="s">
        <v>28</v>
      </c>
      <c r="C437" s="146"/>
      <c r="D437" s="15">
        <f>SUM(D50)</f>
        <v>33.4</v>
      </c>
      <c r="E437" s="15"/>
    </row>
    <row r="438" spans="1:5" s="42" customFormat="1" ht="15" customHeight="1" x14ac:dyDescent="0.25">
      <c r="A438" s="132" t="s">
        <v>132</v>
      </c>
      <c r="B438" s="133"/>
      <c r="C438" s="61" t="s">
        <v>29</v>
      </c>
      <c r="D438" s="10">
        <f>SUM(D439:D440)</f>
        <v>1086.3999999999999</v>
      </c>
      <c r="E438" s="80">
        <f>SUM(E439:E440)</f>
        <v>0</v>
      </c>
    </row>
    <row r="439" spans="1:5" s="42" customFormat="1" ht="12.95" customHeight="1" x14ac:dyDescent="0.25">
      <c r="A439" s="98"/>
      <c r="B439" s="45" t="s">
        <v>10</v>
      </c>
      <c r="C439" s="141"/>
      <c r="D439" s="13">
        <f>SUM(D52+D161)</f>
        <v>902.8</v>
      </c>
      <c r="E439" s="13"/>
    </row>
    <row r="440" spans="1:5" s="42" customFormat="1" ht="12.95" customHeight="1" x14ac:dyDescent="0.25">
      <c r="A440" s="99"/>
      <c r="B440" s="47" t="s">
        <v>28</v>
      </c>
      <c r="C440" s="142"/>
      <c r="D440" s="13">
        <f>SUM(D53)</f>
        <v>183.6</v>
      </c>
      <c r="E440" s="13"/>
    </row>
    <row r="441" spans="1:5" s="42" customFormat="1" ht="15" customHeight="1" x14ac:dyDescent="0.25">
      <c r="A441" s="133" t="s">
        <v>133</v>
      </c>
      <c r="B441" s="133"/>
      <c r="C441" s="61" t="s">
        <v>30</v>
      </c>
      <c r="D441" s="10">
        <f>SUM(D442:D446)</f>
        <v>2211.9</v>
      </c>
      <c r="E441" s="80">
        <f>SUM(E442:E446)</f>
        <v>0</v>
      </c>
    </row>
    <row r="442" spans="1:5" s="42" customFormat="1" ht="12.95" customHeight="1" x14ac:dyDescent="0.25">
      <c r="A442" s="100"/>
      <c r="B442" s="45" t="s">
        <v>14</v>
      </c>
      <c r="C442" s="145"/>
      <c r="D442" s="11">
        <f>SUM(D55)</f>
        <v>508.1</v>
      </c>
      <c r="E442" s="11"/>
    </row>
    <row r="443" spans="1:5" s="42" customFormat="1" ht="12.95" customHeight="1" x14ac:dyDescent="0.25">
      <c r="A443" s="98"/>
      <c r="B443" s="53" t="s">
        <v>15</v>
      </c>
      <c r="C443" s="143"/>
      <c r="D443" s="11">
        <f t="shared" ref="D443" si="82">SUM(D56)</f>
        <v>453</v>
      </c>
      <c r="E443" s="11"/>
    </row>
    <row r="444" spans="1:5" s="42" customFormat="1" ht="12.95" customHeight="1" x14ac:dyDescent="0.25">
      <c r="A444" s="98"/>
      <c r="B444" s="46" t="s">
        <v>151</v>
      </c>
      <c r="C444" s="143"/>
      <c r="D444" s="11">
        <f t="shared" ref="D444" si="83">SUM(D57)</f>
        <v>656</v>
      </c>
      <c r="E444" s="11"/>
    </row>
    <row r="445" spans="1:5" s="42" customFormat="1" ht="12.95" customHeight="1" x14ac:dyDescent="0.25">
      <c r="A445" s="98"/>
      <c r="B445" s="46" t="s">
        <v>21</v>
      </c>
      <c r="C445" s="143"/>
      <c r="D445" s="11">
        <f t="shared" ref="D445" si="84">SUM(D58)</f>
        <v>89.5</v>
      </c>
      <c r="E445" s="11"/>
    </row>
    <row r="446" spans="1:5" s="42" customFormat="1" ht="12.95" customHeight="1" x14ac:dyDescent="0.25">
      <c r="A446" s="99"/>
      <c r="B446" s="47" t="s">
        <v>10</v>
      </c>
      <c r="C446" s="146"/>
      <c r="D446" s="11">
        <f t="shared" ref="D446" si="85">SUM(D59)</f>
        <v>505.3</v>
      </c>
      <c r="E446" s="11"/>
    </row>
    <row r="447" spans="1:5" ht="15" customHeight="1" x14ac:dyDescent="0.25">
      <c r="A447" s="134" t="s">
        <v>134</v>
      </c>
      <c r="B447" s="135"/>
      <c r="C447" s="134"/>
      <c r="D447" s="134"/>
      <c r="E447" s="134"/>
    </row>
    <row r="448" spans="1:5" ht="15" customHeight="1" x14ac:dyDescent="0.25"/>
    <row r="449" ht="15" customHeight="1" x14ac:dyDescent="0.25"/>
  </sheetData>
  <mergeCells count="130">
    <mergeCell ref="A438:B438"/>
    <mergeCell ref="A441:B441"/>
    <mergeCell ref="A447:E447"/>
    <mergeCell ref="A395:B395"/>
    <mergeCell ref="A396:B396"/>
    <mergeCell ref="A404:B404"/>
    <mergeCell ref="A412:B412"/>
    <mergeCell ref="A418:B418"/>
    <mergeCell ref="A423:B423"/>
    <mergeCell ref="C397:C403"/>
    <mergeCell ref="C406:C411"/>
    <mergeCell ref="C413:C417"/>
    <mergeCell ref="C419:C422"/>
    <mergeCell ref="C424:C431"/>
    <mergeCell ref="C433:C437"/>
    <mergeCell ref="C439:C440"/>
    <mergeCell ref="C442:C446"/>
    <mergeCell ref="A397:A403"/>
    <mergeCell ref="A406:A411"/>
    <mergeCell ref="A413:A417"/>
    <mergeCell ref="A419:A422"/>
    <mergeCell ref="A424:A431"/>
    <mergeCell ref="A433:A437"/>
    <mergeCell ref="A432:B432"/>
    <mergeCell ref="A378:A381"/>
    <mergeCell ref="C380:C381"/>
    <mergeCell ref="A382:A390"/>
    <mergeCell ref="C386:C390"/>
    <mergeCell ref="A391:A394"/>
    <mergeCell ref="C393:C394"/>
    <mergeCell ref="A366:A369"/>
    <mergeCell ref="C368:C369"/>
    <mergeCell ref="A370:A373"/>
    <mergeCell ref="C372:C373"/>
    <mergeCell ref="A374:A377"/>
    <mergeCell ref="C376:C377"/>
    <mergeCell ref="C356:C357"/>
    <mergeCell ref="A358:A361"/>
    <mergeCell ref="C360:C361"/>
    <mergeCell ref="A362:A365"/>
    <mergeCell ref="C364:C365"/>
    <mergeCell ref="A354:A357"/>
    <mergeCell ref="A341:A344"/>
    <mergeCell ref="C343:C344"/>
    <mergeCell ref="A345:A348"/>
    <mergeCell ref="C347:C348"/>
    <mergeCell ref="A349:A353"/>
    <mergeCell ref="C351:C353"/>
    <mergeCell ref="A328:A332"/>
    <mergeCell ref="C330:C332"/>
    <mergeCell ref="A333:A336"/>
    <mergeCell ref="C335:C336"/>
    <mergeCell ref="A337:A340"/>
    <mergeCell ref="C339:C340"/>
    <mergeCell ref="A316:A322"/>
    <mergeCell ref="C319:C320"/>
    <mergeCell ref="A323:A327"/>
    <mergeCell ref="C325:C327"/>
    <mergeCell ref="A289:A298"/>
    <mergeCell ref="A299:A307"/>
    <mergeCell ref="A308:A315"/>
    <mergeCell ref="C293:C298"/>
    <mergeCell ref="A263:A271"/>
    <mergeCell ref="C267:C271"/>
    <mergeCell ref="A272:A278"/>
    <mergeCell ref="C276:C278"/>
    <mergeCell ref="A279:A288"/>
    <mergeCell ref="C283:C288"/>
    <mergeCell ref="C312:C315"/>
    <mergeCell ref="C303:C307"/>
    <mergeCell ref="A217:A225"/>
    <mergeCell ref="A174:A180"/>
    <mergeCell ref="C178:C180"/>
    <mergeCell ref="A254:A262"/>
    <mergeCell ref="C258:C262"/>
    <mergeCell ref="C240:C244"/>
    <mergeCell ref="A245:A253"/>
    <mergeCell ref="C249:C253"/>
    <mergeCell ref="A236:A244"/>
    <mergeCell ref="C221:C225"/>
    <mergeCell ref="A226:A235"/>
    <mergeCell ref="C231:C235"/>
    <mergeCell ref="A136:A143"/>
    <mergeCell ref="C140:C141"/>
    <mergeCell ref="A144:A151"/>
    <mergeCell ref="C148:C149"/>
    <mergeCell ref="C156:C157"/>
    <mergeCell ref="A209:A216"/>
    <mergeCell ref="C213:C216"/>
    <mergeCell ref="C90:C91"/>
    <mergeCell ref="A94:A101"/>
    <mergeCell ref="C98:C99"/>
    <mergeCell ref="A102:A111"/>
    <mergeCell ref="C108:C109"/>
    <mergeCell ref="A128:A135"/>
    <mergeCell ref="A162:A165"/>
    <mergeCell ref="C164:C165"/>
    <mergeCell ref="A166:A173"/>
    <mergeCell ref="C170:C173"/>
    <mergeCell ref="A181:A190"/>
    <mergeCell ref="C186:C190"/>
    <mergeCell ref="A191:A199"/>
    <mergeCell ref="C196:C199"/>
    <mergeCell ref="C205:C208"/>
    <mergeCell ref="A200:A208"/>
    <mergeCell ref="A152:A161"/>
    <mergeCell ref="C24:C27"/>
    <mergeCell ref="A439:A440"/>
    <mergeCell ref="A442:A446"/>
    <mergeCell ref="A7:E7"/>
    <mergeCell ref="A60:A67"/>
    <mergeCell ref="C64:C65"/>
    <mergeCell ref="A68:A75"/>
    <mergeCell ref="C72:C73"/>
    <mergeCell ref="A76:A83"/>
    <mergeCell ref="C80:C81"/>
    <mergeCell ref="A11:A13"/>
    <mergeCell ref="A14:A59"/>
    <mergeCell ref="C29:C32"/>
    <mergeCell ref="C34:C36"/>
    <mergeCell ref="C38:C44"/>
    <mergeCell ref="C46:C50"/>
    <mergeCell ref="C52:C53"/>
    <mergeCell ref="C55:C59"/>
    <mergeCell ref="A112:A119"/>
    <mergeCell ref="C116:C117"/>
    <mergeCell ref="A120:A127"/>
    <mergeCell ref="C124:C125"/>
    <mergeCell ref="C132:C133"/>
    <mergeCell ref="A84:A93"/>
  </mergeCells>
  <pageMargins left="0.43307086614173229" right="0.23622047244094491" top="0.19685039370078741" bottom="0.19685039370078741" header="0.31496062992125984" footer="0.31496062992125984"/>
  <pageSetup paperSize="9" scale="8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Ulianskiene</dc:creator>
  <cp:lastModifiedBy>user</cp:lastModifiedBy>
  <cp:lastPrinted>2023-01-25T12:37:39Z</cp:lastPrinted>
  <dcterms:created xsi:type="dcterms:W3CDTF">2021-07-29T06:19:49Z</dcterms:created>
  <dcterms:modified xsi:type="dcterms:W3CDTF">2023-08-28T13:16:59Z</dcterms:modified>
</cp:coreProperties>
</file>