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D160024A-50EA-46AF-ACED-C0D8F82318B0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6" i="1" l="1"/>
  <c r="D506" i="1" s="1"/>
  <c r="D35" i="1"/>
  <c r="G541" i="1" l="1"/>
  <c r="E541" i="1"/>
  <c r="D541" i="1"/>
  <c r="G540" i="1"/>
  <c r="D540" i="1" s="1"/>
  <c r="G539" i="1"/>
  <c r="D539" i="1"/>
  <c r="E538" i="1"/>
  <c r="D538" i="1" s="1"/>
  <c r="G537" i="1"/>
  <c r="D537" i="1" s="1"/>
  <c r="F537" i="1"/>
  <c r="E537" i="1"/>
  <c r="F536" i="1"/>
  <c r="G535" i="1"/>
  <c r="D535" i="1" s="1"/>
  <c r="E535" i="1"/>
  <c r="G534" i="1"/>
  <c r="E534" i="1"/>
  <c r="G533" i="1"/>
  <c r="D533" i="1" s="1"/>
  <c r="G532" i="1"/>
  <c r="F532" i="1"/>
  <c r="F531" i="1" s="1"/>
  <c r="E532" i="1"/>
  <c r="E530" i="1"/>
  <c r="D530" i="1" s="1"/>
  <c r="E529" i="1"/>
  <c r="D529" i="1" s="1"/>
  <c r="E528" i="1"/>
  <c r="D528" i="1"/>
  <c r="F527" i="1"/>
  <c r="E527" i="1"/>
  <c r="D527" i="1"/>
  <c r="F526" i="1"/>
  <c r="E526" i="1"/>
  <c r="D526" i="1" s="1"/>
  <c r="F525" i="1"/>
  <c r="E525" i="1"/>
  <c r="D525" i="1"/>
  <c r="G524" i="1"/>
  <c r="F523" i="1"/>
  <c r="E523" i="1"/>
  <c r="D523" i="1"/>
  <c r="F522" i="1"/>
  <c r="E522" i="1"/>
  <c r="D522" i="1"/>
  <c r="G521" i="1"/>
  <c r="F521" i="1"/>
  <c r="E521" i="1"/>
  <c r="F520" i="1"/>
  <c r="E520" i="1"/>
  <c r="D520" i="1" s="1"/>
  <c r="F519" i="1"/>
  <c r="E519" i="1"/>
  <c r="D519" i="1"/>
  <c r="G518" i="1"/>
  <c r="D518" i="1" s="1"/>
  <c r="F518" i="1"/>
  <c r="E518" i="1"/>
  <c r="E516" i="1"/>
  <c r="D516" i="1" s="1"/>
  <c r="G515" i="1"/>
  <c r="F515" i="1"/>
  <c r="E515" i="1"/>
  <c r="G514" i="1"/>
  <c r="D514" i="1" s="1"/>
  <c r="G513" i="1"/>
  <c r="E513" i="1"/>
  <c r="D513" i="1"/>
  <c r="F512" i="1"/>
  <c r="E512" i="1"/>
  <c r="D512" i="1"/>
  <c r="G511" i="1"/>
  <c r="G509" i="1"/>
  <c r="D509" i="1" s="1"/>
  <c r="E509" i="1"/>
  <c r="G508" i="1"/>
  <c r="F508" i="1"/>
  <c r="E508" i="1"/>
  <c r="G507" i="1"/>
  <c r="D507" i="1" s="1"/>
  <c r="F505" i="1"/>
  <c r="E505" i="1"/>
  <c r="D505" i="1" s="1"/>
  <c r="G504" i="1"/>
  <c r="D504" i="1" s="1"/>
  <c r="G503" i="1"/>
  <c r="D503" i="1" s="1"/>
  <c r="G502" i="1"/>
  <c r="D502" i="1" s="1"/>
  <c r="F502" i="1"/>
  <c r="F501" i="1" s="1"/>
  <c r="E502" i="1"/>
  <c r="G500" i="1"/>
  <c r="E500" i="1"/>
  <c r="D500" i="1" s="1"/>
  <c r="G499" i="1"/>
  <c r="F499" i="1"/>
  <c r="E499" i="1"/>
  <c r="G498" i="1"/>
  <c r="D498" i="1" s="1"/>
  <c r="G497" i="1"/>
  <c r="F497" i="1"/>
  <c r="E497" i="1"/>
  <c r="F496" i="1"/>
  <c r="E496" i="1"/>
  <c r="D496" i="1" s="1"/>
  <c r="F495" i="1"/>
  <c r="E495" i="1"/>
  <c r="D495" i="1" s="1"/>
  <c r="F494" i="1"/>
  <c r="E494" i="1"/>
  <c r="D494" i="1"/>
  <c r="F493" i="1"/>
  <c r="E493" i="1"/>
  <c r="D493" i="1" s="1"/>
  <c r="F492" i="1"/>
  <c r="E492" i="1"/>
  <c r="D492" i="1" s="1"/>
  <c r="G491" i="1"/>
  <c r="D491" i="1" s="1"/>
  <c r="F491" i="1"/>
  <c r="F490" i="1" s="1"/>
  <c r="E491" i="1"/>
  <c r="E489" i="1"/>
  <c r="D489" i="1"/>
  <c r="G488" i="1"/>
  <c r="D488" i="1" s="1"/>
  <c r="F488" i="1"/>
  <c r="E488" i="1"/>
  <c r="G487" i="1"/>
  <c r="D487" i="1" s="1"/>
  <c r="G486" i="1"/>
  <c r="D486" i="1"/>
  <c r="E485" i="1"/>
  <c r="D485" i="1" s="1"/>
  <c r="F484" i="1"/>
  <c r="E484" i="1"/>
  <c r="G483" i="1"/>
  <c r="D483" i="1" s="1"/>
  <c r="E483" i="1"/>
  <c r="F482" i="1"/>
  <c r="D480" i="1"/>
  <c r="D479" i="1"/>
  <c r="D478" i="1"/>
  <c r="D477" i="1"/>
  <c r="D476" i="1"/>
  <c r="G475" i="1"/>
  <c r="G474" i="1" s="1"/>
  <c r="F475" i="1"/>
  <c r="F474" i="1" s="1"/>
  <c r="E475" i="1"/>
  <c r="E474" i="1" s="1"/>
  <c r="D473" i="1"/>
  <c r="D472" i="1"/>
  <c r="D471" i="1"/>
  <c r="D470" i="1"/>
  <c r="D469" i="1"/>
  <c r="D468" i="1"/>
  <c r="G467" i="1"/>
  <c r="F467" i="1"/>
  <c r="E467" i="1"/>
  <c r="D466" i="1"/>
  <c r="G465" i="1"/>
  <c r="F465" i="1"/>
  <c r="E465" i="1"/>
  <c r="D465" i="1"/>
  <c r="G464" i="1"/>
  <c r="F464" i="1"/>
  <c r="D463" i="1"/>
  <c r="D462" i="1"/>
  <c r="D461" i="1"/>
  <c r="G460" i="1"/>
  <c r="F460" i="1"/>
  <c r="E460" i="1"/>
  <c r="D459" i="1"/>
  <c r="G458" i="1"/>
  <c r="F458" i="1"/>
  <c r="E458" i="1"/>
  <c r="D458" i="1"/>
  <c r="G457" i="1"/>
  <c r="F457" i="1"/>
  <c r="D456" i="1"/>
  <c r="D455" i="1"/>
  <c r="D454" i="1"/>
  <c r="G453" i="1"/>
  <c r="F453" i="1"/>
  <c r="E453" i="1"/>
  <c r="D452" i="1"/>
  <c r="G451" i="1"/>
  <c r="F451" i="1"/>
  <c r="E451" i="1"/>
  <c r="D451" i="1"/>
  <c r="G450" i="1"/>
  <c r="F450" i="1"/>
  <c r="D449" i="1"/>
  <c r="D448" i="1"/>
  <c r="D447" i="1"/>
  <c r="G446" i="1"/>
  <c r="F446" i="1"/>
  <c r="E446" i="1"/>
  <c r="D445" i="1"/>
  <c r="G444" i="1"/>
  <c r="F444" i="1"/>
  <c r="E444" i="1"/>
  <c r="D444" i="1"/>
  <c r="G443" i="1"/>
  <c r="F443" i="1"/>
  <c r="D442" i="1"/>
  <c r="D441" i="1"/>
  <c r="D440" i="1"/>
  <c r="G439" i="1"/>
  <c r="F439" i="1"/>
  <c r="E439" i="1"/>
  <c r="D438" i="1"/>
  <c r="G437" i="1"/>
  <c r="F437" i="1"/>
  <c r="E437" i="1"/>
  <c r="D437" i="1"/>
  <c r="G436" i="1"/>
  <c r="F436" i="1"/>
  <c r="D435" i="1"/>
  <c r="D434" i="1"/>
  <c r="D433" i="1"/>
  <c r="G432" i="1"/>
  <c r="F432" i="1"/>
  <c r="E432" i="1"/>
  <c r="D431" i="1"/>
  <c r="G430" i="1"/>
  <c r="F430" i="1"/>
  <c r="E430" i="1"/>
  <c r="D430" i="1"/>
  <c r="G429" i="1"/>
  <c r="F429" i="1"/>
  <c r="D428" i="1"/>
  <c r="D427" i="1"/>
  <c r="D426" i="1"/>
  <c r="G425" i="1"/>
  <c r="G424" i="1" s="1"/>
  <c r="D424" i="1" s="1"/>
  <c r="F425" i="1"/>
  <c r="F424" i="1" s="1"/>
  <c r="E425" i="1"/>
  <c r="E424" i="1" s="1"/>
  <c r="D423" i="1"/>
  <c r="G422" i="1"/>
  <c r="G415" i="1" s="1"/>
  <c r="F422" i="1"/>
  <c r="E422" i="1"/>
  <c r="D422" i="1"/>
  <c r="D421" i="1"/>
  <c r="D420" i="1"/>
  <c r="D419" i="1"/>
  <c r="G418" i="1"/>
  <c r="F418" i="1"/>
  <c r="E418" i="1"/>
  <c r="D417" i="1"/>
  <c r="G416" i="1"/>
  <c r="F416" i="1"/>
  <c r="E416" i="1"/>
  <c r="D416" i="1"/>
  <c r="D414" i="1"/>
  <c r="D413" i="1"/>
  <c r="D412" i="1"/>
  <c r="G411" i="1"/>
  <c r="F411" i="1"/>
  <c r="E411" i="1"/>
  <c r="D410" i="1"/>
  <c r="G409" i="1"/>
  <c r="F409" i="1"/>
  <c r="E409" i="1"/>
  <c r="D409" i="1"/>
  <c r="G408" i="1"/>
  <c r="F408" i="1"/>
  <c r="D407" i="1"/>
  <c r="D406" i="1"/>
  <c r="D405" i="1"/>
  <c r="G404" i="1"/>
  <c r="G403" i="1" s="1"/>
  <c r="D403" i="1" s="1"/>
  <c r="F404" i="1"/>
  <c r="F403" i="1" s="1"/>
  <c r="E404" i="1"/>
  <c r="E403" i="1" s="1"/>
  <c r="D402" i="1"/>
  <c r="D401" i="1"/>
  <c r="D400" i="1"/>
  <c r="G399" i="1"/>
  <c r="F399" i="1"/>
  <c r="E399" i="1"/>
  <c r="D398" i="1"/>
  <c r="G397" i="1"/>
  <c r="F397" i="1"/>
  <c r="E397" i="1"/>
  <c r="D397" i="1"/>
  <c r="G396" i="1"/>
  <c r="F396" i="1"/>
  <c r="E396" i="1"/>
  <c r="D395" i="1"/>
  <c r="D394" i="1"/>
  <c r="D393" i="1"/>
  <c r="G392" i="1"/>
  <c r="G391" i="1" s="1"/>
  <c r="F392" i="1"/>
  <c r="F391" i="1" s="1"/>
  <c r="E392" i="1"/>
  <c r="E391" i="1" s="1"/>
  <c r="D390" i="1"/>
  <c r="D389" i="1"/>
  <c r="D388" i="1"/>
  <c r="G387" i="1"/>
  <c r="G382" i="1" s="1"/>
  <c r="F387" i="1"/>
  <c r="E387" i="1"/>
  <c r="D386" i="1"/>
  <c r="D385" i="1"/>
  <c r="D384" i="1"/>
  <c r="G383" i="1"/>
  <c r="F383" i="1"/>
  <c r="E383" i="1"/>
  <c r="F382" i="1"/>
  <c r="D381" i="1"/>
  <c r="D380" i="1"/>
  <c r="D379" i="1"/>
  <c r="D378" i="1"/>
  <c r="G377" i="1"/>
  <c r="F377" i="1"/>
  <c r="E377" i="1"/>
  <c r="D376" i="1"/>
  <c r="G375" i="1"/>
  <c r="F375" i="1"/>
  <c r="E375" i="1"/>
  <c r="E374" i="1" s="1"/>
  <c r="D374" i="1" s="1"/>
  <c r="D375" i="1"/>
  <c r="G374" i="1"/>
  <c r="D373" i="1"/>
  <c r="D372" i="1"/>
  <c r="D371" i="1"/>
  <c r="D369" i="1" s="1"/>
  <c r="D370" i="1"/>
  <c r="G369" i="1"/>
  <c r="G368" i="1" s="1"/>
  <c r="F369" i="1"/>
  <c r="F368" i="1" s="1"/>
  <c r="E369" i="1"/>
  <c r="E368" i="1" s="1"/>
  <c r="D368" i="1" s="1"/>
  <c r="D367" i="1"/>
  <c r="D366" i="1"/>
  <c r="G365" i="1"/>
  <c r="G364" i="1" s="1"/>
  <c r="D364" i="1" s="1"/>
  <c r="F365" i="1"/>
  <c r="F364" i="1" s="1"/>
  <c r="E365" i="1"/>
  <c r="E364" i="1"/>
  <c r="D363" i="1"/>
  <c r="G362" i="1"/>
  <c r="F362" i="1"/>
  <c r="E362" i="1"/>
  <c r="D362" i="1"/>
  <c r="D361" i="1"/>
  <c r="D360" i="1"/>
  <c r="G359" i="1"/>
  <c r="F359" i="1"/>
  <c r="F358" i="1" s="1"/>
  <c r="E359" i="1"/>
  <c r="D357" i="1"/>
  <c r="D356" i="1"/>
  <c r="D355" i="1"/>
  <c r="G354" i="1"/>
  <c r="F354" i="1"/>
  <c r="E354" i="1"/>
  <c r="D353" i="1"/>
  <c r="G352" i="1"/>
  <c r="F352" i="1"/>
  <c r="F351" i="1" s="1"/>
  <c r="E352" i="1"/>
  <c r="E351" i="1" s="1"/>
  <c r="D352" i="1"/>
  <c r="D350" i="1"/>
  <c r="D349" i="1"/>
  <c r="D348" i="1"/>
  <c r="G347" i="1"/>
  <c r="F347" i="1"/>
  <c r="E347" i="1"/>
  <c r="D346" i="1"/>
  <c r="G345" i="1"/>
  <c r="F345" i="1"/>
  <c r="F344" i="1" s="1"/>
  <c r="E345" i="1"/>
  <c r="E344" i="1" s="1"/>
  <c r="D345" i="1"/>
  <c r="D343" i="1"/>
  <c r="D342" i="1"/>
  <c r="D341" i="1"/>
  <c r="D340" i="1"/>
  <c r="G339" i="1"/>
  <c r="F339" i="1"/>
  <c r="E339" i="1"/>
  <c r="D338" i="1"/>
  <c r="G337" i="1"/>
  <c r="F337" i="1"/>
  <c r="E337" i="1"/>
  <c r="D337" i="1"/>
  <c r="G336" i="1"/>
  <c r="F336" i="1"/>
  <c r="E336" i="1"/>
  <c r="D335" i="1"/>
  <c r="D334" i="1"/>
  <c r="D333" i="1"/>
  <c r="D332" i="1"/>
  <c r="G331" i="1"/>
  <c r="F331" i="1"/>
  <c r="E331" i="1"/>
  <c r="D330" i="1"/>
  <c r="G329" i="1"/>
  <c r="F329" i="1"/>
  <c r="E329" i="1"/>
  <c r="D329" i="1"/>
  <c r="G328" i="1"/>
  <c r="F328" i="1"/>
  <c r="D327" i="1"/>
  <c r="D326" i="1"/>
  <c r="D325" i="1"/>
  <c r="D324" i="1"/>
  <c r="G323" i="1"/>
  <c r="F323" i="1"/>
  <c r="E323" i="1"/>
  <c r="D322" i="1"/>
  <c r="G321" i="1"/>
  <c r="F321" i="1"/>
  <c r="E321" i="1"/>
  <c r="E320" i="1" s="1"/>
  <c r="D321" i="1"/>
  <c r="D319" i="1"/>
  <c r="D318" i="1"/>
  <c r="D317" i="1"/>
  <c r="D316" i="1"/>
  <c r="D315" i="1"/>
  <c r="G314" i="1"/>
  <c r="F314" i="1"/>
  <c r="E314" i="1"/>
  <c r="D313" i="1"/>
  <c r="G312" i="1"/>
  <c r="F312" i="1"/>
  <c r="E312" i="1"/>
  <c r="D312" i="1"/>
  <c r="G311" i="1"/>
  <c r="F311" i="1"/>
  <c r="E311" i="1"/>
  <c r="D310" i="1"/>
  <c r="D309" i="1"/>
  <c r="D308" i="1"/>
  <c r="D307" i="1"/>
  <c r="G306" i="1"/>
  <c r="F306" i="1"/>
  <c r="E306" i="1"/>
  <c r="D305" i="1"/>
  <c r="G304" i="1"/>
  <c r="F304" i="1"/>
  <c r="E304" i="1"/>
  <c r="D304" i="1"/>
  <c r="G303" i="1"/>
  <c r="F303" i="1"/>
  <c r="D302" i="1"/>
  <c r="D301" i="1"/>
  <c r="D300" i="1"/>
  <c r="D299" i="1"/>
  <c r="G298" i="1"/>
  <c r="F298" i="1"/>
  <c r="E298" i="1"/>
  <c r="D297" i="1"/>
  <c r="G296" i="1"/>
  <c r="F296" i="1"/>
  <c r="E296" i="1"/>
  <c r="E295" i="1" s="1"/>
  <c r="D296" i="1"/>
  <c r="D294" i="1"/>
  <c r="D293" i="1"/>
  <c r="D292" i="1"/>
  <c r="D291" i="1"/>
  <c r="G290" i="1"/>
  <c r="F290" i="1"/>
  <c r="E290" i="1"/>
  <c r="D289" i="1"/>
  <c r="G288" i="1"/>
  <c r="F288" i="1"/>
  <c r="F287" i="1" s="1"/>
  <c r="E288" i="1"/>
  <c r="E287" i="1" s="1"/>
  <c r="D288" i="1"/>
  <c r="D286" i="1"/>
  <c r="D285" i="1"/>
  <c r="D284" i="1"/>
  <c r="D283" i="1"/>
  <c r="D282" i="1"/>
  <c r="G281" i="1"/>
  <c r="F281" i="1"/>
  <c r="E281" i="1"/>
  <c r="D280" i="1"/>
  <c r="G279" i="1"/>
  <c r="F279" i="1"/>
  <c r="E279" i="1"/>
  <c r="D279" i="1"/>
  <c r="G278" i="1"/>
  <c r="F278" i="1"/>
  <c r="D277" i="1"/>
  <c r="G276" i="1"/>
  <c r="F276" i="1"/>
  <c r="F267" i="1" s="1"/>
  <c r="E276" i="1"/>
  <c r="D276" i="1"/>
  <c r="D275" i="1"/>
  <c r="D274" i="1"/>
  <c r="D273" i="1"/>
  <c r="D272" i="1"/>
  <c r="D271" i="1"/>
  <c r="G270" i="1"/>
  <c r="F270" i="1"/>
  <c r="E270" i="1"/>
  <c r="D269" i="1"/>
  <c r="G268" i="1"/>
  <c r="F268" i="1"/>
  <c r="E268" i="1"/>
  <c r="D268" i="1"/>
  <c r="G267" i="1"/>
  <c r="D266" i="1"/>
  <c r="D265" i="1"/>
  <c r="D264" i="1"/>
  <c r="D263" i="1"/>
  <c r="D262" i="1"/>
  <c r="G261" i="1"/>
  <c r="F261" i="1"/>
  <c r="E261" i="1"/>
  <c r="D260" i="1"/>
  <c r="G259" i="1"/>
  <c r="F259" i="1"/>
  <c r="E259" i="1"/>
  <c r="E258" i="1" s="1"/>
  <c r="D259" i="1"/>
  <c r="G258" i="1"/>
  <c r="D257" i="1"/>
  <c r="D256" i="1"/>
  <c r="D255" i="1"/>
  <c r="D254" i="1"/>
  <c r="D253" i="1"/>
  <c r="G252" i="1"/>
  <c r="F252" i="1"/>
  <c r="E252" i="1"/>
  <c r="D251" i="1"/>
  <c r="G250" i="1"/>
  <c r="F250" i="1"/>
  <c r="E250" i="1"/>
  <c r="D250" i="1"/>
  <c r="G249" i="1"/>
  <c r="F249" i="1"/>
  <c r="E249" i="1"/>
  <c r="D248" i="1"/>
  <c r="G247" i="1"/>
  <c r="F247" i="1"/>
  <c r="E247" i="1"/>
  <c r="D247" i="1"/>
  <c r="D246" i="1"/>
  <c r="D245" i="1"/>
  <c r="D244" i="1"/>
  <c r="D243" i="1"/>
  <c r="D242" i="1"/>
  <c r="G241" i="1"/>
  <c r="F241" i="1"/>
  <c r="E241" i="1"/>
  <c r="D240" i="1"/>
  <c r="G239" i="1"/>
  <c r="F239" i="1"/>
  <c r="F238" i="1" s="1"/>
  <c r="E239" i="1"/>
  <c r="E238" i="1" s="1"/>
  <c r="D239" i="1"/>
  <c r="D237" i="1"/>
  <c r="D236" i="1"/>
  <c r="D235" i="1"/>
  <c r="D234" i="1"/>
  <c r="D233" i="1"/>
  <c r="D232" i="1"/>
  <c r="G231" i="1"/>
  <c r="F231" i="1"/>
  <c r="E231" i="1"/>
  <c r="D230" i="1"/>
  <c r="G229" i="1"/>
  <c r="F229" i="1"/>
  <c r="E229" i="1"/>
  <c r="E228" i="1" s="1"/>
  <c r="D229" i="1"/>
  <c r="D227" i="1"/>
  <c r="G226" i="1"/>
  <c r="G217" i="1" s="1"/>
  <c r="F226" i="1"/>
  <c r="E226" i="1"/>
  <c r="D226" i="1"/>
  <c r="D225" i="1"/>
  <c r="D224" i="1"/>
  <c r="D223" i="1"/>
  <c r="D222" i="1"/>
  <c r="D221" i="1"/>
  <c r="G220" i="1"/>
  <c r="F220" i="1"/>
  <c r="E220" i="1"/>
  <c r="D219" i="1"/>
  <c r="G218" i="1"/>
  <c r="F218" i="1"/>
  <c r="E218" i="1"/>
  <c r="D218" i="1"/>
  <c r="F217" i="1"/>
  <c r="D216" i="1"/>
  <c r="D215" i="1"/>
  <c r="D214" i="1"/>
  <c r="D213" i="1"/>
  <c r="D212" i="1"/>
  <c r="D211" i="1"/>
  <c r="G210" i="1"/>
  <c r="F210" i="1"/>
  <c r="E210" i="1"/>
  <c r="D209" i="1"/>
  <c r="G208" i="1"/>
  <c r="F208" i="1"/>
  <c r="E208" i="1"/>
  <c r="E207" i="1" s="1"/>
  <c r="D208" i="1"/>
  <c r="G207" i="1"/>
  <c r="D206" i="1"/>
  <c r="D205" i="1"/>
  <c r="D204" i="1"/>
  <c r="D203" i="1"/>
  <c r="D202" i="1"/>
  <c r="D201" i="1"/>
  <c r="G200" i="1"/>
  <c r="F200" i="1"/>
  <c r="E200" i="1"/>
  <c r="D199" i="1"/>
  <c r="G198" i="1"/>
  <c r="F198" i="1"/>
  <c r="F197" i="1" s="1"/>
  <c r="E198" i="1"/>
  <c r="E197" i="1" s="1"/>
  <c r="D198" i="1"/>
  <c r="D196" i="1"/>
  <c r="D195" i="1"/>
  <c r="D194" i="1"/>
  <c r="D193" i="1"/>
  <c r="G192" i="1"/>
  <c r="F192" i="1"/>
  <c r="E192" i="1"/>
  <c r="D191" i="1"/>
  <c r="G190" i="1"/>
  <c r="F190" i="1"/>
  <c r="E190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G181" i="1"/>
  <c r="F181" i="1"/>
  <c r="E181" i="1"/>
  <c r="E180" i="1" s="1"/>
  <c r="D181" i="1"/>
  <c r="G180" i="1"/>
  <c r="D179" i="1"/>
  <c r="D178" i="1"/>
  <c r="G177" i="1"/>
  <c r="F177" i="1"/>
  <c r="E177" i="1"/>
  <c r="G176" i="1"/>
  <c r="F176" i="1"/>
  <c r="E176" i="1"/>
  <c r="D175" i="1"/>
  <c r="G174" i="1"/>
  <c r="F174" i="1"/>
  <c r="E174" i="1"/>
  <c r="D174" i="1"/>
  <c r="D173" i="1"/>
  <c r="D171" i="1" s="1"/>
  <c r="D172" i="1"/>
  <c r="G171" i="1"/>
  <c r="F171" i="1"/>
  <c r="E171" i="1"/>
  <c r="D170" i="1"/>
  <c r="G169" i="1"/>
  <c r="F169" i="1"/>
  <c r="E169" i="1"/>
  <c r="D169" i="1"/>
  <c r="D167" i="1"/>
  <c r="G166" i="1"/>
  <c r="G158" i="1" s="1"/>
  <c r="F166" i="1"/>
  <c r="E166" i="1"/>
  <c r="D166" i="1"/>
  <c r="D165" i="1"/>
  <c r="D163" i="1" s="1"/>
  <c r="D164" i="1"/>
  <c r="G163" i="1"/>
  <c r="F163" i="1"/>
  <c r="E163" i="1"/>
  <c r="D162" i="1"/>
  <c r="G161" i="1"/>
  <c r="F161" i="1"/>
  <c r="E161" i="1"/>
  <c r="D161" i="1"/>
  <c r="D160" i="1"/>
  <c r="G159" i="1"/>
  <c r="F159" i="1"/>
  <c r="F158" i="1" s="1"/>
  <c r="E159" i="1"/>
  <c r="D159" i="1"/>
  <c r="D157" i="1"/>
  <c r="G156" i="1"/>
  <c r="G150" i="1" s="1"/>
  <c r="F156" i="1"/>
  <c r="E156" i="1"/>
  <c r="D156" i="1"/>
  <c r="D155" i="1"/>
  <c r="D154" i="1"/>
  <c r="G153" i="1"/>
  <c r="F153" i="1"/>
  <c r="E153" i="1"/>
  <c r="D152" i="1"/>
  <c r="G151" i="1"/>
  <c r="F151" i="1"/>
  <c r="E151" i="1"/>
  <c r="D151" i="1"/>
  <c r="F150" i="1"/>
  <c r="D149" i="1"/>
  <c r="G148" i="1"/>
  <c r="F148" i="1"/>
  <c r="E148" i="1"/>
  <c r="D148" i="1"/>
  <c r="D147" i="1"/>
  <c r="G146" i="1"/>
  <c r="F146" i="1"/>
  <c r="E146" i="1"/>
  <c r="D146" i="1"/>
  <c r="D145" i="1"/>
  <c r="D144" i="1"/>
  <c r="G143" i="1"/>
  <c r="F143" i="1"/>
  <c r="E143" i="1"/>
  <c r="D142" i="1"/>
  <c r="G141" i="1"/>
  <c r="F141" i="1"/>
  <c r="E141" i="1"/>
  <c r="D141" i="1"/>
  <c r="D139" i="1"/>
  <c r="G138" i="1"/>
  <c r="F138" i="1"/>
  <c r="E138" i="1"/>
  <c r="D138" i="1"/>
  <c r="D137" i="1"/>
  <c r="D136" i="1"/>
  <c r="G135" i="1"/>
  <c r="F135" i="1"/>
  <c r="E135" i="1"/>
  <c r="D135" i="1"/>
  <c r="D134" i="1"/>
  <c r="G133" i="1"/>
  <c r="F133" i="1"/>
  <c r="E133" i="1"/>
  <c r="D133" i="1"/>
  <c r="D131" i="1"/>
  <c r="G130" i="1"/>
  <c r="F130" i="1"/>
  <c r="E130" i="1"/>
  <c r="D130" i="1"/>
  <c r="D129" i="1"/>
  <c r="D128" i="1"/>
  <c r="G127" i="1"/>
  <c r="F127" i="1"/>
  <c r="E127" i="1"/>
  <c r="D126" i="1"/>
  <c r="G125" i="1"/>
  <c r="F125" i="1"/>
  <c r="E125" i="1"/>
  <c r="D125" i="1"/>
  <c r="D124" i="1"/>
  <c r="G123" i="1"/>
  <c r="F123" i="1"/>
  <c r="E123" i="1"/>
  <c r="D123" i="1"/>
  <c r="E122" i="1"/>
  <c r="D121" i="1"/>
  <c r="G120" i="1"/>
  <c r="F120" i="1"/>
  <c r="E120" i="1"/>
  <c r="D120" i="1"/>
  <c r="D119" i="1"/>
  <c r="D118" i="1"/>
  <c r="G117" i="1"/>
  <c r="F117" i="1"/>
  <c r="E117" i="1"/>
  <c r="D116" i="1"/>
  <c r="G115" i="1"/>
  <c r="F115" i="1"/>
  <c r="E115" i="1"/>
  <c r="D115" i="1"/>
  <c r="D113" i="1"/>
  <c r="G112" i="1"/>
  <c r="F112" i="1"/>
  <c r="E112" i="1"/>
  <c r="D112" i="1"/>
  <c r="D111" i="1"/>
  <c r="D110" i="1"/>
  <c r="G109" i="1"/>
  <c r="F109" i="1"/>
  <c r="E109" i="1"/>
  <c r="D108" i="1"/>
  <c r="G107" i="1"/>
  <c r="F107" i="1"/>
  <c r="E107" i="1"/>
  <c r="D107" i="1"/>
  <c r="D106" i="1"/>
  <c r="G105" i="1"/>
  <c r="F105" i="1"/>
  <c r="E105" i="1"/>
  <c r="D105" i="1"/>
  <c r="F104" i="1"/>
  <c r="D103" i="1"/>
  <c r="G102" i="1"/>
  <c r="F102" i="1"/>
  <c r="E102" i="1"/>
  <c r="D102" i="1"/>
  <c r="D101" i="1"/>
  <c r="D100" i="1"/>
  <c r="G99" i="1"/>
  <c r="F99" i="1"/>
  <c r="E99" i="1"/>
  <c r="D98" i="1"/>
  <c r="G97" i="1"/>
  <c r="F97" i="1"/>
  <c r="E97" i="1"/>
  <c r="D97" i="1"/>
  <c r="D96" i="1"/>
  <c r="D95" i="1" s="1"/>
  <c r="G95" i="1"/>
  <c r="F95" i="1"/>
  <c r="E95" i="1"/>
  <c r="D93" i="1"/>
  <c r="D92" i="1" s="1"/>
  <c r="G92" i="1"/>
  <c r="F92" i="1"/>
  <c r="E92" i="1"/>
  <c r="D91" i="1"/>
  <c r="D90" i="1"/>
  <c r="G89" i="1"/>
  <c r="F89" i="1"/>
  <c r="E89" i="1"/>
  <c r="D88" i="1"/>
  <c r="G87" i="1"/>
  <c r="F87" i="1"/>
  <c r="F86" i="1" s="1"/>
  <c r="E87" i="1"/>
  <c r="D87" i="1"/>
  <c r="D85" i="1"/>
  <c r="G84" i="1"/>
  <c r="G78" i="1" s="1"/>
  <c r="F84" i="1"/>
  <c r="E84" i="1"/>
  <c r="D84" i="1"/>
  <c r="D83" i="1"/>
  <c r="D82" i="1"/>
  <c r="G81" i="1"/>
  <c r="F81" i="1"/>
  <c r="E81" i="1"/>
  <c r="D80" i="1"/>
  <c r="G79" i="1"/>
  <c r="F79" i="1"/>
  <c r="F78" i="1" s="1"/>
  <c r="E79" i="1"/>
  <c r="E78" i="1" s="1"/>
  <c r="D79" i="1"/>
  <c r="D77" i="1"/>
  <c r="G76" i="1"/>
  <c r="F76" i="1"/>
  <c r="E76" i="1"/>
  <c r="D76" i="1"/>
  <c r="D75" i="1"/>
  <c r="D73" i="1" s="1"/>
  <c r="D74" i="1"/>
  <c r="G73" i="1"/>
  <c r="F73" i="1"/>
  <c r="E73" i="1"/>
  <c r="D72" i="1"/>
  <c r="G71" i="1"/>
  <c r="F71" i="1"/>
  <c r="E71" i="1"/>
  <c r="D71" i="1"/>
  <c r="D70" i="1"/>
  <c r="G69" i="1"/>
  <c r="F69" i="1"/>
  <c r="E69" i="1"/>
  <c r="D69" i="1"/>
  <c r="D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D52" i="1"/>
  <c r="D51" i="1"/>
  <c r="G50" i="1"/>
  <c r="F50" i="1"/>
  <c r="E50" i="1"/>
  <c r="D49" i="1"/>
  <c r="D48" i="1"/>
  <c r="D47" i="1"/>
  <c r="D46" i="1"/>
  <c r="D45" i="1"/>
  <c r="G44" i="1"/>
  <c r="F44" i="1"/>
  <c r="E44" i="1"/>
  <c r="D43" i="1"/>
  <c r="D42" i="1"/>
  <c r="D41" i="1"/>
  <c r="D40" i="1"/>
  <c r="D39" i="1"/>
  <c r="G38" i="1"/>
  <c r="F38" i="1"/>
  <c r="E38" i="1"/>
  <c r="D37" i="1"/>
  <c r="D36" i="1"/>
  <c r="D34" i="1"/>
  <c r="D33" i="1"/>
  <c r="G32" i="1"/>
  <c r="F32" i="1"/>
  <c r="E32" i="1"/>
  <c r="D31" i="1"/>
  <c r="D30" i="1"/>
  <c r="D29" i="1"/>
  <c r="D28" i="1"/>
  <c r="D27" i="1"/>
  <c r="D26" i="1"/>
  <c r="G25" i="1"/>
  <c r="F25" i="1"/>
  <c r="E25" i="1"/>
  <c r="D24" i="1"/>
  <c r="D23" i="1"/>
  <c r="D22" i="1"/>
  <c r="D21" i="1"/>
  <c r="D20" i="1"/>
  <c r="D19" i="1"/>
  <c r="D18" i="1"/>
  <c r="G17" i="1"/>
  <c r="F17" i="1"/>
  <c r="E17" i="1"/>
  <c r="D15" i="1"/>
  <c r="G14" i="1"/>
  <c r="F14" i="1"/>
  <c r="E14" i="1"/>
  <c r="D14" i="1"/>
  <c r="G13" i="1"/>
  <c r="F13" i="1"/>
  <c r="E13" i="1"/>
  <c r="F68" i="1" l="1"/>
  <c r="E482" i="1"/>
  <c r="G510" i="1"/>
  <c r="E517" i="1"/>
  <c r="G68" i="1"/>
  <c r="F94" i="1"/>
  <c r="E104" i="1"/>
  <c r="E132" i="1"/>
  <c r="G140" i="1"/>
  <c r="D258" i="1"/>
  <c r="D391" i="1"/>
  <c r="D508" i="1"/>
  <c r="F510" i="1"/>
  <c r="G86" i="1"/>
  <c r="G132" i="1"/>
  <c r="F168" i="1"/>
  <c r="G358" i="1"/>
  <c r="F415" i="1"/>
  <c r="F517" i="1"/>
  <c r="D359" i="1"/>
  <c r="E358" i="1"/>
  <c r="D358" i="1" s="1"/>
  <c r="F295" i="1"/>
  <c r="E464" i="1"/>
  <c r="D464" i="1" s="1"/>
  <c r="G94" i="1"/>
  <c r="D143" i="1"/>
  <c r="F258" i="1"/>
  <c r="D78" i="1"/>
  <c r="D132" i="1"/>
  <c r="F180" i="1"/>
  <c r="F207" i="1"/>
  <c r="D252" i="1"/>
  <c r="F320" i="1"/>
  <c r="E415" i="1"/>
  <c r="D415" i="1" s="1"/>
  <c r="E429" i="1"/>
  <c r="E510" i="1"/>
  <c r="D510" i="1" s="1"/>
  <c r="D534" i="1"/>
  <c r="G104" i="1"/>
  <c r="D104" i="1" s="1"/>
  <c r="E168" i="1"/>
  <c r="D180" i="1"/>
  <c r="G197" i="1"/>
  <c r="D197" i="1" s="1"/>
  <c r="D207" i="1"/>
  <c r="G320" i="1"/>
  <c r="D320" i="1" s="1"/>
  <c r="E408" i="1"/>
  <c r="D408" i="1" s="1"/>
  <c r="D474" i="1"/>
  <c r="E490" i="1"/>
  <c r="E501" i="1"/>
  <c r="G531" i="1"/>
  <c r="E450" i="1"/>
  <c r="D450" i="1" s="1"/>
  <c r="G517" i="1"/>
  <c r="F524" i="1"/>
  <c r="D13" i="1"/>
  <c r="E16" i="1"/>
  <c r="E114" i="1"/>
  <c r="D117" i="1"/>
  <c r="F132" i="1"/>
  <c r="G168" i="1"/>
  <c r="D168" i="1" s="1"/>
  <c r="D176" i="1"/>
  <c r="F228" i="1"/>
  <c r="G238" i="1"/>
  <c r="E267" i="1"/>
  <c r="G287" i="1"/>
  <c r="D287" i="1" s="1"/>
  <c r="G295" i="1"/>
  <c r="D295" i="1" s="1"/>
  <c r="E328" i="1"/>
  <c r="D328" i="1" s="1"/>
  <c r="F374" i="1"/>
  <c r="D429" i="1"/>
  <c r="E436" i="1"/>
  <c r="D436" i="1" s="1"/>
  <c r="E457" i="1"/>
  <c r="D457" i="1" s="1"/>
  <c r="D515" i="1"/>
  <c r="E536" i="1"/>
  <c r="F16" i="1"/>
  <c r="E68" i="1"/>
  <c r="D68" i="1" s="1"/>
  <c r="D109" i="1"/>
  <c r="F114" i="1"/>
  <c r="F122" i="1"/>
  <c r="E217" i="1"/>
  <c r="G228" i="1"/>
  <c r="D228" i="1" s="1"/>
  <c r="E278" i="1"/>
  <c r="D278" i="1" s="1"/>
  <c r="E303" i="1"/>
  <c r="D303" i="1" s="1"/>
  <c r="G344" i="1"/>
  <c r="D344" i="1" s="1"/>
  <c r="G351" i="1"/>
  <c r="D351" i="1" s="1"/>
  <c r="E382" i="1"/>
  <c r="D382" i="1" s="1"/>
  <c r="D387" i="1"/>
  <c r="E443" i="1"/>
  <c r="D443" i="1" s="1"/>
  <c r="G482" i="1"/>
  <c r="D482" i="1" s="1"/>
  <c r="D499" i="1"/>
  <c r="E531" i="1"/>
  <c r="D17" i="1"/>
  <c r="D32" i="1"/>
  <c r="D57" i="1"/>
  <c r="D89" i="1"/>
  <c r="D99" i="1"/>
  <c r="D127" i="1"/>
  <c r="F140" i="1"/>
  <c r="D347" i="1"/>
  <c r="D399" i="1"/>
  <c r="D411" i="1"/>
  <c r="D418" i="1"/>
  <c r="D432" i="1"/>
  <c r="D467" i="1"/>
  <c r="D200" i="1"/>
  <c r="D339" i="1"/>
  <c r="D392" i="1"/>
  <c r="D192" i="1"/>
  <c r="D314" i="1"/>
  <c r="D377" i="1"/>
  <c r="G16" i="1"/>
  <c r="D25" i="1"/>
  <c r="D50" i="1"/>
  <c r="D153" i="1"/>
  <c r="D210" i="1"/>
  <c r="D220" i="1"/>
  <c r="D217" i="1" s="1"/>
  <c r="D231" i="1"/>
  <c r="D270" i="1"/>
  <c r="D267" i="1" s="1"/>
  <c r="D290" i="1"/>
  <c r="D298" i="1"/>
  <c r="D323" i="1"/>
  <c r="D453" i="1"/>
  <c r="D44" i="1"/>
  <c r="E140" i="1"/>
  <c r="D140" i="1" s="1"/>
  <c r="D177" i="1"/>
  <c r="D241" i="1"/>
  <c r="D238" i="1" s="1"/>
  <c r="D281" i="1"/>
  <c r="D306" i="1"/>
  <c r="D331" i="1"/>
  <c r="D365" i="1"/>
  <c r="D404" i="1"/>
  <c r="D439" i="1"/>
  <c r="D460" i="1"/>
  <c r="D475" i="1"/>
  <c r="D38" i="1"/>
  <c r="D521" i="1"/>
  <c r="D62" i="1"/>
  <c r="D81" i="1"/>
  <c r="D183" i="1"/>
  <c r="D261" i="1"/>
  <c r="D354" i="1"/>
  <c r="D383" i="1"/>
  <c r="D425" i="1"/>
  <c r="D446" i="1"/>
  <c r="D531" i="1"/>
  <c r="D497" i="1"/>
  <c r="G490" i="1"/>
  <c r="G536" i="1"/>
  <c r="E86" i="1"/>
  <c r="D86" i="1" s="1"/>
  <c r="E94" i="1"/>
  <c r="E150" i="1"/>
  <c r="D150" i="1" s="1"/>
  <c r="E158" i="1"/>
  <c r="D158" i="1" s="1"/>
  <c r="D189" i="1"/>
  <c r="D311" i="1"/>
  <c r="D336" i="1"/>
  <c r="D396" i="1"/>
  <c r="G501" i="1"/>
  <c r="E524" i="1"/>
  <c r="D524" i="1" s="1"/>
  <c r="G114" i="1"/>
  <c r="G122" i="1"/>
  <c r="D122" i="1" s="1"/>
  <c r="D249" i="1"/>
  <c r="D484" i="1"/>
  <c r="D511" i="1"/>
  <c r="D532" i="1"/>
  <c r="F481" i="1" l="1"/>
  <c r="D517" i="1"/>
  <c r="D501" i="1"/>
  <c r="D114" i="1"/>
  <c r="D490" i="1"/>
  <c r="D94" i="1"/>
  <c r="D16" i="1"/>
  <c r="E481" i="1"/>
  <c r="D536" i="1"/>
  <c r="G481" i="1"/>
  <c r="D481" i="1" s="1"/>
</calcChain>
</file>

<file path=xl/sharedStrings.xml><?xml version="1.0" encoding="utf-8"?>
<sst xmlns="http://schemas.openxmlformats.org/spreadsheetml/2006/main" count="736" uniqueCount="170">
  <si>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</si>
  <si>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</si>
  <si>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</si>
  <si>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</si>
  <si>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</si>
  <si>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</si>
  <si>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</si>
  <si>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</si>
  <si>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</si>
  <si>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</si>
  <si>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</si>
  <si>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</si>
  <si>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</si>
  <si>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</si>
  <si>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</si>
  <si>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</si>
  <si>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</si>
  <si>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</si>
  <si>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</si>
  <si>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</si>
  <si>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</si>
  <si>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</si>
  <si>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</si>
  <si>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</si>
  <si>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</si>
  <si>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</si>
  <si>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</si>
  <si>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</si>
  <si>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</si>
  <si>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</si>
  <si>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</si>
  <si>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</si>
  <si>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</si>
  <si>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</si>
  <si>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</si>
  <si>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</si>
  <si>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</si>
  <si>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</si>
  <si>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</si>
  <si>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</si>
  <si>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</si>
  <si>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</si>
  <si>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</si>
  <si>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</si>
  <si>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</si>
  <si>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</si>
  <si>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</si>
  <si>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</si>
  <si>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</si>
  <si>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</si>
  <si>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</si>
  <si>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</si>
  <si>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</si>
  <si>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</si>
  <si>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</si>
  <si>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</si>
  <si>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</si>
  <si>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</si>
  <si>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</si>
  <si>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</si>
  <si>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</si>
  <si>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</si>
  <si>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</si>
  <si>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</si>
  <si>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</si>
  <si>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</si>
  <si>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</si>
  <si>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</si>
  <si>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</si>
  <si>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</si>
  <si>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</si>
  <si>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</si>
  <si>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</si>
  <si>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</si>
  <si>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</si>
  <si>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</si>
  <si>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</si>
  <si>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</si>
  <si>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</si>
  <si>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</si>
  <si>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</si>
  <si>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</si>
  <si>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</si>
  <si>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</si>
  <si>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</si>
  <si>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</si>
  <si>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</si>
  <si>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</si>
  <si>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</si>
  <si>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</si>
  <si>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</si>
  <si>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</si>
  <si>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</si>
  <si>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</si>
  <si>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</si>
  <si>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</si>
  <si>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</si>
  <si>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</si>
  <si>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</si>
  <si>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</si>
  <si>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</si>
  <si>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</si>
  <si>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</si>
  <si>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</si>
  <si>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</si>
  <si>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</si>
  <si>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</si>
  <si>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</si>
  <si>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</si>
  <si>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</si>
  <si>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</si>
  <si>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</si>
  <si>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</si>
  <si>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</si>
  <si>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</si>
  <si>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</si>
  <si>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</si>
  <si>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</si>
  <si>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</si>
  <si>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</si>
  <si>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</si>
  <si>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</si>
  <si>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</si>
  <si>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</si>
  <si>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</si>
  <si>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</si>
  <si>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</si>
  <si>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</si>
  <si>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</si>
  <si>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</si>
  <si>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</si>
  <si>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</si>
  <si>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</si>
  <si>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</si>
  <si>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</si>
  <si>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</si>
  <si>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</si>
  <si>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</si>
  <si>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</si>
  <si>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</si>
  <si>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</si>
  <si>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</si>
  <si>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</si>
  <si>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</si>
  <si>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</si>
  <si>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</si>
  <si>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</si>
  <si>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</si>
  <si>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</si>
  <si>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</si>
  <si>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</si>
  <si>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</si>
  <si>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</si>
  <si>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</si>
  <si>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</si>
  <si>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</si>
  <si>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</si>
  <si>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</si>
  <si>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</si>
  <si>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</si>
  <si>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</si>
  <si>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</si>
  <si>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</si>
  <si>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</si>
  <si>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</si>
  <si>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</si>
  <si>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</si>
  <si>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</si>
  <si>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 xml:space="preserve"> </t>
  </si>
  <si>
    <t>2021 m. rugsėjo 30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</si>
</sst>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3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1" fillId="2" borderId="0" xfId="1" applyFill="1"/>
    <xf numFmtId="0" fontId="9" fillId="2" borderId="2" xfId="1" applyFont="1" applyFill="1" applyBorder="1" applyAlignment="1">
      <alignment horizontal="right"/>
    </xf>
    <xf numFmtId="49" fontId="10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0" fontId="11" fillId="0" borderId="0" xfId="1" applyFont="1"/>
    <xf numFmtId="0" fontId="9" fillId="2" borderId="2" xfId="1" applyFont="1" applyFill="1" applyBorder="1" applyAlignment="1">
      <alignment horizontal="left"/>
    </xf>
    <xf numFmtId="164" fontId="12" fillId="2" borderId="2" xfId="1" applyNumberFormat="1" applyFont="1" applyFill="1" applyBorder="1"/>
    <xf numFmtId="1" fontId="9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4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164" fontId="15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7" fillId="2" borderId="5" xfId="1" applyFont="1" applyFill="1" applyBorder="1" applyAlignment="1">
      <alignment vertical="center"/>
    </xf>
    <xf numFmtId="164" fontId="10" fillId="2" borderId="2" xfId="1" applyNumberFormat="1" applyFont="1" applyFill="1" applyBorder="1"/>
    <xf numFmtId="0" fontId="1" fillId="0" borderId="0" xfId="1" applyBorder="1"/>
    <xf numFmtId="164" fontId="9" fillId="0" borderId="0" xfId="1" applyNumberFormat="1" applyFont="1" applyFill="1" applyBorder="1"/>
    <xf numFmtId="1" fontId="10" fillId="2" borderId="2" xfId="1" applyNumberFormat="1" applyFont="1" applyFill="1" applyBorder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/>
    </xf>
    <xf numFmtId="164" fontId="9" fillId="2" borderId="3" xfId="1" applyNumberFormat="1" applyFont="1" applyFill="1" applyBorder="1"/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/>
    </xf>
    <xf numFmtId="0" fontId="9" fillId="2" borderId="5" xfId="1" applyFont="1" applyFill="1" applyBorder="1" applyAlignment="1">
      <alignment horizontal="right"/>
    </xf>
    <xf numFmtId="164" fontId="9" fillId="0" borderId="2" xfId="1" applyNumberFormat="1" applyFont="1" applyBorder="1"/>
    <xf numFmtId="0" fontId="9" fillId="2" borderId="2" xfId="1" applyFont="1" applyFill="1" applyBorder="1" applyAlignment="1">
      <alignment horizontal="right" vertical="center"/>
    </xf>
    <xf numFmtId="1" fontId="9" fillId="0" borderId="2" xfId="1" applyNumberFormat="1" applyFont="1" applyBorder="1"/>
    <xf numFmtId="164" fontId="17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right"/>
    </xf>
    <xf numFmtId="164" fontId="9" fillId="2" borderId="6" xfId="1" applyNumberFormat="1" applyFont="1" applyFill="1" applyBorder="1"/>
    <xf numFmtId="49" fontId="10" fillId="2" borderId="9" xfId="1" applyNumberFormat="1" applyFont="1" applyFill="1" applyBorder="1" applyAlignment="1">
      <alignment horizontal="center"/>
    </xf>
    <xf numFmtId="164" fontId="18" fillId="2" borderId="2" xfId="2" applyNumberFormat="1" applyFont="1" applyFill="1" applyBorder="1" applyAlignment="1" applyProtection="1">
      <alignment horizontal="right" vertical="center"/>
    </xf>
    <xf numFmtId="49" fontId="18" fillId="2" borderId="10" xfId="2" applyNumberFormat="1" applyFont="1" applyFill="1" applyBorder="1" applyAlignment="1" applyProtection="1">
      <alignment horizontal="center" vertical="center"/>
    </xf>
    <xf numFmtId="0" fontId="18" fillId="2" borderId="9" xfId="2" applyNumberFormat="1" applyFont="1" applyFill="1" applyBorder="1" applyAlignment="1" applyProtection="1">
      <alignment horizontal="center" vertical="center"/>
    </xf>
    <xf numFmtId="49" fontId="10" fillId="2" borderId="17" xfId="1" applyNumberFormat="1" applyFont="1" applyFill="1" applyBorder="1" applyAlignment="1">
      <alignment vertical="center"/>
    </xf>
    <xf numFmtId="49" fontId="10" fillId="2" borderId="18" xfId="1" applyNumberFormat="1" applyFont="1" applyFill="1" applyBorder="1" applyAlignment="1">
      <alignment vertical="center"/>
    </xf>
    <xf numFmtId="49" fontId="18" fillId="2" borderId="9" xfId="2" applyNumberFormat="1" applyFont="1" applyFill="1" applyBorder="1" applyAlignment="1" applyProtection="1">
      <alignment horizontal="center" vertical="center"/>
    </xf>
    <xf numFmtId="0" fontId="18" fillId="2" borderId="9" xfId="2" applyNumberFormat="1" applyFont="1" applyFill="1" applyBorder="1" applyAlignment="1" applyProtection="1">
      <alignment horizontal="center" vertical="center" wrapText="1"/>
    </xf>
    <xf numFmtId="164" fontId="18" fillId="2" borderId="2" xfId="1" applyNumberFormat="1" applyFont="1" applyFill="1" applyBorder="1"/>
    <xf numFmtId="164" fontId="18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6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9" fillId="2" borderId="17" xfId="1" applyFont="1" applyFill="1" applyBorder="1" applyAlignment="1">
      <alignment horizontal="right"/>
    </xf>
    <xf numFmtId="0" fontId="9" fillId="2" borderId="18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/>
    </xf>
    <xf numFmtId="0" fontId="9" fillId="2" borderId="18" xfId="1" applyFont="1" applyFill="1" applyBorder="1" applyAlignment="1">
      <alignment horizontal="left"/>
    </xf>
    <xf numFmtId="164" fontId="18" fillId="2" borderId="6" xfId="1" applyNumberFormat="1" applyFont="1" applyFill="1" applyBorder="1"/>
    <xf numFmtId="0" fontId="18" fillId="2" borderId="17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/>
    </xf>
    <xf numFmtId="0" fontId="18" fillId="2" borderId="19" xfId="2" applyNumberFormat="1" applyFont="1" applyFill="1" applyBorder="1" applyAlignment="1" applyProtection="1">
      <alignment horizontal="center" vertical="center" wrapText="1"/>
    </xf>
    <xf numFmtId="49" fontId="18" fillId="2" borderId="14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8" fillId="2" borderId="17" xfId="2" applyNumberFormat="1" applyFont="1" applyFill="1" applyBorder="1" applyAlignment="1" applyProtection="1">
      <alignment horizontal="center" vertical="center"/>
    </xf>
    <xf numFmtId="0" fontId="9" fillId="2" borderId="17" xfId="1" applyFont="1" applyFill="1" applyBorder="1" applyAlignment="1">
      <alignment horizontal="left"/>
    </xf>
    <xf numFmtId="49" fontId="7" fillId="5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/>
    </xf>
    <xf numFmtId="0" fontId="18" fillId="2" borderId="18" xfId="2" applyNumberFormat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>
      <alignment vertical="center"/>
    </xf>
    <xf numFmtId="0" fontId="18" fillId="2" borderId="14" xfId="2" applyNumberFormat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>
      <alignment horizontal="left"/>
    </xf>
    <xf numFmtId="0" fontId="18" fillId="2" borderId="21" xfId="2" applyNumberFormat="1" applyFont="1" applyFill="1" applyBorder="1" applyAlignment="1" applyProtection="1">
      <alignment horizontal="center" vertical="center" wrapText="1"/>
    </xf>
    <xf numFmtId="0" fontId="9" fillId="2" borderId="21" xfId="1" applyFont="1" applyFill="1" applyBorder="1" applyAlignment="1">
      <alignment horizontal="right"/>
    </xf>
    <xf numFmtId="0" fontId="9" fillId="2" borderId="22" xfId="1" applyFont="1" applyFill="1" applyBorder="1" applyAlignment="1">
      <alignment horizontal="right"/>
    </xf>
    <xf numFmtId="0" fontId="9" fillId="2" borderId="23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6" fillId="2" borderId="3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2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0" fontId="7" fillId="2" borderId="27" xfId="2" applyNumberFormat="1" applyFont="1" applyFill="1" applyBorder="1" applyAlignment="1" applyProtection="1">
      <alignment horizontal="center" vertical="top" wrapText="1"/>
    </xf>
    <xf numFmtId="0" fontId="7" fillId="2" borderId="28" xfId="2" applyNumberFormat="1" applyFont="1" applyFill="1" applyBorder="1" applyAlignment="1" applyProtection="1">
      <alignment horizontal="center" vertical="top" wrapText="1"/>
    </xf>
    <xf numFmtId="0" fontId="7" fillId="2" borderId="29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1" xfId="1" applyFont="1" applyFill="1" applyBorder="1" applyAlignment="1">
      <alignment horizontal="center" vertical="top" wrapText="1"/>
    </xf>
    <xf numFmtId="0" fontId="4" fillId="2" borderId="15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7" fillId="2" borderId="24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49" fontId="10" fillId="2" borderId="30" xfId="1" applyNumberFormat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3"/>
  <sheetViews>
    <sheetView tabSelected="1" workbookViewId="0">
      <selection activeCell="M27" sqref="M26:M2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169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92" t="s">
        <v>3</v>
      </c>
      <c r="B7" s="92"/>
      <c r="C7" s="92"/>
      <c r="D7" s="92"/>
      <c r="E7" s="92"/>
      <c r="F7" s="92"/>
      <c r="G7" s="92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3" t="s">
        <v>4</v>
      </c>
      <c r="G9" s="93"/>
    </row>
    <row r="10" spans="1:7" ht="12.75" customHeight="1" x14ac:dyDescent="0.25">
      <c r="A10" s="94" t="s">
        <v>5</v>
      </c>
      <c r="B10" s="96" t="s">
        <v>6</v>
      </c>
      <c r="C10" s="94" t="s">
        <v>7</v>
      </c>
      <c r="D10" s="96" t="s">
        <v>8</v>
      </c>
      <c r="E10" s="96" t="s">
        <v>9</v>
      </c>
      <c r="F10" s="96"/>
      <c r="G10" s="96"/>
    </row>
    <row r="11" spans="1:7" x14ac:dyDescent="0.25">
      <c r="A11" s="94"/>
      <c r="B11" s="96"/>
      <c r="C11" s="94"/>
      <c r="D11" s="96"/>
      <c r="E11" s="96" t="s">
        <v>10</v>
      </c>
      <c r="F11" s="96"/>
      <c r="G11" s="96" t="s">
        <v>11</v>
      </c>
    </row>
    <row r="12" spans="1:7" ht="25.5" x14ac:dyDescent="0.25">
      <c r="A12" s="95"/>
      <c r="B12" s="96"/>
      <c r="C12" s="94"/>
      <c r="D12" s="96"/>
      <c r="E12" s="88" t="s">
        <v>12</v>
      </c>
      <c r="F12" s="87" t="s">
        <v>13</v>
      </c>
      <c r="G12" s="96"/>
    </row>
    <row r="13" spans="1:7" s="4" customFormat="1" ht="18" customHeight="1" x14ac:dyDescent="0.25">
      <c r="A13" s="102" t="s">
        <v>14</v>
      </c>
      <c r="B13" s="55" t="s">
        <v>15</v>
      </c>
      <c r="C13" s="56"/>
      <c r="D13" s="57">
        <f t="shared" ref="D13:D106" si="0">SUM(G13+E13)</f>
        <v>109.1</v>
      </c>
      <c r="E13" s="57">
        <f>SUM(E15:E15)</f>
        <v>109.1</v>
      </c>
      <c r="F13" s="57">
        <f>SUM(F15:F15)</f>
        <v>103</v>
      </c>
      <c r="G13" s="57">
        <f>SUM(G15:G15)</f>
        <v>0</v>
      </c>
    </row>
    <row r="14" spans="1:7" s="4" customFormat="1" ht="15" customHeight="1" x14ac:dyDescent="0.25">
      <c r="A14" s="103"/>
      <c r="B14" s="48" t="s">
        <v>155</v>
      </c>
      <c r="C14" s="47" t="s">
        <v>17</v>
      </c>
      <c r="D14" s="46">
        <f>SUM(D15)</f>
        <v>109.1</v>
      </c>
      <c r="E14" s="46">
        <f>SUM(E15)</f>
        <v>109.1</v>
      </c>
      <c r="F14" s="46">
        <f>SUM(F15)</f>
        <v>103</v>
      </c>
      <c r="G14" s="46">
        <f>SUM(G15)</f>
        <v>0</v>
      </c>
    </row>
    <row r="15" spans="1:7" s="4" customFormat="1" ht="12.75" customHeight="1" x14ac:dyDescent="0.25">
      <c r="A15" s="104"/>
      <c r="B15" s="43" t="s">
        <v>16</v>
      </c>
      <c r="C15" s="45"/>
      <c r="D15" s="44">
        <f t="shared" si="0"/>
        <v>109.1</v>
      </c>
      <c r="E15" s="7">
        <v>109.1</v>
      </c>
      <c r="F15" s="7">
        <v>103</v>
      </c>
      <c r="G15" s="7"/>
    </row>
    <row r="16" spans="1:7" ht="18" customHeight="1" x14ac:dyDescent="0.25">
      <c r="A16" s="105" t="s">
        <v>18</v>
      </c>
      <c r="B16" s="58" t="s">
        <v>19</v>
      </c>
      <c r="C16" s="59"/>
      <c r="D16" s="60">
        <f t="shared" si="0"/>
        <v>21710</v>
      </c>
      <c r="E16" s="60">
        <f>SUM(E62+E57+E50+E44+E38+E32+E25+E17)</f>
        <v>14386.4</v>
      </c>
      <c r="F16" s="60">
        <f>SUM(F62+F57+F50+F44+F38+F32+F25+F17)</f>
        <v>4948.3</v>
      </c>
      <c r="G16" s="60">
        <f>SUM(G62+G57+G50+G44+G38+G32+G25+G17)</f>
        <v>7323.5999999999995</v>
      </c>
    </row>
    <row r="17" spans="1:8" ht="15" customHeight="1" x14ac:dyDescent="0.25">
      <c r="A17" s="106"/>
      <c r="B17" s="48" t="s">
        <v>155</v>
      </c>
      <c r="C17" s="47" t="s">
        <v>17</v>
      </c>
      <c r="D17" s="46">
        <f t="shared" ref="D17:F17" si="1">SUM(D18:D24)</f>
        <v>7512.3</v>
      </c>
      <c r="E17" s="46">
        <f t="shared" si="1"/>
        <v>6099</v>
      </c>
      <c r="F17" s="46">
        <f t="shared" si="1"/>
        <v>4369.7</v>
      </c>
      <c r="G17" s="46">
        <f>SUM(G18:G24)</f>
        <v>1413.3000000000002</v>
      </c>
    </row>
    <row r="18" spans="1:8" ht="12.75" customHeight="1" x14ac:dyDescent="0.25">
      <c r="A18" s="107"/>
      <c r="B18" s="61" t="s">
        <v>20</v>
      </c>
      <c r="C18" s="49"/>
      <c r="D18" s="44">
        <f t="shared" si="0"/>
        <v>73.400000000000006</v>
      </c>
      <c r="E18" s="7">
        <v>46.3</v>
      </c>
      <c r="F18" s="7"/>
      <c r="G18" s="7">
        <v>27.1</v>
      </c>
      <c r="H18" s="9"/>
    </row>
    <row r="19" spans="1:8" ht="12.75" customHeight="1" x14ac:dyDescent="0.25">
      <c r="A19" s="107"/>
      <c r="B19" s="62" t="s">
        <v>21</v>
      </c>
      <c r="C19" s="50"/>
      <c r="D19" s="44">
        <f t="shared" si="0"/>
        <v>1622.3</v>
      </c>
      <c r="E19" s="7">
        <v>1622.3</v>
      </c>
      <c r="F19" s="7">
        <v>841.8</v>
      </c>
      <c r="G19" s="7"/>
      <c r="H19" s="9"/>
    </row>
    <row r="20" spans="1:8" ht="12.75" customHeight="1" x14ac:dyDescent="0.25">
      <c r="A20" s="107"/>
      <c r="B20" s="62" t="s">
        <v>22</v>
      </c>
      <c r="C20" s="50"/>
      <c r="D20" s="44">
        <f t="shared" si="0"/>
        <v>42.7</v>
      </c>
      <c r="E20" s="7">
        <v>42.7</v>
      </c>
      <c r="F20" s="7"/>
      <c r="G20" s="7"/>
      <c r="H20" s="9"/>
    </row>
    <row r="21" spans="1:8" ht="12.75" customHeight="1" x14ac:dyDescent="0.25">
      <c r="A21" s="107"/>
      <c r="B21" s="62" t="s">
        <v>159</v>
      </c>
      <c r="C21" s="50"/>
      <c r="D21" s="44">
        <f t="shared" si="0"/>
        <v>923.9</v>
      </c>
      <c r="E21" s="7"/>
      <c r="F21" s="7"/>
      <c r="G21" s="7">
        <v>923.9</v>
      </c>
      <c r="H21" s="9"/>
    </row>
    <row r="22" spans="1:8" ht="12.75" customHeight="1" x14ac:dyDescent="0.25">
      <c r="A22" s="107"/>
      <c r="B22" s="62" t="s">
        <v>23</v>
      </c>
      <c r="C22" s="50"/>
      <c r="D22" s="44">
        <f t="shared" si="0"/>
        <v>112.2</v>
      </c>
      <c r="E22" s="7"/>
      <c r="F22" s="7"/>
      <c r="G22" s="7">
        <v>112.2</v>
      </c>
      <c r="H22" s="9"/>
    </row>
    <row r="23" spans="1:8" ht="12.95" customHeight="1" x14ac:dyDescent="0.25">
      <c r="A23" s="107"/>
      <c r="B23" s="62" t="s">
        <v>16</v>
      </c>
      <c r="C23" s="50"/>
      <c r="D23" s="44">
        <f t="shared" si="0"/>
        <v>4705.3</v>
      </c>
      <c r="E23" s="7">
        <v>4355.2</v>
      </c>
      <c r="F23" s="7">
        <v>3527.9</v>
      </c>
      <c r="G23" s="7">
        <v>350.1</v>
      </c>
    </row>
    <row r="24" spans="1:8" ht="12.95" customHeight="1" x14ac:dyDescent="0.25">
      <c r="A24" s="107"/>
      <c r="B24" s="63" t="s">
        <v>24</v>
      </c>
      <c r="C24" s="50"/>
      <c r="D24" s="44">
        <f t="shared" si="0"/>
        <v>32.5</v>
      </c>
      <c r="E24" s="7">
        <v>32.5</v>
      </c>
      <c r="F24" s="7"/>
      <c r="G24" s="7"/>
    </row>
    <row r="25" spans="1:8" ht="30.75" customHeight="1" x14ac:dyDescent="0.25">
      <c r="A25" s="108"/>
      <c r="B25" s="52" t="s">
        <v>146</v>
      </c>
      <c r="C25" s="51" t="s">
        <v>25</v>
      </c>
      <c r="D25" s="54">
        <f t="shared" ref="D25:F25" si="2">SUM(D26:D31)</f>
        <v>611.90000000000009</v>
      </c>
      <c r="E25" s="54">
        <f t="shared" si="2"/>
        <v>550.20000000000005</v>
      </c>
      <c r="F25" s="54">
        <f t="shared" si="2"/>
        <v>8.5</v>
      </c>
      <c r="G25" s="54">
        <f>SUM(G26:G31)</f>
        <v>61.699999999999996</v>
      </c>
    </row>
    <row r="26" spans="1:8" ht="12.95" customHeight="1" x14ac:dyDescent="0.25">
      <c r="A26" s="107"/>
      <c r="B26" s="61" t="s">
        <v>20</v>
      </c>
      <c r="C26" s="109"/>
      <c r="D26" s="44">
        <f t="shared" si="0"/>
        <v>44.4</v>
      </c>
      <c r="E26" s="7">
        <v>7.4</v>
      </c>
      <c r="F26" s="11">
        <v>4.0999999999999996</v>
      </c>
      <c r="G26" s="7">
        <v>37</v>
      </c>
      <c r="H26" s="9"/>
    </row>
    <row r="27" spans="1:8" ht="12.95" customHeight="1" x14ac:dyDescent="0.25">
      <c r="A27" s="107"/>
      <c r="B27" s="62" t="s">
        <v>26</v>
      </c>
      <c r="C27" s="109"/>
      <c r="D27" s="44">
        <f t="shared" si="0"/>
        <v>4.7</v>
      </c>
      <c r="E27" s="7">
        <v>4.7</v>
      </c>
      <c r="F27" s="7"/>
      <c r="G27" s="7"/>
      <c r="H27" s="9"/>
    </row>
    <row r="28" spans="1:8" ht="12.95" customHeight="1" x14ac:dyDescent="0.25">
      <c r="A28" s="107"/>
      <c r="B28" s="62" t="s">
        <v>27</v>
      </c>
      <c r="C28" s="109"/>
      <c r="D28" s="44">
        <f t="shared" si="0"/>
        <v>146.30000000000001</v>
      </c>
      <c r="E28" s="7">
        <v>146.30000000000001</v>
      </c>
      <c r="F28" s="7">
        <v>4.4000000000000004</v>
      </c>
      <c r="G28" s="7"/>
      <c r="H28" s="9"/>
    </row>
    <row r="29" spans="1:8" ht="12.95" customHeight="1" x14ac:dyDescent="0.25">
      <c r="A29" s="107"/>
      <c r="B29" s="62" t="s">
        <v>28</v>
      </c>
      <c r="C29" s="109"/>
      <c r="D29" s="44">
        <f t="shared" si="0"/>
        <v>151.4</v>
      </c>
      <c r="E29" s="7">
        <v>151.4</v>
      </c>
      <c r="F29" s="7"/>
      <c r="G29" s="7"/>
    </row>
    <row r="30" spans="1:8" ht="12.95" customHeight="1" x14ac:dyDescent="0.25">
      <c r="A30" s="107"/>
      <c r="B30" s="62" t="s">
        <v>29</v>
      </c>
      <c r="C30" s="109"/>
      <c r="D30" s="44">
        <f t="shared" si="0"/>
        <v>3.3</v>
      </c>
      <c r="E30" s="7"/>
      <c r="F30" s="7"/>
      <c r="G30" s="7">
        <v>3.3</v>
      </c>
    </row>
    <row r="31" spans="1:8" ht="12.95" customHeight="1" x14ac:dyDescent="0.25">
      <c r="A31" s="107"/>
      <c r="B31" s="63" t="s">
        <v>16</v>
      </c>
      <c r="C31" s="109"/>
      <c r="D31" s="44">
        <f t="shared" si="0"/>
        <v>261.8</v>
      </c>
      <c r="E31" s="7">
        <v>240.4</v>
      </c>
      <c r="F31" s="7"/>
      <c r="G31" s="7">
        <v>21.4</v>
      </c>
    </row>
    <row r="32" spans="1:8" ht="15" customHeight="1" x14ac:dyDescent="0.25">
      <c r="A32" s="108"/>
      <c r="B32" s="48" t="s">
        <v>148</v>
      </c>
      <c r="C32" s="51" t="s">
        <v>30</v>
      </c>
      <c r="D32" s="65">
        <f t="shared" ref="D32:F32" si="3">SUM(D33:D37)</f>
        <v>1446.1</v>
      </c>
      <c r="E32" s="53">
        <f t="shared" si="3"/>
        <v>459.4</v>
      </c>
      <c r="F32" s="53">
        <f t="shared" si="3"/>
        <v>112.7</v>
      </c>
      <c r="G32" s="53">
        <f>SUM(G33:G37)</f>
        <v>986.7</v>
      </c>
    </row>
    <row r="33" spans="1:8" ht="12.95" customHeight="1" x14ac:dyDescent="0.25">
      <c r="A33" s="107"/>
      <c r="B33" s="61" t="s">
        <v>20</v>
      </c>
      <c r="C33" s="100"/>
      <c r="D33" s="7">
        <f t="shared" si="0"/>
        <v>187.4</v>
      </c>
      <c r="E33" s="7">
        <v>25.5</v>
      </c>
      <c r="F33" s="7">
        <v>11.4</v>
      </c>
      <c r="G33" s="7">
        <v>161.9</v>
      </c>
      <c r="H33" s="9"/>
    </row>
    <row r="34" spans="1:8" ht="12.95" customHeight="1" x14ac:dyDescent="0.25">
      <c r="A34" s="107"/>
      <c r="B34" s="62" t="s">
        <v>29</v>
      </c>
      <c r="C34" s="100"/>
      <c r="D34" s="7">
        <f t="shared" si="0"/>
        <v>10</v>
      </c>
      <c r="E34" s="7"/>
      <c r="F34" s="7"/>
      <c r="G34" s="7">
        <v>10</v>
      </c>
      <c r="H34" s="9"/>
    </row>
    <row r="35" spans="1:8" ht="12.95" customHeight="1" x14ac:dyDescent="0.25">
      <c r="A35" s="107"/>
      <c r="B35" s="62" t="s">
        <v>167</v>
      </c>
      <c r="C35" s="100"/>
      <c r="D35" s="7">
        <f t="shared" si="0"/>
        <v>6.5</v>
      </c>
      <c r="E35" s="7"/>
      <c r="F35" s="7"/>
      <c r="G35" s="7">
        <v>6.5</v>
      </c>
      <c r="H35" s="9"/>
    </row>
    <row r="36" spans="1:8" ht="12.95" customHeight="1" x14ac:dyDescent="0.25">
      <c r="A36" s="107"/>
      <c r="B36" s="62" t="s">
        <v>23</v>
      </c>
      <c r="C36" s="100"/>
      <c r="D36" s="7">
        <f t="shared" si="0"/>
        <v>348</v>
      </c>
      <c r="E36" s="7"/>
      <c r="F36" s="7"/>
      <c r="G36" s="7">
        <v>348</v>
      </c>
      <c r="H36" s="9"/>
    </row>
    <row r="37" spans="1:8" ht="12.95" customHeight="1" x14ac:dyDescent="0.25">
      <c r="A37" s="107"/>
      <c r="B37" s="63" t="s">
        <v>16</v>
      </c>
      <c r="C37" s="100"/>
      <c r="D37" s="7">
        <f t="shared" si="0"/>
        <v>894.2</v>
      </c>
      <c r="E37" s="7">
        <v>433.9</v>
      </c>
      <c r="F37" s="7">
        <v>101.3</v>
      </c>
      <c r="G37" s="7">
        <v>460.3</v>
      </c>
      <c r="H37" s="9"/>
    </row>
    <row r="38" spans="1:8" ht="27" x14ac:dyDescent="0.25">
      <c r="A38" s="107"/>
      <c r="B38" s="52" t="s">
        <v>161</v>
      </c>
      <c r="C38" s="47" t="s">
        <v>31</v>
      </c>
      <c r="D38" s="54">
        <f t="shared" ref="D38:F38" si="4">SUM(D39:D43)</f>
        <v>4153.6000000000004</v>
      </c>
      <c r="E38" s="54">
        <f t="shared" si="4"/>
        <v>1466.5</v>
      </c>
      <c r="F38" s="54">
        <f t="shared" si="4"/>
        <v>126.39999999999999</v>
      </c>
      <c r="G38" s="54">
        <f>SUM(G39:G43)</f>
        <v>2687.1</v>
      </c>
      <c r="H38" s="9"/>
    </row>
    <row r="39" spans="1:8" ht="12.95" customHeight="1" x14ac:dyDescent="0.25">
      <c r="A39" s="107"/>
      <c r="B39" s="61" t="s">
        <v>20</v>
      </c>
      <c r="C39" s="99"/>
      <c r="D39" s="7">
        <f t="shared" si="0"/>
        <v>215.7</v>
      </c>
      <c r="E39" s="7"/>
      <c r="F39" s="7"/>
      <c r="G39" s="7">
        <v>215.7</v>
      </c>
      <c r="H39" s="9"/>
    </row>
    <row r="40" spans="1:8" ht="12.95" customHeight="1" x14ac:dyDescent="0.25">
      <c r="A40" s="107"/>
      <c r="B40" s="62" t="s">
        <v>32</v>
      </c>
      <c r="C40" s="100"/>
      <c r="D40" s="7">
        <f t="shared" si="0"/>
        <v>2469.3000000000002</v>
      </c>
      <c r="E40" s="7">
        <v>1035</v>
      </c>
      <c r="F40" s="7"/>
      <c r="G40" s="7">
        <v>1434.3</v>
      </c>
      <c r="H40" s="9"/>
    </row>
    <row r="41" spans="1:8" ht="12.95" customHeight="1" x14ac:dyDescent="0.25">
      <c r="A41" s="107"/>
      <c r="B41" s="64" t="s">
        <v>21</v>
      </c>
      <c r="C41" s="100"/>
      <c r="D41" s="7">
        <f t="shared" si="0"/>
        <v>29.1</v>
      </c>
      <c r="E41" s="7">
        <v>29.1</v>
      </c>
      <c r="F41" s="7">
        <v>22.3</v>
      </c>
      <c r="G41" s="7"/>
      <c r="H41" s="9"/>
    </row>
    <row r="42" spans="1:8" ht="12.95" customHeight="1" x14ac:dyDescent="0.25">
      <c r="A42" s="107"/>
      <c r="B42" s="62" t="s">
        <v>29</v>
      </c>
      <c r="C42" s="100"/>
      <c r="D42" s="7">
        <f t="shared" si="0"/>
        <v>38.1</v>
      </c>
      <c r="E42" s="7"/>
      <c r="F42" s="7"/>
      <c r="G42" s="7">
        <v>38.1</v>
      </c>
      <c r="H42" s="9"/>
    </row>
    <row r="43" spans="1:8" ht="12.95" customHeight="1" x14ac:dyDescent="0.25">
      <c r="A43" s="107"/>
      <c r="B43" s="63" t="s">
        <v>16</v>
      </c>
      <c r="C43" s="100"/>
      <c r="D43" s="7">
        <f t="shared" si="0"/>
        <v>1401.4</v>
      </c>
      <c r="E43" s="7">
        <v>402.4</v>
      </c>
      <c r="F43" s="7">
        <v>104.1</v>
      </c>
      <c r="G43" s="7">
        <v>999</v>
      </c>
      <c r="H43" s="9"/>
    </row>
    <row r="44" spans="1:8" ht="15" customHeight="1" x14ac:dyDescent="0.25">
      <c r="A44" s="107"/>
      <c r="B44" s="52" t="s">
        <v>150</v>
      </c>
      <c r="C44" s="47" t="s">
        <v>33</v>
      </c>
      <c r="D44" s="54">
        <f t="shared" ref="D44:F44" si="5">SUM(D45:D49)</f>
        <v>4367.3</v>
      </c>
      <c r="E44" s="54">
        <f t="shared" si="5"/>
        <v>4204.7</v>
      </c>
      <c r="F44" s="54">
        <f t="shared" si="5"/>
        <v>322.60000000000002</v>
      </c>
      <c r="G44" s="54">
        <f>SUM(G45:G49)</f>
        <v>162.6</v>
      </c>
      <c r="H44" s="9"/>
    </row>
    <row r="45" spans="1:8" ht="12.95" customHeight="1" x14ac:dyDescent="0.25">
      <c r="A45" s="107"/>
      <c r="B45" s="61" t="s">
        <v>20</v>
      </c>
      <c r="C45" s="110"/>
      <c r="D45" s="44">
        <f t="shared" si="0"/>
        <v>265.3</v>
      </c>
      <c r="E45" s="7">
        <v>112.7</v>
      </c>
      <c r="F45" s="7">
        <v>100.7</v>
      </c>
      <c r="G45" s="7">
        <v>152.6</v>
      </c>
    </row>
    <row r="46" spans="1:8" ht="12.95" customHeight="1" x14ac:dyDescent="0.25">
      <c r="A46" s="107"/>
      <c r="B46" s="62" t="s">
        <v>27</v>
      </c>
      <c r="C46" s="111"/>
      <c r="D46" s="44">
        <f>SUM(G46+E46)</f>
        <v>53.4</v>
      </c>
      <c r="E46" s="7">
        <v>53.4</v>
      </c>
      <c r="F46" s="7">
        <v>7.7</v>
      </c>
      <c r="G46" s="7"/>
    </row>
    <row r="47" spans="1:8" ht="12.95" customHeight="1" x14ac:dyDescent="0.25">
      <c r="A47" s="107"/>
      <c r="B47" s="64" t="s">
        <v>21</v>
      </c>
      <c r="C47" s="111"/>
      <c r="D47" s="44">
        <f>SUM(G47+E47)</f>
        <v>1.7</v>
      </c>
      <c r="E47" s="7">
        <v>1.7</v>
      </c>
      <c r="F47" s="7"/>
      <c r="G47" s="7"/>
    </row>
    <row r="48" spans="1:8" ht="12.95" customHeight="1" x14ac:dyDescent="0.25">
      <c r="A48" s="107"/>
      <c r="B48" s="62" t="s">
        <v>16</v>
      </c>
      <c r="C48" s="111"/>
      <c r="D48" s="44">
        <f t="shared" si="0"/>
        <v>1695</v>
      </c>
      <c r="E48" s="7">
        <v>1685</v>
      </c>
      <c r="F48" s="7">
        <v>214.2</v>
      </c>
      <c r="G48" s="7">
        <v>10</v>
      </c>
    </row>
    <row r="49" spans="1:8" ht="12.95" customHeight="1" x14ac:dyDescent="0.25">
      <c r="A49" s="107"/>
      <c r="B49" s="63" t="s">
        <v>34</v>
      </c>
      <c r="C49" s="112"/>
      <c r="D49" s="44">
        <f t="shared" si="0"/>
        <v>2351.9</v>
      </c>
      <c r="E49" s="7">
        <v>2351.9</v>
      </c>
      <c r="F49" s="7"/>
      <c r="G49" s="7"/>
    </row>
    <row r="50" spans="1:8" ht="15" customHeight="1" x14ac:dyDescent="0.25">
      <c r="A50" s="107"/>
      <c r="B50" s="52" t="s">
        <v>151</v>
      </c>
      <c r="C50" s="51" t="s">
        <v>35</v>
      </c>
      <c r="D50" s="54">
        <f t="shared" ref="D50:F50" si="6">SUM(D51:D56)</f>
        <v>153.60000000000002</v>
      </c>
      <c r="E50" s="54">
        <f t="shared" si="6"/>
        <v>153.60000000000002</v>
      </c>
      <c r="F50" s="54">
        <f t="shared" si="6"/>
        <v>6.8</v>
      </c>
      <c r="G50" s="54">
        <f>SUM(G51:G56)</f>
        <v>0</v>
      </c>
    </row>
    <row r="51" spans="1:8" ht="12.95" customHeight="1" x14ac:dyDescent="0.25">
      <c r="A51" s="107"/>
      <c r="B51" s="61" t="s">
        <v>20</v>
      </c>
      <c r="C51" s="110"/>
      <c r="D51" s="44">
        <f t="shared" si="0"/>
        <v>10.5</v>
      </c>
      <c r="E51" s="7">
        <v>10.5</v>
      </c>
      <c r="F51" s="7">
        <v>3</v>
      </c>
      <c r="G51" s="7"/>
      <c r="H51" s="9"/>
    </row>
    <row r="52" spans="1:8" ht="12.95" customHeight="1" x14ac:dyDescent="0.25">
      <c r="A52" s="107"/>
      <c r="B52" s="64" t="s">
        <v>21</v>
      </c>
      <c r="C52" s="111"/>
      <c r="D52" s="44">
        <f t="shared" si="0"/>
        <v>3.9</v>
      </c>
      <c r="E52" s="7">
        <v>3.9</v>
      </c>
      <c r="F52" s="7">
        <v>3.8</v>
      </c>
      <c r="G52" s="7"/>
      <c r="H52" s="9"/>
    </row>
    <row r="53" spans="1:8" ht="12.95" customHeight="1" x14ac:dyDescent="0.25">
      <c r="A53" s="107"/>
      <c r="B53" s="62" t="s">
        <v>22</v>
      </c>
      <c r="C53" s="111"/>
      <c r="D53" s="44">
        <f t="shared" si="0"/>
        <v>67</v>
      </c>
      <c r="E53" s="7">
        <v>67</v>
      </c>
      <c r="F53" s="7"/>
      <c r="G53" s="7"/>
      <c r="H53" s="9"/>
    </row>
    <row r="54" spans="1:8" ht="12.95" customHeight="1" x14ac:dyDescent="0.25">
      <c r="A54" s="107"/>
      <c r="B54" s="62" t="s">
        <v>29</v>
      </c>
      <c r="C54" s="111"/>
      <c r="D54" s="44">
        <f t="shared" si="0"/>
        <v>1</v>
      </c>
      <c r="E54" s="7">
        <v>1</v>
      </c>
      <c r="F54" s="7"/>
      <c r="G54" s="7"/>
      <c r="H54" s="9"/>
    </row>
    <row r="55" spans="1:8" ht="12.95" customHeight="1" x14ac:dyDescent="0.25">
      <c r="A55" s="107"/>
      <c r="B55" s="62" t="s">
        <v>16</v>
      </c>
      <c r="C55" s="111"/>
      <c r="D55" s="44">
        <f t="shared" si="0"/>
        <v>45.2</v>
      </c>
      <c r="E55" s="7">
        <v>45.2</v>
      </c>
      <c r="F55" s="7"/>
      <c r="G55" s="7"/>
      <c r="H55" s="9"/>
    </row>
    <row r="56" spans="1:8" ht="12.95" customHeight="1" x14ac:dyDescent="0.25">
      <c r="A56" s="107"/>
      <c r="B56" s="63" t="s">
        <v>36</v>
      </c>
      <c r="C56" s="112"/>
      <c r="D56" s="44">
        <f t="shared" si="0"/>
        <v>26</v>
      </c>
      <c r="E56" s="7">
        <v>26</v>
      </c>
      <c r="F56" s="7"/>
      <c r="G56" s="12"/>
    </row>
    <row r="57" spans="1:8" ht="15" customHeight="1" x14ac:dyDescent="0.25">
      <c r="A57" s="107"/>
      <c r="B57" s="52" t="s">
        <v>162</v>
      </c>
      <c r="C57" s="51" t="s">
        <v>37</v>
      </c>
      <c r="D57" s="54">
        <f t="shared" ref="D57:F57" si="7">SUM(D58:D61)</f>
        <v>1142.7</v>
      </c>
      <c r="E57" s="54">
        <f t="shared" si="7"/>
        <v>940.2</v>
      </c>
      <c r="F57" s="54">
        <f t="shared" si="7"/>
        <v>1.3</v>
      </c>
      <c r="G57" s="54">
        <f>SUM(G58:G61)</f>
        <v>202.5</v>
      </c>
    </row>
    <row r="58" spans="1:8" ht="12.95" customHeight="1" x14ac:dyDescent="0.25">
      <c r="A58" s="107"/>
      <c r="B58" s="61" t="s">
        <v>20</v>
      </c>
      <c r="C58" s="110"/>
      <c r="D58" s="44">
        <f t="shared" si="0"/>
        <v>211.7</v>
      </c>
      <c r="E58" s="7">
        <v>87</v>
      </c>
      <c r="F58" s="7">
        <v>1.3</v>
      </c>
      <c r="G58" s="7">
        <v>124.7</v>
      </c>
    </row>
    <row r="59" spans="1:8" ht="12.95" customHeight="1" x14ac:dyDescent="0.25">
      <c r="A59" s="107"/>
      <c r="B59" s="62" t="s">
        <v>167</v>
      </c>
      <c r="C59" s="111"/>
      <c r="D59" s="44">
        <f t="shared" si="0"/>
        <v>8.6</v>
      </c>
      <c r="E59" s="7"/>
      <c r="F59" s="7"/>
      <c r="G59" s="7">
        <v>8.6</v>
      </c>
    </row>
    <row r="60" spans="1:8" ht="12.75" customHeight="1" x14ac:dyDescent="0.25">
      <c r="A60" s="107"/>
      <c r="B60" s="62" t="s">
        <v>16</v>
      </c>
      <c r="C60" s="111"/>
      <c r="D60" s="44">
        <f t="shared" si="0"/>
        <v>768.40000000000009</v>
      </c>
      <c r="E60" s="7">
        <v>764.2</v>
      </c>
      <c r="F60" s="7"/>
      <c r="G60" s="7">
        <v>4.2</v>
      </c>
      <c r="H60" s="9"/>
    </row>
    <row r="61" spans="1:8" ht="12.95" customHeight="1" x14ac:dyDescent="0.25">
      <c r="A61" s="107"/>
      <c r="B61" s="63" t="s">
        <v>36</v>
      </c>
      <c r="C61" s="112"/>
      <c r="D61" s="44">
        <f t="shared" si="0"/>
        <v>154</v>
      </c>
      <c r="E61" s="7">
        <v>89</v>
      </c>
      <c r="F61" s="7"/>
      <c r="G61" s="7">
        <v>65</v>
      </c>
    </row>
    <row r="62" spans="1:8" ht="15" customHeight="1" x14ac:dyDescent="0.25">
      <c r="A62" s="107"/>
      <c r="B62" s="52" t="s">
        <v>153</v>
      </c>
      <c r="C62" s="72" t="s">
        <v>38</v>
      </c>
      <c r="D62" s="54">
        <f t="shared" ref="D62:F62" si="8">SUM(D63:D67)</f>
        <v>2322.5</v>
      </c>
      <c r="E62" s="54">
        <f t="shared" si="8"/>
        <v>512.79999999999995</v>
      </c>
      <c r="F62" s="54">
        <f t="shared" si="8"/>
        <v>0.3</v>
      </c>
      <c r="G62" s="54">
        <f>SUM(G63:G67)</f>
        <v>1809.6999999999998</v>
      </c>
    </row>
    <row r="63" spans="1:8" ht="12.95" customHeight="1" x14ac:dyDescent="0.25">
      <c r="A63" s="107"/>
      <c r="B63" s="62" t="s">
        <v>20</v>
      </c>
      <c r="C63" s="100"/>
      <c r="D63" s="7">
        <f t="shared" si="0"/>
        <v>571.9</v>
      </c>
      <c r="E63" s="7">
        <v>0.3</v>
      </c>
      <c r="F63" s="7">
        <v>0.3</v>
      </c>
      <c r="G63" s="7">
        <v>571.6</v>
      </c>
      <c r="H63" s="9"/>
    </row>
    <row r="64" spans="1:8" ht="12.95" customHeight="1" x14ac:dyDescent="0.25">
      <c r="A64" s="107"/>
      <c r="B64" s="64" t="s">
        <v>21</v>
      </c>
      <c r="C64" s="100"/>
      <c r="D64" s="7">
        <f t="shared" si="0"/>
        <v>453</v>
      </c>
      <c r="E64" s="7">
        <v>453</v>
      </c>
      <c r="F64" s="7"/>
      <c r="G64" s="7"/>
      <c r="H64" s="9"/>
    </row>
    <row r="65" spans="1:8" ht="12.95" customHeight="1" x14ac:dyDescent="0.25">
      <c r="A65" s="107"/>
      <c r="B65" s="62" t="s">
        <v>39</v>
      </c>
      <c r="C65" s="100"/>
      <c r="D65" s="7">
        <f t="shared" si="0"/>
        <v>920</v>
      </c>
      <c r="E65" s="7"/>
      <c r="F65" s="7"/>
      <c r="G65" s="7">
        <v>920</v>
      </c>
      <c r="H65" s="9"/>
    </row>
    <row r="66" spans="1:8" ht="12.95" customHeight="1" x14ac:dyDescent="0.25">
      <c r="A66" s="107"/>
      <c r="B66" s="62" t="s">
        <v>29</v>
      </c>
      <c r="C66" s="100"/>
      <c r="D66" s="7">
        <f t="shared" si="0"/>
        <v>100.8</v>
      </c>
      <c r="E66" s="7"/>
      <c r="F66" s="7"/>
      <c r="G66" s="7">
        <v>100.8</v>
      </c>
      <c r="H66" s="9"/>
    </row>
    <row r="67" spans="1:8" ht="12.95" customHeight="1" x14ac:dyDescent="0.25">
      <c r="A67" s="107"/>
      <c r="B67" s="63" t="s">
        <v>16</v>
      </c>
      <c r="C67" s="100"/>
      <c r="D67" s="7">
        <f t="shared" si="0"/>
        <v>276.8</v>
      </c>
      <c r="E67" s="7">
        <v>59.5</v>
      </c>
      <c r="F67" s="7"/>
      <c r="G67" s="7">
        <v>217.3</v>
      </c>
      <c r="H67" s="9"/>
    </row>
    <row r="68" spans="1:8" ht="18" customHeight="1" x14ac:dyDescent="0.25">
      <c r="A68" s="97" t="s">
        <v>40</v>
      </c>
      <c r="B68" s="73" t="s">
        <v>41</v>
      </c>
      <c r="C68" s="68"/>
      <c r="D68" s="69">
        <f t="shared" si="0"/>
        <v>43.8</v>
      </c>
      <c r="E68" s="69">
        <f>SUM(E69+E73+E76+E71)</f>
        <v>29.1</v>
      </c>
      <c r="F68" s="69">
        <f>SUM(F69+F73+F76+F71)</f>
        <v>0</v>
      </c>
      <c r="G68" s="69">
        <f>SUM(G69+G73+G76+G71)</f>
        <v>14.7</v>
      </c>
    </row>
    <row r="69" spans="1:8" ht="15" customHeight="1" x14ac:dyDescent="0.25">
      <c r="A69" s="97"/>
      <c r="B69" s="48" t="s">
        <v>155</v>
      </c>
      <c r="C69" s="47" t="s">
        <v>17</v>
      </c>
      <c r="D69" s="46">
        <f>SUM(D70)</f>
        <v>10</v>
      </c>
      <c r="E69" s="46">
        <f>SUM(E70)</f>
        <v>9.3000000000000007</v>
      </c>
      <c r="F69" s="46">
        <f>SUM(F70)</f>
        <v>0</v>
      </c>
      <c r="G69" s="46">
        <f>SUM(G70)</f>
        <v>0.7</v>
      </c>
    </row>
    <row r="70" spans="1:8" ht="12.75" customHeight="1" x14ac:dyDescent="0.25">
      <c r="A70" s="97"/>
      <c r="B70" s="5" t="s">
        <v>16</v>
      </c>
      <c r="C70" s="6"/>
      <c r="D70" s="7">
        <f t="shared" si="0"/>
        <v>10</v>
      </c>
      <c r="E70" s="7">
        <v>9.3000000000000007</v>
      </c>
      <c r="F70" s="12"/>
      <c r="G70" s="7">
        <v>0.7</v>
      </c>
    </row>
    <row r="71" spans="1:8" ht="15" customHeight="1" x14ac:dyDescent="0.25">
      <c r="A71" s="97"/>
      <c r="B71" s="48" t="s">
        <v>148</v>
      </c>
      <c r="C71" s="51" t="s">
        <v>30</v>
      </c>
      <c r="D71" s="53">
        <f t="shared" ref="D71:F71" si="9">SUM(D72)</f>
        <v>14</v>
      </c>
      <c r="E71" s="53">
        <f t="shared" si="9"/>
        <v>0</v>
      </c>
      <c r="F71" s="53">
        <f t="shared" si="9"/>
        <v>0</v>
      </c>
      <c r="G71" s="53">
        <f>SUM(G72)</f>
        <v>14</v>
      </c>
    </row>
    <row r="72" spans="1:8" ht="12.75" customHeight="1" x14ac:dyDescent="0.25">
      <c r="A72" s="97"/>
      <c r="B72" s="5" t="s">
        <v>16</v>
      </c>
      <c r="C72" s="6"/>
      <c r="D72" s="7">
        <f t="shared" ref="D72" si="10">SUM(G72+E72)</f>
        <v>14</v>
      </c>
      <c r="E72" s="7"/>
      <c r="F72" s="12"/>
      <c r="G72" s="7">
        <v>14</v>
      </c>
    </row>
    <row r="73" spans="1:8" ht="27" x14ac:dyDescent="0.25">
      <c r="A73" s="97"/>
      <c r="B73" s="66" t="s">
        <v>163</v>
      </c>
      <c r="C73" s="47" t="s">
        <v>31</v>
      </c>
      <c r="D73" s="54">
        <f t="shared" ref="D73:E73" si="11">SUM(D74:D75)</f>
        <v>16</v>
      </c>
      <c r="E73" s="54">
        <f t="shared" si="11"/>
        <v>16</v>
      </c>
      <c r="F73" s="54">
        <f t="shared" ref="F73:G73" si="12">SUM(F74:F75)</f>
        <v>0</v>
      </c>
      <c r="G73" s="54">
        <f t="shared" si="12"/>
        <v>0</v>
      </c>
    </row>
    <row r="74" spans="1:8" ht="12.95" customHeight="1" x14ac:dyDescent="0.25">
      <c r="A74" s="98"/>
      <c r="B74" s="61" t="s">
        <v>16</v>
      </c>
      <c r="C74" s="99"/>
      <c r="D74" s="7">
        <f t="shared" si="0"/>
        <v>15.4</v>
      </c>
      <c r="E74" s="7">
        <v>15.4</v>
      </c>
      <c r="F74" s="12"/>
      <c r="G74" s="12"/>
    </row>
    <row r="75" spans="1:8" ht="12.95" customHeight="1" x14ac:dyDescent="0.25">
      <c r="A75" s="98"/>
      <c r="B75" s="63" t="s">
        <v>24</v>
      </c>
      <c r="C75" s="100"/>
      <c r="D75" s="7">
        <f t="shared" si="0"/>
        <v>0.6</v>
      </c>
      <c r="E75" s="7">
        <v>0.6</v>
      </c>
      <c r="F75" s="12"/>
      <c r="G75" s="12"/>
    </row>
    <row r="76" spans="1:8" ht="15" customHeight="1" x14ac:dyDescent="0.25">
      <c r="A76" s="97"/>
      <c r="B76" s="52" t="s">
        <v>164</v>
      </c>
      <c r="C76" s="47" t="s">
        <v>33</v>
      </c>
      <c r="D76" s="54">
        <f t="shared" ref="D76:F76" si="13">SUM(D77)</f>
        <v>3.8</v>
      </c>
      <c r="E76" s="54">
        <f t="shared" si="13"/>
        <v>3.8</v>
      </c>
      <c r="F76" s="54">
        <f t="shared" si="13"/>
        <v>0</v>
      </c>
      <c r="G76" s="54">
        <f>SUM(G77)</f>
        <v>0</v>
      </c>
    </row>
    <row r="77" spans="1:8" ht="12.75" customHeight="1" x14ac:dyDescent="0.25">
      <c r="A77" s="97"/>
      <c r="B77" s="5" t="s">
        <v>16</v>
      </c>
      <c r="C77" s="6"/>
      <c r="D77" s="7">
        <f t="shared" si="0"/>
        <v>3.8</v>
      </c>
      <c r="E77" s="7">
        <v>3.8</v>
      </c>
      <c r="F77" s="15"/>
      <c r="G77" s="15"/>
    </row>
    <row r="78" spans="1:8" ht="18" customHeight="1" x14ac:dyDescent="0.25">
      <c r="A78" s="97" t="s">
        <v>42</v>
      </c>
      <c r="B78" s="67" t="s">
        <v>43</v>
      </c>
      <c r="C78" s="68"/>
      <c r="D78" s="69">
        <f t="shared" ref="D78" si="14">SUM(G78+E78)</f>
        <v>48.2</v>
      </c>
      <c r="E78" s="69">
        <f t="shared" ref="E78:F78" si="15">SUM(E79+E81+E84)</f>
        <v>41.2</v>
      </c>
      <c r="F78" s="69">
        <f t="shared" si="15"/>
        <v>0</v>
      </c>
      <c r="G78" s="69">
        <f>SUM(G79+G81+G84)</f>
        <v>7</v>
      </c>
    </row>
    <row r="79" spans="1:8" ht="15" customHeight="1" x14ac:dyDescent="0.25">
      <c r="A79" s="97"/>
      <c r="B79" s="48" t="s">
        <v>155</v>
      </c>
      <c r="C79" s="47" t="s">
        <v>17</v>
      </c>
      <c r="D79" s="46">
        <f>SUM(D80)</f>
        <v>11.3</v>
      </c>
      <c r="E79" s="46">
        <f>SUM(E80)</f>
        <v>11.3</v>
      </c>
      <c r="F79" s="46">
        <f>SUM(F80)</f>
        <v>0</v>
      </c>
      <c r="G79" s="46">
        <f>SUM(G80)</f>
        <v>0</v>
      </c>
    </row>
    <row r="80" spans="1:8" ht="12.75" customHeight="1" x14ac:dyDescent="0.25">
      <c r="A80" s="97"/>
      <c r="B80" s="5" t="s">
        <v>16</v>
      </c>
      <c r="C80" s="6"/>
      <c r="D80" s="7">
        <f t="shared" si="0"/>
        <v>11.3</v>
      </c>
      <c r="E80" s="7">
        <v>11.3</v>
      </c>
      <c r="F80" s="7"/>
      <c r="G80" s="7"/>
    </row>
    <row r="81" spans="1:7" ht="27" x14ac:dyDescent="0.25">
      <c r="A81" s="97"/>
      <c r="B81" s="66" t="s">
        <v>161</v>
      </c>
      <c r="C81" s="47" t="s">
        <v>31</v>
      </c>
      <c r="D81" s="54">
        <f t="shared" ref="D81" si="16">SUM(D82:D83)</f>
        <v>30.3</v>
      </c>
      <c r="E81" s="54">
        <f t="shared" ref="E81:G81" si="17">SUM(E82:E83)</f>
        <v>23.3</v>
      </c>
      <c r="F81" s="54">
        <f t="shared" si="17"/>
        <v>0</v>
      </c>
      <c r="G81" s="54">
        <f t="shared" si="17"/>
        <v>7</v>
      </c>
    </row>
    <row r="82" spans="1:7" ht="12.75" customHeight="1" x14ac:dyDescent="0.25">
      <c r="A82" s="98"/>
      <c r="B82" s="61" t="s">
        <v>16</v>
      </c>
      <c r="C82" s="99"/>
      <c r="D82" s="7">
        <f t="shared" si="0"/>
        <v>28.3</v>
      </c>
      <c r="E82" s="7">
        <v>21.3</v>
      </c>
      <c r="F82" s="7"/>
      <c r="G82" s="7">
        <v>7</v>
      </c>
    </row>
    <row r="83" spans="1:7" ht="12.75" customHeight="1" x14ac:dyDescent="0.25">
      <c r="A83" s="98"/>
      <c r="B83" s="63" t="s">
        <v>24</v>
      </c>
      <c r="C83" s="101"/>
      <c r="D83" s="7">
        <f t="shared" si="0"/>
        <v>2</v>
      </c>
      <c r="E83" s="7">
        <v>2</v>
      </c>
      <c r="F83" s="7"/>
      <c r="G83" s="7"/>
    </row>
    <row r="84" spans="1:7" ht="15" customHeight="1" x14ac:dyDescent="0.25">
      <c r="A84" s="97"/>
      <c r="B84" s="52" t="s">
        <v>150</v>
      </c>
      <c r="C84" s="47" t="s">
        <v>33</v>
      </c>
      <c r="D84" s="54">
        <f t="shared" ref="D84" si="18">SUM(D85)</f>
        <v>6.6</v>
      </c>
      <c r="E84" s="54">
        <f t="shared" ref="E84:F84" si="19">SUM(E85)</f>
        <v>6.6</v>
      </c>
      <c r="F84" s="54">
        <f t="shared" si="19"/>
        <v>0</v>
      </c>
      <c r="G84" s="54">
        <f>SUM(G85)</f>
        <v>0</v>
      </c>
    </row>
    <row r="85" spans="1:7" ht="12.75" customHeight="1" x14ac:dyDescent="0.25">
      <c r="A85" s="97"/>
      <c r="B85" s="5" t="s">
        <v>16</v>
      </c>
      <c r="C85" s="6"/>
      <c r="D85" s="7">
        <f t="shared" si="0"/>
        <v>6.6</v>
      </c>
      <c r="E85" s="7">
        <v>6.6</v>
      </c>
      <c r="F85" s="16"/>
      <c r="G85" s="15"/>
    </row>
    <row r="86" spans="1:7" ht="18" customHeight="1" x14ac:dyDescent="0.25">
      <c r="A86" s="97" t="s">
        <v>44</v>
      </c>
      <c r="B86" s="67" t="s">
        <v>45</v>
      </c>
      <c r="C86" s="70"/>
      <c r="D86" s="69">
        <f t="shared" si="0"/>
        <v>45.9</v>
      </c>
      <c r="E86" s="69">
        <f t="shared" ref="E86:F86" si="20">SUM(E87+E89+E92)</f>
        <v>31.799999999999997</v>
      </c>
      <c r="F86" s="69">
        <f t="shared" si="20"/>
        <v>0</v>
      </c>
      <c r="G86" s="69">
        <f>SUM(G87+G89+G92)</f>
        <v>14.1</v>
      </c>
    </row>
    <row r="87" spans="1:7" ht="15" customHeight="1" x14ac:dyDescent="0.25">
      <c r="A87" s="97"/>
      <c r="B87" s="48" t="s">
        <v>155</v>
      </c>
      <c r="C87" s="47" t="s">
        <v>17</v>
      </c>
      <c r="D87" s="46">
        <f>SUM(D88)</f>
        <v>27.1</v>
      </c>
      <c r="E87" s="46">
        <f>SUM(E88)</f>
        <v>13.7</v>
      </c>
      <c r="F87" s="46">
        <f>SUM(F88)</f>
        <v>0</v>
      </c>
      <c r="G87" s="46">
        <f>SUM(G88)</f>
        <v>13.4</v>
      </c>
    </row>
    <row r="88" spans="1:7" ht="12.75" customHeight="1" x14ac:dyDescent="0.25">
      <c r="A88" s="97"/>
      <c r="B88" s="5" t="s">
        <v>16</v>
      </c>
      <c r="C88" s="6"/>
      <c r="D88" s="7">
        <f t="shared" si="0"/>
        <v>27.1</v>
      </c>
      <c r="E88" s="7">
        <v>13.7</v>
      </c>
      <c r="F88" s="7"/>
      <c r="G88" s="7">
        <v>13.4</v>
      </c>
    </row>
    <row r="89" spans="1:7" ht="27" x14ac:dyDescent="0.25">
      <c r="A89" s="97"/>
      <c r="B89" s="66" t="s">
        <v>163</v>
      </c>
      <c r="C89" s="47" t="s">
        <v>31</v>
      </c>
      <c r="D89" s="54">
        <f t="shared" ref="D89" si="21">SUM(D90:D91)</f>
        <v>14.7</v>
      </c>
      <c r="E89" s="54">
        <f t="shared" ref="E89:G89" si="22">SUM(E90:E91)</f>
        <v>14.7</v>
      </c>
      <c r="F89" s="54">
        <f t="shared" si="22"/>
        <v>0</v>
      </c>
      <c r="G89" s="54">
        <f t="shared" si="22"/>
        <v>0</v>
      </c>
    </row>
    <row r="90" spans="1:7" ht="12.75" customHeight="1" x14ac:dyDescent="0.25">
      <c r="A90" s="98"/>
      <c r="B90" s="61" t="s">
        <v>16</v>
      </c>
      <c r="C90" s="99"/>
      <c r="D90" s="7">
        <f t="shared" si="0"/>
        <v>14.1</v>
      </c>
      <c r="E90" s="7">
        <v>14.1</v>
      </c>
      <c r="F90" s="7"/>
      <c r="G90" s="7"/>
    </row>
    <row r="91" spans="1:7" ht="12.75" customHeight="1" x14ac:dyDescent="0.25">
      <c r="A91" s="98"/>
      <c r="B91" s="63" t="s">
        <v>24</v>
      </c>
      <c r="C91" s="101"/>
      <c r="D91" s="7">
        <f t="shared" si="0"/>
        <v>0.6</v>
      </c>
      <c r="E91" s="7">
        <v>0.6</v>
      </c>
      <c r="F91" s="7"/>
      <c r="G91" s="7"/>
    </row>
    <row r="92" spans="1:7" ht="15" customHeight="1" x14ac:dyDescent="0.25">
      <c r="A92" s="97"/>
      <c r="B92" s="71" t="s">
        <v>150</v>
      </c>
      <c r="C92" s="47" t="s">
        <v>33</v>
      </c>
      <c r="D92" s="54">
        <f t="shared" ref="D92" si="23">SUM(D93)</f>
        <v>4.0999999999999996</v>
      </c>
      <c r="E92" s="54">
        <f t="shared" ref="E92:F92" si="24">SUM(E93)</f>
        <v>3.4</v>
      </c>
      <c r="F92" s="54">
        <f t="shared" si="24"/>
        <v>0</v>
      </c>
      <c r="G92" s="54">
        <f>SUM(G93)</f>
        <v>0.7</v>
      </c>
    </row>
    <row r="93" spans="1:7" ht="12.75" customHeight="1" x14ac:dyDescent="0.25">
      <c r="A93" s="97"/>
      <c r="B93" s="5" t="s">
        <v>16</v>
      </c>
      <c r="C93" s="6"/>
      <c r="D93" s="7">
        <f t="shared" si="0"/>
        <v>4.0999999999999996</v>
      </c>
      <c r="E93" s="7">
        <v>3.4</v>
      </c>
      <c r="F93" s="16"/>
      <c r="G93" s="17">
        <v>0.7</v>
      </c>
    </row>
    <row r="94" spans="1:7" ht="18" customHeight="1" x14ac:dyDescent="0.25">
      <c r="A94" s="97" t="s">
        <v>46</v>
      </c>
      <c r="B94" s="67" t="s">
        <v>47</v>
      </c>
      <c r="C94" s="68"/>
      <c r="D94" s="69">
        <f t="shared" ref="D94" si="25">SUM(G94+E94)</f>
        <v>47.6</v>
      </c>
      <c r="E94" s="69">
        <f t="shared" ref="E94:F94" si="26">SUM(E95+E99+E102+E97)</f>
        <v>38.200000000000003</v>
      </c>
      <c r="F94" s="69">
        <f t="shared" si="26"/>
        <v>0</v>
      </c>
      <c r="G94" s="69">
        <f>SUM(G95+G99+G102+G97)</f>
        <v>9.4</v>
      </c>
    </row>
    <row r="95" spans="1:7" ht="15" customHeight="1" x14ac:dyDescent="0.25">
      <c r="A95" s="97"/>
      <c r="B95" s="48" t="s">
        <v>155</v>
      </c>
      <c r="C95" s="47" t="s">
        <v>17</v>
      </c>
      <c r="D95" s="46">
        <f>SUM(D96)</f>
        <v>10.1</v>
      </c>
      <c r="E95" s="46">
        <f>SUM(E96)</f>
        <v>10.1</v>
      </c>
      <c r="F95" s="46">
        <f>SUM(F96)</f>
        <v>0</v>
      </c>
      <c r="G95" s="46">
        <f>SUM(G96)</f>
        <v>0</v>
      </c>
    </row>
    <row r="96" spans="1:7" ht="12.75" customHeight="1" x14ac:dyDescent="0.25">
      <c r="A96" s="97"/>
      <c r="B96" s="5" t="s">
        <v>16</v>
      </c>
      <c r="C96" s="6"/>
      <c r="D96" s="7">
        <f t="shared" si="0"/>
        <v>10.1</v>
      </c>
      <c r="E96" s="7">
        <v>10.1</v>
      </c>
      <c r="F96" s="7"/>
      <c r="G96" s="7"/>
    </row>
    <row r="97" spans="1:7" ht="15" customHeight="1" x14ac:dyDescent="0.25">
      <c r="A97" s="97"/>
      <c r="B97" s="48" t="s">
        <v>148</v>
      </c>
      <c r="C97" s="51" t="s">
        <v>30</v>
      </c>
      <c r="D97" s="53">
        <f t="shared" ref="D97:F97" si="27">SUM(D98)</f>
        <v>7</v>
      </c>
      <c r="E97" s="53">
        <f t="shared" si="27"/>
        <v>0</v>
      </c>
      <c r="F97" s="53">
        <f t="shared" si="27"/>
        <v>0</v>
      </c>
      <c r="G97" s="53">
        <f>SUM(G98)</f>
        <v>7</v>
      </c>
    </row>
    <row r="98" spans="1:7" ht="12.75" customHeight="1" x14ac:dyDescent="0.25">
      <c r="A98" s="97"/>
      <c r="B98" s="5" t="s">
        <v>16</v>
      </c>
      <c r="C98" s="6"/>
      <c r="D98" s="7">
        <f t="shared" ref="D98" si="28">SUM(G98+E98)</f>
        <v>7</v>
      </c>
      <c r="E98" s="7"/>
      <c r="F98" s="12"/>
      <c r="G98" s="7">
        <v>7</v>
      </c>
    </row>
    <row r="99" spans="1:7" ht="27" x14ac:dyDescent="0.25">
      <c r="A99" s="97"/>
      <c r="B99" s="66" t="s">
        <v>163</v>
      </c>
      <c r="C99" s="47" t="s">
        <v>31</v>
      </c>
      <c r="D99" s="54">
        <f t="shared" ref="D99" si="29">SUM(D100:D101)</f>
        <v>25.5</v>
      </c>
      <c r="E99" s="54">
        <f t="shared" ref="E99:G99" si="30">SUM(E100:E101)</f>
        <v>23.1</v>
      </c>
      <c r="F99" s="54">
        <f t="shared" si="30"/>
        <v>0</v>
      </c>
      <c r="G99" s="54">
        <f t="shared" si="30"/>
        <v>2.4</v>
      </c>
    </row>
    <row r="100" spans="1:7" ht="12.75" customHeight="1" x14ac:dyDescent="0.25">
      <c r="A100" s="98"/>
      <c r="B100" s="61" t="s">
        <v>16</v>
      </c>
      <c r="C100" s="99"/>
      <c r="D100" s="7">
        <f t="shared" si="0"/>
        <v>23.5</v>
      </c>
      <c r="E100" s="7">
        <v>21.1</v>
      </c>
      <c r="F100" s="7"/>
      <c r="G100" s="7">
        <v>2.4</v>
      </c>
    </row>
    <row r="101" spans="1:7" ht="12.75" customHeight="1" x14ac:dyDescent="0.25">
      <c r="A101" s="98"/>
      <c r="B101" s="63" t="s">
        <v>24</v>
      </c>
      <c r="C101" s="100"/>
      <c r="D101" s="7">
        <f t="shared" si="0"/>
        <v>2</v>
      </c>
      <c r="E101" s="7">
        <v>2</v>
      </c>
      <c r="F101" s="7"/>
      <c r="G101" s="7"/>
    </row>
    <row r="102" spans="1:7" ht="15" customHeight="1" x14ac:dyDescent="0.25">
      <c r="A102" s="97"/>
      <c r="B102" s="71" t="s">
        <v>150</v>
      </c>
      <c r="C102" s="47" t="s">
        <v>33</v>
      </c>
      <c r="D102" s="54">
        <f t="shared" ref="D102" si="31">SUM(D103)</f>
        <v>5</v>
      </c>
      <c r="E102" s="54">
        <f t="shared" ref="E102:F102" si="32">SUM(E103)</f>
        <v>5</v>
      </c>
      <c r="F102" s="54">
        <f t="shared" si="32"/>
        <v>0</v>
      </c>
      <c r="G102" s="54">
        <f>SUM(G103)</f>
        <v>0</v>
      </c>
    </row>
    <row r="103" spans="1:7" ht="12.75" customHeight="1" x14ac:dyDescent="0.25">
      <c r="A103" s="97"/>
      <c r="B103" s="5" t="s">
        <v>16</v>
      </c>
      <c r="C103" s="6"/>
      <c r="D103" s="7">
        <f t="shared" si="0"/>
        <v>5</v>
      </c>
      <c r="E103" s="7">
        <v>5</v>
      </c>
      <c r="F103" s="16"/>
      <c r="G103" s="15"/>
    </row>
    <row r="104" spans="1:7" ht="18" customHeight="1" x14ac:dyDescent="0.25">
      <c r="A104" s="113" t="s">
        <v>48</v>
      </c>
      <c r="B104" s="67" t="s">
        <v>49</v>
      </c>
      <c r="C104" s="68"/>
      <c r="D104" s="69">
        <f t="shared" si="0"/>
        <v>48.300000000000004</v>
      </c>
      <c r="E104" s="69">
        <f t="shared" ref="E104:F104" si="33">SUM(E105+E109+E112+E107)</f>
        <v>42.6</v>
      </c>
      <c r="F104" s="69">
        <f t="shared" si="33"/>
        <v>0</v>
      </c>
      <c r="G104" s="69">
        <f>SUM(G105+G109+G112+G107)</f>
        <v>5.7</v>
      </c>
    </row>
    <row r="105" spans="1:7" ht="15" customHeight="1" x14ac:dyDescent="0.25">
      <c r="A105" s="113"/>
      <c r="B105" s="48" t="s">
        <v>155</v>
      </c>
      <c r="C105" s="47" t="s">
        <v>17</v>
      </c>
      <c r="D105" s="46">
        <f>SUM(D106)</f>
        <v>9.3000000000000007</v>
      </c>
      <c r="E105" s="46">
        <f>SUM(E106)</f>
        <v>9.3000000000000007</v>
      </c>
      <c r="F105" s="46">
        <f>SUM(F106)</f>
        <v>0</v>
      </c>
      <c r="G105" s="46">
        <f>SUM(G106)</f>
        <v>0</v>
      </c>
    </row>
    <row r="106" spans="1:7" ht="12.75" customHeight="1" x14ac:dyDescent="0.25">
      <c r="A106" s="113"/>
      <c r="B106" s="5" t="s">
        <v>16</v>
      </c>
      <c r="C106" s="6"/>
      <c r="D106" s="7">
        <f t="shared" si="0"/>
        <v>9.3000000000000007</v>
      </c>
      <c r="E106" s="7">
        <v>9.3000000000000007</v>
      </c>
      <c r="F106" s="7"/>
      <c r="G106" s="7"/>
    </row>
    <row r="107" spans="1:7" ht="15" customHeight="1" x14ac:dyDescent="0.25">
      <c r="A107" s="113"/>
      <c r="B107" s="48" t="s">
        <v>148</v>
      </c>
      <c r="C107" s="51" t="s">
        <v>30</v>
      </c>
      <c r="D107" s="53">
        <f t="shared" ref="D107:F107" si="34">SUM(D108)</f>
        <v>5.7</v>
      </c>
      <c r="E107" s="53">
        <f t="shared" si="34"/>
        <v>0</v>
      </c>
      <c r="F107" s="53">
        <f t="shared" si="34"/>
        <v>0</v>
      </c>
      <c r="G107" s="53">
        <f>SUM(G108)</f>
        <v>5.7</v>
      </c>
    </row>
    <row r="108" spans="1:7" ht="12.75" customHeight="1" x14ac:dyDescent="0.25">
      <c r="A108" s="113"/>
      <c r="B108" s="5" t="s">
        <v>16</v>
      </c>
      <c r="C108" s="6"/>
      <c r="D108" s="7">
        <f t="shared" ref="D108" si="35">SUM(G108+E108)</f>
        <v>5.7</v>
      </c>
      <c r="E108" s="7"/>
      <c r="F108" s="12"/>
      <c r="G108" s="7">
        <v>5.7</v>
      </c>
    </row>
    <row r="109" spans="1:7" ht="27" x14ac:dyDescent="0.25">
      <c r="A109" s="113"/>
      <c r="B109" s="66" t="s">
        <v>161</v>
      </c>
      <c r="C109" s="47" t="s">
        <v>31</v>
      </c>
      <c r="D109" s="54">
        <f t="shared" ref="D109" si="36">SUM(D110:D111)</f>
        <v>29.4</v>
      </c>
      <c r="E109" s="54">
        <f t="shared" ref="E109:G109" si="37">SUM(E110:E111)</f>
        <v>29.4</v>
      </c>
      <c r="F109" s="54">
        <f t="shared" si="37"/>
        <v>0</v>
      </c>
      <c r="G109" s="54">
        <f t="shared" si="37"/>
        <v>0</v>
      </c>
    </row>
    <row r="110" spans="1:7" ht="12.75" customHeight="1" x14ac:dyDescent="0.25">
      <c r="A110" s="114"/>
      <c r="B110" s="61" t="s">
        <v>16</v>
      </c>
      <c r="C110" s="99"/>
      <c r="D110" s="7">
        <f t="shared" ref="D110:D219" si="38">SUM(G110+E110)</f>
        <v>28.2</v>
      </c>
      <c r="E110" s="7">
        <v>28.2</v>
      </c>
      <c r="F110" s="7"/>
      <c r="G110" s="7"/>
    </row>
    <row r="111" spans="1:7" ht="12.75" customHeight="1" x14ac:dyDescent="0.25">
      <c r="A111" s="114"/>
      <c r="B111" s="63" t="s">
        <v>24</v>
      </c>
      <c r="C111" s="100"/>
      <c r="D111" s="7">
        <f t="shared" si="38"/>
        <v>1.2</v>
      </c>
      <c r="E111" s="7">
        <v>1.2</v>
      </c>
      <c r="F111" s="7"/>
      <c r="G111" s="7"/>
    </row>
    <row r="112" spans="1:7" ht="15" customHeight="1" x14ac:dyDescent="0.25">
      <c r="A112" s="113"/>
      <c r="B112" s="71" t="s">
        <v>150</v>
      </c>
      <c r="C112" s="47" t="s">
        <v>33</v>
      </c>
      <c r="D112" s="54">
        <f t="shared" ref="D112:F112" si="39">SUM(D113)</f>
        <v>3.9</v>
      </c>
      <c r="E112" s="54">
        <f t="shared" si="39"/>
        <v>3.9</v>
      </c>
      <c r="F112" s="54">
        <f t="shared" si="39"/>
        <v>0</v>
      </c>
      <c r="G112" s="54">
        <f>SUM(G113)</f>
        <v>0</v>
      </c>
    </row>
    <row r="113" spans="1:7" ht="12.75" customHeight="1" x14ac:dyDescent="0.25">
      <c r="A113" s="113"/>
      <c r="B113" s="5" t="s">
        <v>16</v>
      </c>
      <c r="C113" s="6"/>
      <c r="D113" s="7">
        <f t="shared" si="38"/>
        <v>3.9</v>
      </c>
      <c r="E113" s="7">
        <v>3.9</v>
      </c>
      <c r="F113" s="16"/>
      <c r="G113" s="15"/>
    </row>
    <row r="114" spans="1:7" ht="18" customHeight="1" x14ac:dyDescent="0.25">
      <c r="A114" s="113" t="s">
        <v>50</v>
      </c>
      <c r="B114" s="67" t="s">
        <v>51</v>
      </c>
      <c r="C114" s="70"/>
      <c r="D114" s="69">
        <f t="shared" si="38"/>
        <v>45.4</v>
      </c>
      <c r="E114" s="69">
        <f t="shared" ref="E114:F114" si="40">SUM(E115+E117+E120)</f>
        <v>45.4</v>
      </c>
      <c r="F114" s="69">
        <f t="shared" si="40"/>
        <v>0</v>
      </c>
      <c r="G114" s="69">
        <f>SUM(G115+G117+G120)</f>
        <v>0</v>
      </c>
    </row>
    <row r="115" spans="1:7" ht="15" customHeight="1" x14ac:dyDescent="0.25">
      <c r="A115" s="113"/>
      <c r="B115" s="48" t="s">
        <v>155</v>
      </c>
      <c r="C115" s="47" t="s">
        <v>17</v>
      </c>
      <c r="D115" s="46">
        <f>SUM(D116)</f>
        <v>14.2</v>
      </c>
      <c r="E115" s="46">
        <f>SUM(E116)</f>
        <v>14.2</v>
      </c>
      <c r="F115" s="46">
        <f>SUM(F116)</f>
        <v>0</v>
      </c>
      <c r="G115" s="46">
        <f>SUM(G116)</f>
        <v>0</v>
      </c>
    </row>
    <row r="116" spans="1:7" ht="12.75" customHeight="1" x14ac:dyDescent="0.25">
      <c r="A116" s="113"/>
      <c r="B116" s="5" t="s">
        <v>16</v>
      </c>
      <c r="C116" s="6"/>
      <c r="D116" s="7">
        <f>SUM(G116+E116)</f>
        <v>14.2</v>
      </c>
      <c r="E116" s="7">
        <v>14.2</v>
      </c>
      <c r="F116" s="7"/>
      <c r="G116" s="7"/>
    </row>
    <row r="117" spans="1:7" ht="27" x14ac:dyDescent="0.25">
      <c r="A117" s="113"/>
      <c r="B117" s="66" t="s">
        <v>163</v>
      </c>
      <c r="C117" s="47" t="s">
        <v>31</v>
      </c>
      <c r="D117" s="54">
        <f t="shared" ref="D117" si="41">SUM(D118:D119)</f>
        <v>27.900000000000002</v>
      </c>
      <c r="E117" s="54">
        <f t="shared" ref="E117:G117" si="42">SUM(E118:E119)</f>
        <v>27.900000000000002</v>
      </c>
      <c r="F117" s="54">
        <f t="shared" si="42"/>
        <v>0</v>
      </c>
      <c r="G117" s="54">
        <f t="shared" si="42"/>
        <v>0</v>
      </c>
    </row>
    <row r="118" spans="1:7" ht="12.75" customHeight="1" x14ac:dyDescent="0.25">
      <c r="A118" s="114"/>
      <c r="B118" s="61" t="s">
        <v>16</v>
      </c>
      <c r="C118" s="99"/>
      <c r="D118" s="7">
        <f t="shared" si="38"/>
        <v>23.1</v>
      </c>
      <c r="E118" s="7">
        <v>23.1</v>
      </c>
      <c r="F118" s="7"/>
      <c r="G118" s="7"/>
    </row>
    <row r="119" spans="1:7" ht="12.75" customHeight="1" x14ac:dyDescent="0.25">
      <c r="A119" s="114"/>
      <c r="B119" s="63" t="s">
        <v>24</v>
      </c>
      <c r="C119" s="100"/>
      <c r="D119" s="7">
        <f t="shared" si="38"/>
        <v>4.8</v>
      </c>
      <c r="E119" s="7">
        <v>4.8</v>
      </c>
      <c r="F119" s="7"/>
      <c r="G119" s="7"/>
    </row>
    <row r="120" spans="1:7" ht="15" customHeight="1" x14ac:dyDescent="0.25">
      <c r="A120" s="113"/>
      <c r="B120" s="71" t="s">
        <v>150</v>
      </c>
      <c r="C120" s="47" t="s">
        <v>33</v>
      </c>
      <c r="D120" s="54">
        <f t="shared" ref="D120" si="43">SUM(D121)</f>
        <v>3.3</v>
      </c>
      <c r="E120" s="54">
        <f t="shared" ref="E120:F120" si="44">SUM(E121)</f>
        <v>3.3</v>
      </c>
      <c r="F120" s="54">
        <f t="shared" si="44"/>
        <v>0</v>
      </c>
      <c r="G120" s="54">
        <f>SUM(G121)</f>
        <v>0</v>
      </c>
    </row>
    <row r="121" spans="1:7" ht="12.75" customHeight="1" x14ac:dyDescent="0.25">
      <c r="A121" s="113"/>
      <c r="B121" s="5" t="s">
        <v>16</v>
      </c>
      <c r="C121" s="6"/>
      <c r="D121" s="7">
        <f t="shared" si="38"/>
        <v>3.3</v>
      </c>
      <c r="E121" s="7">
        <v>3.3</v>
      </c>
      <c r="F121" s="16"/>
      <c r="G121" s="7"/>
    </row>
    <row r="122" spans="1:7" ht="18" customHeight="1" x14ac:dyDescent="0.25">
      <c r="A122" s="113" t="s">
        <v>52</v>
      </c>
      <c r="B122" s="67" t="s">
        <v>53</v>
      </c>
      <c r="C122" s="68"/>
      <c r="D122" s="69">
        <f t="shared" si="38"/>
        <v>38.699999999999996</v>
      </c>
      <c r="E122" s="69">
        <f t="shared" ref="E122:F122" si="45">SUM(E123+E127+E130+E125)</f>
        <v>29.999999999999996</v>
      </c>
      <c r="F122" s="69">
        <f t="shared" si="45"/>
        <v>0</v>
      </c>
      <c r="G122" s="69">
        <f>SUM(G123+G127+G130+G125)</f>
        <v>8.6999999999999993</v>
      </c>
    </row>
    <row r="123" spans="1:7" ht="15" customHeight="1" x14ac:dyDescent="0.25">
      <c r="A123" s="113"/>
      <c r="B123" s="48" t="s">
        <v>155</v>
      </c>
      <c r="C123" s="47" t="s">
        <v>17</v>
      </c>
      <c r="D123" s="46">
        <f>SUM(D124)</f>
        <v>9.3000000000000007</v>
      </c>
      <c r="E123" s="46">
        <f>SUM(E124)</f>
        <v>7.2</v>
      </c>
      <c r="F123" s="46">
        <f>SUM(F124)</f>
        <v>0</v>
      </c>
      <c r="G123" s="46">
        <f>SUM(G124)</f>
        <v>2.1</v>
      </c>
    </row>
    <row r="124" spans="1:7" ht="12.95" customHeight="1" x14ac:dyDescent="0.25">
      <c r="A124" s="113"/>
      <c r="B124" s="5" t="s">
        <v>16</v>
      </c>
      <c r="C124" s="18"/>
      <c r="D124" s="7">
        <f t="shared" si="38"/>
        <v>9.3000000000000007</v>
      </c>
      <c r="E124" s="7">
        <v>7.2</v>
      </c>
      <c r="F124" s="7"/>
      <c r="G124" s="7">
        <v>2.1</v>
      </c>
    </row>
    <row r="125" spans="1:7" ht="15" customHeight="1" x14ac:dyDescent="0.25">
      <c r="A125" s="113"/>
      <c r="B125" s="48" t="s">
        <v>148</v>
      </c>
      <c r="C125" s="51" t="s">
        <v>30</v>
      </c>
      <c r="D125" s="53">
        <f t="shared" ref="D125:F125" si="46">SUM(D126)</f>
        <v>7</v>
      </c>
      <c r="E125" s="53">
        <f t="shared" si="46"/>
        <v>0.4</v>
      </c>
      <c r="F125" s="53">
        <f t="shared" si="46"/>
        <v>0</v>
      </c>
      <c r="G125" s="53">
        <f>SUM(G126)</f>
        <v>6.6</v>
      </c>
    </row>
    <row r="126" spans="1:7" ht="12.95" customHeight="1" x14ac:dyDescent="0.25">
      <c r="A126" s="113"/>
      <c r="B126" s="5" t="s">
        <v>16</v>
      </c>
      <c r="C126" s="6"/>
      <c r="D126" s="7">
        <f t="shared" ref="D126" si="47">SUM(G126+E126)</f>
        <v>7</v>
      </c>
      <c r="E126" s="7">
        <v>0.4</v>
      </c>
      <c r="F126" s="12"/>
      <c r="G126" s="7">
        <v>6.6</v>
      </c>
    </row>
    <row r="127" spans="1:7" ht="27" x14ac:dyDescent="0.25">
      <c r="A127" s="113"/>
      <c r="B127" s="66" t="s">
        <v>163</v>
      </c>
      <c r="C127" s="47" t="s">
        <v>31</v>
      </c>
      <c r="D127" s="54">
        <f t="shared" ref="D127" si="48">SUM(D128:D129)</f>
        <v>19.7</v>
      </c>
      <c r="E127" s="54">
        <f t="shared" ref="E127:G127" si="49">SUM(E128:E129)</f>
        <v>19.7</v>
      </c>
      <c r="F127" s="54">
        <f t="shared" si="49"/>
        <v>0</v>
      </c>
      <c r="G127" s="54">
        <f t="shared" si="49"/>
        <v>0</v>
      </c>
    </row>
    <row r="128" spans="1:7" ht="12.95" customHeight="1" x14ac:dyDescent="0.25">
      <c r="A128" s="114"/>
      <c r="B128" s="61" t="s">
        <v>16</v>
      </c>
      <c r="C128" s="99"/>
      <c r="D128" s="7">
        <f t="shared" si="38"/>
        <v>19.3</v>
      </c>
      <c r="E128" s="7">
        <v>19.3</v>
      </c>
      <c r="F128" s="7"/>
      <c r="G128" s="7"/>
    </row>
    <row r="129" spans="1:7" ht="12.95" customHeight="1" x14ac:dyDescent="0.25">
      <c r="A129" s="114"/>
      <c r="B129" s="63" t="s">
        <v>24</v>
      </c>
      <c r="C129" s="101"/>
      <c r="D129" s="7">
        <f t="shared" si="38"/>
        <v>0.4</v>
      </c>
      <c r="E129" s="7">
        <v>0.4</v>
      </c>
      <c r="F129" s="7"/>
      <c r="G129" s="7"/>
    </row>
    <row r="130" spans="1:7" ht="15" customHeight="1" x14ac:dyDescent="0.25">
      <c r="A130" s="113"/>
      <c r="B130" s="71" t="s">
        <v>164</v>
      </c>
      <c r="C130" s="47" t="s">
        <v>33</v>
      </c>
      <c r="D130" s="54">
        <f t="shared" ref="D130" si="50">SUM(D131)</f>
        <v>2.7</v>
      </c>
      <c r="E130" s="54">
        <f t="shared" ref="E130:F130" si="51">SUM(E131)</f>
        <v>2.7</v>
      </c>
      <c r="F130" s="54">
        <f t="shared" si="51"/>
        <v>0</v>
      </c>
      <c r="G130" s="54">
        <f>SUM(G131)</f>
        <v>0</v>
      </c>
    </row>
    <row r="131" spans="1:7" ht="12.95" customHeight="1" x14ac:dyDescent="0.25">
      <c r="A131" s="113"/>
      <c r="B131" s="5" t="s">
        <v>16</v>
      </c>
      <c r="C131" s="18"/>
      <c r="D131" s="7">
        <f t="shared" si="38"/>
        <v>2.7</v>
      </c>
      <c r="E131" s="7">
        <v>2.7</v>
      </c>
      <c r="F131" s="16"/>
      <c r="G131" s="15"/>
    </row>
    <row r="132" spans="1:7" ht="18" customHeight="1" x14ac:dyDescent="0.25">
      <c r="A132" s="113" t="s">
        <v>54</v>
      </c>
      <c r="B132" s="67" t="s">
        <v>55</v>
      </c>
      <c r="C132" s="68"/>
      <c r="D132" s="69">
        <f t="shared" si="38"/>
        <v>66.599999999999994</v>
      </c>
      <c r="E132" s="69">
        <f t="shared" ref="E132:F132" si="52">SUM(E133+E135+E138)</f>
        <v>66.599999999999994</v>
      </c>
      <c r="F132" s="69">
        <f t="shared" si="52"/>
        <v>0</v>
      </c>
      <c r="G132" s="69">
        <f>SUM(G133+G135+G138)</f>
        <v>0</v>
      </c>
    </row>
    <row r="133" spans="1:7" ht="15" customHeight="1" x14ac:dyDescent="0.25">
      <c r="A133" s="113"/>
      <c r="B133" s="48" t="s">
        <v>155</v>
      </c>
      <c r="C133" s="47" t="s">
        <v>17</v>
      </c>
      <c r="D133" s="46">
        <f>SUM(D134)</f>
        <v>12.3</v>
      </c>
      <c r="E133" s="46">
        <f>SUM(E134)</f>
        <v>12.3</v>
      </c>
      <c r="F133" s="46">
        <f>SUM(F134)</f>
        <v>0</v>
      </c>
      <c r="G133" s="46">
        <f>SUM(G134)</f>
        <v>0</v>
      </c>
    </row>
    <row r="134" spans="1:7" ht="12.75" customHeight="1" x14ac:dyDescent="0.25">
      <c r="A134" s="113"/>
      <c r="B134" s="5" t="s">
        <v>16</v>
      </c>
      <c r="C134" s="18"/>
      <c r="D134" s="7">
        <f t="shared" si="38"/>
        <v>12.3</v>
      </c>
      <c r="E134" s="7">
        <v>12.3</v>
      </c>
      <c r="F134" s="7"/>
      <c r="G134" s="7"/>
    </row>
    <row r="135" spans="1:7" ht="27" x14ac:dyDescent="0.25">
      <c r="A135" s="113"/>
      <c r="B135" s="66" t="s">
        <v>161</v>
      </c>
      <c r="C135" s="47" t="s">
        <v>31</v>
      </c>
      <c r="D135" s="54">
        <f t="shared" ref="D135" si="53">SUM(D136:D137)</f>
        <v>49.199999999999996</v>
      </c>
      <c r="E135" s="54">
        <f t="shared" ref="E135:G135" si="54">SUM(E136:E137)</f>
        <v>49.199999999999996</v>
      </c>
      <c r="F135" s="54">
        <f t="shared" si="54"/>
        <v>0</v>
      </c>
      <c r="G135" s="54">
        <f t="shared" si="54"/>
        <v>0</v>
      </c>
    </row>
    <row r="136" spans="1:7" ht="12.75" customHeight="1" x14ac:dyDescent="0.25">
      <c r="A136" s="114"/>
      <c r="B136" s="61" t="s">
        <v>16</v>
      </c>
      <c r="C136" s="99"/>
      <c r="D136" s="7">
        <f t="shared" si="38"/>
        <v>45.3</v>
      </c>
      <c r="E136" s="7">
        <v>45.3</v>
      </c>
      <c r="F136" s="7"/>
      <c r="G136" s="7"/>
    </row>
    <row r="137" spans="1:7" ht="12.75" customHeight="1" x14ac:dyDescent="0.25">
      <c r="A137" s="114"/>
      <c r="B137" s="63" t="s">
        <v>24</v>
      </c>
      <c r="C137" s="100"/>
      <c r="D137" s="7">
        <f t="shared" si="38"/>
        <v>3.9</v>
      </c>
      <c r="E137" s="7">
        <v>3.9</v>
      </c>
      <c r="F137" s="7"/>
      <c r="G137" s="7"/>
    </row>
    <row r="138" spans="1:7" ht="15" customHeight="1" x14ac:dyDescent="0.25">
      <c r="A138" s="113"/>
      <c r="B138" s="71" t="s">
        <v>150</v>
      </c>
      <c r="C138" s="47" t="s">
        <v>33</v>
      </c>
      <c r="D138" s="54">
        <f t="shared" ref="D138" si="55">SUM(D139)</f>
        <v>5.0999999999999996</v>
      </c>
      <c r="E138" s="54">
        <f t="shared" ref="E138:F138" si="56">SUM(E139)</f>
        <v>5.0999999999999996</v>
      </c>
      <c r="F138" s="54">
        <f t="shared" si="56"/>
        <v>0</v>
      </c>
      <c r="G138" s="54">
        <f>SUM(G139)</f>
        <v>0</v>
      </c>
    </row>
    <row r="139" spans="1:7" ht="12.75" customHeight="1" x14ac:dyDescent="0.25">
      <c r="A139" s="113"/>
      <c r="B139" s="5" t="s">
        <v>16</v>
      </c>
      <c r="C139" s="18"/>
      <c r="D139" s="7">
        <f t="shared" si="38"/>
        <v>5.0999999999999996</v>
      </c>
      <c r="E139" s="7">
        <v>5.0999999999999996</v>
      </c>
      <c r="F139" s="16"/>
      <c r="G139" s="7"/>
    </row>
    <row r="140" spans="1:7" ht="18" customHeight="1" x14ac:dyDescent="0.25">
      <c r="A140" s="115" t="s">
        <v>56</v>
      </c>
      <c r="B140" s="67" t="s">
        <v>57</v>
      </c>
      <c r="C140" s="68"/>
      <c r="D140" s="69">
        <f t="shared" si="38"/>
        <v>39.700000000000003</v>
      </c>
      <c r="E140" s="69">
        <f t="shared" ref="E140:F140" si="57">SUM(E141+E143+E146+E148)</f>
        <v>37</v>
      </c>
      <c r="F140" s="69">
        <f t="shared" si="57"/>
        <v>0</v>
      </c>
      <c r="G140" s="69">
        <f>SUM(G141+G143+G146+G148)</f>
        <v>2.7</v>
      </c>
    </row>
    <row r="141" spans="1:7" ht="15" customHeight="1" x14ac:dyDescent="0.25">
      <c r="A141" s="116"/>
      <c r="B141" s="48" t="s">
        <v>155</v>
      </c>
      <c r="C141" s="47" t="s">
        <v>17</v>
      </c>
      <c r="D141" s="46">
        <f>SUM(D142)</f>
        <v>8.5</v>
      </c>
      <c r="E141" s="46">
        <f>SUM(E142)</f>
        <v>7.8</v>
      </c>
      <c r="F141" s="46">
        <f>SUM(F142)</f>
        <v>0</v>
      </c>
      <c r="G141" s="46">
        <f>SUM(G142)</f>
        <v>0.7</v>
      </c>
    </row>
    <row r="142" spans="1:7" ht="12.75" customHeight="1" x14ac:dyDescent="0.25">
      <c r="A142" s="116"/>
      <c r="B142" s="5" t="s">
        <v>16</v>
      </c>
      <c r="C142" s="18"/>
      <c r="D142" s="7">
        <f t="shared" si="38"/>
        <v>8.5</v>
      </c>
      <c r="E142" s="7">
        <v>7.8</v>
      </c>
      <c r="F142" s="7"/>
      <c r="G142" s="7">
        <v>0.7</v>
      </c>
    </row>
    <row r="143" spans="1:7" ht="27" x14ac:dyDescent="0.25">
      <c r="A143" s="116"/>
      <c r="B143" s="66" t="s">
        <v>163</v>
      </c>
      <c r="C143" s="47" t="s">
        <v>31</v>
      </c>
      <c r="D143" s="54">
        <f t="shared" ref="D143" si="58">SUM(D144:D145)</f>
        <v>15.2</v>
      </c>
      <c r="E143" s="54">
        <f t="shared" ref="E143:G143" si="59">SUM(E144:E145)</f>
        <v>13.2</v>
      </c>
      <c r="F143" s="54">
        <f t="shared" si="59"/>
        <v>0</v>
      </c>
      <c r="G143" s="54">
        <f t="shared" si="59"/>
        <v>2</v>
      </c>
    </row>
    <row r="144" spans="1:7" ht="12.75" customHeight="1" x14ac:dyDescent="0.25">
      <c r="A144" s="116"/>
      <c r="B144" s="61" t="s">
        <v>16</v>
      </c>
      <c r="C144" s="99"/>
      <c r="D144" s="7">
        <f t="shared" si="38"/>
        <v>14</v>
      </c>
      <c r="E144" s="7">
        <v>12</v>
      </c>
      <c r="F144" s="7"/>
      <c r="G144" s="7">
        <v>2</v>
      </c>
    </row>
    <row r="145" spans="1:7" ht="12.75" customHeight="1" x14ac:dyDescent="0.25">
      <c r="A145" s="116"/>
      <c r="B145" s="63" t="s">
        <v>24</v>
      </c>
      <c r="C145" s="100"/>
      <c r="D145" s="7">
        <f t="shared" si="38"/>
        <v>1.2</v>
      </c>
      <c r="E145" s="7">
        <v>1.2</v>
      </c>
      <c r="F145" s="7"/>
      <c r="G145" s="7"/>
    </row>
    <row r="146" spans="1:7" ht="15" customHeight="1" x14ac:dyDescent="0.25">
      <c r="A146" s="116"/>
      <c r="B146" s="71" t="s">
        <v>150</v>
      </c>
      <c r="C146" s="47" t="s">
        <v>33</v>
      </c>
      <c r="D146" s="54">
        <f t="shared" ref="D146:D148" si="60">SUM(D147)</f>
        <v>6</v>
      </c>
      <c r="E146" s="54">
        <f t="shared" ref="E146:F148" si="61">SUM(E147)</f>
        <v>6</v>
      </c>
      <c r="F146" s="54">
        <f t="shared" si="61"/>
        <v>0</v>
      </c>
      <c r="G146" s="54">
        <f>SUM(G147)</f>
        <v>0</v>
      </c>
    </row>
    <row r="147" spans="1:7" ht="12.75" customHeight="1" x14ac:dyDescent="0.25">
      <c r="A147" s="116"/>
      <c r="B147" s="5" t="s">
        <v>16</v>
      </c>
      <c r="C147" s="18"/>
      <c r="D147" s="7">
        <f t="shared" si="38"/>
        <v>6</v>
      </c>
      <c r="E147" s="7">
        <v>6</v>
      </c>
      <c r="F147" s="16"/>
      <c r="G147" s="15"/>
    </row>
    <row r="148" spans="1:7" ht="15" customHeight="1" x14ac:dyDescent="0.25">
      <c r="A148" s="116"/>
      <c r="B148" s="52" t="s">
        <v>162</v>
      </c>
      <c r="C148" s="51" t="s">
        <v>37</v>
      </c>
      <c r="D148" s="54">
        <f t="shared" si="60"/>
        <v>10</v>
      </c>
      <c r="E148" s="54">
        <f t="shared" si="61"/>
        <v>10</v>
      </c>
      <c r="F148" s="54">
        <f t="shared" si="61"/>
        <v>0</v>
      </c>
      <c r="G148" s="54">
        <f>SUM(G149)</f>
        <v>0</v>
      </c>
    </row>
    <row r="149" spans="1:7" ht="12.75" customHeight="1" x14ac:dyDescent="0.25">
      <c r="A149" s="117"/>
      <c r="B149" s="5" t="s">
        <v>16</v>
      </c>
      <c r="C149" s="18"/>
      <c r="D149" s="7">
        <f t="shared" ref="D149" si="62">SUM(G149+E149)</f>
        <v>10</v>
      </c>
      <c r="E149" s="7">
        <v>10</v>
      </c>
      <c r="F149" s="16"/>
      <c r="G149" s="15"/>
    </row>
    <row r="150" spans="1:7" ht="18" customHeight="1" x14ac:dyDescent="0.25">
      <c r="A150" s="113" t="s">
        <v>58</v>
      </c>
      <c r="B150" s="67" t="s">
        <v>59</v>
      </c>
      <c r="C150" s="68"/>
      <c r="D150" s="69">
        <f t="shared" si="38"/>
        <v>32.099999999999994</v>
      </c>
      <c r="E150" s="69">
        <f t="shared" ref="E150:F150" si="63">SUM(E151+E153+E156)</f>
        <v>32.099999999999994</v>
      </c>
      <c r="F150" s="69">
        <f t="shared" si="63"/>
        <v>0</v>
      </c>
      <c r="G150" s="69">
        <f>SUM(G151+G153+G156)</f>
        <v>0</v>
      </c>
    </row>
    <row r="151" spans="1:7" ht="15" customHeight="1" x14ac:dyDescent="0.25">
      <c r="A151" s="113"/>
      <c r="B151" s="48" t="s">
        <v>155</v>
      </c>
      <c r="C151" s="47" t="s">
        <v>17</v>
      </c>
      <c r="D151" s="46">
        <f>SUM(D152)</f>
        <v>6.2</v>
      </c>
      <c r="E151" s="46">
        <f>SUM(E152)</f>
        <v>6.2</v>
      </c>
      <c r="F151" s="46">
        <f>SUM(F152)</f>
        <v>0</v>
      </c>
      <c r="G151" s="46">
        <f>SUM(G152)</f>
        <v>0</v>
      </c>
    </row>
    <row r="152" spans="1:7" ht="12.75" customHeight="1" x14ac:dyDescent="0.25">
      <c r="A152" s="113"/>
      <c r="B152" s="5" t="s">
        <v>16</v>
      </c>
      <c r="C152" s="18"/>
      <c r="D152" s="7">
        <f t="shared" si="38"/>
        <v>6.2</v>
      </c>
      <c r="E152" s="7">
        <v>6.2</v>
      </c>
      <c r="F152" s="7"/>
      <c r="G152" s="7"/>
    </row>
    <row r="153" spans="1:7" ht="27" x14ac:dyDescent="0.25">
      <c r="A153" s="113"/>
      <c r="B153" s="66" t="s">
        <v>163</v>
      </c>
      <c r="C153" s="47" t="s">
        <v>31</v>
      </c>
      <c r="D153" s="54">
        <f t="shared" ref="D153" si="64">SUM(D154:D155)</f>
        <v>22.4</v>
      </c>
      <c r="E153" s="54">
        <f t="shared" ref="E153:G153" si="65">SUM(E154:E155)</f>
        <v>22.4</v>
      </c>
      <c r="F153" s="54">
        <f t="shared" si="65"/>
        <v>0</v>
      </c>
      <c r="G153" s="54">
        <f t="shared" si="65"/>
        <v>0</v>
      </c>
    </row>
    <row r="154" spans="1:7" ht="12.75" customHeight="1" x14ac:dyDescent="0.25">
      <c r="A154" s="114"/>
      <c r="B154" s="61" t="s">
        <v>16</v>
      </c>
      <c r="C154" s="99"/>
      <c r="D154" s="7">
        <f t="shared" si="38"/>
        <v>20</v>
      </c>
      <c r="E154" s="7">
        <v>20</v>
      </c>
      <c r="F154" s="7"/>
      <c r="G154" s="7"/>
    </row>
    <row r="155" spans="1:7" ht="12.75" customHeight="1" x14ac:dyDescent="0.25">
      <c r="A155" s="114"/>
      <c r="B155" s="63" t="s">
        <v>24</v>
      </c>
      <c r="C155" s="101"/>
      <c r="D155" s="7">
        <f t="shared" si="38"/>
        <v>2.4</v>
      </c>
      <c r="E155" s="7">
        <v>2.4</v>
      </c>
      <c r="F155" s="7"/>
      <c r="G155" s="7"/>
    </row>
    <row r="156" spans="1:7" ht="15" customHeight="1" x14ac:dyDescent="0.25">
      <c r="A156" s="113"/>
      <c r="B156" s="71" t="s">
        <v>164</v>
      </c>
      <c r="C156" s="47" t="s">
        <v>33</v>
      </c>
      <c r="D156" s="54">
        <f t="shared" ref="D156" si="66">SUM(D157)</f>
        <v>3.5</v>
      </c>
      <c r="E156" s="54">
        <f t="shared" ref="E156:F156" si="67">SUM(E157)</f>
        <v>3.5</v>
      </c>
      <c r="F156" s="54">
        <f t="shared" si="67"/>
        <v>0</v>
      </c>
      <c r="G156" s="54">
        <f>SUM(G157)</f>
        <v>0</v>
      </c>
    </row>
    <row r="157" spans="1:7" ht="12.75" customHeight="1" x14ac:dyDescent="0.25">
      <c r="A157" s="113"/>
      <c r="B157" s="5" t="s">
        <v>16</v>
      </c>
      <c r="C157" s="18"/>
      <c r="D157" s="7">
        <f t="shared" si="38"/>
        <v>3.5</v>
      </c>
      <c r="E157" s="7">
        <v>3.5</v>
      </c>
      <c r="F157" s="16"/>
      <c r="G157" s="15"/>
    </row>
    <row r="158" spans="1:7" ht="18" customHeight="1" x14ac:dyDescent="0.25">
      <c r="A158" s="97" t="s">
        <v>60</v>
      </c>
      <c r="B158" s="67" t="s">
        <v>61</v>
      </c>
      <c r="C158" s="68"/>
      <c r="D158" s="69">
        <f t="shared" si="38"/>
        <v>40.700000000000003</v>
      </c>
      <c r="E158" s="69">
        <f t="shared" ref="E158:F158" si="68">SUM(E159+E163+E166+E161)</f>
        <v>31.3</v>
      </c>
      <c r="F158" s="69">
        <f t="shared" si="68"/>
        <v>0</v>
      </c>
      <c r="G158" s="69">
        <f>SUM(G159+G163+G166+G161)</f>
        <v>9.4</v>
      </c>
    </row>
    <row r="159" spans="1:7" ht="15" customHeight="1" x14ac:dyDescent="0.25">
      <c r="A159" s="97"/>
      <c r="B159" s="48" t="s">
        <v>155</v>
      </c>
      <c r="C159" s="47" t="s">
        <v>17</v>
      </c>
      <c r="D159" s="46">
        <f>SUM(D160)</f>
        <v>11.2</v>
      </c>
      <c r="E159" s="46">
        <f>SUM(E160)</f>
        <v>11.2</v>
      </c>
      <c r="F159" s="46">
        <f>SUM(F160)</f>
        <v>0</v>
      </c>
      <c r="G159" s="46">
        <f>SUM(G160)</f>
        <v>0</v>
      </c>
    </row>
    <row r="160" spans="1:7" ht="12.75" customHeight="1" x14ac:dyDescent="0.25">
      <c r="A160" s="97"/>
      <c r="B160" s="5" t="s">
        <v>16</v>
      </c>
      <c r="C160" s="18"/>
      <c r="D160" s="7">
        <f t="shared" si="38"/>
        <v>11.2</v>
      </c>
      <c r="E160" s="7">
        <v>11.2</v>
      </c>
      <c r="F160" s="7"/>
      <c r="G160" s="7"/>
    </row>
    <row r="161" spans="1:8" ht="15" customHeight="1" x14ac:dyDescent="0.25">
      <c r="A161" s="97"/>
      <c r="B161" s="48" t="s">
        <v>148</v>
      </c>
      <c r="C161" s="51" t="s">
        <v>30</v>
      </c>
      <c r="D161" s="53">
        <f t="shared" ref="D161:F161" si="69">SUM(D162)</f>
        <v>6.9</v>
      </c>
      <c r="E161" s="53">
        <f t="shared" si="69"/>
        <v>0</v>
      </c>
      <c r="F161" s="53">
        <f t="shared" si="69"/>
        <v>0</v>
      </c>
      <c r="G161" s="53">
        <f>SUM(G162)</f>
        <v>6.9</v>
      </c>
    </row>
    <row r="162" spans="1:8" ht="12.75" customHeight="1" x14ac:dyDescent="0.25">
      <c r="A162" s="97"/>
      <c r="B162" s="5" t="s">
        <v>16</v>
      </c>
      <c r="C162" s="6"/>
      <c r="D162" s="7">
        <f t="shared" ref="D162" si="70">SUM(G162+E162)</f>
        <v>6.9</v>
      </c>
      <c r="E162" s="7"/>
      <c r="F162" s="12"/>
      <c r="G162" s="7">
        <v>6.9</v>
      </c>
    </row>
    <row r="163" spans="1:8" ht="27" x14ac:dyDescent="0.25">
      <c r="A163" s="97"/>
      <c r="B163" s="66" t="s">
        <v>163</v>
      </c>
      <c r="C163" s="47" t="s">
        <v>31</v>
      </c>
      <c r="D163" s="54">
        <f t="shared" ref="D163" si="71">SUM(D164:D165)</f>
        <v>16.8</v>
      </c>
      <c r="E163" s="54">
        <f t="shared" ref="E163:G163" si="72">SUM(E164:E165)</f>
        <v>14.3</v>
      </c>
      <c r="F163" s="54">
        <f t="shared" si="72"/>
        <v>0</v>
      </c>
      <c r="G163" s="54">
        <f t="shared" si="72"/>
        <v>2.5</v>
      </c>
    </row>
    <row r="164" spans="1:8" ht="12.75" customHeight="1" x14ac:dyDescent="0.25">
      <c r="A164" s="98"/>
      <c r="B164" s="61" t="s">
        <v>16</v>
      </c>
      <c r="C164" s="99"/>
      <c r="D164" s="7">
        <f t="shared" si="38"/>
        <v>13.9</v>
      </c>
      <c r="E164" s="7">
        <v>11.4</v>
      </c>
      <c r="F164" s="7"/>
      <c r="G164" s="7">
        <v>2.5</v>
      </c>
    </row>
    <row r="165" spans="1:8" ht="12.75" customHeight="1" x14ac:dyDescent="0.25">
      <c r="A165" s="98"/>
      <c r="B165" s="63" t="s">
        <v>24</v>
      </c>
      <c r="C165" s="100"/>
      <c r="D165" s="7">
        <f t="shared" si="38"/>
        <v>2.9</v>
      </c>
      <c r="E165" s="7">
        <v>2.9</v>
      </c>
      <c r="F165" s="7"/>
      <c r="G165" s="7"/>
    </row>
    <row r="166" spans="1:8" ht="15" customHeight="1" x14ac:dyDescent="0.25">
      <c r="A166" s="97"/>
      <c r="B166" s="71" t="s">
        <v>164</v>
      </c>
      <c r="C166" s="47" t="s">
        <v>33</v>
      </c>
      <c r="D166" s="54">
        <f t="shared" ref="D166" si="73">SUM(D167)</f>
        <v>5.8</v>
      </c>
      <c r="E166" s="54">
        <f t="shared" ref="E166:F166" si="74">SUM(E167)</f>
        <v>5.8</v>
      </c>
      <c r="F166" s="54">
        <f t="shared" si="74"/>
        <v>0</v>
      </c>
      <c r="G166" s="54">
        <f>SUM(G167)</f>
        <v>0</v>
      </c>
    </row>
    <row r="167" spans="1:8" ht="12.75" customHeight="1" x14ac:dyDescent="0.25">
      <c r="A167" s="97"/>
      <c r="B167" s="5" t="s">
        <v>16</v>
      </c>
      <c r="C167" s="18"/>
      <c r="D167" s="7">
        <f t="shared" si="38"/>
        <v>5.8</v>
      </c>
      <c r="E167" s="7">
        <v>5.8</v>
      </c>
      <c r="F167" s="16"/>
      <c r="G167" s="7"/>
    </row>
    <row r="168" spans="1:8" ht="18" customHeight="1" x14ac:dyDescent="0.25">
      <c r="A168" s="97" t="s">
        <v>62</v>
      </c>
      <c r="B168" s="67" t="s">
        <v>63</v>
      </c>
      <c r="C168" s="68"/>
      <c r="D168" s="69">
        <f t="shared" si="38"/>
        <v>49.1</v>
      </c>
      <c r="E168" s="69">
        <f>SUM(E169+E171+E174)</f>
        <v>47.7</v>
      </c>
      <c r="F168" s="69">
        <f>SUM(F169+F171+F174)</f>
        <v>0</v>
      </c>
      <c r="G168" s="69">
        <f>SUM(G169+G171+G174)</f>
        <v>1.4</v>
      </c>
    </row>
    <row r="169" spans="1:8" ht="15" customHeight="1" x14ac:dyDescent="0.25">
      <c r="A169" s="97"/>
      <c r="B169" s="48" t="s">
        <v>155</v>
      </c>
      <c r="C169" s="47" t="s">
        <v>17</v>
      </c>
      <c r="D169" s="46">
        <f>SUM(D170)</f>
        <v>14.9</v>
      </c>
      <c r="E169" s="46">
        <f>SUM(E170)</f>
        <v>14.9</v>
      </c>
      <c r="F169" s="46">
        <f>SUM(F170)</f>
        <v>0</v>
      </c>
      <c r="G169" s="46">
        <f>SUM(G170)</f>
        <v>0</v>
      </c>
    </row>
    <row r="170" spans="1:8" ht="12.75" customHeight="1" x14ac:dyDescent="0.25">
      <c r="A170" s="97"/>
      <c r="B170" s="5" t="s">
        <v>16</v>
      </c>
      <c r="C170" s="18"/>
      <c r="D170" s="7">
        <f t="shared" si="38"/>
        <v>14.9</v>
      </c>
      <c r="E170" s="7">
        <v>14.9</v>
      </c>
      <c r="F170" s="7"/>
      <c r="G170" s="7"/>
    </row>
    <row r="171" spans="1:8" ht="27" x14ac:dyDescent="0.25">
      <c r="A171" s="97"/>
      <c r="B171" s="66" t="s">
        <v>161</v>
      </c>
      <c r="C171" s="47" t="s">
        <v>31</v>
      </c>
      <c r="D171" s="54">
        <f t="shared" ref="D171" si="75">SUM(D172:D173)</f>
        <v>27.7</v>
      </c>
      <c r="E171" s="54">
        <f t="shared" ref="E171:G171" si="76">SUM(E172:E173)</f>
        <v>27.7</v>
      </c>
      <c r="F171" s="54">
        <f t="shared" si="76"/>
        <v>0</v>
      </c>
      <c r="G171" s="54">
        <f t="shared" si="76"/>
        <v>0</v>
      </c>
    </row>
    <row r="172" spans="1:8" ht="12.75" customHeight="1" x14ac:dyDescent="0.25">
      <c r="A172" s="98"/>
      <c r="B172" s="61" t="s">
        <v>16</v>
      </c>
      <c r="C172" s="99"/>
      <c r="D172" s="7">
        <f t="shared" si="38"/>
        <v>19</v>
      </c>
      <c r="E172" s="7">
        <v>19</v>
      </c>
      <c r="F172" s="7"/>
      <c r="G172" s="7"/>
      <c r="H172" s="19"/>
    </row>
    <row r="173" spans="1:8" ht="12.75" customHeight="1" x14ac:dyDescent="0.25">
      <c r="A173" s="98"/>
      <c r="B173" s="63" t="s">
        <v>24</v>
      </c>
      <c r="C173" s="100"/>
      <c r="D173" s="7">
        <f t="shared" si="38"/>
        <v>8.6999999999999993</v>
      </c>
      <c r="E173" s="7">
        <v>8.6999999999999993</v>
      </c>
      <c r="F173" s="7"/>
      <c r="G173" s="7"/>
      <c r="H173" s="19"/>
    </row>
    <row r="174" spans="1:8" ht="15" customHeight="1" x14ac:dyDescent="0.25">
      <c r="A174" s="97"/>
      <c r="B174" s="71" t="s">
        <v>164</v>
      </c>
      <c r="C174" s="47" t="s">
        <v>33</v>
      </c>
      <c r="D174" s="54">
        <f t="shared" ref="D174" si="77">SUM(D175)</f>
        <v>6.5</v>
      </c>
      <c r="E174" s="54">
        <f t="shared" ref="E174:F174" si="78">SUM(E175)</f>
        <v>5.0999999999999996</v>
      </c>
      <c r="F174" s="54">
        <f t="shared" si="78"/>
        <v>0</v>
      </c>
      <c r="G174" s="54">
        <f>SUM(G175)</f>
        <v>1.4</v>
      </c>
      <c r="H174" s="19"/>
    </row>
    <row r="175" spans="1:8" ht="12.75" customHeight="1" x14ac:dyDescent="0.25">
      <c r="A175" s="97"/>
      <c r="B175" s="5" t="s">
        <v>16</v>
      </c>
      <c r="C175" s="18"/>
      <c r="D175" s="7">
        <f t="shared" si="38"/>
        <v>6.5</v>
      </c>
      <c r="E175" s="7">
        <v>5.0999999999999996</v>
      </c>
      <c r="F175" s="16"/>
      <c r="G175" s="17">
        <v>1.4</v>
      </c>
      <c r="H175" s="19"/>
    </row>
    <row r="176" spans="1:8" ht="18" customHeight="1" x14ac:dyDescent="0.25">
      <c r="A176" s="97" t="s">
        <v>64</v>
      </c>
      <c r="B176" s="67" t="s">
        <v>65</v>
      </c>
      <c r="C176" s="74"/>
      <c r="D176" s="69">
        <f t="shared" si="38"/>
        <v>1007.9</v>
      </c>
      <c r="E176" s="69">
        <f>SUM(E178:E179)</f>
        <v>1007.9</v>
      </c>
      <c r="F176" s="69">
        <f>SUM(F178:F179)</f>
        <v>929.8</v>
      </c>
      <c r="G176" s="69">
        <f>SUM(G178:G179)</f>
        <v>0</v>
      </c>
      <c r="H176" s="19"/>
    </row>
    <row r="177" spans="1:8" ht="15" customHeight="1" x14ac:dyDescent="0.25">
      <c r="A177" s="97"/>
      <c r="B177" s="75" t="s">
        <v>155</v>
      </c>
      <c r="C177" s="47" t="s">
        <v>17</v>
      </c>
      <c r="D177" s="46">
        <f t="shared" ref="D177:F177" si="79">SUM(D178:D179)</f>
        <v>1007.9</v>
      </c>
      <c r="E177" s="46">
        <f t="shared" si="79"/>
        <v>1007.9</v>
      </c>
      <c r="F177" s="46">
        <f t="shared" si="79"/>
        <v>929.8</v>
      </c>
      <c r="G177" s="46">
        <f>SUM(G178:G179)</f>
        <v>0</v>
      </c>
      <c r="H177" s="19"/>
    </row>
    <row r="178" spans="1:8" ht="12.75" customHeight="1" x14ac:dyDescent="0.25">
      <c r="A178" s="98"/>
      <c r="B178" s="76" t="s">
        <v>21</v>
      </c>
      <c r="C178" s="99"/>
      <c r="D178" s="7">
        <f t="shared" si="38"/>
        <v>969.8</v>
      </c>
      <c r="E178" s="7">
        <v>969.8</v>
      </c>
      <c r="F178" s="7">
        <v>898.9</v>
      </c>
      <c r="G178" s="7"/>
      <c r="H178" s="19"/>
    </row>
    <row r="179" spans="1:8" ht="12.75" customHeight="1" x14ac:dyDescent="0.25">
      <c r="A179" s="98"/>
      <c r="B179" s="63" t="s">
        <v>16</v>
      </c>
      <c r="C179" s="100"/>
      <c r="D179" s="7">
        <f t="shared" si="38"/>
        <v>38.1</v>
      </c>
      <c r="E179" s="7">
        <v>38.1</v>
      </c>
      <c r="F179" s="7">
        <v>30.9</v>
      </c>
      <c r="G179" s="7"/>
      <c r="H179" s="19"/>
    </row>
    <row r="180" spans="1:8" ht="18" customHeight="1" x14ac:dyDescent="0.25">
      <c r="A180" s="97" t="s">
        <v>66</v>
      </c>
      <c r="B180" s="73" t="s">
        <v>67</v>
      </c>
      <c r="C180" s="68"/>
      <c r="D180" s="69">
        <f t="shared" si="38"/>
        <v>1131.2</v>
      </c>
      <c r="E180" s="69">
        <f t="shared" ref="E180:F180" si="80">SUM(E181+E183)</f>
        <v>1114</v>
      </c>
      <c r="F180" s="69">
        <f t="shared" si="80"/>
        <v>926.8</v>
      </c>
      <c r="G180" s="69">
        <f>SUM(G181+G183)</f>
        <v>17.2</v>
      </c>
      <c r="H180" s="19"/>
    </row>
    <row r="181" spans="1:8" ht="15" customHeight="1" x14ac:dyDescent="0.25">
      <c r="A181" s="97"/>
      <c r="B181" s="48" t="s">
        <v>155</v>
      </c>
      <c r="C181" s="47" t="s">
        <v>17</v>
      </c>
      <c r="D181" s="46">
        <f>SUM(D182)</f>
        <v>39</v>
      </c>
      <c r="E181" s="46">
        <f>SUM(E182)</f>
        <v>39</v>
      </c>
      <c r="F181" s="46">
        <f>SUM(F182)</f>
        <v>0</v>
      </c>
      <c r="G181" s="46">
        <f>SUM(G182)</f>
        <v>0</v>
      </c>
      <c r="H181" s="19"/>
    </row>
    <row r="182" spans="1:8" ht="12.75" customHeight="1" x14ac:dyDescent="0.25">
      <c r="A182" s="97"/>
      <c r="B182" s="10" t="s">
        <v>21</v>
      </c>
      <c r="C182" s="18"/>
      <c r="D182" s="7">
        <f t="shared" si="38"/>
        <v>39</v>
      </c>
      <c r="E182" s="7">
        <v>39</v>
      </c>
      <c r="F182" s="7"/>
      <c r="G182" s="21"/>
      <c r="H182" s="19"/>
    </row>
    <row r="183" spans="1:8" ht="30.75" customHeight="1" x14ac:dyDescent="0.25">
      <c r="A183" s="97"/>
      <c r="B183" s="66" t="s">
        <v>160</v>
      </c>
      <c r="C183" s="51" t="s">
        <v>25</v>
      </c>
      <c r="D183" s="54">
        <f t="shared" ref="D183:F183" si="81">SUM(D184:D188)</f>
        <v>1092.1999999999998</v>
      </c>
      <c r="E183" s="54">
        <f t="shared" si="81"/>
        <v>1075</v>
      </c>
      <c r="F183" s="54">
        <f t="shared" si="81"/>
        <v>926.8</v>
      </c>
      <c r="G183" s="54">
        <f>SUM(G184:G188)</f>
        <v>17.2</v>
      </c>
      <c r="H183" s="19"/>
    </row>
    <row r="184" spans="1:8" ht="12.75" customHeight="1" x14ac:dyDescent="0.25">
      <c r="A184" s="98"/>
      <c r="B184" s="61" t="s">
        <v>68</v>
      </c>
      <c r="C184" s="99"/>
      <c r="D184" s="7">
        <f t="shared" si="38"/>
        <v>10.399999999999999</v>
      </c>
      <c r="E184" s="7">
        <v>6.1</v>
      </c>
      <c r="F184" s="7">
        <v>0.4</v>
      </c>
      <c r="G184" s="7">
        <v>4.3</v>
      </c>
      <c r="H184" s="19"/>
    </row>
    <row r="185" spans="1:8" ht="12.75" customHeight="1" x14ac:dyDescent="0.25">
      <c r="A185" s="98"/>
      <c r="B185" s="62" t="s">
        <v>28</v>
      </c>
      <c r="C185" s="100"/>
      <c r="D185" s="7">
        <f t="shared" si="38"/>
        <v>663.8</v>
      </c>
      <c r="E185" s="7">
        <v>663.8</v>
      </c>
      <c r="F185" s="7">
        <v>643.9</v>
      </c>
      <c r="G185" s="21"/>
      <c r="H185" s="19"/>
    </row>
    <row r="186" spans="1:8" ht="12.75" customHeight="1" x14ac:dyDescent="0.25">
      <c r="A186" s="98"/>
      <c r="B186" s="62" t="s">
        <v>22</v>
      </c>
      <c r="C186" s="100"/>
      <c r="D186" s="7">
        <f t="shared" si="38"/>
        <v>1.8</v>
      </c>
      <c r="E186" s="7">
        <v>1.8</v>
      </c>
      <c r="F186" s="7">
        <v>1.8</v>
      </c>
      <c r="G186" s="21"/>
      <c r="H186" s="19"/>
    </row>
    <row r="187" spans="1:8" ht="12.75" customHeight="1" x14ac:dyDescent="0.25">
      <c r="A187" s="98"/>
      <c r="B187" s="62" t="s">
        <v>16</v>
      </c>
      <c r="C187" s="100"/>
      <c r="D187" s="7">
        <f t="shared" si="38"/>
        <v>413.7</v>
      </c>
      <c r="E187" s="7">
        <v>400.8</v>
      </c>
      <c r="F187" s="7">
        <v>280.7</v>
      </c>
      <c r="G187" s="7">
        <v>12.9</v>
      </c>
      <c r="H187" s="19"/>
    </row>
    <row r="188" spans="1:8" ht="12.75" customHeight="1" x14ac:dyDescent="0.25">
      <c r="A188" s="98"/>
      <c r="B188" s="63" t="s">
        <v>24</v>
      </c>
      <c r="C188" s="101"/>
      <c r="D188" s="7">
        <f t="shared" si="38"/>
        <v>2.5</v>
      </c>
      <c r="E188" s="7">
        <v>2.5</v>
      </c>
      <c r="F188" s="12"/>
      <c r="G188" s="12"/>
      <c r="H188" s="19"/>
    </row>
    <row r="189" spans="1:8" ht="18" customHeight="1" x14ac:dyDescent="0.25">
      <c r="A189" s="97" t="s">
        <v>69</v>
      </c>
      <c r="B189" s="73" t="s">
        <v>70</v>
      </c>
      <c r="C189" s="68"/>
      <c r="D189" s="69">
        <f t="shared" si="38"/>
        <v>697.6</v>
      </c>
      <c r="E189" s="69">
        <f t="shared" ref="E189:F189" si="82">SUM(E190+E192)</f>
        <v>694.6</v>
      </c>
      <c r="F189" s="69">
        <f t="shared" si="82"/>
        <v>561.79999999999995</v>
      </c>
      <c r="G189" s="69">
        <f>SUM(G190+G192)</f>
        <v>3</v>
      </c>
      <c r="H189" s="19"/>
    </row>
    <row r="190" spans="1:8" ht="15" customHeight="1" x14ac:dyDescent="0.25">
      <c r="A190" s="97"/>
      <c r="B190" s="48" t="s">
        <v>155</v>
      </c>
      <c r="C190" s="47" t="s">
        <v>17</v>
      </c>
      <c r="D190" s="46">
        <f>SUM(D191)</f>
        <v>18</v>
      </c>
      <c r="E190" s="46">
        <f>SUM(E191)</f>
        <v>18</v>
      </c>
      <c r="F190" s="46">
        <f>SUM(F191)</f>
        <v>0</v>
      </c>
      <c r="G190" s="46">
        <f>SUM(G191)</f>
        <v>0</v>
      </c>
      <c r="H190" s="19"/>
    </row>
    <row r="191" spans="1:8" ht="12.75" customHeight="1" x14ac:dyDescent="0.25">
      <c r="A191" s="97"/>
      <c r="B191" s="10" t="s">
        <v>21</v>
      </c>
      <c r="C191" s="18"/>
      <c r="D191" s="7">
        <f t="shared" si="38"/>
        <v>18</v>
      </c>
      <c r="E191" s="7">
        <v>18</v>
      </c>
      <c r="F191" s="7"/>
      <c r="G191" s="21"/>
      <c r="H191" s="19"/>
    </row>
    <row r="192" spans="1:8" ht="30.75" customHeight="1" x14ac:dyDescent="0.25">
      <c r="A192" s="97"/>
      <c r="B192" s="66" t="s">
        <v>165</v>
      </c>
      <c r="C192" s="51" t="s">
        <v>25</v>
      </c>
      <c r="D192" s="54">
        <f t="shared" ref="D192:F192" si="83">SUM(D193:D196)</f>
        <v>679.6</v>
      </c>
      <c r="E192" s="54">
        <f t="shared" si="83"/>
        <v>676.6</v>
      </c>
      <c r="F192" s="54">
        <f t="shared" si="83"/>
        <v>561.79999999999995</v>
      </c>
      <c r="G192" s="54">
        <f>SUM(G193:G196)</f>
        <v>3</v>
      </c>
      <c r="H192" s="19"/>
    </row>
    <row r="193" spans="1:8" ht="12.75" customHeight="1" x14ac:dyDescent="0.25">
      <c r="A193" s="98"/>
      <c r="B193" s="61" t="s">
        <v>68</v>
      </c>
      <c r="C193" s="99"/>
      <c r="D193" s="7">
        <f t="shared" si="38"/>
        <v>4.8</v>
      </c>
      <c r="E193" s="7">
        <v>4.8</v>
      </c>
      <c r="F193" s="7"/>
      <c r="G193" s="21"/>
      <c r="H193" s="19"/>
    </row>
    <row r="194" spans="1:8" ht="12.75" customHeight="1" x14ac:dyDescent="0.25">
      <c r="A194" s="98"/>
      <c r="B194" s="62" t="s">
        <v>28</v>
      </c>
      <c r="C194" s="100"/>
      <c r="D194" s="7">
        <f t="shared" si="38"/>
        <v>368.3</v>
      </c>
      <c r="E194" s="7">
        <v>368.3</v>
      </c>
      <c r="F194" s="7">
        <v>357.8</v>
      </c>
      <c r="G194" s="21"/>
      <c r="H194" s="19"/>
    </row>
    <row r="195" spans="1:8" ht="12.75" customHeight="1" x14ac:dyDescent="0.25">
      <c r="A195" s="98"/>
      <c r="B195" s="62" t="s">
        <v>16</v>
      </c>
      <c r="C195" s="100"/>
      <c r="D195" s="7">
        <f t="shared" si="38"/>
        <v>306</v>
      </c>
      <c r="E195" s="7">
        <v>303</v>
      </c>
      <c r="F195" s="7">
        <v>204</v>
      </c>
      <c r="G195" s="7">
        <v>3</v>
      </c>
      <c r="H195" s="19"/>
    </row>
    <row r="196" spans="1:8" ht="12.75" customHeight="1" x14ac:dyDescent="0.25">
      <c r="A196" s="98"/>
      <c r="B196" s="63" t="s">
        <v>24</v>
      </c>
      <c r="C196" s="101"/>
      <c r="D196" s="7">
        <f t="shared" si="38"/>
        <v>0.5</v>
      </c>
      <c r="E196" s="7">
        <v>0.5</v>
      </c>
      <c r="F196" s="7"/>
      <c r="G196" s="12"/>
      <c r="H196" s="19"/>
    </row>
    <row r="197" spans="1:8" ht="18" customHeight="1" x14ac:dyDescent="0.25">
      <c r="A197" s="108" t="s">
        <v>71</v>
      </c>
      <c r="B197" s="73" t="s">
        <v>72</v>
      </c>
      <c r="C197" s="74"/>
      <c r="D197" s="69">
        <f t="shared" si="38"/>
        <v>1033.9000000000001</v>
      </c>
      <c r="E197" s="69">
        <f t="shared" ref="E197:F197" si="84">SUM(E198+E200)</f>
        <v>1030.9000000000001</v>
      </c>
      <c r="F197" s="69">
        <f t="shared" si="84"/>
        <v>826.09999999999991</v>
      </c>
      <c r="G197" s="69">
        <f>SUM(G198+G200)</f>
        <v>3</v>
      </c>
      <c r="H197" s="19"/>
    </row>
    <row r="198" spans="1:8" ht="15" customHeight="1" x14ac:dyDescent="0.25">
      <c r="A198" s="105"/>
      <c r="B198" s="48" t="s">
        <v>155</v>
      </c>
      <c r="C198" s="47" t="s">
        <v>17</v>
      </c>
      <c r="D198" s="46">
        <f>SUM(D199)</f>
        <v>32</v>
      </c>
      <c r="E198" s="46">
        <f>SUM(E199)</f>
        <v>32</v>
      </c>
      <c r="F198" s="46">
        <f>SUM(F199)</f>
        <v>0</v>
      </c>
      <c r="G198" s="46">
        <f>SUM(G199)</f>
        <v>0</v>
      </c>
      <c r="H198" s="19"/>
    </row>
    <row r="199" spans="1:8" ht="12.75" customHeight="1" x14ac:dyDescent="0.25">
      <c r="A199" s="105"/>
      <c r="B199" s="10" t="s">
        <v>21</v>
      </c>
      <c r="C199" s="18"/>
      <c r="D199" s="7">
        <f t="shared" si="38"/>
        <v>32</v>
      </c>
      <c r="E199" s="7">
        <v>32</v>
      </c>
      <c r="F199" s="7"/>
      <c r="G199" s="24"/>
      <c r="H199" s="22"/>
    </row>
    <row r="200" spans="1:8" ht="30.75" customHeight="1" x14ac:dyDescent="0.25">
      <c r="A200" s="105"/>
      <c r="B200" s="66" t="s">
        <v>160</v>
      </c>
      <c r="C200" s="51" t="s">
        <v>25</v>
      </c>
      <c r="D200" s="54">
        <f t="shared" ref="D200:F200" si="85">SUM(D201:D206)</f>
        <v>1001.9</v>
      </c>
      <c r="E200" s="54">
        <f t="shared" si="85"/>
        <v>998.9</v>
      </c>
      <c r="F200" s="54">
        <f t="shared" si="85"/>
        <v>826.09999999999991</v>
      </c>
      <c r="G200" s="54">
        <f>SUM(G201:G206)</f>
        <v>3</v>
      </c>
      <c r="H200" s="22"/>
    </row>
    <row r="201" spans="1:8" ht="12.75" customHeight="1" x14ac:dyDescent="0.25">
      <c r="A201" s="106"/>
      <c r="B201" s="61" t="s">
        <v>68</v>
      </c>
      <c r="C201" s="99"/>
      <c r="D201" s="7">
        <f t="shared" si="38"/>
        <v>7.3</v>
      </c>
      <c r="E201" s="7">
        <v>7.3</v>
      </c>
      <c r="F201" s="7">
        <v>0.3</v>
      </c>
      <c r="G201" s="24"/>
      <c r="H201" s="22"/>
    </row>
    <row r="202" spans="1:8" ht="12.75" customHeight="1" x14ac:dyDescent="0.25">
      <c r="A202" s="106"/>
      <c r="B202" s="62" t="s">
        <v>73</v>
      </c>
      <c r="C202" s="100"/>
      <c r="D202" s="7">
        <f t="shared" si="38"/>
        <v>7.2</v>
      </c>
      <c r="E202" s="7">
        <v>7.2</v>
      </c>
      <c r="F202" s="7">
        <v>7.1</v>
      </c>
      <c r="G202" s="24"/>
      <c r="H202" s="22"/>
    </row>
    <row r="203" spans="1:8" ht="12.75" customHeight="1" x14ac:dyDescent="0.25">
      <c r="A203" s="106"/>
      <c r="B203" s="62" t="s">
        <v>28</v>
      </c>
      <c r="C203" s="100"/>
      <c r="D203" s="7">
        <f t="shared" si="38"/>
        <v>547.1</v>
      </c>
      <c r="E203" s="7">
        <v>547.1</v>
      </c>
      <c r="F203" s="7">
        <v>530.29999999999995</v>
      </c>
      <c r="G203" s="24"/>
      <c r="H203" s="22"/>
    </row>
    <row r="204" spans="1:8" ht="12.75" customHeight="1" x14ac:dyDescent="0.25">
      <c r="A204" s="106"/>
      <c r="B204" s="62" t="s">
        <v>22</v>
      </c>
      <c r="C204" s="100"/>
      <c r="D204" s="7">
        <f t="shared" si="38"/>
        <v>1.7</v>
      </c>
      <c r="E204" s="7">
        <v>1.7</v>
      </c>
      <c r="F204" s="7">
        <v>1.7</v>
      </c>
      <c r="G204" s="24"/>
      <c r="H204" s="22"/>
    </row>
    <row r="205" spans="1:8" ht="12.75" customHeight="1" x14ac:dyDescent="0.25">
      <c r="A205" s="106"/>
      <c r="B205" s="62" t="s">
        <v>16</v>
      </c>
      <c r="C205" s="100"/>
      <c r="D205" s="7">
        <f t="shared" si="38"/>
        <v>422.2</v>
      </c>
      <c r="E205" s="7">
        <v>419.2</v>
      </c>
      <c r="F205" s="7">
        <v>286.7</v>
      </c>
      <c r="G205" s="7">
        <v>3</v>
      </c>
    </row>
    <row r="206" spans="1:8" ht="12.75" customHeight="1" x14ac:dyDescent="0.25">
      <c r="A206" s="106"/>
      <c r="B206" s="63" t="s">
        <v>24</v>
      </c>
      <c r="C206" s="101"/>
      <c r="D206" s="7">
        <f t="shared" si="38"/>
        <v>16.399999999999999</v>
      </c>
      <c r="E206" s="7">
        <v>16.399999999999999</v>
      </c>
      <c r="F206" s="12"/>
      <c r="G206" s="12"/>
    </row>
    <row r="207" spans="1:8" ht="18" customHeight="1" x14ac:dyDescent="0.25">
      <c r="A207" s="108" t="s">
        <v>74</v>
      </c>
      <c r="B207" s="73" t="s">
        <v>75</v>
      </c>
      <c r="C207" s="70"/>
      <c r="D207" s="69">
        <f t="shared" si="38"/>
        <v>1271.3</v>
      </c>
      <c r="E207" s="69">
        <f t="shared" ref="E207:F207" si="86">SUM(E208+E210)</f>
        <v>1259.3999999999999</v>
      </c>
      <c r="F207" s="69">
        <f t="shared" si="86"/>
        <v>1065.8</v>
      </c>
      <c r="G207" s="69">
        <f>SUM(G208+G210)</f>
        <v>11.9</v>
      </c>
    </row>
    <row r="208" spans="1:8" ht="15" customHeight="1" x14ac:dyDescent="0.25">
      <c r="A208" s="108"/>
      <c r="B208" s="48" t="s">
        <v>155</v>
      </c>
      <c r="C208" s="47" t="s">
        <v>17</v>
      </c>
      <c r="D208" s="46">
        <f>SUM(D209)</f>
        <v>26.3</v>
      </c>
      <c r="E208" s="46">
        <f>SUM(E209)</f>
        <v>26.3</v>
      </c>
      <c r="F208" s="46">
        <f>SUM(F209)</f>
        <v>0</v>
      </c>
      <c r="G208" s="46">
        <f>SUM(G209)</f>
        <v>0</v>
      </c>
    </row>
    <row r="209" spans="1:7" ht="12.75" customHeight="1" x14ac:dyDescent="0.25">
      <c r="A209" s="108"/>
      <c r="B209" s="10" t="s">
        <v>21</v>
      </c>
      <c r="C209" s="6"/>
      <c r="D209" s="7">
        <f t="shared" si="38"/>
        <v>26.3</v>
      </c>
      <c r="E209" s="7">
        <v>26.3</v>
      </c>
      <c r="F209" s="7"/>
      <c r="G209" s="21"/>
    </row>
    <row r="210" spans="1:7" ht="30.75" customHeight="1" x14ac:dyDescent="0.25">
      <c r="A210" s="108"/>
      <c r="B210" s="66" t="s">
        <v>160</v>
      </c>
      <c r="C210" s="51" t="s">
        <v>25</v>
      </c>
      <c r="D210" s="54">
        <f t="shared" ref="D210" si="87">SUM(D211:D216)</f>
        <v>1245</v>
      </c>
      <c r="E210" s="54">
        <f t="shared" ref="E210:F210" si="88">SUM(E211:E216)</f>
        <v>1233.0999999999999</v>
      </c>
      <c r="F210" s="54">
        <f t="shared" si="88"/>
        <v>1065.8</v>
      </c>
      <c r="G210" s="54">
        <f>SUM(G211:G216)</f>
        <v>11.9</v>
      </c>
    </row>
    <row r="211" spans="1:7" ht="12.75" customHeight="1" x14ac:dyDescent="0.25">
      <c r="A211" s="107"/>
      <c r="B211" s="61" t="s">
        <v>68</v>
      </c>
      <c r="C211" s="99"/>
      <c r="D211" s="7">
        <f t="shared" si="38"/>
        <v>8.1</v>
      </c>
      <c r="E211" s="7">
        <v>8.1</v>
      </c>
      <c r="F211" s="7">
        <v>0.3</v>
      </c>
      <c r="G211" s="7"/>
    </row>
    <row r="212" spans="1:7" ht="12.75" customHeight="1" x14ac:dyDescent="0.25">
      <c r="A212" s="107"/>
      <c r="B212" s="62" t="s">
        <v>73</v>
      </c>
      <c r="C212" s="100"/>
      <c r="D212" s="7">
        <f t="shared" si="38"/>
        <v>7.2</v>
      </c>
      <c r="E212" s="7">
        <v>7.2</v>
      </c>
      <c r="F212" s="7">
        <v>7.1</v>
      </c>
      <c r="G212" s="7"/>
    </row>
    <row r="213" spans="1:7" ht="12.75" customHeight="1" x14ac:dyDescent="0.25">
      <c r="A213" s="107"/>
      <c r="B213" s="62" t="s">
        <v>28</v>
      </c>
      <c r="C213" s="100"/>
      <c r="D213" s="7">
        <f t="shared" si="38"/>
        <v>611.70000000000005</v>
      </c>
      <c r="E213" s="7">
        <v>611.70000000000005</v>
      </c>
      <c r="F213" s="7">
        <v>594.4</v>
      </c>
      <c r="G213" s="12"/>
    </row>
    <row r="214" spans="1:7" ht="12.75" customHeight="1" x14ac:dyDescent="0.25">
      <c r="A214" s="107"/>
      <c r="B214" s="62" t="s">
        <v>22</v>
      </c>
      <c r="C214" s="100"/>
      <c r="D214" s="7">
        <f t="shared" si="38"/>
        <v>1.5</v>
      </c>
      <c r="E214" s="7">
        <v>1.5</v>
      </c>
      <c r="F214" s="7">
        <v>1.5</v>
      </c>
      <c r="G214" s="12"/>
    </row>
    <row r="215" spans="1:7" ht="12.75" customHeight="1" x14ac:dyDescent="0.25">
      <c r="A215" s="107"/>
      <c r="B215" s="62" t="s">
        <v>16</v>
      </c>
      <c r="C215" s="100"/>
      <c r="D215" s="7">
        <f t="shared" si="38"/>
        <v>601.5</v>
      </c>
      <c r="E215" s="7">
        <v>589.6</v>
      </c>
      <c r="F215" s="7">
        <v>462.5</v>
      </c>
      <c r="G215" s="7">
        <v>11.9</v>
      </c>
    </row>
    <row r="216" spans="1:7" ht="12.75" customHeight="1" x14ac:dyDescent="0.25">
      <c r="A216" s="107"/>
      <c r="B216" s="63" t="s">
        <v>24</v>
      </c>
      <c r="C216" s="101"/>
      <c r="D216" s="7">
        <f t="shared" si="38"/>
        <v>15</v>
      </c>
      <c r="E216" s="7">
        <v>15</v>
      </c>
      <c r="F216" s="12"/>
      <c r="G216" s="7"/>
    </row>
    <row r="217" spans="1:7" ht="18" customHeight="1" x14ac:dyDescent="0.25">
      <c r="A217" s="118" t="s">
        <v>76</v>
      </c>
      <c r="B217" s="80" t="s">
        <v>77</v>
      </c>
      <c r="C217" s="70"/>
      <c r="D217" s="69">
        <f t="shared" ref="D217:F217" si="89">SUM(D218+D220+D226)</f>
        <v>1519.1000000000001</v>
      </c>
      <c r="E217" s="69">
        <f t="shared" si="89"/>
        <v>1514.6000000000001</v>
      </c>
      <c r="F217" s="69">
        <f t="shared" si="89"/>
        <v>1228.3</v>
      </c>
      <c r="G217" s="69">
        <f>SUM(G218+G220+G226)</f>
        <v>4.5</v>
      </c>
    </row>
    <row r="218" spans="1:7" ht="15" customHeight="1" x14ac:dyDescent="0.25">
      <c r="A218" s="119"/>
      <c r="B218" s="81" t="s">
        <v>155</v>
      </c>
      <c r="C218" s="47" t="s">
        <v>17</v>
      </c>
      <c r="D218" s="46">
        <f>SUM(D219)</f>
        <v>54.2</v>
      </c>
      <c r="E218" s="46">
        <f>SUM(E219)</f>
        <v>54.2</v>
      </c>
      <c r="F218" s="46">
        <f>SUM(F219)</f>
        <v>0</v>
      </c>
      <c r="G218" s="46">
        <f>SUM(G219)</f>
        <v>0</v>
      </c>
    </row>
    <row r="219" spans="1:7" ht="12.75" customHeight="1" x14ac:dyDescent="0.25">
      <c r="A219" s="119"/>
      <c r="B219" s="82" t="s">
        <v>21</v>
      </c>
      <c r="C219" s="6"/>
      <c r="D219" s="7">
        <f t="shared" si="38"/>
        <v>54.2</v>
      </c>
      <c r="E219" s="7">
        <v>54.2</v>
      </c>
      <c r="F219" s="7"/>
      <c r="G219" s="24"/>
    </row>
    <row r="220" spans="1:7" ht="30.75" customHeight="1" x14ac:dyDescent="0.25">
      <c r="A220" s="119"/>
      <c r="B220" s="83" t="s">
        <v>160</v>
      </c>
      <c r="C220" s="51" t="s">
        <v>25</v>
      </c>
      <c r="D220" s="54">
        <f>SUM(D221:D225)</f>
        <v>1463.7</v>
      </c>
      <c r="E220" s="54">
        <f>SUM(E221:E225)</f>
        <v>1459.2</v>
      </c>
      <c r="F220" s="54">
        <f>SUM(F221:F225)</f>
        <v>1228.3</v>
      </c>
      <c r="G220" s="54">
        <f>SUM(G221:G225)</f>
        <v>4.5</v>
      </c>
    </row>
    <row r="221" spans="1:7" ht="12.75" customHeight="1" x14ac:dyDescent="0.25">
      <c r="A221" s="119"/>
      <c r="B221" s="84" t="s">
        <v>68</v>
      </c>
      <c r="C221" s="99"/>
      <c r="D221" s="7">
        <f t="shared" ref="D221:D230" si="90">SUM(G221+E221)</f>
        <v>13</v>
      </c>
      <c r="E221" s="7">
        <v>13</v>
      </c>
      <c r="F221" s="7">
        <v>0.4</v>
      </c>
      <c r="G221" s="12"/>
    </row>
    <row r="222" spans="1:7" ht="12.75" customHeight="1" x14ac:dyDescent="0.25">
      <c r="A222" s="119"/>
      <c r="B222" s="85" t="s">
        <v>28</v>
      </c>
      <c r="C222" s="100"/>
      <c r="D222" s="7">
        <f t="shared" si="90"/>
        <v>863.2</v>
      </c>
      <c r="E222" s="7">
        <v>863.2</v>
      </c>
      <c r="F222" s="7">
        <v>835.9</v>
      </c>
      <c r="G222" s="12"/>
    </row>
    <row r="223" spans="1:7" ht="12.75" customHeight="1" x14ac:dyDescent="0.25">
      <c r="A223" s="119"/>
      <c r="B223" s="85" t="s">
        <v>22</v>
      </c>
      <c r="C223" s="100"/>
      <c r="D223" s="7">
        <f t="shared" si="90"/>
        <v>2</v>
      </c>
      <c r="E223" s="7">
        <v>2</v>
      </c>
      <c r="F223" s="7">
        <v>2</v>
      </c>
      <c r="G223" s="12"/>
    </row>
    <row r="224" spans="1:7" ht="12.75" customHeight="1" x14ac:dyDescent="0.25">
      <c r="A224" s="119"/>
      <c r="B224" s="85" t="s">
        <v>16</v>
      </c>
      <c r="C224" s="100"/>
      <c r="D224" s="7">
        <f t="shared" si="90"/>
        <v>578</v>
      </c>
      <c r="E224" s="7">
        <v>573.5</v>
      </c>
      <c r="F224" s="7">
        <v>390</v>
      </c>
      <c r="G224" s="7">
        <v>4.5</v>
      </c>
    </row>
    <row r="225" spans="1:7" ht="12.75" customHeight="1" x14ac:dyDescent="0.25">
      <c r="A225" s="119"/>
      <c r="B225" s="86" t="s">
        <v>24</v>
      </c>
      <c r="C225" s="101"/>
      <c r="D225" s="7">
        <f t="shared" si="90"/>
        <v>7.5</v>
      </c>
      <c r="E225" s="7">
        <v>7.5</v>
      </c>
      <c r="F225" s="12"/>
      <c r="G225" s="12"/>
    </row>
    <row r="226" spans="1:7" ht="27" x14ac:dyDescent="0.25">
      <c r="A226" s="119"/>
      <c r="B226" s="83" t="s">
        <v>163</v>
      </c>
      <c r="C226" s="47" t="s">
        <v>31</v>
      </c>
      <c r="D226" s="54">
        <f t="shared" ref="D226:F226" si="91">SUM(D227)</f>
        <v>1.2</v>
      </c>
      <c r="E226" s="54">
        <f t="shared" si="91"/>
        <v>1.2</v>
      </c>
      <c r="F226" s="54">
        <f t="shared" si="91"/>
        <v>0</v>
      </c>
      <c r="G226" s="54">
        <f>SUM(G227)</f>
        <v>0</v>
      </c>
    </row>
    <row r="227" spans="1:7" ht="12.75" customHeight="1" x14ac:dyDescent="0.25">
      <c r="A227" s="120"/>
      <c r="B227" s="5" t="s">
        <v>16</v>
      </c>
      <c r="C227" s="18"/>
      <c r="D227" s="7">
        <f t="shared" ref="D227" si="92">SUM(G227+E227)</f>
        <v>1.2</v>
      </c>
      <c r="E227" s="7">
        <v>1.2</v>
      </c>
      <c r="F227" s="7"/>
      <c r="G227" s="7"/>
    </row>
    <row r="228" spans="1:7" ht="18" customHeight="1" x14ac:dyDescent="0.25">
      <c r="A228" s="108" t="s">
        <v>78</v>
      </c>
      <c r="B228" s="73" t="s">
        <v>79</v>
      </c>
      <c r="C228" s="70"/>
      <c r="D228" s="69">
        <f t="shared" si="90"/>
        <v>1142.6999999999998</v>
      </c>
      <c r="E228" s="69">
        <f t="shared" ref="E228:F228" si="93">SUM(E229+E231)</f>
        <v>1130.6999999999998</v>
      </c>
      <c r="F228" s="69">
        <f t="shared" si="93"/>
        <v>890.39999999999986</v>
      </c>
      <c r="G228" s="69">
        <f>SUM(G229+G231)</f>
        <v>12</v>
      </c>
    </row>
    <row r="229" spans="1:7" ht="15" customHeight="1" x14ac:dyDescent="0.25">
      <c r="A229" s="105"/>
      <c r="B229" s="48" t="s">
        <v>155</v>
      </c>
      <c r="C229" s="47" t="s">
        <v>17</v>
      </c>
      <c r="D229" s="46">
        <f>SUM(D230)</f>
        <v>46.3</v>
      </c>
      <c r="E229" s="46">
        <f>SUM(E230)</f>
        <v>46.3</v>
      </c>
      <c r="F229" s="46">
        <f>SUM(F230)</f>
        <v>0</v>
      </c>
      <c r="G229" s="46">
        <f>SUM(G230)</f>
        <v>0</v>
      </c>
    </row>
    <row r="230" spans="1:7" ht="12.75" customHeight="1" x14ac:dyDescent="0.25">
      <c r="A230" s="105"/>
      <c r="B230" s="10" t="s">
        <v>21</v>
      </c>
      <c r="C230" s="6"/>
      <c r="D230" s="7">
        <f t="shared" si="90"/>
        <v>46.3</v>
      </c>
      <c r="E230" s="7">
        <v>46.3</v>
      </c>
      <c r="F230" s="7"/>
      <c r="G230" s="21"/>
    </row>
    <row r="231" spans="1:7" ht="30.75" customHeight="1" x14ac:dyDescent="0.25">
      <c r="A231" s="105"/>
      <c r="B231" s="66" t="s">
        <v>160</v>
      </c>
      <c r="C231" s="51" t="s">
        <v>25</v>
      </c>
      <c r="D231" s="54">
        <f t="shared" ref="D231" si="94">SUM(D232:D237)</f>
        <v>1096.3999999999999</v>
      </c>
      <c r="E231" s="54">
        <f t="shared" ref="E231:F231" si="95">SUM(E232:E237)</f>
        <v>1084.3999999999999</v>
      </c>
      <c r="F231" s="54">
        <f t="shared" si="95"/>
        <v>890.39999999999986</v>
      </c>
      <c r="G231" s="54">
        <f>SUM(G232:G237)</f>
        <v>12</v>
      </c>
    </row>
    <row r="232" spans="1:7" ht="12.75" customHeight="1" x14ac:dyDescent="0.25">
      <c r="A232" s="106"/>
      <c r="B232" s="61" t="s">
        <v>68</v>
      </c>
      <c r="C232" s="99"/>
      <c r="D232" s="7">
        <f t="shared" ref="D232:D258" si="96">SUM(G232+E232)</f>
        <v>7.3</v>
      </c>
      <c r="E232" s="7">
        <v>7.3</v>
      </c>
      <c r="F232" s="7">
        <v>0.2</v>
      </c>
      <c r="G232" s="7"/>
    </row>
    <row r="233" spans="1:7" ht="12.75" customHeight="1" x14ac:dyDescent="0.25">
      <c r="A233" s="106"/>
      <c r="B233" s="62" t="s">
        <v>73</v>
      </c>
      <c r="C233" s="100"/>
      <c r="D233" s="7">
        <f t="shared" si="96"/>
        <v>7.2</v>
      </c>
      <c r="E233" s="7">
        <v>7.2</v>
      </c>
      <c r="F233" s="7">
        <v>7.1</v>
      </c>
      <c r="G233" s="7"/>
    </row>
    <row r="234" spans="1:7" ht="12.75" customHeight="1" x14ac:dyDescent="0.25">
      <c r="A234" s="106"/>
      <c r="B234" s="62" t="s">
        <v>28</v>
      </c>
      <c r="C234" s="100"/>
      <c r="D234" s="7">
        <f t="shared" si="96"/>
        <v>599.1</v>
      </c>
      <c r="E234" s="7">
        <v>599.1</v>
      </c>
      <c r="F234" s="7">
        <v>580.79999999999995</v>
      </c>
      <c r="G234" s="7"/>
    </row>
    <row r="235" spans="1:7" ht="12.75" customHeight="1" x14ac:dyDescent="0.25">
      <c r="A235" s="106"/>
      <c r="B235" s="62" t="s">
        <v>22</v>
      </c>
      <c r="C235" s="100"/>
      <c r="D235" s="7">
        <f t="shared" si="96"/>
        <v>0.9</v>
      </c>
      <c r="E235" s="7">
        <v>0.9</v>
      </c>
      <c r="F235" s="7">
        <v>0.9</v>
      </c>
      <c r="G235" s="7"/>
    </row>
    <row r="236" spans="1:7" ht="12.75" customHeight="1" x14ac:dyDescent="0.25">
      <c r="A236" s="106"/>
      <c r="B236" s="62" t="s">
        <v>16</v>
      </c>
      <c r="C236" s="100"/>
      <c r="D236" s="7">
        <f t="shared" si="96"/>
        <v>467.1</v>
      </c>
      <c r="E236" s="7">
        <v>455.1</v>
      </c>
      <c r="F236" s="7">
        <v>301.39999999999998</v>
      </c>
      <c r="G236" s="7">
        <v>12</v>
      </c>
    </row>
    <row r="237" spans="1:7" ht="12.75" customHeight="1" x14ac:dyDescent="0.25">
      <c r="A237" s="106"/>
      <c r="B237" s="63" t="s">
        <v>24</v>
      </c>
      <c r="C237" s="101"/>
      <c r="D237" s="7">
        <f t="shared" si="96"/>
        <v>14.8</v>
      </c>
      <c r="E237" s="7">
        <v>14.8</v>
      </c>
      <c r="F237" s="12"/>
      <c r="G237" s="12"/>
    </row>
    <row r="238" spans="1:7" ht="18" customHeight="1" x14ac:dyDescent="0.25">
      <c r="A238" s="118" t="s">
        <v>80</v>
      </c>
      <c r="B238" s="80" t="s">
        <v>81</v>
      </c>
      <c r="C238" s="74"/>
      <c r="D238" s="69">
        <f t="shared" ref="D238:F238" si="97">SUM(D239+D241+D247)</f>
        <v>1728.1999999999998</v>
      </c>
      <c r="E238" s="69">
        <f t="shared" si="97"/>
        <v>1705.7</v>
      </c>
      <c r="F238" s="69">
        <f t="shared" si="97"/>
        <v>1372.1999999999998</v>
      </c>
      <c r="G238" s="69">
        <f>SUM(G239+G241+G247)</f>
        <v>22.5</v>
      </c>
    </row>
    <row r="239" spans="1:7" ht="15" customHeight="1" x14ac:dyDescent="0.25">
      <c r="A239" s="119"/>
      <c r="B239" s="81" t="s">
        <v>155</v>
      </c>
      <c r="C239" s="47" t="s">
        <v>17</v>
      </c>
      <c r="D239" s="46">
        <f>SUM(D240)</f>
        <v>47.8</v>
      </c>
      <c r="E239" s="46">
        <f>SUM(E240)</f>
        <v>47.8</v>
      </c>
      <c r="F239" s="46">
        <f>SUM(F240)</f>
        <v>0</v>
      </c>
      <c r="G239" s="46">
        <f>SUM(G240)</f>
        <v>0</v>
      </c>
    </row>
    <row r="240" spans="1:7" ht="12.75" customHeight="1" x14ac:dyDescent="0.25">
      <c r="A240" s="119"/>
      <c r="B240" s="82" t="s">
        <v>21</v>
      </c>
      <c r="C240" s="18"/>
      <c r="D240" s="7">
        <f t="shared" si="96"/>
        <v>47.8</v>
      </c>
      <c r="E240" s="7">
        <v>47.8</v>
      </c>
      <c r="F240" s="7"/>
      <c r="G240" s="24"/>
    </row>
    <row r="241" spans="1:7" ht="30.75" customHeight="1" x14ac:dyDescent="0.25">
      <c r="A241" s="119"/>
      <c r="B241" s="83" t="s">
        <v>160</v>
      </c>
      <c r="C241" s="51" t="s">
        <v>25</v>
      </c>
      <c r="D241" s="54">
        <f t="shared" ref="D241:F241" si="98">SUM(D242:D246)</f>
        <v>1679.1999999999998</v>
      </c>
      <c r="E241" s="54">
        <f t="shared" si="98"/>
        <v>1656.7</v>
      </c>
      <c r="F241" s="54">
        <f t="shared" si="98"/>
        <v>1372.1999999999998</v>
      </c>
      <c r="G241" s="54">
        <f>SUM(G242:G246)</f>
        <v>22.5</v>
      </c>
    </row>
    <row r="242" spans="1:7" ht="12.75" customHeight="1" x14ac:dyDescent="0.25">
      <c r="A242" s="119"/>
      <c r="B242" s="84" t="s">
        <v>68</v>
      </c>
      <c r="C242" s="99"/>
      <c r="D242" s="7">
        <f t="shared" si="96"/>
        <v>19.8</v>
      </c>
      <c r="E242" s="7">
        <v>5.4</v>
      </c>
      <c r="F242" s="7">
        <v>0.7</v>
      </c>
      <c r="G242" s="7">
        <v>14.4</v>
      </c>
    </row>
    <row r="243" spans="1:7" ht="12.75" customHeight="1" x14ac:dyDescent="0.25">
      <c r="A243" s="119"/>
      <c r="B243" s="85" t="s">
        <v>28</v>
      </c>
      <c r="C243" s="100"/>
      <c r="D243" s="7">
        <f t="shared" si="96"/>
        <v>1096.0999999999999</v>
      </c>
      <c r="E243" s="7">
        <v>1096.0999999999999</v>
      </c>
      <c r="F243" s="7">
        <v>1061.0999999999999</v>
      </c>
      <c r="G243" s="7"/>
    </row>
    <row r="244" spans="1:7" ht="12.75" customHeight="1" x14ac:dyDescent="0.25">
      <c r="A244" s="119"/>
      <c r="B244" s="85" t="s">
        <v>22</v>
      </c>
      <c r="C244" s="100"/>
      <c r="D244" s="7">
        <f t="shared" si="96"/>
        <v>3.3</v>
      </c>
      <c r="E244" s="7">
        <v>3.3</v>
      </c>
      <c r="F244" s="7">
        <v>3.3</v>
      </c>
      <c r="G244" s="7"/>
    </row>
    <row r="245" spans="1:7" ht="12.75" customHeight="1" x14ac:dyDescent="0.25">
      <c r="A245" s="119"/>
      <c r="B245" s="85" t="s">
        <v>16</v>
      </c>
      <c r="C245" s="100"/>
      <c r="D245" s="7">
        <f t="shared" si="96"/>
        <v>556.6</v>
      </c>
      <c r="E245" s="7">
        <v>548.5</v>
      </c>
      <c r="F245" s="7">
        <v>307.10000000000002</v>
      </c>
      <c r="G245" s="7">
        <v>8.1</v>
      </c>
    </row>
    <row r="246" spans="1:7" ht="12.75" customHeight="1" x14ac:dyDescent="0.25">
      <c r="A246" s="119"/>
      <c r="B246" s="86" t="s">
        <v>24</v>
      </c>
      <c r="C246" s="101"/>
      <c r="D246" s="7">
        <f t="shared" si="96"/>
        <v>3.4</v>
      </c>
      <c r="E246" s="7">
        <v>3.4</v>
      </c>
      <c r="F246" s="12"/>
      <c r="G246" s="12"/>
    </row>
    <row r="247" spans="1:7" ht="27" x14ac:dyDescent="0.25">
      <c r="A247" s="119"/>
      <c r="B247" s="83" t="s">
        <v>163</v>
      </c>
      <c r="C247" s="47" t="s">
        <v>31</v>
      </c>
      <c r="D247" s="54">
        <f t="shared" ref="D247" si="99">SUM(D248)</f>
        <v>1.2</v>
      </c>
      <c r="E247" s="54">
        <f t="shared" ref="E247:F247" si="100">SUM(E248)</f>
        <v>1.2</v>
      </c>
      <c r="F247" s="54">
        <f t="shared" si="100"/>
        <v>0</v>
      </c>
      <c r="G247" s="54">
        <f>SUM(G248)</f>
        <v>0</v>
      </c>
    </row>
    <row r="248" spans="1:7" ht="12.75" customHeight="1" x14ac:dyDescent="0.25">
      <c r="A248" s="120"/>
      <c r="B248" s="33" t="s">
        <v>16</v>
      </c>
      <c r="C248" s="18"/>
      <c r="D248" s="7">
        <f t="shared" ref="D248:D249" si="101">SUM(G248+E248)</f>
        <v>1.2</v>
      </c>
      <c r="E248" s="7">
        <v>1.2</v>
      </c>
      <c r="F248" s="7"/>
      <c r="G248" s="7"/>
    </row>
    <row r="249" spans="1:7" ht="18" customHeight="1" x14ac:dyDescent="0.25">
      <c r="A249" s="97" t="s">
        <v>82</v>
      </c>
      <c r="B249" s="73" t="s">
        <v>83</v>
      </c>
      <c r="C249" s="74"/>
      <c r="D249" s="69">
        <f t="shared" si="101"/>
        <v>517.6</v>
      </c>
      <c r="E249" s="69">
        <f t="shared" ref="E249:F249" si="102">SUM(E250+E252)</f>
        <v>516.1</v>
      </c>
      <c r="F249" s="69">
        <f t="shared" si="102"/>
        <v>443.79999999999995</v>
      </c>
      <c r="G249" s="69">
        <f>SUM(G250+G252)</f>
        <v>1.5</v>
      </c>
    </row>
    <row r="250" spans="1:7" ht="15" customHeight="1" x14ac:dyDescent="0.25">
      <c r="A250" s="97"/>
      <c r="B250" s="48" t="s">
        <v>155</v>
      </c>
      <c r="C250" s="47" t="s">
        <v>17</v>
      </c>
      <c r="D250" s="46">
        <f>SUM(D251)</f>
        <v>12.2</v>
      </c>
      <c r="E250" s="46">
        <f>SUM(E251)</f>
        <v>12.2</v>
      </c>
      <c r="F250" s="46">
        <f>SUM(F251)</f>
        <v>0</v>
      </c>
      <c r="G250" s="46">
        <f>SUM(G251)</f>
        <v>0</v>
      </c>
    </row>
    <row r="251" spans="1:7" ht="12.75" customHeight="1" x14ac:dyDescent="0.25">
      <c r="A251" s="97"/>
      <c r="B251" s="10" t="s">
        <v>21</v>
      </c>
      <c r="C251" s="18"/>
      <c r="D251" s="7">
        <f t="shared" si="96"/>
        <v>12.2</v>
      </c>
      <c r="E251" s="7">
        <v>12.2</v>
      </c>
      <c r="F251" s="7"/>
      <c r="G251" s="24"/>
    </row>
    <row r="252" spans="1:7" ht="30.75" customHeight="1" x14ac:dyDescent="0.25">
      <c r="A252" s="97"/>
      <c r="B252" s="66" t="s">
        <v>165</v>
      </c>
      <c r="C252" s="51" t="s">
        <v>25</v>
      </c>
      <c r="D252" s="54">
        <f t="shared" ref="D252" si="103">SUM(D253:D257)</f>
        <v>505.40000000000003</v>
      </c>
      <c r="E252" s="54">
        <f t="shared" ref="E252:F252" si="104">SUM(E253:E257)</f>
        <v>503.90000000000003</v>
      </c>
      <c r="F252" s="54">
        <f t="shared" si="104"/>
        <v>443.79999999999995</v>
      </c>
      <c r="G252" s="54">
        <f>SUM(G253:G257)</f>
        <v>1.5</v>
      </c>
    </row>
    <row r="253" spans="1:7" ht="12.75" customHeight="1" x14ac:dyDescent="0.25">
      <c r="A253" s="98"/>
      <c r="B253" s="61" t="s">
        <v>68</v>
      </c>
      <c r="C253" s="99"/>
      <c r="D253" s="7">
        <f t="shared" si="96"/>
        <v>3.5</v>
      </c>
      <c r="E253" s="7">
        <v>3.5</v>
      </c>
      <c r="F253" s="7"/>
      <c r="G253" s="12"/>
    </row>
    <row r="254" spans="1:7" ht="12.75" customHeight="1" x14ac:dyDescent="0.25">
      <c r="A254" s="98"/>
      <c r="B254" s="62" t="s">
        <v>73</v>
      </c>
      <c r="C254" s="100"/>
      <c r="D254" s="7">
        <f t="shared" si="96"/>
        <v>12.3</v>
      </c>
      <c r="E254" s="7">
        <v>12.3</v>
      </c>
      <c r="F254" s="7">
        <v>7.1</v>
      </c>
      <c r="G254" s="12"/>
    </row>
    <row r="255" spans="1:7" ht="12.75" customHeight="1" x14ac:dyDescent="0.25">
      <c r="A255" s="98"/>
      <c r="B255" s="62" t="s">
        <v>28</v>
      </c>
      <c r="C255" s="100"/>
      <c r="D255" s="7">
        <f t="shared" si="96"/>
        <v>250</v>
      </c>
      <c r="E255" s="7">
        <v>250</v>
      </c>
      <c r="F255" s="7">
        <v>242.2</v>
      </c>
      <c r="G255" s="12"/>
    </row>
    <row r="256" spans="1:7" ht="12.75" customHeight="1" x14ac:dyDescent="0.25">
      <c r="A256" s="98"/>
      <c r="B256" s="62" t="s">
        <v>16</v>
      </c>
      <c r="C256" s="100"/>
      <c r="D256" s="7">
        <f t="shared" si="96"/>
        <v>230.4</v>
      </c>
      <c r="E256" s="7">
        <v>228.9</v>
      </c>
      <c r="F256" s="7">
        <v>194.5</v>
      </c>
      <c r="G256" s="7">
        <v>1.5</v>
      </c>
    </row>
    <row r="257" spans="1:7" ht="12.75" customHeight="1" x14ac:dyDescent="0.25">
      <c r="A257" s="98"/>
      <c r="B257" s="63" t="s">
        <v>24</v>
      </c>
      <c r="C257" s="101"/>
      <c r="D257" s="7">
        <f t="shared" si="96"/>
        <v>9.1999999999999993</v>
      </c>
      <c r="E257" s="7">
        <v>9.1999999999999993</v>
      </c>
      <c r="F257" s="7"/>
      <c r="G257" s="12"/>
    </row>
    <row r="258" spans="1:7" ht="18" customHeight="1" x14ac:dyDescent="0.25">
      <c r="A258" s="97" t="s">
        <v>84</v>
      </c>
      <c r="B258" s="73" t="s">
        <v>85</v>
      </c>
      <c r="C258" s="68"/>
      <c r="D258" s="69">
        <f t="shared" si="96"/>
        <v>296.89999999999998</v>
      </c>
      <c r="E258" s="69">
        <f t="shared" ref="E258:F258" si="105">SUM(E259+E261)</f>
        <v>296.89999999999998</v>
      </c>
      <c r="F258" s="69">
        <f t="shared" si="105"/>
        <v>248.20000000000002</v>
      </c>
      <c r="G258" s="69">
        <f>SUM(G259+G261)</f>
        <v>0</v>
      </c>
    </row>
    <row r="259" spans="1:7" ht="15" customHeight="1" x14ac:dyDescent="0.25">
      <c r="A259" s="97"/>
      <c r="B259" s="48" t="s">
        <v>155</v>
      </c>
      <c r="C259" s="47" t="s">
        <v>17</v>
      </c>
      <c r="D259" s="46">
        <f>SUM(D260)</f>
        <v>6.2</v>
      </c>
      <c r="E259" s="46">
        <f>SUM(E260)</f>
        <v>6.2</v>
      </c>
      <c r="F259" s="46">
        <f>SUM(F260)</f>
        <v>0</v>
      </c>
      <c r="G259" s="46">
        <f>SUM(G260)</f>
        <v>0</v>
      </c>
    </row>
    <row r="260" spans="1:7" ht="12.75" customHeight="1" x14ac:dyDescent="0.25">
      <c r="A260" s="97"/>
      <c r="B260" s="10" t="s">
        <v>21</v>
      </c>
      <c r="C260" s="6"/>
      <c r="D260" s="7">
        <f t="shared" ref="D260:D343" si="106">SUM(G260+E260)</f>
        <v>6.2</v>
      </c>
      <c r="E260" s="7">
        <v>6.2</v>
      </c>
      <c r="F260" s="7"/>
      <c r="G260" s="24"/>
    </row>
    <row r="261" spans="1:7" ht="30.75" customHeight="1" x14ac:dyDescent="0.25">
      <c r="A261" s="97"/>
      <c r="B261" s="66" t="s">
        <v>160</v>
      </c>
      <c r="C261" s="51" t="s">
        <v>25</v>
      </c>
      <c r="D261" s="54">
        <f t="shared" ref="D261:F261" si="107">SUM(D262:D266)</f>
        <v>290.7</v>
      </c>
      <c r="E261" s="54">
        <f t="shared" si="107"/>
        <v>290.7</v>
      </c>
      <c r="F261" s="54">
        <f t="shared" si="107"/>
        <v>248.20000000000002</v>
      </c>
      <c r="G261" s="54">
        <f>SUM(G262:G266)</f>
        <v>0</v>
      </c>
    </row>
    <row r="262" spans="1:7" ht="12.75" customHeight="1" x14ac:dyDescent="0.25">
      <c r="A262" s="98"/>
      <c r="B262" s="61" t="s">
        <v>68</v>
      </c>
      <c r="C262" s="99"/>
      <c r="D262" s="7">
        <f t="shared" si="106"/>
        <v>0</v>
      </c>
      <c r="E262" s="7">
        <v>0</v>
      </c>
      <c r="F262" s="7"/>
      <c r="G262" s="12"/>
    </row>
    <row r="263" spans="1:7" ht="12.75" customHeight="1" x14ac:dyDescent="0.25">
      <c r="A263" s="98"/>
      <c r="B263" s="62" t="s">
        <v>73</v>
      </c>
      <c r="C263" s="100"/>
      <c r="D263" s="7">
        <f t="shared" si="106"/>
        <v>2.1</v>
      </c>
      <c r="E263" s="7">
        <v>2.1</v>
      </c>
      <c r="F263" s="7"/>
      <c r="G263" s="12"/>
    </row>
    <row r="264" spans="1:7" ht="12.75" customHeight="1" x14ac:dyDescent="0.25">
      <c r="A264" s="98"/>
      <c r="B264" s="62" t="s">
        <v>28</v>
      </c>
      <c r="C264" s="100"/>
      <c r="D264" s="7">
        <f t="shared" si="106"/>
        <v>147</v>
      </c>
      <c r="E264" s="7">
        <v>147</v>
      </c>
      <c r="F264" s="7">
        <v>143.30000000000001</v>
      </c>
      <c r="G264" s="12"/>
    </row>
    <row r="265" spans="1:7" ht="12.75" customHeight="1" x14ac:dyDescent="0.25">
      <c r="A265" s="98"/>
      <c r="B265" s="62" t="s">
        <v>16</v>
      </c>
      <c r="C265" s="100"/>
      <c r="D265" s="7">
        <f t="shared" si="106"/>
        <v>140.30000000000001</v>
      </c>
      <c r="E265" s="7">
        <v>140.30000000000001</v>
      </c>
      <c r="F265" s="7">
        <v>104.9</v>
      </c>
      <c r="G265" s="12"/>
    </row>
    <row r="266" spans="1:7" ht="12.75" customHeight="1" x14ac:dyDescent="0.25">
      <c r="A266" s="98"/>
      <c r="B266" s="63" t="s">
        <v>24</v>
      </c>
      <c r="C266" s="101"/>
      <c r="D266" s="7">
        <f t="shared" si="106"/>
        <v>1.3</v>
      </c>
      <c r="E266" s="7">
        <v>1.3</v>
      </c>
      <c r="F266" s="7"/>
      <c r="G266" s="12"/>
    </row>
    <row r="267" spans="1:7" ht="18" customHeight="1" x14ac:dyDescent="0.25">
      <c r="A267" s="118" t="s">
        <v>86</v>
      </c>
      <c r="B267" s="80" t="s">
        <v>87</v>
      </c>
      <c r="C267" s="70"/>
      <c r="D267" s="69">
        <f t="shared" ref="D267:F267" si="108">SUM(D268+D270+D276)</f>
        <v>944.19999999999993</v>
      </c>
      <c r="E267" s="69">
        <f t="shared" si="108"/>
        <v>938.3</v>
      </c>
      <c r="F267" s="69">
        <f t="shared" si="108"/>
        <v>789</v>
      </c>
      <c r="G267" s="69">
        <f>SUM(G268+G270+G276)</f>
        <v>5.8999999999999995</v>
      </c>
    </row>
    <row r="268" spans="1:7" ht="15" customHeight="1" x14ac:dyDescent="0.25">
      <c r="A268" s="119"/>
      <c r="B268" s="81" t="s">
        <v>155</v>
      </c>
      <c r="C268" s="47" t="s">
        <v>17</v>
      </c>
      <c r="D268" s="46">
        <f>SUM(D269)</f>
        <v>31.4</v>
      </c>
      <c r="E268" s="46">
        <f>SUM(E269)</f>
        <v>31.4</v>
      </c>
      <c r="F268" s="46">
        <f>SUM(F269)</f>
        <v>0</v>
      </c>
      <c r="G268" s="46">
        <f>SUM(G269)</f>
        <v>0</v>
      </c>
    </row>
    <row r="269" spans="1:7" ht="12.75" customHeight="1" x14ac:dyDescent="0.25">
      <c r="A269" s="119"/>
      <c r="B269" s="82" t="s">
        <v>21</v>
      </c>
      <c r="C269" s="6"/>
      <c r="D269" s="7">
        <f t="shared" si="106"/>
        <v>31.4</v>
      </c>
      <c r="E269" s="7">
        <v>31.4</v>
      </c>
      <c r="F269" s="7"/>
      <c r="G269" s="21"/>
    </row>
    <row r="270" spans="1:7" ht="30.75" customHeight="1" x14ac:dyDescent="0.25">
      <c r="A270" s="119"/>
      <c r="B270" s="83" t="s">
        <v>165</v>
      </c>
      <c r="C270" s="51" t="s">
        <v>25</v>
      </c>
      <c r="D270" s="54">
        <f t="shared" ref="D270:F270" si="109">SUM(D271:D275)</f>
        <v>912</v>
      </c>
      <c r="E270" s="54">
        <f t="shared" si="109"/>
        <v>906.9</v>
      </c>
      <c r="F270" s="54">
        <f t="shared" si="109"/>
        <v>789</v>
      </c>
      <c r="G270" s="54">
        <f>SUM(G271:G275)</f>
        <v>5.0999999999999996</v>
      </c>
    </row>
    <row r="271" spans="1:7" ht="12.75" customHeight="1" x14ac:dyDescent="0.25">
      <c r="A271" s="119"/>
      <c r="B271" s="84" t="s">
        <v>68</v>
      </c>
      <c r="C271" s="99"/>
      <c r="D271" s="7">
        <f t="shared" si="106"/>
        <v>4.9000000000000004</v>
      </c>
      <c r="E271" s="7">
        <v>4.9000000000000004</v>
      </c>
      <c r="F271" s="7"/>
      <c r="G271" s="7"/>
    </row>
    <row r="272" spans="1:7" ht="12.75" customHeight="1" x14ac:dyDescent="0.25">
      <c r="A272" s="119"/>
      <c r="B272" s="85" t="s">
        <v>73</v>
      </c>
      <c r="C272" s="100"/>
      <c r="D272" s="7">
        <f t="shared" si="106"/>
        <v>7.2</v>
      </c>
      <c r="E272" s="7">
        <v>7.2</v>
      </c>
      <c r="F272" s="7">
        <v>7.1</v>
      </c>
      <c r="G272" s="7"/>
    </row>
    <row r="273" spans="1:7" ht="12.75" customHeight="1" x14ac:dyDescent="0.25">
      <c r="A273" s="119"/>
      <c r="B273" s="85" t="s">
        <v>28</v>
      </c>
      <c r="C273" s="100"/>
      <c r="D273" s="7">
        <f t="shared" si="106"/>
        <v>512.9</v>
      </c>
      <c r="E273" s="7">
        <v>512.9</v>
      </c>
      <c r="F273" s="7">
        <v>498.6</v>
      </c>
      <c r="G273" s="12"/>
    </row>
    <row r="274" spans="1:7" ht="12.75" customHeight="1" x14ac:dyDescent="0.25">
      <c r="A274" s="119"/>
      <c r="B274" s="85" t="s">
        <v>16</v>
      </c>
      <c r="C274" s="100"/>
      <c r="D274" s="7">
        <f t="shared" si="106"/>
        <v>355</v>
      </c>
      <c r="E274" s="7">
        <v>349.9</v>
      </c>
      <c r="F274" s="7">
        <v>283.3</v>
      </c>
      <c r="G274" s="7">
        <v>5.0999999999999996</v>
      </c>
    </row>
    <row r="275" spans="1:7" ht="12.75" customHeight="1" x14ac:dyDescent="0.25">
      <c r="A275" s="119"/>
      <c r="B275" s="86" t="s">
        <v>24</v>
      </c>
      <c r="C275" s="101"/>
      <c r="D275" s="7">
        <f t="shared" si="106"/>
        <v>32</v>
      </c>
      <c r="E275" s="7">
        <v>32</v>
      </c>
      <c r="F275" s="7"/>
      <c r="G275" s="12"/>
    </row>
    <row r="276" spans="1:7" ht="27" x14ac:dyDescent="0.25">
      <c r="A276" s="119"/>
      <c r="B276" s="83" t="s">
        <v>163</v>
      </c>
      <c r="C276" s="47" t="s">
        <v>31</v>
      </c>
      <c r="D276" s="54">
        <f t="shared" ref="D276" si="110">SUM(D277)</f>
        <v>0.8</v>
      </c>
      <c r="E276" s="54">
        <f t="shared" ref="E276:F276" si="111">SUM(E277)</f>
        <v>0</v>
      </c>
      <c r="F276" s="54">
        <f t="shared" si="111"/>
        <v>0</v>
      </c>
      <c r="G276" s="54">
        <f>SUM(G277)</f>
        <v>0.8</v>
      </c>
    </row>
    <row r="277" spans="1:7" ht="12.75" customHeight="1" x14ac:dyDescent="0.25">
      <c r="A277" s="120"/>
      <c r="B277" s="33" t="s">
        <v>16</v>
      </c>
      <c r="C277" s="18"/>
      <c r="D277" s="7">
        <f t="shared" ref="D277:D278" si="112">SUM(G277+E277)</f>
        <v>0.8</v>
      </c>
      <c r="E277" s="7"/>
      <c r="F277" s="7"/>
      <c r="G277" s="7">
        <v>0.8</v>
      </c>
    </row>
    <row r="278" spans="1:7" ht="18" customHeight="1" x14ac:dyDescent="0.25">
      <c r="A278" s="97" t="s">
        <v>88</v>
      </c>
      <c r="B278" s="73" t="s">
        <v>89</v>
      </c>
      <c r="C278" s="70"/>
      <c r="D278" s="69">
        <f t="shared" si="112"/>
        <v>687.59999999999991</v>
      </c>
      <c r="E278" s="69">
        <f t="shared" ref="E278:F278" si="113">SUM(E279+E281)</f>
        <v>684.69999999999993</v>
      </c>
      <c r="F278" s="69">
        <f t="shared" si="113"/>
        <v>568.70000000000005</v>
      </c>
      <c r="G278" s="69">
        <f>SUM(G279+G281)</f>
        <v>2.9</v>
      </c>
    </row>
    <row r="279" spans="1:7" ht="15" customHeight="1" x14ac:dyDescent="0.25">
      <c r="A279" s="97"/>
      <c r="B279" s="48" t="s">
        <v>155</v>
      </c>
      <c r="C279" s="47" t="s">
        <v>17</v>
      </c>
      <c r="D279" s="46">
        <f>SUM(D280)</f>
        <v>19</v>
      </c>
      <c r="E279" s="46">
        <f>SUM(E280)</f>
        <v>19</v>
      </c>
      <c r="F279" s="46">
        <f>SUM(F280)</f>
        <v>0</v>
      </c>
      <c r="G279" s="46">
        <f>SUM(G280)</f>
        <v>0</v>
      </c>
    </row>
    <row r="280" spans="1:7" ht="12.75" customHeight="1" x14ac:dyDescent="0.25">
      <c r="A280" s="97"/>
      <c r="B280" s="10" t="s">
        <v>21</v>
      </c>
      <c r="C280" s="6"/>
      <c r="D280" s="7">
        <f t="shared" si="106"/>
        <v>19</v>
      </c>
      <c r="E280" s="7">
        <v>19</v>
      </c>
      <c r="F280" s="7"/>
      <c r="G280" s="24"/>
    </row>
    <row r="281" spans="1:7" ht="30.75" customHeight="1" x14ac:dyDescent="0.25">
      <c r="A281" s="97"/>
      <c r="B281" s="66" t="s">
        <v>160</v>
      </c>
      <c r="C281" s="51" t="s">
        <v>25</v>
      </c>
      <c r="D281" s="54">
        <f t="shared" ref="D281:F281" si="114">SUM(D282:D286)</f>
        <v>668.59999999999991</v>
      </c>
      <c r="E281" s="54">
        <f t="shared" si="114"/>
        <v>665.69999999999993</v>
      </c>
      <c r="F281" s="54">
        <f t="shared" si="114"/>
        <v>568.70000000000005</v>
      </c>
      <c r="G281" s="54">
        <f>SUM(G282:G286)</f>
        <v>2.9</v>
      </c>
    </row>
    <row r="282" spans="1:7" ht="12.75" customHeight="1" x14ac:dyDescent="0.25">
      <c r="A282" s="98"/>
      <c r="B282" s="61" t="s">
        <v>68</v>
      </c>
      <c r="C282" s="99"/>
      <c r="D282" s="7">
        <f t="shared" si="106"/>
        <v>3</v>
      </c>
      <c r="E282" s="7">
        <v>3</v>
      </c>
      <c r="F282" s="7"/>
      <c r="G282" s="12"/>
    </row>
    <row r="283" spans="1:7" ht="12.75" customHeight="1" x14ac:dyDescent="0.25">
      <c r="A283" s="98"/>
      <c r="B283" s="62" t="s">
        <v>73</v>
      </c>
      <c r="C283" s="100"/>
      <c r="D283" s="7">
        <f t="shared" si="106"/>
        <v>7.2</v>
      </c>
      <c r="E283" s="7">
        <v>7.2</v>
      </c>
      <c r="F283" s="7">
        <v>7.1</v>
      </c>
      <c r="G283" s="12"/>
    </row>
    <row r="284" spans="1:7" ht="12.75" customHeight="1" x14ac:dyDescent="0.25">
      <c r="A284" s="98"/>
      <c r="B284" s="62" t="s">
        <v>28</v>
      </c>
      <c r="C284" s="100"/>
      <c r="D284" s="7">
        <f t="shared" si="106"/>
        <v>390.5</v>
      </c>
      <c r="E284" s="7">
        <v>390.5</v>
      </c>
      <c r="F284" s="7">
        <v>380.2</v>
      </c>
      <c r="G284" s="12"/>
    </row>
    <row r="285" spans="1:7" ht="12.75" customHeight="1" x14ac:dyDescent="0.25">
      <c r="A285" s="98"/>
      <c r="B285" s="62" t="s">
        <v>16</v>
      </c>
      <c r="C285" s="100"/>
      <c r="D285" s="7">
        <f t="shared" si="106"/>
        <v>251.6</v>
      </c>
      <c r="E285" s="7">
        <v>250.1</v>
      </c>
      <c r="F285" s="7">
        <v>181.4</v>
      </c>
      <c r="G285" s="7">
        <v>1.5</v>
      </c>
    </row>
    <row r="286" spans="1:7" ht="12.75" customHeight="1" x14ac:dyDescent="0.25">
      <c r="A286" s="98"/>
      <c r="B286" s="63" t="s">
        <v>24</v>
      </c>
      <c r="C286" s="101"/>
      <c r="D286" s="7">
        <f t="shared" si="106"/>
        <v>16.3</v>
      </c>
      <c r="E286" s="7">
        <v>14.9</v>
      </c>
      <c r="F286" s="7"/>
      <c r="G286" s="7">
        <v>1.4</v>
      </c>
    </row>
    <row r="287" spans="1:7" ht="18" customHeight="1" x14ac:dyDescent="0.25">
      <c r="A287" s="97" t="s">
        <v>90</v>
      </c>
      <c r="B287" s="73" t="s">
        <v>91</v>
      </c>
      <c r="C287" s="70"/>
      <c r="D287" s="69">
        <f t="shared" si="106"/>
        <v>377.09999999999997</v>
      </c>
      <c r="E287" s="69">
        <f t="shared" ref="E287:F287" si="115">SUM(E288+E290)</f>
        <v>377.09999999999997</v>
      </c>
      <c r="F287" s="69">
        <f t="shared" si="115"/>
        <v>293.89999999999998</v>
      </c>
      <c r="G287" s="69">
        <f>SUM(G288+G290)</f>
        <v>0</v>
      </c>
    </row>
    <row r="288" spans="1:7" ht="15" customHeight="1" x14ac:dyDescent="0.25">
      <c r="A288" s="97"/>
      <c r="B288" s="48" t="s">
        <v>155</v>
      </c>
      <c r="C288" s="47" t="s">
        <v>17</v>
      </c>
      <c r="D288" s="46">
        <f>SUM(D289)</f>
        <v>14.9</v>
      </c>
      <c r="E288" s="46">
        <f>SUM(E289)</f>
        <v>14.9</v>
      </c>
      <c r="F288" s="46">
        <f>SUM(F289)</f>
        <v>0</v>
      </c>
      <c r="G288" s="46">
        <f>SUM(G289)</f>
        <v>0</v>
      </c>
    </row>
    <row r="289" spans="1:11" ht="12.75" customHeight="1" x14ac:dyDescent="0.25">
      <c r="A289" s="97"/>
      <c r="B289" s="10" t="s">
        <v>21</v>
      </c>
      <c r="C289" s="18"/>
      <c r="D289" s="7">
        <f t="shared" si="106"/>
        <v>14.9</v>
      </c>
      <c r="E289" s="7">
        <v>14.9</v>
      </c>
      <c r="F289" s="7"/>
      <c r="G289" s="21"/>
    </row>
    <row r="290" spans="1:11" ht="30.75" customHeight="1" x14ac:dyDescent="0.25">
      <c r="A290" s="97"/>
      <c r="B290" s="66" t="s">
        <v>146</v>
      </c>
      <c r="C290" s="51" t="s">
        <v>25</v>
      </c>
      <c r="D290" s="54">
        <f t="shared" ref="D290" si="116">SUM(D291:D294)</f>
        <v>362.2</v>
      </c>
      <c r="E290" s="54">
        <f t="shared" ref="E290:F290" si="117">SUM(E291:E294)</f>
        <v>362.2</v>
      </c>
      <c r="F290" s="54">
        <f t="shared" si="117"/>
        <v>293.89999999999998</v>
      </c>
      <c r="G290" s="54">
        <f>SUM(G291:G294)</f>
        <v>0</v>
      </c>
    </row>
    <row r="291" spans="1:11" ht="12.75" customHeight="1" x14ac:dyDescent="0.25">
      <c r="A291" s="98"/>
      <c r="B291" s="61" t="s">
        <v>68</v>
      </c>
      <c r="C291" s="99"/>
      <c r="D291" s="7">
        <f t="shared" si="106"/>
        <v>0.3</v>
      </c>
      <c r="E291" s="7">
        <v>0.3</v>
      </c>
      <c r="F291" s="7"/>
      <c r="G291" s="7"/>
    </row>
    <row r="292" spans="1:11" ht="12.75" customHeight="1" x14ac:dyDescent="0.25">
      <c r="A292" s="98"/>
      <c r="B292" s="62" t="s">
        <v>28</v>
      </c>
      <c r="C292" s="100"/>
      <c r="D292" s="7">
        <f t="shared" si="106"/>
        <v>192.7</v>
      </c>
      <c r="E292" s="7">
        <v>192.7</v>
      </c>
      <c r="F292" s="7">
        <v>184.5</v>
      </c>
      <c r="G292" s="12"/>
      <c r="I292" s="23"/>
      <c r="J292" s="23"/>
      <c r="K292" s="23"/>
    </row>
    <row r="293" spans="1:11" ht="12.75" customHeight="1" x14ac:dyDescent="0.25">
      <c r="A293" s="98"/>
      <c r="B293" s="62" t="s">
        <v>16</v>
      </c>
      <c r="C293" s="100"/>
      <c r="D293" s="7">
        <f t="shared" si="106"/>
        <v>169.2</v>
      </c>
      <c r="E293" s="7">
        <v>169.2</v>
      </c>
      <c r="F293" s="7">
        <v>109.4</v>
      </c>
      <c r="G293" s="12"/>
      <c r="I293" s="23"/>
      <c r="J293" s="23"/>
      <c r="K293" s="23"/>
    </row>
    <row r="294" spans="1:11" ht="12.75" customHeight="1" x14ac:dyDescent="0.25">
      <c r="A294" s="98"/>
      <c r="B294" s="63" t="s">
        <v>24</v>
      </c>
      <c r="C294" s="101"/>
      <c r="D294" s="7">
        <f t="shared" si="106"/>
        <v>0</v>
      </c>
      <c r="E294" s="7">
        <v>0</v>
      </c>
      <c r="F294" s="7"/>
      <c r="G294" s="12"/>
      <c r="I294" s="23"/>
      <c r="J294" s="23"/>
      <c r="K294" s="23"/>
    </row>
    <row r="295" spans="1:11" ht="18" customHeight="1" x14ac:dyDescent="0.25">
      <c r="A295" s="97" t="s">
        <v>92</v>
      </c>
      <c r="B295" s="73" t="s">
        <v>93</v>
      </c>
      <c r="C295" s="70"/>
      <c r="D295" s="69">
        <f t="shared" si="106"/>
        <v>186.00000000000003</v>
      </c>
      <c r="E295" s="69">
        <f t="shared" ref="E295:F295" si="118">SUM(E296+E298)</f>
        <v>186.00000000000003</v>
      </c>
      <c r="F295" s="69">
        <f t="shared" si="118"/>
        <v>149.4</v>
      </c>
      <c r="G295" s="69">
        <f>SUM(G296+G298)</f>
        <v>0</v>
      </c>
      <c r="I295" s="23"/>
      <c r="J295" s="23"/>
      <c r="K295" s="23"/>
    </row>
    <row r="296" spans="1:11" ht="15" customHeight="1" x14ac:dyDescent="0.25">
      <c r="A296" s="97"/>
      <c r="B296" s="48" t="s">
        <v>155</v>
      </c>
      <c r="C296" s="47" t="s">
        <v>17</v>
      </c>
      <c r="D296" s="46">
        <f>SUM(D297)</f>
        <v>1.8</v>
      </c>
      <c r="E296" s="46">
        <f>SUM(E297)</f>
        <v>1.8</v>
      </c>
      <c r="F296" s="46">
        <f>SUM(F297)</f>
        <v>0</v>
      </c>
      <c r="G296" s="46">
        <f>SUM(G297)</f>
        <v>0</v>
      </c>
      <c r="I296" s="23"/>
      <c r="J296" s="23"/>
      <c r="K296" s="23"/>
    </row>
    <row r="297" spans="1:11" ht="12.95" customHeight="1" x14ac:dyDescent="0.25">
      <c r="A297" s="97"/>
      <c r="B297" s="10" t="s">
        <v>21</v>
      </c>
      <c r="C297" s="18"/>
      <c r="D297" s="7">
        <f t="shared" si="106"/>
        <v>1.8</v>
      </c>
      <c r="E297" s="7">
        <v>1.8</v>
      </c>
      <c r="F297" s="7"/>
      <c r="G297" s="24"/>
      <c r="I297" s="23"/>
      <c r="J297" s="23"/>
      <c r="K297" s="23"/>
    </row>
    <row r="298" spans="1:11" ht="30.75" customHeight="1" x14ac:dyDescent="0.25">
      <c r="A298" s="97"/>
      <c r="B298" s="66" t="s">
        <v>165</v>
      </c>
      <c r="C298" s="51" t="s">
        <v>25</v>
      </c>
      <c r="D298" s="54">
        <f t="shared" ref="D298" si="119">SUM(D299:D302)</f>
        <v>184.20000000000002</v>
      </c>
      <c r="E298" s="54">
        <f t="shared" ref="E298:F298" si="120">SUM(E299:E302)</f>
        <v>184.20000000000002</v>
      </c>
      <c r="F298" s="54">
        <f t="shared" si="120"/>
        <v>149.4</v>
      </c>
      <c r="G298" s="54">
        <f>SUM(G299:G302)</f>
        <v>0</v>
      </c>
      <c r="I298" s="23"/>
      <c r="J298" s="23"/>
      <c r="K298" s="23"/>
    </row>
    <row r="299" spans="1:11" ht="12.95" customHeight="1" x14ac:dyDescent="0.25">
      <c r="A299" s="98"/>
      <c r="B299" s="61" t="s">
        <v>68</v>
      </c>
      <c r="C299" s="99"/>
      <c r="D299" s="7">
        <f t="shared" si="106"/>
        <v>0.1</v>
      </c>
      <c r="E299" s="7">
        <v>0.1</v>
      </c>
      <c r="F299" s="7"/>
      <c r="G299" s="12"/>
      <c r="I299" s="23"/>
      <c r="J299" s="23"/>
      <c r="K299" s="23"/>
    </row>
    <row r="300" spans="1:11" ht="12.95" customHeight="1" x14ac:dyDescent="0.25">
      <c r="A300" s="98"/>
      <c r="B300" s="62" t="s">
        <v>28</v>
      </c>
      <c r="C300" s="100"/>
      <c r="D300" s="7">
        <f t="shared" si="106"/>
        <v>67.400000000000006</v>
      </c>
      <c r="E300" s="7">
        <v>67.400000000000006</v>
      </c>
      <c r="F300" s="7">
        <v>65.900000000000006</v>
      </c>
      <c r="G300" s="12"/>
      <c r="I300" s="23"/>
      <c r="J300" s="23"/>
      <c r="K300" s="23"/>
    </row>
    <row r="301" spans="1:11" ht="12.95" customHeight="1" x14ac:dyDescent="0.25">
      <c r="A301" s="98"/>
      <c r="B301" s="62" t="s">
        <v>16</v>
      </c>
      <c r="C301" s="100"/>
      <c r="D301" s="7">
        <f t="shared" si="106"/>
        <v>116.3</v>
      </c>
      <c r="E301" s="7">
        <v>116.3</v>
      </c>
      <c r="F301" s="7">
        <v>83.5</v>
      </c>
      <c r="G301" s="12"/>
      <c r="I301" s="23"/>
      <c r="J301" s="23"/>
      <c r="K301" s="23"/>
    </row>
    <row r="302" spans="1:11" ht="12.95" customHeight="1" x14ac:dyDescent="0.25">
      <c r="A302" s="98"/>
      <c r="B302" s="63" t="s">
        <v>24</v>
      </c>
      <c r="C302" s="101"/>
      <c r="D302" s="7">
        <f t="shared" si="106"/>
        <v>0.4</v>
      </c>
      <c r="E302" s="7">
        <v>0.4</v>
      </c>
      <c r="F302" s="7"/>
      <c r="G302" s="12"/>
      <c r="I302" s="23"/>
      <c r="J302" s="23"/>
      <c r="K302" s="23"/>
    </row>
    <row r="303" spans="1:11" ht="18" customHeight="1" x14ac:dyDescent="0.25">
      <c r="A303" s="97" t="s">
        <v>94</v>
      </c>
      <c r="B303" s="73" t="s">
        <v>95</v>
      </c>
      <c r="C303" s="70"/>
      <c r="D303" s="69">
        <f t="shared" si="106"/>
        <v>461.1</v>
      </c>
      <c r="E303" s="69">
        <f t="shared" ref="E303:F303" si="121">SUM(E304+E306)</f>
        <v>459.6</v>
      </c>
      <c r="F303" s="69">
        <f t="shared" si="121"/>
        <v>377.3</v>
      </c>
      <c r="G303" s="69">
        <f>SUM(G304+G306)</f>
        <v>1.5</v>
      </c>
      <c r="I303" s="23"/>
      <c r="J303" s="23"/>
      <c r="K303" s="23"/>
    </row>
    <row r="304" spans="1:11" ht="15" customHeight="1" x14ac:dyDescent="0.25">
      <c r="A304" s="97"/>
      <c r="B304" s="48" t="s">
        <v>155</v>
      </c>
      <c r="C304" s="47" t="s">
        <v>17</v>
      </c>
      <c r="D304" s="46">
        <f>SUM(D305)</f>
        <v>10.3</v>
      </c>
      <c r="E304" s="46">
        <f>SUM(E305)</f>
        <v>10.3</v>
      </c>
      <c r="F304" s="46">
        <f>SUM(F305)</f>
        <v>0</v>
      </c>
      <c r="G304" s="46">
        <f>SUM(G305)</f>
        <v>0</v>
      </c>
      <c r="I304" s="23"/>
      <c r="J304" s="23"/>
      <c r="K304" s="23"/>
    </row>
    <row r="305" spans="1:11" ht="12.75" customHeight="1" x14ac:dyDescent="0.25">
      <c r="A305" s="97"/>
      <c r="B305" s="10" t="s">
        <v>21</v>
      </c>
      <c r="C305" s="18" t="s">
        <v>17</v>
      </c>
      <c r="D305" s="7">
        <f t="shared" si="106"/>
        <v>10.3</v>
      </c>
      <c r="E305" s="7">
        <v>10.3</v>
      </c>
      <c r="F305" s="7"/>
      <c r="G305" s="21"/>
      <c r="I305" s="23"/>
      <c r="J305" s="23"/>
      <c r="K305" s="23"/>
    </row>
    <row r="306" spans="1:11" ht="30.75" customHeight="1" x14ac:dyDescent="0.25">
      <c r="A306" s="97"/>
      <c r="B306" s="66" t="s">
        <v>160</v>
      </c>
      <c r="C306" s="51" t="s">
        <v>25</v>
      </c>
      <c r="D306" s="54">
        <f t="shared" ref="D306" si="122">SUM(D307:D310)</f>
        <v>450.8</v>
      </c>
      <c r="E306" s="54">
        <f t="shared" ref="E306:F306" si="123">SUM(E307:E310)</f>
        <v>449.3</v>
      </c>
      <c r="F306" s="54">
        <f t="shared" si="123"/>
        <v>377.3</v>
      </c>
      <c r="G306" s="54">
        <f>SUM(G307:G310)</f>
        <v>1.5</v>
      </c>
      <c r="I306" s="23"/>
      <c r="J306" s="23"/>
      <c r="K306" s="23"/>
    </row>
    <row r="307" spans="1:11" ht="12.75" customHeight="1" x14ac:dyDescent="0.25">
      <c r="A307" s="98"/>
      <c r="B307" s="61" t="s">
        <v>68</v>
      </c>
      <c r="C307" s="99" t="s">
        <v>25</v>
      </c>
      <c r="D307" s="7">
        <f t="shared" si="106"/>
        <v>1.6</v>
      </c>
      <c r="E307" s="7">
        <v>1.6</v>
      </c>
      <c r="F307" s="7"/>
      <c r="G307" s="7"/>
      <c r="I307" s="23"/>
      <c r="J307" s="23"/>
      <c r="K307" s="23"/>
    </row>
    <row r="308" spans="1:11" ht="12.75" customHeight="1" x14ac:dyDescent="0.25">
      <c r="A308" s="98"/>
      <c r="B308" s="62" t="s">
        <v>28</v>
      </c>
      <c r="C308" s="100"/>
      <c r="D308" s="7">
        <f t="shared" si="106"/>
        <v>202.5</v>
      </c>
      <c r="E308" s="7">
        <v>202.5</v>
      </c>
      <c r="F308" s="7">
        <v>196.5</v>
      </c>
      <c r="G308" s="12"/>
      <c r="I308" s="23"/>
      <c r="J308" s="23"/>
      <c r="K308" s="23"/>
    </row>
    <row r="309" spans="1:11" ht="12.75" customHeight="1" x14ac:dyDescent="0.25">
      <c r="A309" s="98"/>
      <c r="B309" s="62" t="s">
        <v>16</v>
      </c>
      <c r="C309" s="100"/>
      <c r="D309" s="7">
        <f t="shared" si="106"/>
        <v>226</v>
      </c>
      <c r="E309" s="7">
        <v>224.5</v>
      </c>
      <c r="F309" s="7">
        <v>180.8</v>
      </c>
      <c r="G309" s="7">
        <v>1.5</v>
      </c>
      <c r="I309" s="23"/>
      <c r="J309" s="23"/>
      <c r="K309" s="23"/>
    </row>
    <row r="310" spans="1:11" ht="12.75" customHeight="1" x14ac:dyDescent="0.25">
      <c r="A310" s="98"/>
      <c r="B310" s="63" t="s">
        <v>24</v>
      </c>
      <c r="C310" s="101"/>
      <c r="D310" s="7">
        <f t="shared" si="106"/>
        <v>20.7</v>
      </c>
      <c r="E310" s="7">
        <v>20.7</v>
      </c>
      <c r="F310" s="7"/>
      <c r="G310" s="12"/>
      <c r="I310" s="23"/>
      <c r="J310" s="23"/>
      <c r="K310" s="23"/>
    </row>
    <row r="311" spans="1:11" ht="18" customHeight="1" x14ac:dyDescent="0.25">
      <c r="A311" s="97" t="s">
        <v>96</v>
      </c>
      <c r="B311" s="73" t="s">
        <v>97</v>
      </c>
      <c r="C311" s="70"/>
      <c r="D311" s="69">
        <f t="shared" si="106"/>
        <v>754.40000000000009</v>
      </c>
      <c r="E311" s="69">
        <f t="shared" ref="E311:F311" si="124">SUM(E312+E314)</f>
        <v>752.90000000000009</v>
      </c>
      <c r="F311" s="69">
        <f t="shared" si="124"/>
        <v>608.70000000000005</v>
      </c>
      <c r="G311" s="69">
        <f>SUM(G312+G314)</f>
        <v>1.5</v>
      </c>
      <c r="I311" s="23"/>
      <c r="J311" s="23"/>
      <c r="K311" s="23"/>
    </row>
    <row r="312" spans="1:11" ht="15" customHeight="1" x14ac:dyDescent="0.25">
      <c r="A312" s="97"/>
      <c r="B312" s="48" t="s">
        <v>155</v>
      </c>
      <c r="C312" s="47" t="s">
        <v>17</v>
      </c>
      <c r="D312" s="46">
        <f>SUM(D313)</f>
        <v>19.5</v>
      </c>
      <c r="E312" s="46">
        <f>SUM(E313)</f>
        <v>19.5</v>
      </c>
      <c r="F312" s="46">
        <f>SUM(F313)</f>
        <v>0</v>
      </c>
      <c r="G312" s="46">
        <f>SUM(G313)</f>
        <v>0</v>
      </c>
      <c r="I312" s="23"/>
      <c r="J312" s="23"/>
      <c r="K312" s="23"/>
    </row>
    <row r="313" spans="1:11" ht="12.75" customHeight="1" x14ac:dyDescent="0.25">
      <c r="A313" s="97"/>
      <c r="B313" s="10" t="s">
        <v>21</v>
      </c>
      <c r="C313" s="18"/>
      <c r="D313" s="7">
        <f t="shared" si="106"/>
        <v>19.5</v>
      </c>
      <c r="E313" s="7">
        <v>19.5</v>
      </c>
      <c r="F313" s="7"/>
      <c r="G313" s="21"/>
      <c r="I313" s="23"/>
      <c r="J313" s="23"/>
      <c r="K313" s="23"/>
    </row>
    <row r="314" spans="1:11" ht="30.75" customHeight="1" x14ac:dyDescent="0.25">
      <c r="A314" s="97"/>
      <c r="B314" s="66" t="s">
        <v>160</v>
      </c>
      <c r="C314" s="51" t="s">
        <v>25</v>
      </c>
      <c r="D314" s="54">
        <f>SUM(D315:D319)</f>
        <v>734.90000000000009</v>
      </c>
      <c r="E314" s="54">
        <f>SUM(E315:E319)</f>
        <v>733.40000000000009</v>
      </c>
      <c r="F314" s="54">
        <f>SUM(F315:F319)</f>
        <v>608.70000000000005</v>
      </c>
      <c r="G314" s="54">
        <f>SUM(G315:G319)</f>
        <v>1.5</v>
      </c>
      <c r="I314" s="23"/>
      <c r="J314" s="23"/>
      <c r="K314" s="23"/>
    </row>
    <row r="315" spans="1:11" ht="12.75" customHeight="1" x14ac:dyDescent="0.25">
      <c r="A315" s="98"/>
      <c r="B315" s="61" t="s">
        <v>68</v>
      </c>
      <c r="C315" s="99"/>
      <c r="D315" s="7">
        <f t="shared" si="106"/>
        <v>2.6</v>
      </c>
      <c r="E315" s="7">
        <v>2.6</v>
      </c>
      <c r="F315" s="7"/>
      <c r="G315" s="7"/>
      <c r="I315" s="23"/>
      <c r="J315" s="23"/>
      <c r="K315" s="23"/>
    </row>
    <row r="316" spans="1:11" ht="12.75" customHeight="1" x14ac:dyDescent="0.25">
      <c r="A316" s="98"/>
      <c r="B316" s="62" t="s">
        <v>73</v>
      </c>
      <c r="C316" s="100"/>
      <c r="D316" s="7">
        <f t="shared" si="106"/>
        <v>7.2</v>
      </c>
      <c r="E316" s="7">
        <v>7.2</v>
      </c>
      <c r="F316" s="7">
        <v>7.1</v>
      </c>
      <c r="G316" s="7"/>
      <c r="I316" s="23"/>
      <c r="J316" s="23"/>
      <c r="K316" s="23"/>
    </row>
    <row r="317" spans="1:11" ht="12.75" customHeight="1" x14ac:dyDescent="0.25">
      <c r="A317" s="98"/>
      <c r="B317" s="62" t="s">
        <v>28</v>
      </c>
      <c r="C317" s="100"/>
      <c r="D317" s="7">
        <f t="shared" si="106"/>
        <v>319.8</v>
      </c>
      <c r="E317" s="7">
        <v>319.8</v>
      </c>
      <c r="F317" s="7">
        <v>308.2</v>
      </c>
      <c r="G317" s="12"/>
      <c r="I317" s="23"/>
      <c r="J317" s="23"/>
      <c r="K317" s="23"/>
    </row>
    <row r="318" spans="1:11" ht="12.75" customHeight="1" x14ac:dyDescent="0.25">
      <c r="A318" s="98"/>
      <c r="B318" s="62" t="s">
        <v>16</v>
      </c>
      <c r="C318" s="100"/>
      <c r="D318" s="7">
        <f t="shared" si="106"/>
        <v>349.6</v>
      </c>
      <c r="E318" s="7">
        <v>348.1</v>
      </c>
      <c r="F318" s="7">
        <v>293.39999999999998</v>
      </c>
      <c r="G318" s="7">
        <v>1.5</v>
      </c>
      <c r="I318" s="23"/>
      <c r="J318" s="23"/>
      <c r="K318" s="23"/>
    </row>
    <row r="319" spans="1:11" ht="12.75" customHeight="1" x14ac:dyDescent="0.25">
      <c r="A319" s="98"/>
      <c r="B319" s="63" t="s">
        <v>24</v>
      </c>
      <c r="C319" s="101"/>
      <c r="D319" s="7">
        <f t="shared" si="106"/>
        <v>55.7</v>
      </c>
      <c r="E319" s="7">
        <v>55.7</v>
      </c>
      <c r="F319" s="7"/>
      <c r="G319" s="12"/>
      <c r="I319" s="23"/>
      <c r="J319" s="23"/>
      <c r="K319" s="23"/>
    </row>
    <row r="320" spans="1:11" ht="18" customHeight="1" x14ac:dyDescent="0.25">
      <c r="A320" s="97" t="s">
        <v>98</v>
      </c>
      <c r="B320" s="73" t="s">
        <v>99</v>
      </c>
      <c r="C320" s="70"/>
      <c r="D320" s="69">
        <f t="shared" si="106"/>
        <v>422.40000000000003</v>
      </c>
      <c r="E320" s="69">
        <f t="shared" ref="E320:F320" si="125">SUM(E321+E323)</f>
        <v>422.40000000000003</v>
      </c>
      <c r="F320" s="69">
        <f t="shared" si="125"/>
        <v>361.6</v>
      </c>
      <c r="G320" s="69">
        <f>SUM(G321+G323)</f>
        <v>0</v>
      </c>
      <c r="I320" s="23"/>
      <c r="J320" s="23"/>
      <c r="K320" s="23"/>
    </row>
    <row r="321" spans="1:11" ht="15" customHeight="1" x14ac:dyDescent="0.25">
      <c r="A321" s="97"/>
      <c r="B321" s="48" t="s">
        <v>155</v>
      </c>
      <c r="C321" s="47" t="s">
        <v>17</v>
      </c>
      <c r="D321" s="46">
        <f>SUM(D322)</f>
        <v>6.3</v>
      </c>
      <c r="E321" s="46">
        <f>SUM(E322)</f>
        <v>6.3</v>
      </c>
      <c r="F321" s="46">
        <f>SUM(F322)</f>
        <v>0</v>
      </c>
      <c r="G321" s="46">
        <f>SUM(G322)</f>
        <v>0</v>
      </c>
      <c r="I321" s="23"/>
      <c r="J321" s="23"/>
      <c r="K321" s="23"/>
    </row>
    <row r="322" spans="1:11" ht="12.75" customHeight="1" x14ac:dyDescent="0.25">
      <c r="A322" s="97"/>
      <c r="B322" s="10" t="s">
        <v>21</v>
      </c>
      <c r="C322" s="18"/>
      <c r="D322" s="7">
        <f t="shared" si="106"/>
        <v>6.3</v>
      </c>
      <c r="E322" s="7">
        <v>6.3</v>
      </c>
      <c r="F322" s="7"/>
      <c r="G322" s="21"/>
      <c r="I322" s="23"/>
      <c r="J322" s="23"/>
      <c r="K322" s="23"/>
    </row>
    <row r="323" spans="1:11" ht="30.75" customHeight="1" x14ac:dyDescent="0.25">
      <c r="A323" s="97"/>
      <c r="B323" s="66" t="s">
        <v>160</v>
      </c>
      <c r="C323" s="51" t="s">
        <v>25</v>
      </c>
      <c r="D323" s="54">
        <f t="shared" ref="D323:F323" si="126">SUM(D324:D327)</f>
        <v>416.1</v>
      </c>
      <c r="E323" s="54">
        <f t="shared" si="126"/>
        <v>416.1</v>
      </c>
      <c r="F323" s="54">
        <f t="shared" si="126"/>
        <v>361.6</v>
      </c>
      <c r="G323" s="54">
        <f>SUM(G324:G327)</f>
        <v>0</v>
      </c>
      <c r="I323" s="23"/>
      <c r="J323" s="23"/>
      <c r="K323" s="23"/>
    </row>
    <row r="324" spans="1:11" ht="12.75" customHeight="1" x14ac:dyDescent="0.25">
      <c r="A324" s="98"/>
      <c r="B324" s="61" t="s">
        <v>73</v>
      </c>
      <c r="C324" s="99"/>
      <c r="D324" s="7">
        <f t="shared" si="106"/>
        <v>3.7</v>
      </c>
      <c r="E324" s="7">
        <v>3.7</v>
      </c>
      <c r="F324" s="7">
        <v>3.6</v>
      </c>
      <c r="G324" s="21"/>
      <c r="I324" s="23"/>
      <c r="J324" s="23"/>
      <c r="K324" s="23"/>
    </row>
    <row r="325" spans="1:11" ht="12.75" customHeight="1" x14ac:dyDescent="0.25">
      <c r="A325" s="98"/>
      <c r="B325" s="62" t="s">
        <v>28</v>
      </c>
      <c r="C325" s="100"/>
      <c r="D325" s="7">
        <f t="shared" si="106"/>
        <v>145</v>
      </c>
      <c r="E325" s="7">
        <v>145</v>
      </c>
      <c r="F325" s="7">
        <v>140.30000000000001</v>
      </c>
      <c r="G325" s="12"/>
      <c r="I325" s="23"/>
      <c r="J325" s="23"/>
      <c r="K325" s="23"/>
    </row>
    <row r="326" spans="1:11" ht="12.75" customHeight="1" x14ac:dyDescent="0.25">
      <c r="A326" s="98"/>
      <c r="B326" s="62" t="s">
        <v>16</v>
      </c>
      <c r="C326" s="100"/>
      <c r="D326" s="7">
        <f t="shared" si="106"/>
        <v>250.9</v>
      </c>
      <c r="E326" s="7">
        <v>250.9</v>
      </c>
      <c r="F326" s="7">
        <v>217.7</v>
      </c>
      <c r="G326" s="12"/>
      <c r="I326" s="23"/>
      <c r="J326" s="23"/>
      <c r="K326" s="23"/>
    </row>
    <row r="327" spans="1:11" ht="12.75" customHeight="1" x14ac:dyDescent="0.25">
      <c r="A327" s="98"/>
      <c r="B327" s="63" t="s">
        <v>24</v>
      </c>
      <c r="C327" s="101"/>
      <c r="D327" s="7">
        <f t="shared" si="106"/>
        <v>16.5</v>
      </c>
      <c r="E327" s="7">
        <v>16.5</v>
      </c>
      <c r="F327" s="7"/>
      <c r="G327" s="12"/>
      <c r="I327" s="23"/>
      <c r="J327" s="23"/>
      <c r="K327" s="23"/>
    </row>
    <row r="328" spans="1:11" ht="18" customHeight="1" x14ac:dyDescent="0.25">
      <c r="A328" s="97" t="s">
        <v>100</v>
      </c>
      <c r="B328" s="73" t="s">
        <v>101</v>
      </c>
      <c r="C328" s="70"/>
      <c r="D328" s="69">
        <f t="shared" si="106"/>
        <v>685.6</v>
      </c>
      <c r="E328" s="69">
        <f>SUM(E329+E331)</f>
        <v>685.6</v>
      </c>
      <c r="F328" s="69">
        <f>SUM(F329+F331)</f>
        <v>578.5</v>
      </c>
      <c r="G328" s="69">
        <f>SUM(G329+G331)</f>
        <v>0</v>
      </c>
      <c r="I328" s="23"/>
      <c r="J328" s="23" t="s">
        <v>168</v>
      </c>
      <c r="K328" s="23"/>
    </row>
    <row r="329" spans="1:11" ht="15" customHeight="1" x14ac:dyDescent="0.25">
      <c r="A329" s="97"/>
      <c r="B329" s="48" t="s">
        <v>155</v>
      </c>
      <c r="C329" s="47" t="s">
        <v>17</v>
      </c>
      <c r="D329" s="46">
        <f>SUM(D330)</f>
        <v>6.1</v>
      </c>
      <c r="E329" s="46">
        <f>SUM(E330)</f>
        <v>6.1</v>
      </c>
      <c r="F329" s="46">
        <f>SUM(F330)</f>
        <v>0</v>
      </c>
      <c r="G329" s="46">
        <f>SUM(G330)</f>
        <v>0</v>
      </c>
      <c r="I329" s="23"/>
      <c r="J329" s="23"/>
      <c r="K329" s="23"/>
    </row>
    <row r="330" spans="1:11" ht="12.75" customHeight="1" x14ac:dyDescent="0.25">
      <c r="A330" s="97"/>
      <c r="B330" s="10" t="s">
        <v>21</v>
      </c>
      <c r="C330" s="18"/>
      <c r="D330" s="7">
        <f t="shared" si="106"/>
        <v>6.1</v>
      </c>
      <c r="E330" s="7">
        <v>6.1</v>
      </c>
      <c r="F330" s="7"/>
      <c r="G330" s="21"/>
      <c r="I330" s="23"/>
      <c r="J330" s="23"/>
      <c r="K330" s="23"/>
    </row>
    <row r="331" spans="1:11" ht="30.75" customHeight="1" x14ac:dyDescent="0.25">
      <c r="A331" s="97"/>
      <c r="B331" s="66" t="s">
        <v>160</v>
      </c>
      <c r="C331" s="51" t="s">
        <v>25</v>
      </c>
      <c r="D331" s="54">
        <f t="shared" ref="D331:F331" si="127">SUM(D332:D335)</f>
        <v>679.5</v>
      </c>
      <c r="E331" s="54">
        <f t="shared" si="127"/>
        <v>679.5</v>
      </c>
      <c r="F331" s="54">
        <f t="shared" si="127"/>
        <v>578.5</v>
      </c>
      <c r="G331" s="54">
        <f>SUM(G332:G335)</f>
        <v>0</v>
      </c>
      <c r="I331" s="23"/>
      <c r="J331" s="23"/>
      <c r="K331" s="23"/>
    </row>
    <row r="332" spans="1:11" ht="12.75" customHeight="1" x14ac:dyDescent="0.25">
      <c r="A332" s="98"/>
      <c r="B332" s="61" t="s">
        <v>73</v>
      </c>
      <c r="C332" s="99"/>
      <c r="D332" s="7">
        <f t="shared" si="106"/>
        <v>8.4</v>
      </c>
      <c r="E332" s="7">
        <v>8.4</v>
      </c>
      <c r="F332" s="7">
        <v>1.8</v>
      </c>
      <c r="G332" s="21"/>
      <c r="I332" s="23"/>
      <c r="J332" s="23"/>
      <c r="K332" s="23"/>
    </row>
    <row r="333" spans="1:11" ht="12.75" customHeight="1" x14ac:dyDescent="0.25">
      <c r="A333" s="98"/>
      <c r="B333" s="62" t="s">
        <v>28</v>
      </c>
      <c r="C333" s="100"/>
      <c r="D333" s="7">
        <f t="shared" si="106"/>
        <v>219.7</v>
      </c>
      <c r="E333" s="7">
        <v>219.7</v>
      </c>
      <c r="F333" s="7">
        <v>213</v>
      </c>
      <c r="G333" s="7"/>
      <c r="I333" s="23"/>
      <c r="J333" s="23"/>
      <c r="K333" s="23"/>
    </row>
    <row r="334" spans="1:11" ht="12.75" customHeight="1" x14ac:dyDescent="0.25">
      <c r="A334" s="98"/>
      <c r="B334" s="62" t="s">
        <v>16</v>
      </c>
      <c r="C334" s="100"/>
      <c r="D334" s="7">
        <f t="shared" si="106"/>
        <v>417.3</v>
      </c>
      <c r="E334" s="7">
        <v>417.3</v>
      </c>
      <c r="F334" s="7">
        <v>363.7</v>
      </c>
      <c r="G334" s="12"/>
      <c r="I334" s="23"/>
      <c r="J334" s="23"/>
      <c r="K334" s="23"/>
    </row>
    <row r="335" spans="1:11" ht="12.75" customHeight="1" x14ac:dyDescent="0.25">
      <c r="A335" s="98"/>
      <c r="B335" s="63" t="s">
        <v>24</v>
      </c>
      <c r="C335" s="101"/>
      <c r="D335" s="7">
        <f t="shared" si="106"/>
        <v>34.1</v>
      </c>
      <c r="E335" s="7">
        <v>34.1</v>
      </c>
      <c r="F335" s="7"/>
      <c r="G335" s="12"/>
      <c r="I335" s="23"/>
      <c r="J335" s="23"/>
      <c r="K335" s="23"/>
    </row>
    <row r="336" spans="1:11" ht="18" customHeight="1" x14ac:dyDescent="0.25">
      <c r="A336" s="97" t="s">
        <v>102</v>
      </c>
      <c r="B336" s="73" t="s">
        <v>103</v>
      </c>
      <c r="C336" s="70"/>
      <c r="D336" s="69">
        <f t="shared" si="106"/>
        <v>375.2</v>
      </c>
      <c r="E336" s="69">
        <f t="shared" ref="E336:F336" si="128">SUM(E337+E339)</f>
        <v>375.2</v>
      </c>
      <c r="F336" s="69">
        <f t="shared" si="128"/>
        <v>324.10000000000002</v>
      </c>
      <c r="G336" s="69">
        <f>SUM(G337+G339)</f>
        <v>0</v>
      </c>
      <c r="I336" s="23"/>
      <c r="J336" s="23"/>
      <c r="K336" s="23"/>
    </row>
    <row r="337" spans="1:13" ht="15" customHeight="1" x14ac:dyDescent="0.25">
      <c r="A337" s="97"/>
      <c r="B337" s="48" t="s">
        <v>155</v>
      </c>
      <c r="C337" s="47" t="s">
        <v>17</v>
      </c>
      <c r="D337" s="46">
        <f>SUM(D338)</f>
        <v>3.2</v>
      </c>
      <c r="E337" s="46">
        <f>SUM(E338)</f>
        <v>3.2</v>
      </c>
      <c r="F337" s="46">
        <f>SUM(F338)</f>
        <v>0</v>
      </c>
      <c r="G337" s="46">
        <f>SUM(G338)</f>
        <v>0</v>
      </c>
      <c r="I337" s="23"/>
      <c r="J337" s="23"/>
      <c r="K337" s="23"/>
    </row>
    <row r="338" spans="1:13" ht="12.75" customHeight="1" x14ac:dyDescent="0.25">
      <c r="A338" s="97"/>
      <c r="B338" s="10" t="s">
        <v>21</v>
      </c>
      <c r="C338" s="18"/>
      <c r="D338" s="7">
        <f t="shared" si="106"/>
        <v>3.2</v>
      </c>
      <c r="E338" s="7">
        <v>3.2</v>
      </c>
      <c r="F338" s="7"/>
      <c r="G338" s="24"/>
      <c r="I338" s="23"/>
      <c r="J338" s="23"/>
      <c r="K338" s="23"/>
      <c r="L338" s="22"/>
      <c r="M338" s="22"/>
    </row>
    <row r="339" spans="1:13" ht="30.75" customHeight="1" x14ac:dyDescent="0.25">
      <c r="A339" s="97"/>
      <c r="B339" s="66" t="s">
        <v>160</v>
      </c>
      <c r="C339" s="51" t="s">
        <v>25</v>
      </c>
      <c r="D339" s="54">
        <f t="shared" ref="D339:F339" si="129">SUM(D340:D343)</f>
        <v>372</v>
      </c>
      <c r="E339" s="54">
        <f t="shared" si="129"/>
        <v>372</v>
      </c>
      <c r="F339" s="54">
        <f t="shared" si="129"/>
        <v>324.10000000000002</v>
      </c>
      <c r="G339" s="54">
        <f>SUM(G340:G343)</f>
        <v>0</v>
      </c>
      <c r="I339" s="23"/>
      <c r="J339" s="23"/>
      <c r="K339" s="23"/>
      <c r="L339" s="22"/>
      <c r="M339" s="22"/>
    </row>
    <row r="340" spans="1:13" ht="12.75" customHeight="1" x14ac:dyDescent="0.25">
      <c r="A340" s="98"/>
      <c r="B340" s="61" t="s">
        <v>73</v>
      </c>
      <c r="C340" s="121"/>
      <c r="D340" s="7">
        <f t="shared" si="106"/>
        <v>7.2</v>
      </c>
      <c r="E340" s="7">
        <v>7.2</v>
      </c>
      <c r="F340" s="7">
        <v>7.1</v>
      </c>
      <c r="G340" s="24"/>
      <c r="I340" s="23"/>
      <c r="J340" s="23"/>
      <c r="K340" s="23"/>
      <c r="L340" s="22"/>
      <c r="M340" s="22"/>
    </row>
    <row r="341" spans="1:13" ht="12.75" customHeight="1" x14ac:dyDescent="0.25">
      <c r="A341" s="98"/>
      <c r="B341" s="62" t="s">
        <v>28</v>
      </c>
      <c r="C341" s="100"/>
      <c r="D341" s="7">
        <f t="shared" si="106"/>
        <v>122.2</v>
      </c>
      <c r="E341" s="7">
        <v>122.2</v>
      </c>
      <c r="F341" s="7">
        <v>118.4</v>
      </c>
      <c r="G341" s="12"/>
      <c r="I341" s="23"/>
      <c r="J341" s="23"/>
      <c r="K341" s="23"/>
      <c r="L341" s="22"/>
      <c r="M341" s="22"/>
    </row>
    <row r="342" spans="1:13" ht="12.75" customHeight="1" x14ac:dyDescent="0.25">
      <c r="A342" s="98"/>
      <c r="B342" s="62" t="s">
        <v>16</v>
      </c>
      <c r="C342" s="100"/>
      <c r="D342" s="7">
        <f t="shared" si="106"/>
        <v>230</v>
      </c>
      <c r="E342" s="7">
        <v>230</v>
      </c>
      <c r="F342" s="7">
        <v>198.6</v>
      </c>
      <c r="G342" s="12"/>
      <c r="I342" s="23"/>
      <c r="J342" s="23"/>
      <c r="K342" s="23"/>
      <c r="L342" s="22"/>
      <c r="M342" s="22"/>
    </row>
    <row r="343" spans="1:13" ht="12.75" customHeight="1" x14ac:dyDescent="0.25">
      <c r="A343" s="98"/>
      <c r="B343" s="63" t="s">
        <v>24</v>
      </c>
      <c r="C343" s="101"/>
      <c r="D343" s="7">
        <f t="shared" si="106"/>
        <v>12.6</v>
      </c>
      <c r="E343" s="7">
        <v>12.6</v>
      </c>
      <c r="F343" s="7"/>
      <c r="G343" s="12"/>
      <c r="I343" s="23"/>
      <c r="J343" s="23"/>
      <c r="K343" s="23"/>
      <c r="L343" s="22"/>
      <c r="M343" s="22"/>
    </row>
    <row r="344" spans="1:13" ht="18" customHeight="1" x14ac:dyDescent="0.25">
      <c r="A344" s="97" t="s">
        <v>104</v>
      </c>
      <c r="B344" s="73" t="s">
        <v>105</v>
      </c>
      <c r="C344" s="70"/>
      <c r="D344" s="69">
        <f t="shared" ref="D344" si="130">SUM(G344+E344)</f>
        <v>414.59999999999997</v>
      </c>
      <c r="E344" s="69">
        <f t="shared" ref="E344:F344" si="131">SUM(E345+E347)</f>
        <v>414.59999999999997</v>
      </c>
      <c r="F344" s="69">
        <f t="shared" si="131"/>
        <v>345.29999999999995</v>
      </c>
      <c r="G344" s="69">
        <f>SUM(G345+G347)</f>
        <v>0</v>
      </c>
      <c r="I344" s="23"/>
      <c r="J344" s="23"/>
      <c r="K344" s="23"/>
      <c r="L344" s="22"/>
      <c r="M344" s="22"/>
    </row>
    <row r="345" spans="1:13" ht="15" customHeight="1" x14ac:dyDescent="0.25">
      <c r="A345" s="97"/>
      <c r="B345" s="48" t="s">
        <v>155</v>
      </c>
      <c r="C345" s="47" t="s">
        <v>17</v>
      </c>
      <c r="D345" s="46">
        <f>SUM(D346)</f>
        <v>6</v>
      </c>
      <c r="E345" s="46">
        <f>SUM(E346)</f>
        <v>6</v>
      </c>
      <c r="F345" s="46">
        <f>SUM(F346)</f>
        <v>0</v>
      </c>
      <c r="G345" s="46">
        <f>SUM(G346)</f>
        <v>0</v>
      </c>
      <c r="I345" s="23"/>
      <c r="J345" s="23"/>
      <c r="K345" s="23"/>
      <c r="L345" s="22"/>
      <c r="M345" s="22"/>
    </row>
    <row r="346" spans="1:13" ht="12.75" customHeight="1" x14ac:dyDescent="0.25">
      <c r="A346" s="97"/>
      <c r="B346" s="10" t="s">
        <v>21</v>
      </c>
      <c r="C346" s="18"/>
      <c r="D346" s="7">
        <f t="shared" ref="D346:D408" si="132">SUM(G346+E346)</f>
        <v>6</v>
      </c>
      <c r="E346" s="7">
        <v>6</v>
      </c>
      <c r="F346" s="7"/>
      <c r="G346" s="21"/>
      <c r="I346" s="23"/>
      <c r="J346" s="23"/>
      <c r="K346" s="23"/>
      <c r="L346" s="22"/>
      <c r="M346" s="22"/>
    </row>
    <row r="347" spans="1:13" ht="30.75" customHeight="1" x14ac:dyDescent="0.25">
      <c r="A347" s="97"/>
      <c r="B347" s="66" t="s">
        <v>160</v>
      </c>
      <c r="C347" s="51" t="s">
        <v>25</v>
      </c>
      <c r="D347" s="54">
        <f t="shared" ref="D347:F347" si="133">SUM(D348:D350)</f>
        <v>408.59999999999997</v>
      </c>
      <c r="E347" s="54">
        <f t="shared" si="133"/>
        <v>408.59999999999997</v>
      </c>
      <c r="F347" s="54">
        <f t="shared" si="133"/>
        <v>345.29999999999995</v>
      </c>
      <c r="G347" s="54">
        <f>SUM(G348:G350)</f>
        <v>0</v>
      </c>
      <c r="I347" s="23"/>
      <c r="J347" s="23"/>
      <c r="K347" s="23"/>
      <c r="L347" s="22"/>
      <c r="M347" s="22"/>
    </row>
    <row r="348" spans="1:13" ht="12.75" customHeight="1" x14ac:dyDescent="0.25">
      <c r="A348" s="98"/>
      <c r="B348" s="61" t="s">
        <v>28</v>
      </c>
      <c r="C348" s="99"/>
      <c r="D348" s="7">
        <f t="shared" si="132"/>
        <v>147.30000000000001</v>
      </c>
      <c r="E348" s="7">
        <v>147.30000000000001</v>
      </c>
      <c r="F348" s="7">
        <v>142.6</v>
      </c>
      <c r="G348" s="7"/>
      <c r="I348" s="23"/>
      <c r="J348" s="23"/>
      <c r="K348" s="23"/>
      <c r="L348" s="22"/>
      <c r="M348" s="22"/>
    </row>
    <row r="349" spans="1:13" ht="12.75" customHeight="1" x14ac:dyDescent="0.25">
      <c r="A349" s="98"/>
      <c r="B349" s="62" t="s">
        <v>16</v>
      </c>
      <c r="C349" s="100"/>
      <c r="D349" s="7">
        <f t="shared" si="132"/>
        <v>240.1</v>
      </c>
      <c r="E349" s="7">
        <v>240.1</v>
      </c>
      <c r="F349" s="7">
        <v>202.7</v>
      </c>
      <c r="G349" s="12"/>
      <c r="I349" s="23"/>
      <c r="J349" s="23"/>
      <c r="K349" s="23"/>
      <c r="L349" s="22"/>
      <c r="M349" s="22"/>
    </row>
    <row r="350" spans="1:13" ht="12.75" customHeight="1" x14ac:dyDescent="0.25">
      <c r="A350" s="98"/>
      <c r="B350" s="63" t="s">
        <v>24</v>
      </c>
      <c r="C350" s="101"/>
      <c r="D350" s="7">
        <f t="shared" si="132"/>
        <v>21.2</v>
      </c>
      <c r="E350" s="7">
        <v>21.2</v>
      </c>
      <c r="F350" s="7"/>
      <c r="G350" s="12"/>
      <c r="I350" s="23"/>
      <c r="J350" s="23"/>
      <c r="K350" s="23"/>
      <c r="L350" s="22"/>
      <c r="M350" s="22"/>
    </row>
    <row r="351" spans="1:13" ht="18" customHeight="1" x14ac:dyDescent="0.25">
      <c r="A351" s="97" t="s">
        <v>106</v>
      </c>
      <c r="B351" s="73" t="s">
        <v>107</v>
      </c>
      <c r="C351" s="70"/>
      <c r="D351" s="69">
        <f t="shared" si="132"/>
        <v>670.9</v>
      </c>
      <c r="E351" s="69">
        <f t="shared" ref="E351:F351" si="134">SUM(E352+E354)</f>
        <v>670.9</v>
      </c>
      <c r="F351" s="69">
        <f t="shared" si="134"/>
        <v>544.5</v>
      </c>
      <c r="G351" s="69">
        <f>SUM(G352+G354)</f>
        <v>0</v>
      </c>
      <c r="I351" s="23"/>
      <c r="J351" s="23"/>
      <c r="K351" s="23"/>
      <c r="L351" s="22"/>
      <c r="M351" s="22"/>
    </row>
    <row r="352" spans="1:13" ht="15" customHeight="1" x14ac:dyDescent="0.25">
      <c r="A352" s="97"/>
      <c r="B352" s="48" t="s">
        <v>155</v>
      </c>
      <c r="C352" s="47" t="s">
        <v>17</v>
      </c>
      <c r="D352" s="46">
        <f>SUM(D353)</f>
        <v>8.5</v>
      </c>
      <c r="E352" s="46">
        <f>SUM(E353)</f>
        <v>8.5</v>
      </c>
      <c r="F352" s="46">
        <f>SUM(F353)</f>
        <v>0</v>
      </c>
      <c r="G352" s="46">
        <f>SUM(G353)</f>
        <v>0</v>
      </c>
      <c r="I352" s="23"/>
      <c r="J352" s="23"/>
      <c r="K352" s="23"/>
      <c r="L352" s="22"/>
      <c r="M352" s="22"/>
    </row>
    <row r="353" spans="1:13" ht="12.75" customHeight="1" x14ac:dyDescent="0.25">
      <c r="A353" s="97"/>
      <c r="B353" s="10" t="s">
        <v>21</v>
      </c>
      <c r="C353" s="18"/>
      <c r="D353" s="7">
        <f t="shared" si="132"/>
        <v>8.5</v>
      </c>
      <c r="E353" s="7">
        <v>8.5</v>
      </c>
      <c r="F353" s="7"/>
      <c r="G353" s="24"/>
      <c r="I353" s="23"/>
      <c r="J353" s="23"/>
      <c r="K353" s="23"/>
      <c r="L353" s="22"/>
      <c r="M353" s="22"/>
    </row>
    <row r="354" spans="1:13" ht="30.75" customHeight="1" x14ac:dyDescent="0.25">
      <c r="A354" s="97"/>
      <c r="B354" s="66" t="s">
        <v>160</v>
      </c>
      <c r="C354" s="51" t="s">
        <v>25</v>
      </c>
      <c r="D354" s="54">
        <f t="shared" ref="D354:F354" si="135">SUM(D355:D357)</f>
        <v>662.4</v>
      </c>
      <c r="E354" s="54">
        <f t="shared" si="135"/>
        <v>662.4</v>
      </c>
      <c r="F354" s="54">
        <f t="shared" si="135"/>
        <v>544.5</v>
      </c>
      <c r="G354" s="54">
        <f>SUM(G355:G357)</f>
        <v>0</v>
      </c>
      <c r="I354" s="23"/>
      <c r="J354" s="23"/>
      <c r="K354" s="23"/>
      <c r="L354" s="22"/>
      <c r="M354" s="22"/>
    </row>
    <row r="355" spans="1:13" ht="12.75" customHeight="1" x14ac:dyDescent="0.25">
      <c r="A355" s="98"/>
      <c r="B355" s="61" t="s">
        <v>28</v>
      </c>
      <c r="C355" s="99"/>
      <c r="D355" s="7">
        <f t="shared" si="132"/>
        <v>280.3</v>
      </c>
      <c r="E355" s="7">
        <v>280.3</v>
      </c>
      <c r="F355" s="7">
        <v>271.39999999999998</v>
      </c>
      <c r="G355" s="12"/>
      <c r="H355" s="9"/>
      <c r="I355" s="23"/>
      <c r="J355" s="23"/>
      <c r="K355" s="23"/>
      <c r="L355" s="22"/>
      <c r="M355" s="22"/>
    </row>
    <row r="356" spans="1:13" ht="12.75" customHeight="1" x14ac:dyDescent="0.25">
      <c r="A356" s="98"/>
      <c r="B356" s="62" t="s">
        <v>16</v>
      </c>
      <c r="C356" s="100"/>
      <c r="D356" s="7">
        <f t="shared" si="132"/>
        <v>327</v>
      </c>
      <c r="E356" s="7">
        <v>327</v>
      </c>
      <c r="F356" s="7">
        <v>273.10000000000002</v>
      </c>
      <c r="G356" s="12"/>
      <c r="I356" s="23"/>
      <c r="J356" s="23"/>
      <c r="K356" s="23"/>
      <c r="L356" s="22"/>
      <c r="M356" s="22"/>
    </row>
    <row r="357" spans="1:13" ht="12.75" customHeight="1" x14ac:dyDescent="0.25">
      <c r="A357" s="98"/>
      <c r="B357" s="63" t="s">
        <v>24</v>
      </c>
      <c r="C357" s="101"/>
      <c r="D357" s="7">
        <f t="shared" si="132"/>
        <v>55.1</v>
      </c>
      <c r="E357" s="7">
        <v>55.1</v>
      </c>
      <c r="F357" s="7"/>
      <c r="G357" s="12"/>
      <c r="I357" s="23"/>
      <c r="J357" s="23"/>
      <c r="K357" s="23"/>
      <c r="L357" s="22"/>
      <c r="M357" s="22"/>
    </row>
    <row r="358" spans="1:13" ht="18" customHeight="1" x14ac:dyDescent="0.25">
      <c r="A358" s="108" t="s">
        <v>108</v>
      </c>
      <c r="B358" s="73" t="s">
        <v>109</v>
      </c>
      <c r="C358" s="70"/>
      <c r="D358" s="69">
        <f t="shared" si="132"/>
        <v>232.4</v>
      </c>
      <c r="E358" s="69">
        <f t="shared" ref="E358:F358" si="136">SUM(E359+E362)</f>
        <v>232.4</v>
      </c>
      <c r="F358" s="69">
        <f t="shared" si="136"/>
        <v>143.39999999999998</v>
      </c>
      <c r="G358" s="69">
        <f>SUM(G359+G362)</f>
        <v>0</v>
      </c>
      <c r="I358" s="23"/>
      <c r="J358" s="23"/>
      <c r="K358" s="23"/>
      <c r="L358" s="22"/>
      <c r="M358" s="22"/>
    </row>
    <row r="359" spans="1:13" ht="30.75" customHeight="1" x14ac:dyDescent="0.25">
      <c r="A359" s="105"/>
      <c r="B359" s="66" t="s">
        <v>156</v>
      </c>
      <c r="C359" s="51" t="s">
        <v>25</v>
      </c>
      <c r="D359" s="54">
        <f t="shared" ref="D359:F359" si="137">SUM(D360:D361)</f>
        <v>216.9</v>
      </c>
      <c r="E359" s="54">
        <f t="shared" si="137"/>
        <v>216.9</v>
      </c>
      <c r="F359" s="54">
        <f t="shared" si="137"/>
        <v>139.69999999999999</v>
      </c>
      <c r="G359" s="54">
        <f>SUM(G360:G361)</f>
        <v>0</v>
      </c>
      <c r="I359" s="23"/>
      <c r="J359" s="23"/>
      <c r="K359" s="23"/>
      <c r="L359" s="22"/>
      <c r="M359" s="22"/>
    </row>
    <row r="360" spans="1:13" ht="12.95" customHeight="1" x14ac:dyDescent="0.25">
      <c r="A360" s="106"/>
      <c r="B360" s="61" t="s">
        <v>16</v>
      </c>
      <c r="C360" s="100"/>
      <c r="D360" s="7">
        <f t="shared" si="132"/>
        <v>196.9</v>
      </c>
      <c r="E360" s="7">
        <v>196.9</v>
      </c>
      <c r="F360" s="7">
        <v>139.69999999999999</v>
      </c>
      <c r="G360" s="12"/>
      <c r="I360" s="23"/>
      <c r="J360" s="23"/>
      <c r="K360" s="23"/>
      <c r="L360" s="22"/>
      <c r="M360" s="22"/>
    </row>
    <row r="361" spans="1:13" ht="12.95" customHeight="1" x14ac:dyDescent="0.25">
      <c r="A361" s="106"/>
      <c r="B361" s="63" t="s">
        <v>24</v>
      </c>
      <c r="C361" s="101"/>
      <c r="D361" s="7">
        <f t="shared" si="132"/>
        <v>20</v>
      </c>
      <c r="E361" s="7">
        <v>20</v>
      </c>
      <c r="F361" s="7"/>
      <c r="G361" s="12"/>
      <c r="I361" s="23"/>
      <c r="J361" s="23"/>
      <c r="K361" s="23"/>
      <c r="L361" s="22"/>
      <c r="M361" s="22"/>
    </row>
    <row r="362" spans="1:13" ht="15" customHeight="1" x14ac:dyDescent="0.25">
      <c r="A362" s="105"/>
      <c r="B362" s="48" t="s">
        <v>148</v>
      </c>
      <c r="C362" s="51" t="s">
        <v>30</v>
      </c>
      <c r="D362" s="53">
        <f t="shared" ref="D362:F362" si="138">SUM(D363)</f>
        <v>15.5</v>
      </c>
      <c r="E362" s="53">
        <f t="shared" si="138"/>
        <v>15.5</v>
      </c>
      <c r="F362" s="53">
        <f t="shared" si="138"/>
        <v>3.7</v>
      </c>
      <c r="G362" s="53">
        <f>SUM(G363)</f>
        <v>0</v>
      </c>
      <c r="I362" s="23"/>
      <c r="J362" s="23"/>
      <c r="K362" s="23"/>
      <c r="L362" s="22"/>
      <c r="M362" s="22"/>
    </row>
    <row r="363" spans="1:13" ht="12.95" customHeight="1" x14ac:dyDescent="0.25">
      <c r="A363" s="123"/>
      <c r="B363" s="5" t="s">
        <v>16</v>
      </c>
      <c r="C363" s="26"/>
      <c r="D363" s="7">
        <f t="shared" si="132"/>
        <v>15.5</v>
      </c>
      <c r="E363" s="7">
        <v>15.5</v>
      </c>
      <c r="F363" s="7">
        <v>3.7</v>
      </c>
      <c r="G363" s="12"/>
      <c r="I363" s="23"/>
      <c r="J363" s="23"/>
      <c r="K363" s="23"/>
      <c r="L363" s="22"/>
      <c r="M363" s="22"/>
    </row>
    <row r="364" spans="1:13" ht="18" customHeight="1" x14ac:dyDescent="0.25">
      <c r="A364" s="108" t="s">
        <v>110</v>
      </c>
      <c r="B364" s="67" t="s">
        <v>111</v>
      </c>
      <c r="C364" s="77"/>
      <c r="D364" s="69">
        <f t="shared" si="132"/>
        <v>119.1</v>
      </c>
      <c r="E364" s="69">
        <f t="shared" ref="E364:F364" si="139">SUM(E365)</f>
        <v>119.1</v>
      </c>
      <c r="F364" s="69">
        <f t="shared" si="139"/>
        <v>109.3</v>
      </c>
      <c r="G364" s="69">
        <f>SUM(G365)</f>
        <v>0</v>
      </c>
      <c r="I364" s="23"/>
      <c r="J364" s="23"/>
      <c r="K364" s="23"/>
      <c r="L364" s="22"/>
      <c r="M364" s="22"/>
    </row>
    <row r="365" spans="1:13" ht="30.75" customHeight="1" x14ac:dyDescent="0.25">
      <c r="A365" s="108"/>
      <c r="B365" s="66" t="s">
        <v>156</v>
      </c>
      <c r="C365" s="51" t="s">
        <v>25</v>
      </c>
      <c r="D365" s="54">
        <f t="shared" ref="D365:F365" si="140">SUM(D366:D367)</f>
        <v>119.1</v>
      </c>
      <c r="E365" s="54">
        <f t="shared" si="140"/>
        <v>119.1</v>
      </c>
      <c r="F365" s="54">
        <f t="shared" si="140"/>
        <v>109.3</v>
      </c>
      <c r="G365" s="54">
        <f>SUM(G366:G367)</f>
        <v>0</v>
      </c>
      <c r="I365" s="23"/>
      <c r="J365" s="23"/>
      <c r="K365" s="23"/>
      <c r="L365" s="22"/>
      <c r="M365" s="22"/>
    </row>
    <row r="366" spans="1:13" ht="12.75" customHeight="1" x14ac:dyDescent="0.25">
      <c r="A366" s="107"/>
      <c r="B366" s="61" t="s">
        <v>28</v>
      </c>
      <c r="C366" s="99"/>
      <c r="D366" s="7">
        <f t="shared" si="132"/>
        <v>63.8</v>
      </c>
      <c r="E366" s="7">
        <v>63.8</v>
      </c>
      <c r="F366" s="7">
        <v>62.9</v>
      </c>
      <c r="G366" s="12"/>
      <c r="I366" s="23"/>
      <c r="J366" s="23"/>
      <c r="K366" s="23"/>
      <c r="L366" s="22"/>
      <c r="M366" s="22"/>
    </row>
    <row r="367" spans="1:13" ht="12.75" customHeight="1" x14ac:dyDescent="0.25">
      <c r="A367" s="107"/>
      <c r="B367" s="63" t="s">
        <v>16</v>
      </c>
      <c r="C367" s="101"/>
      <c r="D367" s="7">
        <f t="shared" si="132"/>
        <v>55.3</v>
      </c>
      <c r="E367" s="7">
        <v>55.3</v>
      </c>
      <c r="F367" s="7">
        <v>46.4</v>
      </c>
      <c r="G367" s="12"/>
      <c r="I367" s="23"/>
      <c r="J367" s="23"/>
      <c r="K367" s="23"/>
      <c r="L367" s="22"/>
      <c r="M367" s="22"/>
    </row>
    <row r="368" spans="1:13" ht="18" customHeight="1" x14ac:dyDescent="0.25">
      <c r="A368" s="97" t="s">
        <v>112</v>
      </c>
      <c r="B368" s="73" t="s">
        <v>113</v>
      </c>
      <c r="C368" s="77"/>
      <c r="D368" s="69">
        <f t="shared" si="132"/>
        <v>411.8</v>
      </c>
      <c r="E368" s="69">
        <f t="shared" ref="E368:F368" si="141">SUM(E369)</f>
        <v>407.8</v>
      </c>
      <c r="F368" s="69">
        <f t="shared" si="141"/>
        <v>371.4</v>
      </c>
      <c r="G368" s="69">
        <f>SUM(G369)</f>
        <v>4</v>
      </c>
      <c r="I368" s="23"/>
      <c r="J368" s="23"/>
      <c r="K368" s="23"/>
      <c r="L368" s="22"/>
      <c r="M368" s="22"/>
    </row>
    <row r="369" spans="1:13" ht="30.75" customHeight="1" x14ac:dyDescent="0.25">
      <c r="A369" s="97"/>
      <c r="B369" s="66" t="s">
        <v>156</v>
      </c>
      <c r="C369" s="51" t="s">
        <v>25</v>
      </c>
      <c r="D369" s="54">
        <f t="shared" ref="D369:F369" si="142">SUM(D370:D373)</f>
        <v>411.8</v>
      </c>
      <c r="E369" s="54">
        <f t="shared" si="142"/>
        <v>407.8</v>
      </c>
      <c r="F369" s="54">
        <f t="shared" si="142"/>
        <v>371.4</v>
      </c>
      <c r="G369" s="54">
        <f>SUM(G370:G373)</f>
        <v>4</v>
      </c>
      <c r="I369" s="23"/>
      <c r="J369" s="23"/>
      <c r="K369" s="23"/>
      <c r="L369" s="22"/>
      <c r="M369" s="22"/>
    </row>
    <row r="370" spans="1:13" ht="12.75" customHeight="1" x14ac:dyDescent="0.25">
      <c r="A370" s="98"/>
      <c r="B370" s="61" t="s">
        <v>26</v>
      </c>
      <c r="C370" s="99"/>
      <c r="D370" s="7">
        <f t="shared" si="132"/>
        <v>0.1</v>
      </c>
      <c r="E370" s="7">
        <v>0.1</v>
      </c>
      <c r="F370" s="7">
        <v>0.1</v>
      </c>
      <c r="G370" s="7"/>
      <c r="I370" s="23"/>
      <c r="J370" s="23"/>
      <c r="K370" s="23"/>
      <c r="L370" s="22"/>
      <c r="M370" s="22"/>
    </row>
    <row r="371" spans="1:13" ht="12.75" customHeight="1" x14ac:dyDescent="0.25">
      <c r="A371" s="98"/>
      <c r="B371" s="62" t="s">
        <v>28</v>
      </c>
      <c r="C371" s="100"/>
      <c r="D371" s="7">
        <f t="shared" si="132"/>
        <v>56.4</v>
      </c>
      <c r="E371" s="7">
        <v>56.4</v>
      </c>
      <c r="F371" s="7">
        <v>55.6</v>
      </c>
      <c r="G371" s="7"/>
      <c r="H371" s="9"/>
      <c r="I371" s="23"/>
      <c r="J371" s="23"/>
      <c r="K371" s="23"/>
      <c r="L371" s="22"/>
      <c r="M371" s="22"/>
    </row>
    <row r="372" spans="1:13" ht="12.75" customHeight="1" x14ac:dyDescent="0.25">
      <c r="A372" s="98"/>
      <c r="B372" s="62" t="s">
        <v>16</v>
      </c>
      <c r="C372" s="100"/>
      <c r="D372" s="7">
        <f t="shared" si="132"/>
        <v>345.3</v>
      </c>
      <c r="E372" s="7">
        <v>345.3</v>
      </c>
      <c r="F372" s="7">
        <v>315.7</v>
      </c>
      <c r="G372" s="12"/>
      <c r="I372" s="23"/>
      <c r="J372" s="23"/>
      <c r="K372" s="23"/>
      <c r="L372" s="22"/>
      <c r="M372" s="22"/>
    </row>
    <row r="373" spans="1:13" ht="12.75" customHeight="1" x14ac:dyDescent="0.25">
      <c r="A373" s="98"/>
      <c r="B373" s="63" t="s">
        <v>24</v>
      </c>
      <c r="C373" s="101"/>
      <c r="D373" s="7">
        <f t="shared" si="132"/>
        <v>10</v>
      </c>
      <c r="E373" s="7">
        <v>6</v>
      </c>
      <c r="F373" s="7"/>
      <c r="G373" s="7">
        <v>4</v>
      </c>
      <c r="I373" s="23"/>
      <c r="J373" s="23"/>
      <c r="K373" s="23"/>
      <c r="L373" s="22"/>
      <c r="M373" s="22"/>
    </row>
    <row r="374" spans="1:13" ht="18" customHeight="1" x14ac:dyDescent="0.25">
      <c r="A374" s="97" t="s">
        <v>114</v>
      </c>
      <c r="B374" s="73" t="s">
        <v>115</v>
      </c>
      <c r="C374" s="68"/>
      <c r="D374" s="69">
        <f t="shared" si="132"/>
        <v>1032.7</v>
      </c>
      <c r="E374" s="69">
        <f t="shared" ref="E374:F374" si="143">SUM(E375+E377)</f>
        <v>991.50000000000011</v>
      </c>
      <c r="F374" s="69">
        <f t="shared" si="143"/>
        <v>857.1</v>
      </c>
      <c r="G374" s="69">
        <f>SUM(G375+G377)</f>
        <v>41.2</v>
      </c>
      <c r="I374" s="23"/>
      <c r="J374" s="23"/>
      <c r="K374" s="23"/>
      <c r="L374" s="22"/>
      <c r="M374" s="22"/>
    </row>
    <row r="375" spans="1:13" ht="30.75" customHeight="1" x14ac:dyDescent="0.25">
      <c r="A375" s="97"/>
      <c r="B375" s="66" t="s">
        <v>156</v>
      </c>
      <c r="C375" s="51" t="s">
        <v>25</v>
      </c>
      <c r="D375" s="54">
        <f t="shared" ref="D375:F375" si="144">SUM(D376)</f>
        <v>0.7</v>
      </c>
      <c r="E375" s="54">
        <f t="shared" si="144"/>
        <v>0.7</v>
      </c>
      <c r="F375" s="54">
        <f t="shared" si="144"/>
        <v>0</v>
      </c>
      <c r="G375" s="54">
        <f>SUM(G376)</f>
        <v>0</v>
      </c>
      <c r="I375" s="23"/>
      <c r="J375" s="23"/>
      <c r="K375" s="23"/>
      <c r="L375" s="22"/>
      <c r="M375" s="22"/>
    </row>
    <row r="376" spans="1:13" ht="12.75" customHeight="1" x14ac:dyDescent="0.25">
      <c r="A376" s="97"/>
      <c r="B376" s="5" t="s">
        <v>26</v>
      </c>
      <c r="C376" s="25"/>
      <c r="D376" s="7">
        <f t="shared" si="132"/>
        <v>0.7</v>
      </c>
      <c r="E376" s="7">
        <v>0.7</v>
      </c>
      <c r="F376" s="7"/>
      <c r="G376" s="7"/>
      <c r="I376" s="23"/>
      <c r="J376" s="23"/>
      <c r="K376" s="23"/>
      <c r="L376" s="22"/>
      <c r="M376" s="22"/>
    </row>
    <row r="377" spans="1:13" ht="15" customHeight="1" x14ac:dyDescent="0.25">
      <c r="A377" s="97"/>
      <c r="B377" s="48" t="s">
        <v>148</v>
      </c>
      <c r="C377" s="51" t="s">
        <v>30</v>
      </c>
      <c r="D377" s="53">
        <f t="shared" ref="D377:F377" si="145">SUM(D378:D381)</f>
        <v>1032</v>
      </c>
      <c r="E377" s="53">
        <f t="shared" si="145"/>
        <v>990.80000000000007</v>
      </c>
      <c r="F377" s="53">
        <f t="shared" si="145"/>
        <v>857.1</v>
      </c>
      <c r="G377" s="53">
        <f>SUM(G378:G381)</f>
        <v>41.2</v>
      </c>
      <c r="I377" s="23"/>
      <c r="J377" s="23"/>
      <c r="K377" s="23"/>
      <c r="L377" s="22"/>
      <c r="M377" s="22"/>
    </row>
    <row r="378" spans="1:13" ht="12.75" customHeight="1" x14ac:dyDescent="0.25">
      <c r="A378" s="98"/>
      <c r="B378" s="61" t="s">
        <v>27</v>
      </c>
      <c r="C378" s="99"/>
      <c r="D378" s="7">
        <f t="shared" si="132"/>
        <v>41.2</v>
      </c>
      <c r="E378" s="7"/>
      <c r="F378" s="7"/>
      <c r="G378" s="7">
        <v>41.2</v>
      </c>
      <c r="I378" s="23"/>
      <c r="J378" s="23"/>
      <c r="K378" s="23"/>
      <c r="L378" s="22"/>
      <c r="M378" s="22"/>
    </row>
    <row r="379" spans="1:13" ht="12.75" customHeight="1" x14ac:dyDescent="0.25">
      <c r="A379" s="98"/>
      <c r="B379" s="62" t="s">
        <v>73</v>
      </c>
      <c r="C379" s="100"/>
      <c r="D379" s="7">
        <f t="shared" si="132"/>
        <v>13.6</v>
      </c>
      <c r="E379" s="7">
        <v>13.6</v>
      </c>
      <c r="F379" s="7">
        <v>13.6</v>
      </c>
      <c r="G379" s="7"/>
      <c r="I379" s="23"/>
      <c r="J379" s="23"/>
      <c r="K379" s="23"/>
      <c r="L379" s="22"/>
      <c r="M379" s="22"/>
    </row>
    <row r="380" spans="1:13" ht="12.75" customHeight="1" x14ac:dyDescent="0.25">
      <c r="A380" s="98"/>
      <c r="B380" s="62" t="s">
        <v>16</v>
      </c>
      <c r="C380" s="100"/>
      <c r="D380" s="7">
        <f t="shared" si="132"/>
        <v>975.1</v>
      </c>
      <c r="E380" s="7">
        <v>975.1</v>
      </c>
      <c r="F380" s="7">
        <v>843.5</v>
      </c>
      <c r="G380" s="7"/>
      <c r="I380" s="23"/>
      <c r="J380" s="23"/>
      <c r="K380" s="23"/>
      <c r="L380" s="22"/>
      <c r="M380" s="22"/>
    </row>
    <row r="381" spans="1:13" ht="12.75" customHeight="1" x14ac:dyDescent="0.25">
      <c r="A381" s="98"/>
      <c r="B381" s="63" t="s">
        <v>24</v>
      </c>
      <c r="C381" s="101"/>
      <c r="D381" s="7">
        <f t="shared" si="132"/>
        <v>2.1</v>
      </c>
      <c r="E381" s="7">
        <v>2.1</v>
      </c>
      <c r="F381" s="7"/>
      <c r="G381" s="12"/>
      <c r="I381" s="23"/>
      <c r="J381" s="23"/>
      <c r="K381" s="23"/>
      <c r="L381" s="22"/>
      <c r="M381" s="22"/>
    </row>
    <row r="382" spans="1:13" ht="18" customHeight="1" x14ac:dyDescent="0.25">
      <c r="A382" s="108" t="s">
        <v>116</v>
      </c>
      <c r="B382" s="73" t="s">
        <v>117</v>
      </c>
      <c r="C382" s="68"/>
      <c r="D382" s="69">
        <f t="shared" si="132"/>
        <v>224</v>
      </c>
      <c r="E382" s="69">
        <f t="shared" ref="E382:F382" si="146">SUM(E383+E387)</f>
        <v>138.4</v>
      </c>
      <c r="F382" s="69">
        <f t="shared" si="146"/>
        <v>100.3</v>
      </c>
      <c r="G382" s="69">
        <f>SUM(G383+G387)</f>
        <v>85.6</v>
      </c>
      <c r="I382" s="23"/>
      <c r="J382" s="23"/>
      <c r="K382" s="23"/>
      <c r="L382" s="22"/>
      <c r="M382" s="22"/>
    </row>
    <row r="383" spans="1:13" ht="15" customHeight="1" x14ac:dyDescent="0.25">
      <c r="A383" s="105"/>
      <c r="B383" s="48" t="s">
        <v>157</v>
      </c>
      <c r="C383" s="51" t="s">
        <v>30</v>
      </c>
      <c r="D383" s="53">
        <f t="shared" ref="D383:F383" si="147">SUM(D384:D386)</f>
        <v>138.4</v>
      </c>
      <c r="E383" s="53">
        <f t="shared" si="147"/>
        <v>138.4</v>
      </c>
      <c r="F383" s="53">
        <f t="shared" si="147"/>
        <v>100.3</v>
      </c>
      <c r="G383" s="53">
        <f>SUM(G384:G386)</f>
        <v>0</v>
      </c>
      <c r="I383" s="23"/>
      <c r="J383" s="23"/>
      <c r="K383" s="23"/>
      <c r="L383" s="22"/>
      <c r="M383" s="22"/>
    </row>
    <row r="384" spans="1:13" ht="12.75" customHeight="1" x14ac:dyDescent="0.25">
      <c r="A384" s="106"/>
      <c r="B384" s="61" t="s">
        <v>73</v>
      </c>
      <c r="C384" s="99"/>
      <c r="D384" s="7">
        <f t="shared" si="132"/>
        <v>1.7</v>
      </c>
      <c r="E384" s="7">
        <v>1.7</v>
      </c>
      <c r="F384" s="7">
        <v>1.7</v>
      </c>
      <c r="G384" s="7"/>
      <c r="I384" s="23"/>
      <c r="J384" s="23"/>
      <c r="K384" s="23"/>
      <c r="L384" s="22"/>
      <c r="M384" s="22"/>
    </row>
    <row r="385" spans="1:13" ht="12.75" customHeight="1" x14ac:dyDescent="0.25">
      <c r="A385" s="106"/>
      <c r="B385" s="62" t="s">
        <v>16</v>
      </c>
      <c r="C385" s="100"/>
      <c r="D385" s="7">
        <f t="shared" si="132"/>
        <v>133.30000000000001</v>
      </c>
      <c r="E385" s="7">
        <v>133.30000000000001</v>
      </c>
      <c r="F385" s="7">
        <v>98.6</v>
      </c>
      <c r="G385" s="12"/>
      <c r="I385" s="23"/>
      <c r="J385" s="23"/>
      <c r="K385" s="23"/>
      <c r="L385" s="22"/>
      <c r="M385" s="22"/>
    </row>
    <row r="386" spans="1:13" ht="12.75" customHeight="1" x14ac:dyDescent="0.25">
      <c r="A386" s="106"/>
      <c r="B386" s="63" t="s">
        <v>24</v>
      </c>
      <c r="C386" s="101"/>
      <c r="D386" s="7">
        <f t="shared" si="132"/>
        <v>3.4</v>
      </c>
      <c r="E386" s="7">
        <v>3.4</v>
      </c>
      <c r="F386" s="7"/>
      <c r="G386" s="12"/>
      <c r="I386" s="23"/>
      <c r="J386" s="23"/>
      <c r="K386" s="23"/>
      <c r="L386" s="22"/>
      <c r="M386" s="22"/>
    </row>
    <row r="387" spans="1:13" ht="15" customHeight="1" x14ac:dyDescent="0.25">
      <c r="A387" s="105"/>
      <c r="B387" s="66" t="s">
        <v>153</v>
      </c>
      <c r="C387" s="72" t="s">
        <v>38</v>
      </c>
      <c r="D387" s="54">
        <f t="shared" ref="D387:F387" si="148">SUM(D388:D390)</f>
        <v>85.6</v>
      </c>
      <c r="E387" s="54">
        <f t="shared" si="148"/>
        <v>0</v>
      </c>
      <c r="F387" s="54">
        <f t="shared" si="148"/>
        <v>0</v>
      </c>
      <c r="G387" s="54">
        <f>SUM(G388:G390)</f>
        <v>85.6</v>
      </c>
      <c r="I387" s="23"/>
      <c r="J387" s="23"/>
      <c r="K387" s="23"/>
      <c r="L387" s="22"/>
      <c r="M387" s="22"/>
    </row>
    <row r="388" spans="1:13" ht="12.75" customHeight="1" x14ac:dyDescent="0.25">
      <c r="A388" s="106"/>
      <c r="B388" s="61" t="s">
        <v>20</v>
      </c>
      <c r="C388" s="99"/>
      <c r="D388" s="7">
        <f t="shared" si="132"/>
        <v>65</v>
      </c>
      <c r="E388" s="7"/>
      <c r="F388" s="7"/>
      <c r="G388" s="7">
        <v>65</v>
      </c>
      <c r="I388" s="23"/>
      <c r="J388" s="23"/>
      <c r="K388" s="23"/>
      <c r="L388" s="22"/>
      <c r="M388" s="22"/>
    </row>
    <row r="389" spans="1:13" ht="12.75" customHeight="1" x14ac:dyDescent="0.25">
      <c r="A389" s="106"/>
      <c r="B389" s="62" t="s">
        <v>29</v>
      </c>
      <c r="C389" s="100"/>
      <c r="D389" s="7">
        <f t="shared" si="132"/>
        <v>11.5</v>
      </c>
      <c r="E389" s="7"/>
      <c r="F389" s="7"/>
      <c r="G389" s="7">
        <v>11.5</v>
      </c>
      <c r="I389" s="23"/>
      <c r="J389" s="23"/>
      <c r="K389" s="23"/>
      <c r="L389" s="22"/>
      <c r="M389" s="22"/>
    </row>
    <row r="390" spans="1:13" ht="12.75" customHeight="1" x14ac:dyDescent="0.25">
      <c r="A390" s="122"/>
      <c r="B390" s="63" t="s">
        <v>16</v>
      </c>
      <c r="C390" s="101"/>
      <c r="D390" s="7">
        <f t="shared" si="132"/>
        <v>9.1</v>
      </c>
      <c r="E390" s="7"/>
      <c r="F390" s="7"/>
      <c r="G390" s="7">
        <v>9.1</v>
      </c>
      <c r="I390" s="23"/>
      <c r="J390" s="23"/>
      <c r="K390" s="23"/>
      <c r="L390" s="22"/>
      <c r="M390" s="22"/>
    </row>
    <row r="391" spans="1:13" ht="18" customHeight="1" x14ac:dyDescent="0.25">
      <c r="A391" s="97" t="s">
        <v>118</v>
      </c>
      <c r="B391" s="73" t="s">
        <v>119</v>
      </c>
      <c r="C391" s="68"/>
      <c r="D391" s="69">
        <f t="shared" si="132"/>
        <v>227.20000000000002</v>
      </c>
      <c r="E391" s="69">
        <f t="shared" ref="E391:F391" si="149">SUM(E392)</f>
        <v>218.9</v>
      </c>
      <c r="F391" s="69">
        <f t="shared" si="149"/>
        <v>125.89999999999999</v>
      </c>
      <c r="G391" s="69">
        <f>SUM(G392)</f>
        <v>8.3000000000000007</v>
      </c>
      <c r="I391" s="23"/>
      <c r="J391" s="23"/>
      <c r="K391" s="23"/>
      <c r="L391" s="22"/>
      <c r="M391" s="22"/>
    </row>
    <row r="392" spans="1:13" ht="15" customHeight="1" x14ac:dyDescent="0.25">
      <c r="A392" s="97"/>
      <c r="B392" s="48" t="s">
        <v>157</v>
      </c>
      <c r="C392" s="51" t="s">
        <v>30</v>
      </c>
      <c r="D392" s="53">
        <f t="shared" ref="D392" si="150">SUM(D393:D395)</f>
        <v>227.20000000000002</v>
      </c>
      <c r="E392" s="53">
        <f t="shared" ref="E392:F392" si="151">SUM(E393:E395)</f>
        <v>218.9</v>
      </c>
      <c r="F392" s="53">
        <f t="shared" si="151"/>
        <v>125.89999999999999</v>
      </c>
      <c r="G392" s="53">
        <f>SUM(G393:G395)</f>
        <v>8.3000000000000007</v>
      </c>
      <c r="I392" s="23"/>
      <c r="J392" s="23"/>
      <c r="K392" s="23"/>
      <c r="L392" s="22"/>
      <c r="M392" s="22"/>
    </row>
    <row r="393" spans="1:13" ht="12.75" customHeight="1" x14ac:dyDescent="0.25">
      <c r="A393" s="98"/>
      <c r="B393" s="61" t="s">
        <v>73</v>
      </c>
      <c r="C393" s="99"/>
      <c r="D393" s="7">
        <f t="shared" si="132"/>
        <v>1.8</v>
      </c>
      <c r="E393" s="7">
        <v>1.8</v>
      </c>
      <c r="F393" s="7">
        <v>1.8</v>
      </c>
      <c r="G393" s="14"/>
      <c r="I393" s="23"/>
      <c r="J393" s="23"/>
      <c r="K393" s="23"/>
      <c r="L393" s="22"/>
      <c r="M393" s="22"/>
    </row>
    <row r="394" spans="1:13" ht="12.75" customHeight="1" x14ac:dyDescent="0.25">
      <c r="A394" s="98"/>
      <c r="B394" s="62" t="s">
        <v>16</v>
      </c>
      <c r="C394" s="100"/>
      <c r="D394" s="7">
        <f t="shared" si="132"/>
        <v>222.4</v>
      </c>
      <c r="E394" s="7">
        <v>214.1</v>
      </c>
      <c r="F394" s="7">
        <v>124.1</v>
      </c>
      <c r="G394" s="7">
        <v>8.3000000000000007</v>
      </c>
      <c r="I394" s="23"/>
      <c r="J394" s="23"/>
      <c r="K394" s="23"/>
      <c r="L394" s="22"/>
      <c r="M394" s="22"/>
    </row>
    <row r="395" spans="1:13" ht="12.75" customHeight="1" x14ac:dyDescent="0.25">
      <c r="A395" s="98"/>
      <c r="B395" s="63" t="s">
        <v>24</v>
      </c>
      <c r="C395" s="101"/>
      <c r="D395" s="7">
        <f t="shared" si="132"/>
        <v>3</v>
      </c>
      <c r="E395" s="7">
        <v>3</v>
      </c>
      <c r="F395" s="7"/>
      <c r="G395" s="12"/>
      <c r="I395" s="23"/>
      <c r="J395" s="23"/>
      <c r="K395" s="23"/>
      <c r="L395" s="22"/>
      <c r="M395" s="22"/>
    </row>
    <row r="396" spans="1:13" ht="18" customHeight="1" x14ac:dyDescent="0.25">
      <c r="A396" s="97" t="s">
        <v>120</v>
      </c>
      <c r="B396" s="73" t="s">
        <v>121</v>
      </c>
      <c r="C396" s="74"/>
      <c r="D396" s="69">
        <f t="shared" si="132"/>
        <v>153.9</v>
      </c>
      <c r="E396" s="69">
        <f t="shared" ref="E396:F396" si="152">SUM(E397+E399)</f>
        <v>153.9</v>
      </c>
      <c r="F396" s="69">
        <f t="shared" si="152"/>
        <v>125.3</v>
      </c>
      <c r="G396" s="69">
        <f>SUM(G397+G399)</f>
        <v>0</v>
      </c>
      <c r="I396" s="23"/>
      <c r="J396" s="23"/>
      <c r="K396" s="23"/>
      <c r="L396" s="22"/>
      <c r="M396" s="22"/>
    </row>
    <row r="397" spans="1:13" ht="30.75" customHeight="1" x14ac:dyDescent="0.25">
      <c r="A397" s="97"/>
      <c r="B397" s="66" t="s">
        <v>156</v>
      </c>
      <c r="C397" s="51" t="s">
        <v>25</v>
      </c>
      <c r="D397" s="54">
        <f t="shared" ref="D397:F397" si="153">SUM(D398)</f>
        <v>1.1000000000000001</v>
      </c>
      <c r="E397" s="54">
        <f t="shared" si="153"/>
        <v>1.1000000000000001</v>
      </c>
      <c r="F397" s="54">
        <f t="shared" si="153"/>
        <v>0</v>
      </c>
      <c r="G397" s="54">
        <f>SUM(G398)</f>
        <v>0</v>
      </c>
      <c r="I397" s="23"/>
      <c r="J397" s="23"/>
      <c r="K397" s="23"/>
      <c r="L397" s="22"/>
      <c r="M397" s="22"/>
    </row>
    <row r="398" spans="1:13" ht="12.75" customHeight="1" x14ac:dyDescent="0.25">
      <c r="A398" s="97"/>
      <c r="B398" s="5" t="s">
        <v>26</v>
      </c>
      <c r="C398" s="25"/>
      <c r="D398" s="7">
        <f t="shared" si="132"/>
        <v>1.1000000000000001</v>
      </c>
      <c r="E398" s="7">
        <v>1.1000000000000001</v>
      </c>
      <c r="F398" s="7"/>
      <c r="G398" s="12"/>
      <c r="I398" s="23"/>
      <c r="J398" s="23"/>
      <c r="K398" s="23"/>
      <c r="L398" s="22"/>
      <c r="M398" s="22"/>
    </row>
    <row r="399" spans="1:13" ht="15" customHeight="1" x14ac:dyDescent="0.25">
      <c r="A399" s="97"/>
      <c r="B399" s="48" t="s">
        <v>148</v>
      </c>
      <c r="C399" s="51" t="s">
        <v>30</v>
      </c>
      <c r="D399" s="53">
        <f t="shared" ref="D399" si="154">SUM(D400:D402)</f>
        <v>152.80000000000001</v>
      </c>
      <c r="E399" s="53">
        <f t="shared" ref="E399:F399" si="155">SUM(E400:E402)</f>
        <v>152.80000000000001</v>
      </c>
      <c r="F399" s="53">
        <f t="shared" si="155"/>
        <v>125.3</v>
      </c>
      <c r="G399" s="53">
        <f>SUM(G400:G402)</f>
        <v>0</v>
      </c>
      <c r="I399" s="23"/>
      <c r="J399" s="23"/>
      <c r="K399" s="23"/>
      <c r="L399" s="22"/>
      <c r="M399" s="22"/>
    </row>
    <row r="400" spans="1:13" ht="12.75" customHeight="1" x14ac:dyDescent="0.25">
      <c r="A400" s="98"/>
      <c r="B400" s="61" t="s">
        <v>73</v>
      </c>
      <c r="C400" s="99"/>
      <c r="D400" s="7">
        <f t="shared" si="132"/>
        <v>1.8</v>
      </c>
      <c r="E400" s="7">
        <v>1.8</v>
      </c>
      <c r="F400" s="7">
        <v>1.8</v>
      </c>
      <c r="G400" s="12"/>
      <c r="I400" s="23"/>
      <c r="J400" s="23"/>
      <c r="K400" s="23"/>
      <c r="L400" s="22"/>
      <c r="M400" s="22"/>
    </row>
    <row r="401" spans="1:13" ht="12.75" customHeight="1" x14ac:dyDescent="0.25">
      <c r="A401" s="98"/>
      <c r="B401" s="62" t="s">
        <v>16</v>
      </c>
      <c r="C401" s="100"/>
      <c r="D401" s="7">
        <f t="shared" si="132"/>
        <v>149.6</v>
      </c>
      <c r="E401" s="7">
        <v>149.6</v>
      </c>
      <c r="F401" s="7">
        <v>123.5</v>
      </c>
      <c r="G401" s="12"/>
      <c r="I401" s="23"/>
      <c r="J401" s="23"/>
      <c r="K401" s="23"/>
      <c r="L401" s="22"/>
      <c r="M401" s="22"/>
    </row>
    <row r="402" spans="1:13" ht="12.75" customHeight="1" x14ac:dyDescent="0.25">
      <c r="A402" s="98"/>
      <c r="B402" s="63" t="s">
        <v>24</v>
      </c>
      <c r="C402" s="101"/>
      <c r="D402" s="7">
        <f t="shared" si="132"/>
        <v>1.4</v>
      </c>
      <c r="E402" s="7">
        <v>1.4</v>
      </c>
      <c r="F402" s="7"/>
      <c r="G402" s="12"/>
      <c r="I402" s="23"/>
      <c r="J402" s="23"/>
      <c r="K402" s="23"/>
      <c r="L402" s="22"/>
      <c r="M402" s="22"/>
    </row>
    <row r="403" spans="1:13" ht="18" customHeight="1" x14ac:dyDescent="0.25">
      <c r="A403" s="97" t="s">
        <v>122</v>
      </c>
      <c r="B403" s="73" t="s">
        <v>123</v>
      </c>
      <c r="C403" s="68"/>
      <c r="D403" s="69">
        <f t="shared" si="132"/>
        <v>236.9</v>
      </c>
      <c r="E403" s="69">
        <f t="shared" ref="E403:F403" si="156">SUM(E404)</f>
        <v>236.9</v>
      </c>
      <c r="F403" s="69">
        <f t="shared" si="156"/>
        <v>191.7</v>
      </c>
      <c r="G403" s="69">
        <f>SUM(G404)</f>
        <v>0</v>
      </c>
      <c r="I403" s="23"/>
      <c r="J403" s="23"/>
      <c r="K403" s="23"/>
      <c r="L403" s="22"/>
      <c r="M403" s="22"/>
    </row>
    <row r="404" spans="1:13" ht="15" customHeight="1" x14ac:dyDescent="0.25">
      <c r="A404" s="97"/>
      <c r="B404" s="48" t="s">
        <v>157</v>
      </c>
      <c r="C404" s="51" t="s">
        <v>30</v>
      </c>
      <c r="D404" s="53">
        <f t="shared" ref="D404" si="157">SUM(D405:D407)</f>
        <v>236.9</v>
      </c>
      <c r="E404" s="53">
        <f t="shared" ref="E404:F404" si="158">SUM(E405:E407)</f>
        <v>236.9</v>
      </c>
      <c r="F404" s="53">
        <f t="shared" si="158"/>
        <v>191.7</v>
      </c>
      <c r="G404" s="53">
        <f>SUM(G405:G407)</f>
        <v>0</v>
      </c>
      <c r="I404" s="23"/>
      <c r="J404" s="23"/>
      <c r="K404" s="23"/>
      <c r="L404" s="22"/>
      <c r="M404" s="22"/>
    </row>
    <row r="405" spans="1:13" ht="12.75" customHeight="1" x14ac:dyDescent="0.25">
      <c r="A405" s="98"/>
      <c r="B405" s="61" t="s">
        <v>73</v>
      </c>
      <c r="C405" s="99"/>
      <c r="D405" s="7">
        <f t="shared" si="132"/>
        <v>2.5</v>
      </c>
      <c r="E405" s="7">
        <v>2.5</v>
      </c>
      <c r="F405" s="7">
        <v>2.5</v>
      </c>
      <c r="G405" s="7"/>
      <c r="I405" s="23"/>
      <c r="J405" s="23"/>
      <c r="K405" s="23"/>
      <c r="L405" s="22"/>
      <c r="M405" s="22"/>
    </row>
    <row r="406" spans="1:13" ht="12.75" customHeight="1" x14ac:dyDescent="0.25">
      <c r="A406" s="98"/>
      <c r="B406" s="62" t="s">
        <v>16</v>
      </c>
      <c r="C406" s="100"/>
      <c r="D406" s="7">
        <f t="shared" si="132"/>
        <v>229.1</v>
      </c>
      <c r="E406" s="7">
        <v>229.1</v>
      </c>
      <c r="F406" s="7">
        <v>189.2</v>
      </c>
      <c r="G406" s="7"/>
      <c r="H406" s="9"/>
      <c r="I406" s="23"/>
      <c r="J406" s="23"/>
      <c r="K406" s="23"/>
      <c r="L406" s="22"/>
      <c r="M406" s="22"/>
    </row>
    <row r="407" spans="1:13" ht="12.75" customHeight="1" x14ac:dyDescent="0.25">
      <c r="A407" s="98"/>
      <c r="B407" s="63" t="s">
        <v>24</v>
      </c>
      <c r="C407" s="101"/>
      <c r="D407" s="7">
        <f t="shared" si="132"/>
        <v>5.3</v>
      </c>
      <c r="E407" s="7">
        <v>5.3</v>
      </c>
      <c r="F407" s="7"/>
      <c r="G407" s="12"/>
      <c r="I407" s="23"/>
      <c r="J407" s="23"/>
      <c r="K407" s="23"/>
      <c r="L407" s="22"/>
      <c r="M407" s="22"/>
    </row>
    <row r="408" spans="1:13" ht="18" customHeight="1" x14ac:dyDescent="0.25">
      <c r="A408" s="97" t="s">
        <v>124</v>
      </c>
      <c r="B408" s="73" t="s">
        <v>125</v>
      </c>
      <c r="C408" s="74"/>
      <c r="D408" s="69">
        <f t="shared" si="132"/>
        <v>159.29999999999998</v>
      </c>
      <c r="E408" s="69">
        <f t="shared" ref="E408:F408" si="159">SUM(E409+E411)</f>
        <v>159.29999999999998</v>
      </c>
      <c r="F408" s="69">
        <f t="shared" si="159"/>
        <v>120</v>
      </c>
      <c r="G408" s="69">
        <f>SUM(G409+G411)</f>
        <v>0</v>
      </c>
      <c r="I408" s="23"/>
      <c r="J408" s="23"/>
      <c r="K408" s="23"/>
      <c r="L408" s="22"/>
      <c r="M408" s="22"/>
    </row>
    <row r="409" spans="1:13" ht="30.75" customHeight="1" x14ac:dyDescent="0.25">
      <c r="A409" s="97"/>
      <c r="B409" s="66" t="s">
        <v>156</v>
      </c>
      <c r="C409" s="51" t="s">
        <v>25</v>
      </c>
      <c r="D409" s="54">
        <f t="shared" ref="D409:F409" si="160">SUM(D410)</f>
        <v>0.1</v>
      </c>
      <c r="E409" s="54">
        <f t="shared" si="160"/>
        <v>0.1</v>
      </c>
      <c r="F409" s="54">
        <f t="shared" si="160"/>
        <v>0</v>
      </c>
      <c r="G409" s="54">
        <f>SUM(G410)</f>
        <v>0</v>
      </c>
      <c r="I409" s="23"/>
      <c r="J409" s="23"/>
      <c r="K409" s="23"/>
      <c r="L409" s="22"/>
      <c r="M409" s="22"/>
    </row>
    <row r="410" spans="1:13" ht="12.75" customHeight="1" x14ac:dyDescent="0.25">
      <c r="A410" s="97"/>
      <c r="B410" s="5" t="s">
        <v>26</v>
      </c>
      <c r="C410" s="25"/>
      <c r="D410" s="7">
        <f t="shared" ref="D410:D483" si="161">SUM(G410+E410)</f>
        <v>0.1</v>
      </c>
      <c r="E410" s="7">
        <v>0.1</v>
      </c>
      <c r="F410" s="7"/>
      <c r="G410" s="12"/>
      <c r="I410" s="23"/>
      <c r="J410" s="23"/>
      <c r="K410" s="23"/>
      <c r="L410" s="22"/>
      <c r="M410" s="22"/>
    </row>
    <row r="411" spans="1:13" ht="15" customHeight="1" x14ac:dyDescent="0.25">
      <c r="A411" s="97"/>
      <c r="B411" s="48" t="s">
        <v>148</v>
      </c>
      <c r="C411" s="51" t="s">
        <v>30</v>
      </c>
      <c r="D411" s="53">
        <f t="shared" ref="D411" si="162">SUM(D412:D414)</f>
        <v>159.19999999999999</v>
      </c>
      <c r="E411" s="53">
        <f t="shared" ref="E411:F411" si="163">SUM(E412:E414)</f>
        <v>159.19999999999999</v>
      </c>
      <c r="F411" s="53">
        <f t="shared" si="163"/>
        <v>120</v>
      </c>
      <c r="G411" s="53">
        <f>SUM(G412:G414)</f>
        <v>0</v>
      </c>
      <c r="I411" s="23"/>
      <c r="J411" s="23"/>
      <c r="K411" s="23"/>
      <c r="L411" s="22"/>
      <c r="M411" s="22"/>
    </row>
    <row r="412" spans="1:13" ht="12.75" customHeight="1" x14ac:dyDescent="0.25">
      <c r="A412" s="98"/>
      <c r="B412" s="61" t="s">
        <v>73</v>
      </c>
      <c r="C412" s="99"/>
      <c r="D412" s="7">
        <f t="shared" si="161"/>
        <v>1.7</v>
      </c>
      <c r="E412" s="7">
        <v>1.7</v>
      </c>
      <c r="F412" s="7">
        <v>1.7</v>
      </c>
      <c r="G412" s="12"/>
      <c r="I412" s="23"/>
      <c r="J412" s="23"/>
      <c r="K412" s="23"/>
      <c r="L412" s="22"/>
      <c r="M412" s="22"/>
    </row>
    <row r="413" spans="1:13" ht="12.75" customHeight="1" x14ac:dyDescent="0.25">
      <c r="A413" s="98"/>
      <c r="B413" s="62" t="s">
        <v>16</v>
      </c>
      <c r="C413" s="100"/>
      <c r="D413" s="7">
        <f t="shared" si="161"/>
        <v>156.5</v>
      </c>
      <c r="E413" s="7">
        <v>156.5</v>
      </c>
      <c r="F413" s="7">
        <v>118.3</v>
      </c>
      <c r="G413" s="12"/>
      <c r="I413" s="23"/>
      <c r="J413" s="23"/>
      <c r="K413" s="23"/>
      <c r="L413" s="22"/>
      <c r="M413" s="22"/>
    </row>
    <row r="414" spans="1:13" ht="12.75" customHeight="1" x14ac:dyDescent="0.25">
      <c r="A414" s="98"/>
      <c r="B414" s="63" t="s">
        <v>24</v>
      </c>
      <c r="C414" s="101"/>
      <c r="D414" s="7">
        <f t="shared" si="161"/>
        <v>1</v>
      </c>
      <c r="E414" s="7">
        <v>1</v>
      </c>
      <c r="F414" s="7"/>
      <c r="G414" s="12"/>
      <c r="I414" s="23"/>
      <c r="J414" s="23"/>
      <c r="K414" s="23"/>
      <c r="L414" s="22"/>
      <c r="M414" s="22"/>
    </row>
    <row r="415" spans="1:13" ht="18" customHeight="1" x14ac:dyDescent="0.25">
      <c r="A415" s="107" t="s">
        <v>126</v>
      </c>
      <c r="B415" s="73" t="s">
        <v>127</v>
      </c>
      <c r="C415" s="74"/>
      <c r="D415" s="69">
        <f t="shared" si="161"/>
        <v>175.09999999999997</v>
      </c>
      <c r="E415" s="69">
        <f t="shared" ref="E415:F415" si="164">SUM(E416+E418+E422)</f>
        <v>175.09999999999997</v>
      </c>
      <c r="F415" s="69">
        <f t="shared" si="164"/>
        <v>131.19999999999999</v>
      </c>
      <c r="G415" s="69">
        <f>SUM(G416+G418+G422)</f>
        <v>0</v>
      </c>
      <c r="I415" s="23"/>
      <c r="J415" s="23"/>
      <c r="K415" s="23"/>
      <c r="L415" s="22"/>
      <c r="M415" s="22"/>
    </row>
    <row r="416" spans="1:13" ht="30.75" customHeight="1" x14ac:dyDescent="0.25">
      <c r="A416" s="106"/>
      <c r="B416" s="66" t="s">
        <v>156</v>
      </c>
      <c r="C416" s="51" t="s">
        <v>25</v>
      </c>
      <c r="D416" s="54">
        <f t="shared" ref="D416:F416" si="165">SUM(D417)</f>
        <v>0.6</v>
      </c>
      <c r="E416" s="54">
        <f t="shared" si="165"/>
        <v>0.6</v>
      </c>
      <c r="F416" s="54">
        <f t="shared" si="165"/>
        <v>0</v>
      </c>
      <c r="G416" s="54">
        <f>SUM(G417)</f>
        <v>0</v>
      </c>
      <c r="I416" s="23"/>
      <c r="J416" s="23"/>
      <c r="K416" s="23"/>
      <c r="L416" s="22"/>
      <c r="M416" s="22"/>
    </row>
    <row r="417" spans="1:13" ht="12.75" customHeight="1" x14ac:dyDescent="0.25">
      <c r="A417" s="106"/>
      <c r="B417" s="5" t="s">
        <v>26</v>
      </c>
      <c r="C417" s="25"/>
      <c r="D417" s="7">
        <f t="shared" si="161"/>
        <v>0.6</v>
      </c>
      <c r="E417" s="7">
        <v>0.6</v>
      </c>
      <c r="F417" s="7"/>
      <c r="G417" s="12"/>
      <c r="I417" s="23"/>
      <c r="J417" s="23"/>
      <c r="K417" s="23"/>
      <c r="L417" s="22"/>
      <c r="M417" s="22"/>
    </row>
    <row r="418" spans="1:13" ht="15" customHeight="1" x14ac:dyDescent="0.25">
      <c r="A418" s="106"/>
      <c r="B418" s="48" t="s">
        <v>148</v>
      </c>
      <c r="C418" s="51" t="s">
        <v>30</v>
      </c>
      <c r="D418" s="53">
        <f t="shared" ref="D418" si="166">SUM(D419:D421)</f>
        <v>171.79999999999998</v>
      </c>
      <c r="E418" s="53">
        <f t="shared" ref="E418:F418" si="167">SUM(E419:E421)</f>
        <v>171.79999999999998</v>
      </c>
      <c r="F418" s="53">
        <f t="shared" si="167"/>
        <v>131.19999999999999</v>
      </c>
      <c r="G418" s="53">
        <f>SUM(G419:G421)</f>
        <v>0</v>
      </c>
      <c r="I418" s="23"/>
      <c r="J418" s="23"/>
      <c r="K418" s="23"/>
      <c r="L418" s="22"/>
      <c r="M418" s="22"/>
    </row>
    <row r="419" spans="1:13" ht="12.75" customHeight="1" x14ac:dyDescent="0.25">
      <c r="A419" s="106"/>
      <c r="B419" s="61" t="s">
        <v>73</v>
      </c>
      <c r="C419" s="99"/>
      <c r="D419" s="7">
        <f t="shared" si="161"/>
        <v>1.7</v>
      </c>
      <c r="E419" s="7">
        <v>1.7</v>
      </c>
      <c r="F419" s="7">
        <v>1.7</v>
      </c>
      <c r="G419" s="7"/>
      <c r="I419" s="23"/>
      <c r="J419" s="23"/>
      <c r="K419" s="23"/>
      <c r="L419" s="22"/>
      <c r="M419" s="22"/>
    </row>
    <row r="420" spans="1:13" ht="12.75" customHeight="1" x14ac:dyDescent="0.25">
      <c r="A420" s="106"/>
      <c r="B420" s="62" t="s">
        <v>16</v>
      </c>
      <c r="C420" s="100"/>
      <c r="D420" s="7">
        <f t="shared" si="161"/>
        <v>166.6</v>
      </c>
      <c r="E420" s="7">
        <v>166.6</v>
      </c>
      <c r="F420" s="7">
        <v>129.5</v>
      </c>
      <c r="G420" s="7"/>
      <c r="I420" s="23"/>
      <c r="J420" s="23"/>
      <c r="K420" s="23"/>
      <c r="L420" s="22"/>
      <c r="M420" s="22"/>
    </row>
    <row r="421" spans="1:13" ht="12.75" customHeight="1" x14ac:dyDescent="0.25">
      <c r="A421" s="106"/>
      <c r="B421" s="63" t="s">
        <v>24</v>
      </c>
      <c r="C421" s="101"/>
      <c r="D421" s="7">
        <f t="shared" si="161"/>
        <v>3.5</v>
      </c>
      <c r="E421" s="7">
        <v>3.5</v>
      </c>
      <c r="F421" s="7"/>
      <c r="G421" s="12"/>
      <c r="I421" s="23"/>
      <c r="J421" s="23"/>
      <c r="K421" s="23"/>
      <c r="L421" s="22"/>
      <c r="M421" s="22"/>
    </row>
    <row r="422" spans="1:13" ht="30.75" customHeight="1" x14ac:dyDescent="0.25">
      <c r="A422" s="106"/>
      <c r="B422" s="52" t="s">
        <v>163</v>
      </c>
      <c r="C422" s="47" t="s">
        <v>31</v>
      </c>
      <c r="D422" s="54">
        <f t="shared" ref="D422:F422" si="168">SUM(D423)</f>
        <v>2.7</v>
      </c>
      <c r="E422" s="54">
        <f t="shared" si="168"/>
        <v>2.7</v>
      </c>
      <c r="F422" s="54">
        <f t="shared" si="168"/>
        <v>0</v>
      </c>
      <c r="G422" s="54">
        <f>SUM(G423)</f>
        <v>0</v>
      </c>
      <c r="I422" s="23"/>
      <c r="J422" s="23"/>
      <c r="K422" s="23"/>
      <c r="L422" s="22"/>
      <c r="M422" s="22"/>
    </row>
    <row r="423" spans="1:13" ht="12.75" customHeight="1" x14ac:dyDescent="0.25">
      <c r="A423" s="122"/>
      <c r="B423" s="78" t="s">
        <v>16</v>
      </c>
      <c r="C423" s="45"/>
      <c r="D423" s="44">
        <f t="shared" ref="D423" si="169">SUM(G423+E423)</f>
        <v>2.7</v>
      </c>
      <c r="E423" s="7">
        <v>2.7</v>
      </c>
      <c r="F423" s="7"/>
      <c r="G423" s="7"/>
      <c r="I423" s="23"/>
      <c r="J423" s="23"/>
      <c r="K423" s="23"/>
      <c r="L423" s="22"/>
      <c r="M423" s="22"/>
    </row>
    <row r="424" spans="1:13" ht="18" customHeight="1" x14ac:dyDescent="0.25">
      <c r="A424" s="97" t="s">
        <v>128</v>
      </c>
      <c r="B424" s="73" t="s">
        <v>129</v>
      </c>
      <c r="C424" s="74"/>
      <c r="D424" s="69">
        <f t="shared" si="161"/>
        <v>126.3</v>
      </c>
      <c r="E424" s="69">
        <f t="shared" ref="E424:F424" si="170">SUM(E425)</f>
        <v>126.3</v>
      </c>
      <c r="F424" s="69">
        <f t="shared" si="170"/>
        <v>88.899999999999991</v>
      </c>
      <c r="G424" s="69">
        <f>SUM(G425)</f>
        <v>0</v>
      </c>
      <c r="I424" s="23"/>
      <c r="J424" s="23"/>
      <c r="K424" s="23"/>
      <c r="L424" s="22"/>
      <c r="M424" s="22"/>
    </row>
    <row r="425" spans="1:13" ht="15" customHeight="1" x14ac:dyDescent="0.25">
      <c r="A425" s="97"/>
      <c r="B425" s="48" t="s">
        <v>157</v>
      </c>
      <c r="C425" s="51" t="s">
        <v>30</v>
      </c>
      <c r="D425" s="53">
        <f t="shared" ref="D425" si="171">SUM(D426:D428)</f>
        <v>126.3</v>
      </c>
      <c r="E425" s="53">
        <f t="shared" ref="E425:F425" si="172">SUM(E426:E428)</f>
        <v>126.3</v>
      </c>
      <c r="F425" s="53">
        <f t="shared" si="172"/>
        <v>88.899999999999991</v>
      </c>
      <c r="G425" s="53">
        <f>SUM(G426:G428)</f>
        <v>0</v>
      </c>
      <c r="I425" s="23"/>
      <c r="J425" s="23"/>
      <c r="K425" s="23"/>
      <c r="L425" s="22"/>
      <c r="M425" s="22"/>
    </row>
    <row r="426" spans="1:13" ht="12.75" customHeight="1" x14ac:dyDescent="0.25">
      <c r="A426" s="98"/>
      <c r="B426" s="61" t="s">
        <v>73</v>
      </c>
      <c r="C426" s="99"/>
      <c r="D426" s="7">
        <f t="shared" si="161"/>
        <v>1.3</v>
      </c>
      <c r="E426" s="7">
        <v>1.3</v>
      </c>
      <c r="F426" s="7">
        <v>1.3</v>
      </c>
      <c r="G426" s="13"/>
      <c r="I426" s="23"/>
      <c r="J426" s="23"/>
      <c r="K426" s="23"/>
      <c r="L426" s="22"/>
      <c r="M426" s="22"/>
    </row>
    <row r="427" spans="1:13" ht="12.75" customHeight="1" x14ac:dyDescent="0.25">
      <c r="A427" s="98"/>
      <c r="B427" s="62" t="s">
        <v>16</v>
      </c>
      <c r="C427" s="100"/>
      <c r="D427" s="7">
        <f t="shared" si="161"/>
        <v>124.6</v>
      </c>
      <c r="E427" s="7">
        <v>124.6</v>
      </c>
      <c r="F427" s="7">
        <v>87.6</v>
      </c>
      <c r="G427" s="7"/>
      <c r="I427" s="23"/>
      <c r="J427" s="23"/>
      <c r="K427" s="23"/>
      <c r="L427" s="22"/>
      <c r="M427" s="22"/>
    </row>
    <row r="428" spans="1:13" ht="12.75" customHeight="1" x14ac:dyDescent="0.25">
      <c r="A428" s="98"/>
      <c r="B428" s="63" t="s">
        <v>24</v>
      </c>
      <c r="C428" s="101"/>
      <c r="D428" s="7">
        <f t="shared" si="161"/>
        <v>0.4</v>
      </c>
      <c r="E428" s="7">
        <v>0.4</v>
      </c>
      <c r="F428" s="7"/>
      <c r="G428" s="12"/>
      <c r="I428" s="23"/>
      <c r="J428" s="23"/>
      <c r="K428" s="23"/>
      <c r="L428" s="22"/>
      <c r="M428" s="22"/>
    </row>
    <row r="429" spans="1:13" ht="18" customHeight="1" x14ac:dyDescent="0.25">
      <c r="A429" s="97" t="s">
        <v>130</v>
      </c>
      <c r="B429" s="73" t="s">
        <v>131</v>
      </c>
      <c r="C429" s="74"/>
      <c r="D429" s="69">
        <f t="shared" si="161"/>
        <v>153.90000000000003</v>
      </c>
      <c r="E429" s="69">
        <f t="shared" ref="E429:F429" si="173">SUM(E430+E432)</f>
        <v>153.90000000000003</v>
      </c>
      <c r="F429" s="69">
        <f t="shared" si="173"/>
        <v>122.80000000000001</v>
      </c>
      <c r="G429" s="69">
        <f>SUM(G430+G432)</f>
        <v>0</v>
      </c>
      <c r="I429" s="23"/>
      <c r="J429" s="23"/>
      <c r="K429" s="23"/>
      <c r="L429" s="22"/>
      <c r="M429" s="22"/>
    </row>
    <row r="430" spans="1:13" ht="30.75" customHeight="1" x14ac:dyDescent="0.25">
      <c r="A430" s="97"/>
      <c r="B430" s="66" t="s">
        <v>156</v>
      </c>
      <c r="C430" s="51" t="s">
        <v>25</v>
      </c>
      <c r="D430" s="54">
        <f t="shared" ref="D430:F430" si="174">SUM(D431)</f>
        <v>0.8</v>
      </c>
      <c r="E430" s="54">
        <f t="shared" si="174"/>
        <v>0.8</v>
      </c>
      <c r="F430" s="54">
        <f t="shared" si="174"/>
        <v>0</v>
      </c>
      <c r="G430" s="54">
        <f>SUM(G431)</f>
        <v>0</v>
      </c>
      <c r="I430" s="23"/>
      <c r="J430" s="23"/>
      <c r="K430" s="23"/>
      <c r="L430" s="22"/>
      <c r="M430" s="22"/>
    </row>
    <row r="431" spans="1:13" ht="12.75" customHeight="1" x14ac:dyDescent="0.25">
      <c r="A431" s="97"/>
      <c r="B431" s="5" t="s">
        <v>26</v>
      </c>
      <c r="C431" s="25"/>
      <c r="D431" s="7">
        <f t="shared" si="161"/>
        <v>0.8</v>
      </c>
      <c r="E431" s="7">
        <v>0.8</v>
      </c>
      <c r="F431" s="7"/>
      <c r="G431" s="7"/>
      <c r="I431" s="23"/>
      <c r="J431" s="23"/>
      <c r="K431" s="23"/>
      <c r="L431" s="22"/>
      <c r="M431" s="22"/>
    </row>
    <row r="432" spans="1:13" ht="15.75" customHeight="1" x14ac:dyDescent="0.25">
      <c r="A432" s="97"/>
      <c r="B432" s="75" t="s">
        <v>166</v>
      </c>
      <c r="C432" s="51" t="s">
        <v>30</v>
      </c>
      <c r="D432" s="53">
        <f t="shared" ref="D432" si="175">SUM(D433:D435)</f>
        <v>153.10000000000002</v>
      </c>
      <c r="E432" s="53">
        <f t="shared" ref="E432:F432" si="176">SUM(E433:E435)</f>
        <v>153.10000000000002</v>
      </c>
      <c r="F432" s="53">
        <f t="shared" si="176"/>
        <v>122.80000000000001</v>
      </c>
      <c r="G432" s="53">
        <f>SUM(G433:G435)</f>
        <v>0</v>
      </c>
      <c r="I432" s="23"/>
      <c r="J432" s="23"/>
      <c r="K432" s="23"/>
      <c r="L432" s="22"/>
      <c r="M432" s="22"/>
    </row>
    <row r="433" spans="1:13" ht="12.75" customHeight="1" x14ac:dyDescent="0.25">
      <c r="A433" s="98"/>
      <c r="B433" s="61" t="s">
        <v>73</v>
      </c>
      <c r="C433" s="99"/>
      <c r="D433" s="7">
        <f t="shared" si="161"/>
        <v>1.4</v>
      </c>
      <c r="E433" s="7">
        <v>1.4</v>
      </c>
      <c r="F433" s="7">
        <v>1.4</v>
      </c>
      <c r="G433" s="12"/>
      <c r="I433" s="23"/>
      <c r="J433" s="23"/>
      <c r="K433" s="23"/>
      <c r="L433" s="22"/>
      <c r="M433" s="22"/>
    </row>
    <row r="434" spans="1:13" ht="12.75" customHeight="1" x14ac:dyDescent="0.25">
      <c r="A434" s="98"/>
      <c r="B434" s="62" t="s">
        <v>16</v>
      </c>
      <c r="C434" s="100"/>
      <c r="D434" s="7">
        <f t="shared" si="161"/>
        <v>149.30000000000001</v>
      </c>
      <c r="E434" s="7">
        <v>149.30000000000001</v>
      </c>
      <c r="F434" s="7">
        <v>121.4</v>
      </c>
      <c r="G434" s="12"/>
      <c r="I434" s="23"/>
      <c r="J434" s="23"/>
      <c r="K434" s="23"/>
      <c r="L434" s="22"/>
      <c r="M434" s="22"/>
    </row>
    <row r="435" spans="1:13" ht="12.75" customHeight="1" x14ac:dyDescent="0.25">
      <c r="A435" s="98"/>
      <c r="B435" s="63" t="s">
        <v>24</v>
      </c>
      <c r="C435" s="101"/>
      <c r="D435" s="7">
        <f t="shared" si="161"/>
        <v>2.4</v>
      </c>
      <c r="E435" s="7">
        <v>2.4</v>
      </c>
      <c r="F435" s="7"/>
      <c r="G435" s="12"/>
      <c r="I435" s="23"/>
      <c r="J435" s="23"/>
      <c r="K435" s="23"/>
      <c r="L435" s="22"/>
      <c r="M435" s="22"/>
    </row>
    <row r="436" spans="1:13" ht="18" customHeight="1" x14ac:dyDescent="0.25">
      <c r="A436" s="97" t="s">
        <v>132</v>
      </c>
      <c r="B436" s="73" t="s">
        <v>133</v>
      </c>
      <c r="C436" s="74"/>
      <c r="D436" s="69">
        <f t="shared" si="161"/>
        <v>144</v>
      </c>
      <c r="E436" s="69">
        <f t="shared" ref="E436:F436" si="177">SUM(E437+E439)</f>
        <v>144</v>
      </c>
      <c r="F436" s="69">
        <f t="shared" si="177"/>
        <v>116.80000000000001</v>
      </c>
      <c r="G436" s="69">
        <f>SUM(G437+G439)</f>
        <v>0</v>
      </c>
      <c r="I436" s="23"/>
      <c r="J436" s="23"/>
      <c r="K436" s="23"/>
      <c r="L436" s="22"/>
      <c r="M436" s="22"/>
    </row>
    <row r="437" spans="1:13" ht="30.75" customHeight="1" x14ac:dyDescent="0.25">
      <c r="A437" s="97"/>
      <c r="B437" s="66" t="s">
        <v>156</v>
      </c>
      <c r="C437" s="51" t="s">
        <v>25</v>
      </c>
      <c r="D437" s="54">
        <f t="shared" ref="D437:F437" si="178">SUM(D438)</f>
        <v>1.2</v>
      </c>
      <c r="E437" s="54">
        <f t="shared" si="178"/>
        <v>1.2</v>
      </c>
      <c r="F437" s="54">
        <f t="shared" si="178"/>
        <v>0</v>
      </c>
      <c r="G437" s="54">
        <f>SUM(G438)</f>
        <v>0</v>
      </c>
      <c r="I437" s="23"/>
      <c r="J437" s="23"/>
      <c r="K437" s="23"/>
      <c r="L437" s="22"/>
      <c r="M437" s="22"/>
    </row>
    <row r="438" spans="1:13" ht="12.75" customHeight="1" x14ac:dyDescent="0.25">
      <c r="A438" s="97"/>
      <c r="B438" s="5" t="s">
        <v>26</v>
      </c>
      <c r="C438" s="25"/>
      <c r="D438" s="7">
        <f>SUM(G438+E438)</f>
        <v>1.2</v>
      </c>
      <c r="E438" s="7">
        <v>1.2</v>
      </c>
      <c r="F438" s="7"/>
      <c r="G438" s="13"/>
      <c r="I438" s="23"/>
      <c r="J438" s="23"/>
      <c r="K438" s="23"/>
      <c r="L438" s="22"/>
      <c r="M438" s="22"/>
    </row>
    <row r="439" spans="1:13" ht="15" customHeight="1" x14ac:dyDescent="0.25">
      <c r="A439" s="97"/>
      <c r="B439" s="75" t="s">
        <v>148</v>
      </c>
      <c r="C439" s="51" t="s">
        <v>30</v>
      </c>
      <c r="D439" s="53">
        <f t="shared" ref="D439" si="179">SUM(D440:D442)</f>
        <v>142.80000000000001</v>
      </c>
      <c r="E439" s="53">
        <f t="shared" ref="E439:F439" si="180">SUM(E440:E442)</f>
        <v>142.80000000000001</v>
      </c>
      <c r="F439" s="53">
        <f t="shared" si="180"/>
        <v>116.80000000000001</v>
      </c>
      <c r="G439" s="53">
        <f>SUM(G440:G442)</f>
        <v>0</v>
      </c>
      <c r="I439" s="23"/>
      <c r="J439" s="23"/>
      <c r="K439" s="23"/>
      <c r="L439" s="22"/>
      <c r="M439" s="22"/>
    </row>
    <row r="440" spans="1:13" ht="12.75" customHeight="1" x14ac:dyDescent="0.25">
      <c r="A440" s="98"/>
      <c r="B440" s="61" t="s">
        <v>73</v>
      </c>
      <c r="C440" s="99"/>
      <c r="D440" s="7">
        <f t="shared" si="161"/>
        <v>1.4</v>
      </c>
      <c r="E440" s="7">
        <v>1.4</v>
      </c>
      <c r="F440" s="7">
        <v>1.4</v>
      </c>
      <c r="G440" s="7"/>
      <c r="I440" s="23"/>
      <c r="J440" s="23"/>
      <c r="K440" s="23"/>
      <c r="L440" s="22"/>
      <c r="M440" s="22"/>
    </row>
    <row r="441" spans="1:13" ht="12.75" customHeight="1" x14ac:dyDescent="0.25">
      <c r="A441" s="98"/>
      <c r="B441" s="62" t="s">
        <v>16</v>
      </c>
      <c r="C441" s="100"/>
      <c r="D441" s="7">
        <f t="shared" si="161"/>
        <v>140.30000000000001</v>
      </c>
      <c r="E441" s="7">
        <v>140.30000000000001</v>
      </c>
      <c r="F441" s="7">
        <v>115.4</v>
      </c>
      <c r="G441" s="7"/>
      <c r="I441" s="23"/>
      <c r="J441" s="23"/>
      <c r="K441" s="23"/>
      <c r="L441" s="22"/>
      <c r="M441" s="22"/>
    </row>
    <row r="442" spans="1:13" ht="12.75" customHeight="1" x14ac:dyDescent="0.25">
      <c r="A442" s="98"/>
      <c r="B442" s="63" t="s">
        <v>24</v>
      </c>
      <c r="C442" s="101"/>
      <c r="D442" s="7">
        <f t="shared" si="161"/>
        <v>1.1000000000000001</v>
      </c>
      <c r="E442" s="7">
        <v>1.1000000000000001</v>
      </c>
      <c r="F442" s="7"/>
      <c r="G442" s="12"/>
      <c r="I442" s="23"/>
      <c r="J442" s="23"/>
      <c r="K442" s="23"/>
      <c r="L442" s="22"/>
      <c r="M442" s="22"/>
    </row>
    <row r="443" spans="1:13" ht="18" customHeight="1" x14ac:dyDescent="0.25">
      <c r="A443" s="97" t="s">
        <v>134</v>
      </c>
      <c r="B443" s="73" t="s">
        <v>135</v>
      </c>
      <c r="C443" s="74"/>
      <c r="D443" s="69">
        <f t="shared" si="161"/>
        <v>160.6</v>
      </c>
      <c r="E443" s="69">
        <f t="shared" ref="E443:F443" si="181">SUM(E444+E446)</f>
        <v>156.1</v>
      </c>
      <c r="F443" s="69">
        <f t="shared" si="181"/>
        <v>98.4</v>
      </c>
      <c r="G443" s="69">
        <f>SUM(G444+G446)</f>
        <v>4.5</v>
      </c>
      <c r="I443" s="23"/>
      <c r="J443" s="23"/>
      <c r="K443" s="23"/>
      <c r="L443" s="22"/>
      <c r="M443" s="22"/>
    </row>
    <row r="444" spans="1:13" ht="30.75" customHeight="1" x14ac:dyDescent="0.25">
      <c r="A444" s="97"/>
      <c r="B444" s="66" t="s">
        <v>156</v>
      </c>
      <c r="C444" s="51" t="s">
        <v>25</v>
      </c>
      <c r="D444" s="54">
        <f t="shared" ref="D444:F444" si="182">SUM(D445)</f>
        <v>0.5</v>
      </c>
      <c r="E444" s="54">
        <f t="shared" si="182"/>
        <v>0.5</v>
      </c>
      <c r="F444" s="54">
        <f t="shared" si="182"/>
        <v>0</v>
      </c>
      <c r="G444" s="54">
        <f>SUM(G445)</f>
        <v>0</v>
      </c>
      <c r="I444" s="23"/>
      <c r="J444" s="23"/>
      <c r="K444" s="23"/>
      <c r="L444" s="22"/>
      <c r="M444" s="22"/>
    </row>
    <row r="445" spans="1:13" ht="12.75" customHeight="1" x14ac:dyDescent="0.25">
      <c r="A445" s="97"/>
      <c r="B445" s="5" t="s">
        <v>26</v>
      </c>
      <c r="C445" s="25"/>
      <c r="D445" s="7">
        <f t="shared" si="161"/>
        <v>0.5</v>
      </c>
      <c r="E445" s="7">
        <v>0.5</v>
      </c>
      <c r="F445" s="7"/>
      <c r="G445" s="7"/>
      <c r="I445" s="23"/>
      <c r="J445" s="23"/>
      <c r="K445" s="23"/>
      <c r="L445" s="22"/>
      <c r="M445" s="22"/>
    </row>
    <row r="446" spans="1:13" ht="15" customHeight="1" x14ac:dyDescent="0.25">
      <c r="A446" s="97"/>
      <c r="B446" s="75" t="s">
        <v>148</v>
      </c>
      <c r="C446" s="51" t="s">
        <v>30</v>
      </c>
      <c r="D446" s="53">
        <f t="shared" ref="D446" si="183">SUM(D447:D449)</f>
        <v>160.1</v>
      </c>
      <c r="E446" s="53">
        <f t="shared" ref="E446:F446" si="184">SUM(E447:E449)</f>
        <v>155.6</v>
      </c>
      <c r="F446" s="53">
        <f t="shared" si="184"/>
        <v>98.4</v>
      </c>
      <c r="G446" s="53">
        <f>SUM(G447:G449)</f>
        <v>4.5</v>
      </c>
      <c r="I446" s="23"/>
      <c r="J446" s="23"/>
      <c r="K446" s="23"/>
      <c r="L446" s="22"/>
      <c r="M446" s="22"/>
    </row>
    <row r="447" spans="1:13" ht="12.75" customHeight="1" x14ac:dyDescent="0.25">
      <c r="A447" s="98"/>
      <c r="B447" s="61" t="s">
        <v>73</v>
      </c>
      <c r="C447" s="99"/>
      <c r="D447" s="7">
        <f t="shared" si="161"/>
        <v>1.2</v>
      </c>
      <c r="E447" s="7">
        <v>1.2</v>
      </c>
      <c r="F447" s="7">
        <v>1.2</v>
      </c>
      <c r="G447" s="7"/>
      <c r="I447" s="23"/>
      <c r="J447" s="23"/>
      <c r="K447" s="23"/>
      <c r="L447" s="22"/>
      <c r="M447" s="22"/>
    </row>
    <row r="448" spans="1:13" ht="12.75" customHeight="1" x14ac:dyDescent="0.25">
      <c r="A448" s="98"/>
      <c r="B448" s="62" t="s">
        <v>16</v>
      </c>
      <c r="C448" s="100"/>
      <c r="D448" s="7">
        <f t="shared" si="161"/>
        <v>138.30000000000001</v>
      </c>
      <c r="E448" s="7">
        <v>138.30000000000001</v>
      </c>
      <c r="F448" s="7">
        <v>97.2</v>
      </c>
      <c r="G448" s="7"/>
      <c r="I448" s="23"/>
      <c r="J448" s="23"/>
      <c r="K448" s="23"/>
      <c r="L448" s="22"/>
      <c r="M448" s="22"/>
    </row>
    <row r="449" spans="1:13" ht="12.75" customHeight="1" x14ac:dyDescent="0.25">
      <c r="A449" s="98"/>
      <c r="B449" s="63" t="s">
        <v>24</v>
      </c>
      <c r="C449" s="101"/>
      <c r="D449" s="7">
        <f t="shared" si="161"/>
        <v>20.6</v>
      </c>
      <c r="E449" s="7">
        <v>16.100000000000001</v>
      </c>
      <c r="F449" s="7"/>
      <c r="G449" s="7">
        <v>4.5</v>
      </c>
      <c r="J449" s="23"/>
      <c r="K449" s="23"/>
      <c r="L449" s="22"/>
      <c r="M449" s="22"/>
    </row>
    <row r="450" spans="1:13" ht="18" customHeight="1" x14ac:dyDescent="0.25">
      <c r="A450" s="97" t="s">
        <v>136</v>
      </c>
      <c r="B450" s="73" t="s">
        <v>137</v>
      </c>
      <c r="C450" s="74"/>
      <c r="D450" s="69">
        <f t="shared" si="161"/>
        <v>142.80000000000001</v>
      </c>
      <c r="E450" s="69">
        <f t="shared" ref="E450:F450" si="185">SUM(E451+E453)</f>
        <v>142.80000000000001</v>
      </c>
      <c r="F450" s="69">
        <f t="shared" si="185"/>
        <v>115.6</v>
      </c>
      <c r="G450" s="69">
        <f>SUM(G451+G453)</f>
        <v>0</v>
      </c>
      <c r="J450" s="23"/>
      <c r="K450" s="23"/>
      <c r="L450" s="22"/>
      <c r="M450" s="22"/>
    </row>
    <row r="451" spans="1:13" ht="30.75" customHeight="1" x14ac:dyDescent="0.25">
      <c r="A451" s="97"/>
      <c r="B451" s="66" t="s">
        <v>156</v>
      </c>
      <c r="C451" s="51" t="s">
        <v>25</v>
      </c>
      <c r="D451" s="54">
        <f t="shared" ref="D451:F451" si="186">SUM(D452)</f>
        <v>0.3</v>
      </c>
      <c r="E451" s="54">
        <f t="shared" si="186"/>
        <v>0.3</v>
      </c>
      <c r="F451" s="54">
        <f t="shared" si="186"/>
        <v>0</v>
      </c>
      <c r="G451" s="54">
        <f>SUM(G452)</f>
        <v>0</v>
      </c>
      <c r="J451" s="23"/>
      <c r="K451" s="23"/>
      <c r="L451" s="22"/>
      <c r="M451" s="22"/>
    </row>
    <row r="452" spans="1:13" ht="12.75" customHeight="1" x14ac:dyDescent="0.25">
      <c r="A452" s="97"/>
      <c r="B452" s="5" t="s">
        <v>26</v>
      </c>
      <c r="C452" s="25"/>
      <c r="D452" s="7">
        <f t="shared" si="161"/>
        <v>0.3</v>
      </c>
      <c r="E452" s="7">
        <v>0.3</v>
      </c>
      <c r="F452" s="7"/>
      <c r="G452" s="7"/>
      <c r="J452" s="23"/>
      <c r="K452" s="23"/>
      <c r="L452" s="22"/>
      <c r="M452" s="22"/>
    </row>
    <row r="453" spans="1:13" ht="15" customHeight="1" x14ac:dyDescent="0.25">
      <c r="A453" s="97"/>
      <c r="B453" s="75" t="s">
        <v>148</v>
      </c>
      <c r="C453" s="51" t="s">
        <v>30</v>
      </c>
      <c r="D453" s="53">
        <f t="shared" ref="D453" si="187">SUM(D454:D456)</f>
        <v>142.5</v>
      </c>
      <c r="E453" s="53">
        <f t="shared" ref="E453:F453" si="188">SUM(E454:E456)</f>
        <v>142.5</v>
      </c>
      <c r="F453" s="53">
        <f t="shared" si="188"/>
        <v>115.6</v>
      </c>
      <c r="G453" s="53">
        <f>SUM(G454:G456)</f>
        <v>0</v>
      </c>
      <c r="J453" s="23"/>
      <c r="K453" s="23"/>
      <c r="L453" s="22"/>
      <c r="M453" s="22"/>
    </row>
    <row r="454" spans="1:13" ht="12.75" customHeight="1" x14ac:dyDescent="0.25">
      <c r="A454" s="98"/>
      <c r="B454" s="61" t="s">
        <v>73</v>
      </c>
      <c r="C454" s="99"/>
      <c r="D454" s="7">
        <f t="shared" si="161"/>
        <v>1.5</v>
      </c>
      <c r="E454" s="7">
        <v>1.5</v>
      </c>
      <c r="F454" s="7">
        <v>1.5</v>
      </c>
      <c r="G454" s="12"/>
      <c r="J454" s="23"/>
      <c r="K454" s="23"/>
      <c r="L454" s="22"/>
      <c r="M454" s="22"/>
    </row>
    <row r="455" spans="1:13" ht="12.75" customHeight="1" x14ac:dyDescent="0.25">
      <c r="A455" s="98"/>
      <c r="B455" s="62" t="s">
        <v>16</v>
      </c>
      <c r="C455" s="100"/>
      <c r="D455" s="7">
        <f t="shared" si="161"/>
        <v>139.69999999999999</v>
      </c>
      <c r="E455" s="7">
        <v>139.69999999999999</v>
      </c>
      <c r="F455" s="7">
        <v>114.1</v>
      </c>
      <c r="G455" s="12"/>
      <c r="J455" s="23"/>
      <c r="K455" s="23"/>
      <c r="L455" s="22"/>
      <c r="M455" s="22"/>
    </row>
    <row r="456" spans="1:13" ht="12.75" customHeight="1" x14ac:dyDescent="0.25">
      <c r="A456" s="98"/>
      <c r="B456" s="63" t="s">
        <v>24</v>
      </c>
      <c r="C456" s="101"/>
      <c r="D456" s="7">
        <f t="shared" si="161"/>
        <v>1.3</v>
      </c>
      <c r="E456" s="7">
        <v>1.3</v>
      </c>
      <c r="F456" s="7"/>
      <c r="G456" s="12"/>
      <c r="J456" s="23"/>
      <c r="K456" s="23"/>
      <c r="L456" s="22"/>
      <c r="M456" s="22"/>
    </row>
    <row r="457" spans="1:13" ht="18" customHeight="1" x14ac:dyDescent="0.25">
      <c r="A457" s="97" t="s">
        <v>138</v>
      </c>
      <c r="B457" s="73" t="s">
        <v>139</v>
      </c>
      <c r="C457" s="74"/>
      <c r="D457" s="69">
        <f t="shared" si="161"/>
        <v>110.3</v>
      </c>
      <c r="E457" s="69">
        <f t="shared" ref="E457:F457" si="189">SUM(E458+E460)</f>
        <v>110.3</v>
      </c>
      <c r="F457" s="69">
        <f t="shared" si="189"/>
        <v>88</v>
      </c>
      <c r="G457" s="69">
        <f>SUM(G458+G460)</f>
        <v>0</v>
      </c>
      <c r="J457" s="23"/>
      <c r="K457" s="23"/>
      <c r="L457" s="22"/>
      <c r="M457" s="22"/>
    </row>
    <row r="458" spans="1:13" ht="30.75" customHeight="1" x14ac:dyDescent="0.25">
      <c r="A458" s="97"/>
      <c r="B458" s="66" t="s">
        <v>156</v>
      </c>
      <c r="C458" s="51" t="s">
        <v>25</v>
      </c>
      <c r="D458" s="54">
        <f t="shared" ref="D458:F458" si="190">SUM(D459)</f>
        <v>0.6</v>
      </c>
      <c r="E458" s="54">
        <f t="shared" si="190"/>
        <v>0.6</v>
      </c>
      <c r="F458" s="54">
        <f t="shared" si="190"/>
        <v>0</v>
      </c>
      <c r="G458" s="54">
        <f>SUM(G459)</f>
        <v>0</v>
      </c>
      <c r="J458" s="23"/>
      <c r="K458" s="23"/>
      <c r="L458" s="22"/>
      <c r="M458" s="22"/>
    </row>
    <row r="459" spans="1:13" ht="12.75" customHeight="1" x14ac:dyDescent="0.25">
      <c r="A459" s="97"/>
      <c r="B459" s="5" t="s">
        <v>26</v>
      </c>
      <c r="C459" s="25"/>
      <c r="D459" s="7">
        <f t="shared" si="161"/>
        <v>0.6</v>
      </c>
      <c r="E459" s="7">
        <v>0.6</v>
      </c>
      <c r="F459" s="7"/>
      <c r="G459" s="7"/>
      <c r="J459" s="23"/>
      <c r="K459" s="23"/>
      <c r="L459" s="22"/>
      <c r="M459" s="22"/>
    </row>
    <row r="460" spans="1:13" ht="15" customHeight="1" x14ac:dyDescent="0.25">
      <c r="A460" s="97"/>
      <c r="B460" s="75" t="s">
        <v>148</v>
      </c>
      <c r="C460" s="51" t="s">
        <v>30</v>
      </c>
      <c r="D460" s="53">
        <f t="shared" ref="D460" si="191">SUM(D461:D463)</f>
        <v>109.7</v>
      </c>
      <c r="E460" s="53">
        <f t="shared" ref="E460:F460" si="192">SUM(E461:E463)</f>
        <v>109.7</v>
      </c>
      <c r="F460" s="53">
        <f t="shared" si="192"/>
        <v>88</v>
      </c>
      <c r="G460" s="53">
        <f>SUM(G461:G463)</f>
        <v>0</v>
      </c>
      <c r="J460" s="23"/>
      <c r="K460" s="23"/>
      <c r="L460" s="22"/>
      <c r="M460" s="22"/>
    </row>
    <row r="461" spans="1:13" ht="12.75" customHeight="1" x14ac:dyDescent="0.25">
      <c r="A461" s="98"/>
      <c r="B461" s="61" t="s">
        <v>73</v>
      </c>
      <c r="C461" s="99" t="s">
        <v>30</v>
      </c>
      <c r="D461" s="7">
        <f t="shared" si="161"/>
        <v>1.4</v>
      </c>
      <c r="E461" s="7">
        <v>1.4</v>
      </c>
      <c r="F461" s="7">
        <v>1.4</v>
      </c>
      <c r="G461" s="7"/>
      <c r="J461" s="23"/>
      <c r="K461" s="23"/>
      <c r="L461" s="22"/>
      <c r="M461" s="22"/>
    </row>
    <row r="462" spans="1:13" ht="12.75" customHeight="1" x14ac:dyDescent="0.25">
      <c r="A462" s="98"/>
      <c r="B462" s="62" t="s">
        <v>16</v>
      </c>
      <c r="C462" s="100"/>
      <c r="D462" s="7">
        <f t="shared" si="161"/>
        <v>107</v>
      </c>
      <c r="E462" s="7">
        <v>107</v>
      </c>
      <c r="F462" s="7">
        <v>86.6</v>
      </c>
      <c r="G462" s="7"/>
      <c r="J462" s="23"/>
      <c r="K462" s="23"/>
      <c r="L462" s="22"/>
      <c r="M462" s="22"/>
    </row>
    <row r="463" spans="1:13" ht="12.75" customHeight="1" x14ac:dyDescent="0.25">
      <c r="A463" s="98"/>
      <c r="B463" s="63" t="s">
        <v>24</v>
      </c>
      <c r="C463" s="101"/>
      <c r="D463" s="7">
        <f t="shared" si="161"/>
        <v>1.3</v>
      </c>
      <c r="E463" s="7">
        <v>1.3</v>
      </c>
      <c r="F463" s="7"/>
      <c r="G463" s="12"/>
      <c r="J463" s="23"/>
      <c r="K463" s="23"/>
      <c r="L463" s="22"/>
      <c r="M463" s="22"/>
    </row>
    <row r="464" spans="1:13" ht="18" customHeight="1" x14ac:dyDescent="0.25">
      <c r="A464" s="97" t="s">
        <v>140</v>
      </c>
      <c r="B464" s="73" t="s">
        <v>141</v>
      </c>
      <c r="C464" s="74"/>
      <c r="D464" s="69">
        <f t="shared" si="161"/>
        <v>1966.2000000000003</v>
      </c>
      <c r="E464" s="69">
        <f t="shared" ref="E464:F464" si="193">SUM(E465+E467)</f>
        <v>1959.0000000000002</v>
      </c>
      <c r="F464" s="69">
        <f t="shared" si="193"/>
        <v>1528.5</v>
      </c>
      <c r="G464" s="69">
        <f>SUM(G465+G467)</f>
        <v>7.1999999999999993</v>
      </c>
      <c r="J464" s="23"/>
      <c r="K464" s="23"/>
      <c r="L464" s="22"/>
      <c r="M464" s="22"/>
    </row>
    <row r="465" spans="1:13" ht="15" customHeight="1" x14ac:dyDescent="0.25">
      <c r="A465" s="97"/>
      <c r="B465" s="48" t="s">
        <v>155</v>
      </c>
      <c r="C465" s="47" t="s">
        <v>17</v>
      </c>
      <c r="D465" s="46">
        <f>SUM(D466)</f>
        <v>164.7</v>
      </c>
      <c r="E465" s="46">
        <f>SUM(E466)</f>
        <v>164.7</v>
      </c>
      <c r="F465" s="46">
        <f>SUM(F466)</f>
        <v>161.19999999999999</v>
      </c>
      <c r="G465" s="46">
        <f>SUM(G466)</f>
        <v>0</v>
      </c>
      <c r="J465" s="23"/>
      <c r="K465" s="23"/>
      <c r="L465" s="22"/>
      <c r="M465" s="22"/>
    </row>
    <row r="466" spans="1:13" ht="12.75" customHeight="1" x14ac:dyDescent="0.25">
      <c r="A466" s="97"/>
      <c r="B466" s="10" t="s">
        <v>21</v>
      </c>
      <c r="C466" s="18"/>
      <c r="D466" s="7">
        <f t="shared" si="161"/>
        <v>164.7</v>
      </c>
      <c r="E466" s="7">
        <v>164.7</v>
      </c>
      <c r="F466" s="7">
        <v>161.19999999999999</v>
      </c>
      <c r="G466" s="7"/>
      <c r="J466" s="23"/>
      <c r="K466" s="23"/>
      <c r="L466" s="22"/>
      <c r="M466" s="22"/>
    </row>
    <row r="467" spans="1:13" ht="15" customHeight="1" x14ac:dyDescent="0.25">
      <c r="A467" s="97"/>
      <c r="B467" s="79" t="s">
        <v>164</v>
      </c>
      <c r="C467" s="47" t="s">
        <v>33</v>
      </c>
      <c r="D467" s="54">
        <f t="shared" ref="D467:F467" si="194">SUM(D468:D473)</f>
        <v>1801.5000000000002</v>
      </c>
      <c r="E467" s="54">
        <f t="shared" si="194"/>
        <v>1794.3000000000002</v>
      </c>
      <c r="F467" s="54">
        <f t="shared" si="194"/>
        <v>1367.3</v>
      </c>
      <c r="G467" s="54">
        <f>SUM(G468:G473)</f>
        <v>7.1999999999999993</v>
      </c>
      <c r="J467" s="23"/>
      <c r="K467" s="23"/>
      <c r="L467" s="22"/>
      <c r="M467" s="22"/>
    </row>
    <row r="468" spans="1:13" ht="12.75" customHeight="1" x14ac:dyDescent="0.25">
      <c r="A468" s="98"/>
      <c r="B468" s="61" t="s">
        <v>20</v>
      </c>
      <c r="C468" s="99"/>
      <c r="D468" s="7">
        <f t="shared" si="161"/>
        <v>180.9</v>
      </c>
      <c r="E468" s="7">
        <v>176.6</v>
      </c>
      <c r="F468" s="7">
        <v>159.30000000000001</v>
      </c>
      <c r="G468" s="7">
        <v>4.3</v>
      </c>
      <c r="J468" s="23"/>
      <c r="K468" s="23"/>
      <c r="L468" s="22"/>
      <c r="M468" s="22"/>
    </row>
    <row r="469" spans="1:13" ht="12.75" customHeight="1" x14ac:dyDescent="0.25">
      <c r="A469" s="98"/>
      <c r="B469" s="62" t="s">
        <v>27</v>
      </c>
      <c r="C469" s="100"/>
      <c r="D469" s="7">
        <f t="shared" si="161"/>
        <v>62.3</v>
      </c>
      <c r="E469" s="7">
        <v>62.3</v>
      </c>
      <c r="F469" s="7">
        <v>31.8</v>
      </c>
      <c r="G469" s="7"/>
      <c r="H469" s="9"/>
      <c r="J469" s="23"/>
      <c r="K469" s="23"/>
      <c r="L469" s="22"/>
      <c r="M469" s="22"/>
    </row>
    <row r="470" spans="1:13" ht="12.75" customHeight="1" x14ac:dyDescent="0.25">
      <c r="A470" s="98"/>
      <c r="B470" s="64" t="s">
        <v>21</v>
      </c>
      <c r="C470" s="100"/>
      <c r="D470" s="7">
        <f t="shared" si="161"/>
        <v>146.69999999999999</v>
      </c>
      <c r="E470" s="7">
        <v>146.69999999999999</v>
      </c>
      <c r="F470" s="7">
        <v>140.4</v>
      </c>
      <c r="G470" s="7"/>
      <c r="H470" s="9"/>
      <c r="J470" s="23"/>
      <c r="K470" s="23"/>
      <c r="L470" s="22"/>
      <c r="M470" s="22"/>
    </row>
    <row r="471" spans="1:13" ht="12.75" customHeight="1" x14ac:dyDescent="0.25">
      <c r="A471" s="98"/>
      <c r="B471" s="62" t="s">
        <v>16</v>
      </c>
      <c r="C471" s="100"/>
      <c r="D471" s="7">
        <f t="shared" si="161"/>
        <v>19</v>
      </c>
      <c r="E471" s="7">
        <v>16.100000000000001</v>
      </c>
      <c r="F471" s="7">
        <v>7.2</v>
      </c>
      <c r="G471" s="7">
        <v>2.9</v>
      </c>
      <c r="H471" s="9"/>
      <c r="J471" s="23"/>
      <c r="K471" s="23"/>
      <c r="L471" s="22"/>
      <c r="M471" s="22"/>
    </row>
    <row r="472" spans="1:13" ht="12.75" customHeight="1" x14ac:dyDescent="0.25">
      <c r="A472" s="98"/>
      <c r="B472" s="62" t="s">
        <v>34</v>
      </c>
      <c r="C472" s="100"/>
      <c r="D472" s="7">
        <f t="shared" si="161"/>
        <v>1168.9000000000001</v>
      </c>
      <c r="E472" s="7">
        <v>1168.9000000000001</v>
      </c>
      <c r="F472" s="7">
        <v>989.4</v>
      </c>
      <c r="G472" s="7"/>
      <c r="H472" s="9"/>
      <c r="J472" s="23"/>
      <c r="K472" s="23"/>
      <c r="L472" s="22"/>
      <c r="M472" s="22"/>
    </row>
    <row r="473" spans="1:13" ht="12.75" customHeight="1" x14ac:dyDescent="0.25">
      <c r="A473" s="98"/>
      <c r="B473" s="63" t="s">
        <v>24</v>
      </c>
      <c r="C473" s="101"/>
      <c r="D473" s="7">
        <f t="shared" si="161"/>
        <v>223.7</v>
      </c>
      <c r="E473" s="7">
        <v>223.7</v>
      </c>
      <c r="F473" s="7">
        <v>39.200000000000003</v>
      </c>
      <c r="G473" s="12"/>
      <c r="J473" s="23"/>
      <c r="K473" s="23"/>
      <c r="L473" s="22"/>
      <c r="M473" s="22"/>
    </row>
    <row r="474" spans="1:13" ht="18" customHeight="1" x14ac:dyDescent="0.25">
      <c r="A474" s="108" t="s">
        <v>142</v>
      </c>
      <c r="B474" s="20" t="s">
        <v>143</v>
      </c>
      <c r="C474" s="8"/>
      <c r="D474" s="13">
        <f t="shared" si="161"/>
        <v>387.5</v>
      </c>
      <c r="E474" s="13">
        <f t="shared" ref="E474:F474" si="195">SUM(E475)</f>
        <v>387.5</v>
      </c>
      <c r="F474" s="13">
        <f t="shared" si="195"/>
        <v>305.3</v>
      </c>
      <c r="G474" s="13">
        <f>SUM(G475)</f>
        <v>0</v>
      </c>
      <c r="J474" s="23"/>
      <c r="K474" s="23"/>
      <c r="L474" s="22"/>
      <c r="M474" s="22"/>
    </row>
    <row r="475" spans="1:13" ht="15" customHeight="1" x14ac:dyDescent="0.25">
      <c r="A475" s="108"/>
      <c r="B475" s="66" t="s">
        <v>158</v>
      </c>
      <c r="C475" s="51" t="s">
        <v>35</v>
      </c>
      <c r="D475" s="54">
        <f t="shared" ref="D475:F475" si="196">SUM(D476:D480)</f>
        <v>387.5</v>
      </c>
      <c r="E475" s="54">
        <f t="shared" si="196"/>
        <v>387.5</v>
      </c>
      <c r="F475" s="54">
        <f t="shared" si="196"/>
        <v>305.3</v>
      </c>
      <c r="G475" s="54">
        <f>SUM(G476:G480)</f>
        <v>0</v>
      </c>
      <c r="J475" s="23"/>
      <c r="K475" s="23"/>
      <c r="L475" s="22"/>
      <c r="M475" s="22"/>
    </row>
    <row r="476" spans="1:13" ht="12.75" customHeight="1" x14ac:dyDescent="0.25">
      <c r="A476" s="107"/>
      <c r="B476" s="61" t="s">
        <v>20</v>
      </c>
      <c r="C476" s="99"/>
      <c r="D476" s="7">
        <f t="shared" si="161"/>
        <v>0.5</v>
      </c>
      <c r="E476" s="7">
        <v>0.5</v>
      </c>
      <c r="F476" s="7"/>
      <c r="G476" s="7"/>
      <c r="J476" s="23"/>
      <c r="K476" s="23"/>
      <c r="L476" s="22"/>
      <c r="M476" s="22"/>
    </row>
    <row r="477" spans="1:13" ht="12.75" customHeight="1" x14ac:dyDescent="0.25">
      <c r="A477" s="107"/>
      <c r="B477" s="62" t="s">
        <v>21</v>
      </c>
      <c r="C477" s="100"/>
      <c r="D477" s="28">
        <f t="shared" si="161"/>
        <v>380.9</v>
      </c>
      <c r="E477" s="28">
        <v>380.9</v>
      </c>
      <c r="F477" s="28">
        <v>303.2</v>
      </c>
      <c r="G477" s="28"/>
      <c r="J477" s="23"/>
      <c r="K477" s="23"/>
      <c r="L477" s="22"/>
      <c r="M477" s="22"/>
    </row>
    <row r="478" spans="1:13" ht="12.75" customHeight="1" x14ac:dyDescent="0.25">
      <c r="A478" s="107"/>
      <c r="B478" s="62" t="s">
        <v>22</v>
      </c>
      <c r="C478" s="100"/>
      <c r="D478" s="28">
        <f t="shared" si="161"/>
        <v>2.1</v>
      </c>
      <c r="E478" s="28">
        <v>2.1</v>
      </c>
      <c r="F478" s="28">
        <v>2.1</v>
      </c>
      <c r="G478" s="28"/>
      <c r="J478" s="23"/>
      <c r="K478" s="23"/>
      <c r="L478" s="22"/>
      <c r="M478" s="22"/>
    </row>
    <row r="479" spans="1:13" ht="12.75" customHeight="1" x14ac:dyDescent="0.25">
      <c r="A479" s="107"/>
      <c r="B479" s="62" t="s">
        <v>29</v>
      </c>
      <c r="C479" s="100"/>
      <c r="D479" s="28">
        <f t="shared" si="161"/>
        <v>0.1</v>
      </c>
      <c r="E479" s="28">
        <v>0.1</v>
      </c>
      <c r="F479" s="28"/>
      <c r="G479" s="28"/>
      <c r="J479" s="23"/>
      <c r="K479" s="23"/>
      <c r="L479" s="22"/>
      <c r="M479" s="22"/>
    </row>
    <row r="480" spans="1:13" ht="12.75" customHeight="1" x14ac:dyDescent="0.25">
      <c r="A480" s="107"/>
      <c r="B480" s="63" t="s">
        <v>16</v>
      </c>
      <c r="C480" s="100"/>
      <c r="D480" s="28">
        <f t="shared" si="161"/>
        <v>3.9</v>
      </c>
      <c r="E480" s="28">
        <v>3.9</v>
      </c>
      <c r="F480" s="28"/>
      <c r="G480" s="28"/>
      <c r="J480" s="23"/>
      <c r="K480" s="23"/>
      <c r="L480" s="22"/>
      <c r="M480" s="22"/>
    </row>
    <row r="481" spans="1:7" ht="21" customHeight="1" x14ac:dyDescent="0.25">
      <c r="A481" s="126" t="s">
        <v>144</v>
      </c>
      <c r="B481" s="127"/>
      <c r="C481" s="29"/>
      <c r="D481" s="30">
        <f t="shared" si="161"/>
        <v>44854.700000000004</v>
      </c>
      <c r="E481" s="30">
        <f>SUM(E536+E531+E524+E517+E510+E501+E490+E482)</f>
        <v>37219.800000000003</v>
      </c>
      <c r="F481" s="30">
        <f>SUM(F536+F531+F524+F517+F510+F501+F490+F482)</f>
        <v>23225.4</v>
      </c>
      <c r="G481" s="30">
        <f>SUM(G536+G531+G524+G517+G510+G501+G490+G482)</f>
        <v>7634.9</v>
      </c>
    </row>
    <row r="482" spans="1:7" ht="15" customHeight="1" x14ac:dyDescent="0.25">
      <c r="A482" s="128" t="s">
        <v>145</v>
      </c>
      <c r="B482" s="128"/>
      <c r="C482" s="31" t="s">
        <v>17</v>
      </c>
      <c r="D482" s="32">
        <f t="shared" si="161"/>
        <v>9347.4000000000015</v>
      </c>
      <c r="E482" s="32">
        <f>SUM(E483:E489)</f>
        <v>7917.2000000000007</v>
      </c>
      <c r="F482" s="32">
        <f>SUM(F483:F489)</f>
        <v>5563.7</v>
      </c>
      <c r="G482" s="32">
        <f>SUM(G483:G489)</f>
        <v>1430.2</v>
      </c>
    </row>
    <row r="483" spans="1:7" ht="12.75" customHeight="1" x14ac:dyDescent="0.25">
      <c r="A483" s="128"/>
      <c r="B483" s="33" t="s">
        <v>20</v>
      </c>
      <c r="C483" s="129"/>
      <c r="D483" s="7">
        <f t="shared" si="161"/>
        <v>73.400000000000006</v>
      </c>
      <c r="E483" s="34">
        <f>SUM(E18)</f>
        <v>46.3</v>
      </c>
      <c r="F483" s="34"/>
      <c r="G483" s="34">
        <f>SUM(G18)</f>
        <v>27.1</v>
      </c>
    </row>
    <row r="484" spans="1:7" ht="12.75" customHeight="1" x14ac:dyDescent="0.25">
      <c r="A484" s="124"/>
      <c r="B484" s="10" t="s">
        <v>21</v>
      </c>
      <c r="C484" s="130"/>
      <c r="D484" s="7">
        <f t="shared" ref="D484:D516" si="197">SUM(G484+E484)</f>
        <v>3165.8</v>
      </c>
      <c r="E484" s="34">
        <f>SUM(E19+E178+E182+E191+E199+E209+E219+E230+E240+E251+E260+E269+E280+E289+E297+E313+E322+E330+E338+E346+E353+E466+E305)</f>
        <v>3165.8</v>
      </c>
      <c r="F484" s="34">
        <f>SUM(F19+F178+F182+F191+F199+F209+F219+F230+F240+F251+F260+F269+F280+F289+F297+F313+F322+F330+F338+F346+F353+F466+F305)</f>
        <v>1901.8999999999999</v>
      </c>
      <c r="G484" s="34"/>
    </row>
    <row r="485" spans="1:7" ht="12.75" customHeight="1" x14ac:dyDescent="0.25">
      <c r="A485" s="124"/>
      <c r="B485" s="5" t="s">
        <v>22</v>
      </c>
      <c r="C485" s="130"/>
      <c r="D485" s="7">
        <f t="shared" si="197"/>
        <v>42.7</v>
      </c>
      <c r="E485" s="34">
        <f>SUM(E20)</f>
        <v>42.7</v>
      </c>
      <c r="F485" s="34"/>
      <c r="G485" s="34"/>
    </row>
    <row r="486" spans="1:7" ht="12.75" customHeight="1" x14ac:dyDescent="0.25">
      <c r="A486" s="124"/>
      <c r="B486" s="35" t="s">
        <v>159</v>
      </c>
      <c r="C486" s="130"/>
      <c r="D486" s="7">
        <f t="shared" si="197"/>
        <v>923.9</v>
      </c>
      <c r="E486" s="34"/>
      <c r="F486" s="34"/>
      <c r="G486" s="34">
        <f>SUM(G21)</f>
        <v>923.9</v>
      </c>
    </row>
    <row r="487" spans="1:7" ht="12.75" customHeight="1" x14ac:dyDescent="0.25">
      <c r="A487" s="124"/>
      <c r="B487" s="35" t="s">
        <v>23</v>
      </c>
      <c r="C487" s="130"/>
      <c r="D487" s="7">
        <f t="shared" si="197"/>
        <v>112.2</v>
      </c>
      <c r="E487" s="34"/>
      <c r="F487" s="34"/>
      <c r="G487" s="34">
        <f>SUM(G22)</f>
        <v>112.2</v>
      </c>
    </row>
    <row r="488" spans="1:7" ht="12.95" customHeight="1" x14ac:dyDescent="0.25">
      <c r="A488" s="124"/>
      <c r="B488" s="35" t="s">
        <v>16</v>
      </c>
      <c r="C488" s="130"/>
      <c r="D488" s="7">
        <f t="shared" si="197"/>
        <v>4996.9000000000005</v>
      </c>
      <c r="E488" s="7">
        <f>SUM(E15+E23+E70+E80+E88+E96+E106+E116+E124+E134+E142+E152+E160+E170+E179)</f>
        <v>4629.9000000000005</v>
      </c>
      <c r="F488" s="7">
        <f>SUM(F15+F23+F70+F80+F88+F96+F106+F116+F124+F134+F142+F152+F160+F170+F179)</f>
        <v>3661.8</v>
      </c>
      <c r="G488" s="7">
        <f>SUM(G15+G23+G70+G80+G88+G96+G106+G116+G124+G134+G142+G152+G160+G170+G179)</f>
        <v>367</v>
      </c>
    </row>
    <row r="489" spans="1:7" ht="12.95" customHeight="1" x14ac:dyDescent="0.25">
      <c r="A489" s="135"/>
      <c r="B489" s="5" t="s">
        <v>24</v>
      </c>
      <c r="C489" s="131"/>
      <c r="D489" s="7">
        <f t="shared" si="197"/>
        <v>32.5</v>
      </c>
      <c r="E489" s="7">
        <f>SUM(E24)</f>
        <v>32.5</v>
      </c>
      <c r="F489" s="7"/>
      <c r="G489" s="7"/>
    </row>
    <row r="490" spans="1:7" ht="15" customHeight="1" x14ac:dyDescent="0.25">
      <c r="A490" s="124" t="s">
        <v>146</v>
      </c>
      <c r="B490" s="124"/>
      <c r="C490" s="31" t="s">
        <v>25</v>
      </c>
      <c r="D490" s="32">
        <f>SUM(G490+E490)</f>
        <v>16270.999999999998</v>
      </c>
      <c r="E490" s="32">
        <f>SUM(E491:E500)</f>
        <v>16118.699999999999</v>
      </c>
      <c r="F490" s="32">
        <f>SUM(F491:F500)</f>
        <v>13133.300000000001</v>
      </c>
      <c r="G490" s="32">
        <f>SUM(G491:G500)</f>
        <v>152.29999999999998</v>
      </c>
    </row>
    <row r="491" spans="1:7" ht="12.95" customHeight="1" x14ac:dyDescent="0.25">
      <c r="A491" s="89"/>
      <c r="B491" s="5" t="s">
        <v>20</v>
      </c>
      <c r="C491" s="132"/>
      <c r="D491" s="7">
        <f t="shared" si="197"/>
        <v>44.4</v>
      </c>
      <c r="E491" s="7">
        <f>SUM(E26)</f>
        <v>7.4</v>
      </c>
      <c r="F491" s="7">
        <f>SUM(F26)</f>
        <v>4.0999999999999996</v>
      </c>
      <c r="G491" s="7">
        <f>SUM(G26)</f>
        <v>37</v>
      </c>
    </row>
    <row r="492" spans="1:7" ht="12.95" customHeight="1" x14ac:dyDescent="0.25">
      <c r="A492" s="90"/>
      <c r="B492" s="5" t="s">
        <v>147</v>
      </c>
      <c r="C492" s="133"/>
      <c r="D492" s="7">
        <f t="shared" si="197"/>
        <v>10.7</v>
      </c>
      <c r="E492" s="7">
        <f>SUM(E27+E370+E376+E398+E410+E417+E431+E438+E445+E452+E459)</f>
        <v>10.7</v>
      </c>
      <c r="F492" s="7">
        <f>SUM(F27+F370+F376+F398+F410+F417+F431+F438+F445+F452+F459)</f>
        <v>0.1</v>
      </c>
      <c r="G492" s="7"/>
    </row>
    <row r="493" spans="1:7" ht="12.95" customHeight="1" x14ac:dyDescent="0.25">
      <c r="A493" s="90"/>
      <c r="B493" s="5" t="s">
        <v>27</v>
      </c>
      <c r="C493" s="133"/>
      <c r="D493" s="7">
        <f t="shared" si="197"/>
        <v>146.30000000000001</v>
      </c>
      <c r="E493" s="7">
        <f>SUM(E28)</f>
        <v>146.30000000000001</v>
      </c>
      <c r="F493" s="7">
        <f>SUM(F28)</f>
        <v>4.4000000000000004</v>
      </c>
      <c r="G493" s="7"/>
    </row>
    <row r="494" spans="1:7" ht="12.95" customHeight="1" x14ac:dyDescent="0.25">
      <c r="A494" s="90"/>
      <c r="B494" s="5" t="s">
        <v>73</v>
      </c>
      <c r="C494" s="133"/>
      <c r="D494" s="7">
        <f t="shared" si="197"/>
        <v>76.900000000000006</v>
      </c>
      <c r="E494" s="7">
        <f>SUM(E202+E254+E233+E316+E340+E212+E272+E283+E324+E332+E263)</f>
        <v>76.900000000000006</v>
      </c>
      <c r="F494" s="7">
        <f>SUM(F202+F254+F233+F316+F340+F212+F272+F283+F324+F332+F263)</f>
        <v>62.2</v>
      </c>
      <c r="G494" s="7"/>
    </row>
    <row r="495" spans="1:7" ht="12.95" customHeight="1" x14ac:dyDescent="0.25">
      <c r="A495" s="90"/>
      <c r="B495" s="5" t="s">
        <v>28</v>
      </c>
      <c r="C495" s="133"/>
      <c r="D495" s="7">
        <f t="shared" si="197"/>
        <v>8018.1999999999989</v>
      </c>
      <c r="E495" s="7">
        <f>SUM(E29+E185+E194+E203+E213+E222+E234+E243+E255+E264+E273+E284+E292+E300+E308+E317+E325+E333+E341+E348+E355+E366+E371)</f>
        <v>8018.1999999999989</v>
      </c>
      <c r="F495" s="7">
        <f>SUM(F29+F185+F194+F203+F213+F222+F234+F243+F255+F264+F273+F284+F292+F300+F308+F317+F325+F333+F341+F348+F355+F366+F371)</f>
        <v>7627.8</v>
      </c>
      <c r="G495" s="7"/>
    </row>
    <row r="496" spans="1:7" ht="12.95" customHeight="1" x14ac:dyDescent="0.25">
      <c r="A496" s="90"/>
      <c r="B496" s="5" t="s">
        <v>22</v>
      </c>
      <c r="C496" s="133"/>
      <c r="D496" s="7">
        <f t="shared" si="197"/>
        <v>11.2</v>
      </c>
      <c r="E496" s="7">
        <f>SUM(E186+E204+E214+E223+E235+E244)</f>
        <v>11.2</v>
      </c>
      <c r="F496" s="7">
        <f>SUM(F186+F204+F214+F223+F235+F244)</f>
        <v>11.2</v>
      </c>
      <c r="G496" s="7"/>
    </row>
    <row r="497" spans="1:7" ht="12.95" customHeight="1" x14ac:dyDescent="0.25">
      <c r="A497" s="90"/>
      <c r="B497" s="5" t="s">
        <v>68</v>
      </c>
      <c r="C497" s="133"/>
      <c r="D497" s="7">
        <f t="shared" si="197"/>
        <v>86.699999999999989</v>
      </c>
      <c r="E497" s="7">
        <f>SUM(E184+E193+E201+E211+E221+E232+E242+E253+E262+E271+E282+E291+E299+E307+E315)</f>
        <v>67.999999999999986</v>
      </c>
      <c r="F497" s="7">
        <f>SUM(F184+F193+F201+F211+F221+F232+F242+F253+F262+F271+F282+F291+F299+F307+F315)</f>
        <v>2.2999999999999998</v>
      </c>
      <c r="G497" s="7">
        <f>SUM(G184+G193+G201+G211+G221+G232+G242+G253+G262+G271+G282+G291+G299+G307+G315)</f>
        <v>18.7</v>
      </c>
    </row>
    <row r="498" spans="1:7" ht="12.95" customHeight="1" x14ac:dyDescent="0.25">
      <c r="A498" s="90"/>
      <c r="B498" s="5" t="s">
        <v>29</v>
      </c>
      <c r="C498" s="133"/>
      <c r="D498" s="7">
        <f t="shared" si="197"/>
        <v>3.3</v>
      </c>
      <c r="E498" s="7"/>
      <c r="F498" s="7"/>
      <c r="G498" s="7">
        <f>SUM(G30)</f>
        <v>3.3</v>
      </c>
    </row>
    <row r="499" spans="1:7" ht="12.95" customHeight="1" x14ac:dyDescent="0.25">
      <c r="A499" s="90"/>
      <c r="B499" s="5" t="s">
        <v>16</v>
      </c>
      <c r="C499" s="133"/>
      <c r="D499" s="7">
        <f t="shared" si="197"/>
        <v>7508.1</v>
      </c>
      <c r="E499" s="7">
        <f>SUM(E31+E187+E195+E205+E215+E224+E236+E245+E256+E265+E274+E285+E293+E301+E309+E318+E326+E334+E342+E349+E356+E360+E367+E372)</f>
        <v>7420.2000000000007</v>
      </c>
      <c r="F499" s="7">
        <f>SUM(F31+F187+F195+F205+F215+F224+F236+F245+F256+F265+F274+F285+F293+F301+F309+F318+F326+F334+F342+F349+F356+F360+F367+F372)</f>
        <v>5421.2000000000007</v>
      </c>
      <c r="G499" s="7">
        <f>SUM(G31+G187+G195+G205+G215+G224+G236+G245+G256+G265+G274+G285+G293+G301+G309+G318+G326+G334+G342+G349+G356+G360+G367+G372)</f>
        <v>87.899999999999977</v>
      </c>
    </row>
    <row r="500" spans="1:7" ht="12.95" customHeight="1" x14ac:dyDescent="0.25">
      <c r="A500" s="91"/>
      <c r="B500" s="5" t="s">
        <v>24</v>
      </c>
      <c r="C500" s="134"/>
      <c r="D500" s="7">
        <f t="shared" si="197"/>
        <v>365.2</v>
      </c>
      <c r="E500" s="7">
        <f>SUM(E188+E196+E206+E216+E225+E237+E246+E257+E266+E275+E286+E294+E302+E310+E319+E327+E335+E343+E350+E357+E361+E373)</f>
        <v>359.8</v>
      </c>
      <c r="F500" s="7"/>
      <c r="G500" s="7">
        <f>SUM(G188+G196+G206+G216+G225+G237+G246+G257+G266+G275+G286+G294+G302+G310+G319+G327+G335+G343+G350+G357+G361+G373)</f>
        <v>5.4</v>
      </c>
    </row>
    <row r="501" spans="1:7" ht="15" customHeight="1" x14ac:dyDescent="0.25">
      <c r="A501" s="124" t="s">
        <v>148</v>
      </c>
      <c r="B501" s="124"/>
      <c r="C501" s="31" t="s">
        <v>30</v>
      </c>
      <c r="D501" s="32">
        <f>SUM(G501+E501)</f>
        <v>4455</v>
      </c>
      <c r="E501" s="32">
        <f>SUM(E502:E509)</f>
        <v>3374.1000000000004</v>
      </c>
      <c r="F501" s="32">
        <f>SUM(F502:F509)</f>
        <v>2398.3999999999996</v>
      </c>
      <c r="G501" s="32">
        <f>SUM(G502:G509)</f>
        <v>1080.9000000000001</v>
      </c>
    </row>
    <row r="502" spans="1:7" ht="12.75" customHeight="1" x14ac:dyDescent="0.25">
      <c r="A502" s="128"/>
      <c r="B502" s="33" t="s">
        <v>20</v>
      </c>
      <c r="C502" s="129"/>
      <c r="D502" s="7">
        <f t="shared" si="197"/>
        <v>187.4</v>
      </c>
      <c r="E502" s="34">
        <f>SUM(E33)</f>
        <v>25.5</v>
      </c>
      <c r="F502" s="34">
        <f>SUM(F33)</f>
        <v>11.4</v>
      </c>
      <c r="G502" s="34">
        <f>SUM(G33)</f>
        <v>161.9</v>
      </c>
    </row>
    <row r="503" spans="1:7" ht="12.75" customHeight="1" x14ac:dyDescent="0.25">
      <c r="A503" s="124"/>
      <c r="B503" s="5" t="s">
        <v>29</v>
      </c>
      <c r="C503" s="130"/>
      <c r="D503" s="7">
        <f t="shared" si="197"/>
        <v>10</v>
      </c>
      <c r="E503" s="34"/>
      <c r="F503" s="34"/>
      <c r="G503" s="34">
        <f>SUM(G34)</f>
        <v>10</v>
      </c>
    </row>
    <row r="504" spans="1:7" ht="12.75" customHeight="1" x14ac:dyDescent="0.25">
      <c r="A504" s="124"/>
      <c r="B504" s="5" t="s">
        <v>27</v>
      </c>
      <c r="C504" s="130"/>
      <c r="D504" s="7">
        <f t="shared" si="197"/>
        <v>41.2</v>
      </c>
      <c r="E504" s="34"/>
      <c r="F504" s="34"/>
      <c r="G504" s="34">
        <f>SUM(G378)</f>
        <v>41.2</v>
      </c>
    </row>
    <row r="505" spans="1:7" ht="12.95" customHeight="1" x14ac:dyDescent="0.25">
      <c r="A505" s="124"/>
      <c r="B505" s="5" t="s">
        <v>73</v>
      </c>
      <c r="C505" s="130"/>
      <c r="D505" s="7">
        <f t="shared" si="197"/>
        <v>32.999999999999993</v>
      </c>
      <c r="E505" s="7">
        <f>SUM(E379+E384+E393+E400+E405+E412+E419+E426+E433+E440+E447+E454+E461)</f>
        <v>32.999999999999993</v>
      </c>
      <c r="F505" s="7">
        <f>SUM(F379+F384+F393+F400+F405+F412+F419+F426+F433+F440+F447+F454+F461)</f>
        <v>32.999999999999993</v>
      </c>
      <c r="G505" s="7"/>
    </row>
    <row r="506" spans="1:7" ht="12.95" customHeight="1" x14ac:dyDescent="0.25">
      <c r="A506" s="124"/>
      <c r="B506" s="62" t="s">
        <v>167</v>
      </c>
      <c r="C506" s="130"/>
      <c r="D506" s="7">
        <f t="shared" si="197"/>
        <v>6.5</v>
      </c>
      <c r="E506" s="7"/>
      <c r="F506" s="7"/>
      <c r="G506" s="7">
        <f>SUM(G35)</f>
        <v>6.5</v>
      </c>
    </row>
    <row r="507" spans="1:7" ht="12.95" customHeight="1" x14ac:dyDescent="0.25">
      <c r="A507" s="124"/>
      <c r="B507" s="5" t="s">
        <v>23</v>
      </c>
      <c r="C507" s="130"/>
      <c r="D507" s="7">
        <f>SUM(G507+E507)</f>
        <v>348</v>
      </c>
      <c r="E507" s="34"/>
      <c r="F507" s="34"/>
      <c r="G507" s="34">
        <f>SUM(G36)</f>
        <v>348</v>
      </c>
    </row>
    <row r="508" spans="1:7" ht="12.95" customHeight="1" x14ac:dyDescent="0.25">
      <c r="A508" s="124"/>
      <c r="B508" s="5" t="s">
        <v>16</v>
      </c>
      <c r="C508" s="130"/>
      <c r="D508" s="7">
        <f t="shared" si="197"/>
        <v>3782.1000000000004</v>
      </c>
      <c r="E508" s="7">
        <f>SUM(E37+E363+E380+E385+E394+E401+E406+E413+E420+E427+E434+E441+E448+E455+E462+E72+E108+E126+E162)</f>
        <v>3273.3</v>
      </c>
      <c r="F508" s="7">
        <f>SUM(F37+F363+F380+F385+F394+F401+F406+F413+F420+F427+F434+F441+F448+F455+F462+F72+F108+F126+F162)</f>
        <v>2353.9999999999995</v>
      </c>
      <c r="G508" s="7">
        <f>SUM(G37+G363+G380+G385+G394+G401+G406+G413+G420+G427+G434+G441+G448+G455+G462+G72+G108+G126+G162+G98)</f>
        <v>508.8</v>
      </c>
    </row>
    <row r="509" spans="1:7" ht="12.95" customHeight="1" x14ac:dyDescent="0.25">
      <c r="A509" s="135"/>
      <c r="B509" s="5" t="s">
        <v>24</v>
      </c>
      <c r="C509" s="131"/>
      <c r="D509" s="7">
        <f t="shared" si="197"/>
        <v>46.8</v>
      </c>
      <c r="E509" s="7">
        <f>SUM(E381+E386+E395+E402+E407+E414+E421+E428+E435+E442+E449+E456+E463)</f>
        <v>42.3</v>
      </c>
      <c r="F509" s="7"/>
      <c r="G509" s="7">
        <f>SUM(G381+G386+G395+G402+G407+G414+G421+G428+G435+G442+G449+G456+G463)</f>
        <v>4.5</v>
      </c>
    </row>
    <row r="510" spans="1:7" ht="15" customHeight="1" x14ac:dyDescent="0.25">
      <c r="A510" s="124" t="s">
        <v>149</v>
      </c>
      <c r="B510" s="124"/>
      <c r="C510" s="31" t="s">
        <v>31</v>
      </c>
      <c r="D510" s="32">
        <f>SUM(G510+E510)</f>
        <v>4454.2999999999993</v>
      </c>
      <c r="E510" s="32">
        <f>SUM(E511:E516)</f>
        <v>1752.5</v>
      </c>
      <c r="F510" s="32">
        <f>SUM(F511:F516)</f>
        <v>126.39999999999999</v>
      </c>
      <c r="G510" s="32">
        <f>SUM(G511:G516)</f>
        <v>2701.7999999999997</v>
      </c>
    </row>
    <row r="511" spans="1:7" ht="12.75" customHeight="1" x14ac:dyDescent="0.25">
      <c r="A511" s="128"/>
      <c r="B511" s="33" t="s">
        <v>20</v>
      </c>
      <c r="C511" s="129"/>
      <c r="D511" s="7">
        <f t="shared" si="197"/>
        <v>215.7</v>
      </c>
      <c r="E511" s="32"/>
      <c r="F511" s="32"/>
      <c r="G511" s="34">
        <f>SUM(G39)</f>
        <v>215.7</v>
      </c>
    </row>
    <row r="512" spans="1:7" ht="12.75" customHeight="1" x14ac:dyDescent="0.25">
      <c r="A512" s="124"/>
      <c r="B512" s="10" t="s">
        <v>21</v>
      </c>
      <c r="C512" s="130"/>
      <c r="D512" s="7">
        <f t="shared" si="197"/>
        <v>29.1</v>
      </c>
      <c r="E512" s="34">
        <f>SUM(E41)</f>
        <v>29.1</v>
      </c>
      <c r="F512" s="34">
        <f>SUM(F41)</f>
        <v>22.3</v>
      </c>
      <c r="G512" s="34"/>
    </row>
    <row r="513" spans="1:7" ht="12.75" customHeight="1" x14ac:dyDescent="0.25">
      <c r="A513" s="124"/>
      <c r="B513" s="5" t="s">
        <v>32</v>
      </c>
      <c r="C513" s="130"/>
      <c r="D513" s="7">
        <f t="shared" si="197"/>
        <v>2469.3000000000002</v>
      </c>
      <c r="E513" s="34">
        <f>SUM(E40)</f>
        <v>1035</v>
      </c>
      <c r="F513" s="34"/>
      <c r="G513" s="34">
        <f>SUM(G40)</f>
        <v>1434.3</v>
      </c>
    </row>
    <row r="514" spans="1:7" ht="12.95" customHeight="1" x14ac:dyDescent="0.25">
      <c r="A514" s="124"/>
      <c r="B514" s="5" t="s">
        <v>29</v>
      </c>
      <c r="C514" s="130"/>
      <c r="D514" s="7">
        <f t="shared" si="197"/>
        <v>38.1</v>
      </c>
      <c r="E514" s="7"/>
      <c r="F514" s="7"/>
      <c r="G514" s="7">
        <f>SUM(G42)</f>
        <v>38.1</v>
      </c>
    </row>
    <row r="515" spans="1:7" ht="12.95" customHeight="1" x14ac:dyDescent="0.25">
      <c r="A515" s="124"/>
      <c r="B515" s="36" t="s">
        <v>16</v>
      </c>
      <c r="C515" s="130"/>
      <c r="D515" s="7">
        <f t="shared" si="197"/>
        <v>1671.4</v>
      </c>
      <c r="E515" s="7">
        <f>SUM(E43+E74+E82+E90+E100+E110+E118+E128+E136+E144+E154+E164+E172+E423+E227+E248+E277)</f>
        <v>657.7</v>
      </c>
      <c r="F515" s="7">
        <f>SUM(F43+F74+F82+F90+F100+F110+F118+F128+F136+F144+F154+F164+F172+F423+F227+F248+F277)</f>
        <v>104.1</v>
      </c>
      <c r="G515" s="7">
        <f>SUM(G43+G74+G82+G90+G100+G110+G118+G128+G136+G144+G154+G164+G172+G423+G227+G248+G277)</f>
        <v>1013.6999999999999</v>
      </c>
    </row>
    <row r="516" spans="1:7" ht="12.95" customHeight="1" x14ac:dyDescent="0.25">
      <c r="A516" s="135"/>
      <c r="B516" s="5" t="s">
        <v>24</v>
      </c>
      <c r="C516" s="131"/>
      <c r="D516" s="7">
        <f t="shared" si="197"/>
        <v>30.699999999999996</v>
      </c>
      <c r="E516" s="7">
        <f>SUM(E75+E83+E91+E101+E111+E119+E129+E137+E145+E155+E165+E173)</f>
        <v>30.699999999999996</v>
      </c>
      <c r="F516" s="7"/>
      <c r="G516" s="7"/>
    </row>
    <row r="517" spans="1:7" ht="15" customHeight="1" x14ac:dyDescent="0.25">
      <c r="A517" s="124" t="s">
        <v>150</v>
      </c>
      <c r="B517" s="124"/>
      <c r="C517" s="31" t="s">
        <v>33</v>
      </c>
      <c r="D517" s="32">
        <f>SUM(G517+E517)</f>
        <v>6225.0999999999995</v>
      </c>
      <c r="E517" s="32">
        <f>SUM(E518:E523)</f>
        <v>6053.2</v>
      </c>
      <c r="F517" s="32">
        <f>SUM(F518:F523)</f>
        <v>1689.8999999999999</v>
      </c>
      <c r="G517" s="32">
        <f>SUM(G518:G523)</f>
        <v>171.9</v>
      </c>
    </row>
    <row r="518" spans="1:7" ht="12.95" customHeight="1" x14ac:dyDescent="0.25">
      <c r="A518" s="89"/>
      <c r="B518" s="5" t="s">
        <v>20</v>
      </c>
      <c r="C518" s="132"/>
      <c r="D518" s="7">
        <f t="shared" ref="D518:D541" si="198">SUM(G518+E518)</f>
        <v>446.20000000000005</v>
      </c>
      <c r="E518" s="7">
        <f>SUM(E468+E45)</f>
        <v>289.3</v>
      </c>
      <c r="F518" s="7">
        <f>SUM(F468+F45)</f>
        <v>260</v>
      </c>
      <c r="G518" s="7">
        <f>SUM(G468+G45)</f>
        <v>156.9</v>
      </c>
    </row>
    <row r="519" spans="1:7" ht="12.95" customHeight="1" x14ac:dyDescent="0.25">
      <c r="A519" s="90"/>
      <c r="B519" s="5" t="s">
        <v>27</v>
      </c>
      <c r="C519" s="133"/>
      <c r="D519" s="28">
        <f t="shared" si="198"/>
        <v>115.69999999999999</v>
      </c>
      <c r="E519" s="28">
        <f>SUM(E469+E46)</f>
        <v>115.69999999999999</v>
      </c>
      <c r="F519" s="28">
        <f>SUM(F469+F46)</f>
        <v>39.5</v>
      </c>
      <c r="G519" s="28"/>
    </row>
    <row r="520" spans="1:7" ht="12.95" customHeight="1" x14ac:dyDescent="0.25">
      <c r="A520" s="90"/>
      <c r="B520" s="10" t="s">
        <v>21</v>
      </c>
      <c r="C520" s="133"/>
      <c r="D520" s="7">
        <f t="shared" si="198"/>
        <v>148.39999999999998</v>
      </c>
      <c r="E520" s="7">
        <f>SUM(E470+E47)</f>
        <v>148.39999999999998</v>
      </c>
      <c r="F520" s="7">
        <f>SUM(F470+F47)</f>
        <v>140.4</v>
      </c>
      <c r="G520" s="7"/>
    </row>
    <row r="521" spans="1:7" ht="12.95" customHeight="1" x14ac:dyDescent="0.25">
      <c r="A521" s="90"/>
      <c r="B521" s="5" t="s">
        <v>16</v>
      </c>
      <c r="C521" s="133"/>
      <c r="D521" s="7">
        <f>SUM(D48+D77+D85+D93+D103+D113+D121+D131+D139+D147+D157+D167+D175+D471)</f>
        <v>1770.2999999999997</v>
      </c>
      <c r="E521" s="7">
        <f>SUM(E48+E77+E85+E93+E103+E113+E121+E131+E139+E147+E157+E167+E175+E471)</f>
        <v>1755.2999999999997</v>
      </c>
      <c r="F521" s="7">
        <f>SUM(F48+F77+F85+F93+F103+F113+F121+F131+F139+F147+F157+F167+F175+F471)</f>
        <v>221.39999999999998</v>
      </c>
      <c r="G521" s="7">
        <f>SUM(G48+G77+G85+G93+G103+G113+G121+G131+G139+G147+G157+G167+G175+G471)</f>
        <v>15</v>
      </c>
    </row>
    <row r="522" spans="1:7" ht="12.75" customHeight="1" x14ac:dyDescent="0.25">
      <c r="A522" s="90"/>
      <c r="B522" s="27" t="s">
        <v>34</v>
      </c>
      <c r="C522" s="133"/>
      <c r="D522" s="7">
        <f t="shared" si="198"/>
        <v>3520.8</v>
      </c>
      <c r="E522" s="37">
        <f>SUM(E472+E49)</f>
        <v>3520.8</v>
      </c>
      <c r="F522" s="37">
        <f>SUM(F472+F49)</f>
        <v>989.4</v>
      </c>
      <c r="G522" s="37"/>
    </row>
    <row r="523" spans="1:7" ht="12.95" customHeight="1" x14ac:dyDescent="0.25">
      <c r="A523" s="91"/>
      <c r="B523" s="5" t="s">
        <v>24</v>
      </c>
      <c r="C523" s="134"/>
      <c r="D523" s="7">
        <f t="shared" si="198"/>
        <v>223.7</v>
      </c>
      <c r="E523" s="37">
        <f>SUM(E473)</f>
        <v>223.7</v>
      </c>
      <c r="F523" s="37">
        <f>SUM(F473)</f>
        <v>39.200000000000003</v>
      </c>
      <c r="G523" s="37"/>
    </row>
    <row r="524" spans="1:7" ht="15" customHeight="1" x14ac:dyDescent="0.25">
      <c r="A524" s="124" t="s">
        <v>151</v>
      </c>
      <c r="B524" s="124"/>
      <c r="C524" s="31" t="s">
        <v>35</v>
      </c>
      <c r="D524" s="32">
        <f t="shared" si="198"/>
        <v>541.1</v>
      </c>
      <c r="E524" s="32">
        <f>SUM(E525:E530)</f>
        <v>541.1</v>
      </c>
      <c r="F524" s="32">
        <f>SUM(F525:F530)</f>
        <v>312.10000000000002</v>
      </c>
      <c r="G524" s="32">
        <f>SUM(G525:G530)</f>
        <v>0</v>
      </c>
    </row>
    <row r="525" spans="1:7" ht="12.95" customHeight="1" x14ac:dyDescent="0.25">
      <c r="A525" s="89"/>
      <c r="B525" s="33" t="s">
        <v>20</v>
      </c>
      <c r="C525" s="132"/>
      <c r="D525" s="7">
        <f t="shared" si="198"/>
        <v>11</v>
      </c>
      <c r="E525" s="7">
        <f>SUM(E51+E476)</f>
        <v>11</v>
      </c>
      <c r="F525" s="7">
        <f>SUM(F51+F476)</f>
        <v>3</v>
      </c>
      <c r="G525" s="7"/>
    </row>
    <row r="526" spans="1:7" ht="12.95" customHeight="1" x14ac:dyDescent="0.25">
      <c r="A526" s="90"/>
      <c r="B526" s="10" t="s">
        <v>21</v>
      </c>
      <c r="C526" s="133"/>
      <c r="D526" s="7">
        <f t="shared" si="198"/>
        <v>384.79999999999995</v>
      </c>
      <c r="E526" s="7">
        <f>SUM(E477+E52)</f>
        <v>384.79999999999995</v>
      </c>
      <c r="F526" s="7">
        <f>SUM(F477+F52)</f>
        <v>307</v>
      </c>
      <c r="G526" s="7"/>
    </row>
    <row r="527" spans="1:7" ht="12.95" customHeight="1" x14ac:dyDescent="0.25">
      <c r="A527" s="90"/>
      <c r="B527" s="5" t="s">
        <v>22</v>
      </c>
      <c r="C527" s="133"/>
      <c r="D527" s="7">
        <f t="shared" si="198"/>
        <v>69.099999999999994</v>
      </c>
      <c r="E527" s="7">
        <f>SUM(E478+E53)</f>
        <v>69.099999999999994</v>
      </c>
      <c r="F527" s="7">
        <f>SUM(F478+F53)</f>
        <v>2.1</v>
      </c>
      <c r="G527" s="7"/>
    </row>
    <row r="528" spans="1:7" ht="12.95" customHeight="1" x14ac:dyDescent="0.25">
      <c r="A528" s="90"/>
      <c r="B528" s="38" t="s">
        <v>29</v>
      </c>
      <c r="C528" s="133"/>
      <c r="D528" s="7">
        <f t="shared" si="198"/>
        <v>1.1000000000000001</v>
      </c>
      <c r="E528" s="7">
        <f>SUM(E479+E54)</f>
        <v>1.1000000000000001</v>
      </c>
      <c r="F528" s="7"/>
      <c r="G528" s="7"/>
    </row>
    <row r="529" spans="1:7" ht="12.95" customHeight="1" x14ac:dyDescent="0.25">
      <c r="A529" s="90"/>
      <c r="B529" s="5" t="s">
        <v>16</v>
      </c>
      <c r="C529" s="133"/>
      <c r="D529" s="7">
        <f t="shared" si="198"/>
        <v>49.1</v>
      </c>
      <c r="E529" s="7">
        <f>SUM(E480+E55)</f>
        <v>49.1</v>
      </c>
      <c r="F529" s="7"/>
      <c r="G529" s="7"/>
    </row>
    <row r="530" spans="1:7" ht="12.95" customHeight="1" x14ac:dyDescent="0.25">
      <c r="A530" s="91"/>
      <c r="B530" s="5" t="s">
        <v>36</v>
      </c>
      <c r="C530" s="134"/>
      <c r="D530" s="7">
        <f t="shared" si="198"/>
        <v>26</v>
      </c>
      <c r="E530" s="37">
        <f>SUM(E56)</f>
        <v>26</v>
      </c>
      <c r="F530" s="39"/>
      <c r="G530" s="39"/>
    </row>
    <row r="531" spans="1:7" ht="15" customHeight="1" x14ac:dyDescent="0.25">
      <c r="A531" s="124" t="s">
        <v>152</v>
      </c>
      <c r="B531" s="124"/>
      <c r="C531" s="31" t="s">
        <v>37</v>
      </c>
      <c r="D531" s="32">
        <f t="shared" si="198"/>
        <v>1152.7</v>
      </c>
      <c r="E531" s="32">
        <f t="shared" ref="E531:F531" si="199">SUM(E532:E535)</f>
        <v>950.2</v>
      </c>
      <c r="F531" s="32">
        <f t="shared" si="199"/>
        <v>1.3</v>
      </c>
      <c r="G531" s="32">
        <f>SUM(G532:G535)</f>
        <v>202.5</v>
      </c>
    </row>
    <row r="532" spans="1:7" ht="12.6" customHeight="1" x14ac:dyDescent="0.25">
      <c r="A532" s="89"/>
      <c r="B532" s="5" t="s">
        <v>20</v>
      </c>
      <c r="C532" s="129"/>
      <c r="D532" s="7">
        <f t="shared" si="198"/>
        <v>211.7</v>
      </c>
      <c r="E532" s="40">
        <f>SUM(E58)</f>
        <v>87</v>
      </c>
      <c r="F532" s="40">
        <f>SUM(F58)</f>
        <v>1.3</v>
      </c>
      <c r="G532" s="40">
        <f>SUM(G58)</f>
        <v>124.7</v>
      </c>
    </row>
    <row r="533" spans="1:7" ht="12.6" customHeight="1" x14ac:dyDescent="0.25">
      <c r="A533" s="90"/>
      <c r="B533" s="62" t="s">
        <v>167</v>
      </c>
      <c r="C533" s="130"/>
      <c r="D533" s="7">
        <f t="shared" si="198"/>
        <v>8.6</v>
      </c>
      <c r="E533" s="40"/>
      <c r="F533" s="40"/>
      <c r="G533" s="7">
        <f>SUM(G59)</f>
        <v>8.6</v>
      </c>
    </row>
    <row r="534" spans="1:7" ht="12.95" customHeight="1" x14ac:dyDescent="0.25">
      <c r="A534" s="90"/>
      <c r="B534" s="5" t="s">
        <v>16</v>
      </c>
      <c r="C534" s="130"/>
      <c r="D534" s="7">
        <f t="shared" si="198"/>
        <v>778.40000000000009</v>
      </c>
      <c r="E534" s="7">
        <f t="shared" ref="E534" si="200">SUM(E60+E149)</f>
        <v>774.2</v>
      </c>
      <c r="F534" s="7"/>
      <c r="G534" s="7">
        <f>SUM(G60+G149)</f>
        <v>4.2</v>
      </c>
    </row>
    <row r="535" spans="1:7" ht="12.95" customHeight="1" x14ac:dyDescent="0.25">
      <c r="A535" s="91"/>
      <c r="B535" s="5" t="s">
        <v>36</v>
      </c>
      <c r="C535" s="131"/>
      <c r="D535" s="7">
        <f t="shared" si="198"/>
        <v>154</v>
      </c>
      <c r="E535" s="37">
        <f>SUM(E61)</f>
        <v>89</v>
      </c>
      <c r="F535" s="37"/>
      <c r="G535" s="37">
        <f>SUM(G61)</f>
        <v>65</v>
      </c>
    </row>
    <row r="536" spans="1:7" ht="15" customHeight="1" x14ac:dyDescent="0.25">
      <c r="A536" s="124" t="s">
        <v>153</v>
      </c>
      <c r="B536" s="124"/>
      <c r="C536" s="31" t="s">
        <v>38</v>
      </c>
      <c r="D536" s="32">
        <f t="shared" si="198"/>
        <v>2408.1</v>
      </c>
      <c r="E536" s="32">
        <f>SUM(E537:E541)</f>
        <v>512.79999999999995</v>
      </c>
      <c r="F536" s="32">
        <f>SUM(F537:F541)</f>
        <v>0.3</v>
      </c>
      <c r="G536" s="32">
        <f>SUM(G537:G541)</f>
        <v>1895.3</v>
      </c>
    </row>
    <row r="537" spans="1:7" ht="12.95" customHeight="1" x14ac:dyDescent="0.25">
      <c r="A537" s="89"/>
      <c r="B537" s="38" t="s">
        <v>20</v>
      </c>
      <c r="C537" s="128"/>
      <c r="D537" s="34">
        <f t="shared" si="198"/>
        <v>636.9</v>
      </c>
      <c r="E537" s="34">
        <f>SUM(E63+E388)</f>
        <v>0.3</v>
      </c>
      <c r="F537" s="34">
        <f>SUM(F63+F388)</f>
        <v>0.3</v>
      </c>
      <c r="G537" s="34">
        <f>SUM(G63+G388)</f>
        <v>636.6</v>
      </c>
    </row>
    <row r="538" spans="1:7" ht="12.95" customHeight="1" x14ac:dyDescent="0.25">
      <c r="A538" s="90"/>
      <c r="B538" s="41" t="s">
        <v>21</v>
      </c>
      <c r="C538" s="124"/>
      <c r="D538" s="34">
        <f t="shared" si="198"/>
        <v>453</v>
      </c>
      <c r="E538" s="34">
        <f>SUM(E64)</f>
        <v>453</v>
      </c>
      <c r="F538" s="34"/>
      <c r="G538" s="34"/>
    </row>
    <row r="539" spans="1:7" ht="12.95" customHeight="1" x14ac:dyDescent="0.25">
      <c r="A539" s="90"/>
      <c r="B539" s="38" t="s">
        <v>39</v>
      </c>
      <c r="C539" s="124"/>
      <c r="D539" s="34">
        <f t="shared" si="198"/>
        <v>920</v>
      </c>
      <c r="E539" s="34"/>
      <c r="F539" s="34"/>
      <c r="G539" s="34">
        <f>SUM(G65)</f>
        <v>920</v>
      </c>
    </row>
    <row r="540" spans="1:7" ht="12.95" customHeight="1" x14ac:dyDescent="0.25">
      <c r="A540" s="90"/>
      <c r="B540" s="38" t="s">
        <v>29</v>
      </c>
      <c r="C540" s="124"/>
      <c r="D540" s="34">
        <f t="shared" si="198"/>
        <v>112.3</v>
      </c>
      <c r="E540" s="34"/>
      <c r="F540" s="34"/>
      <c r="G540" s="34">
        <f>SUM(G66+G389)</f>
        <v>112.3</v>
      </c>
    </row>
    <row r="541" spans="1:7" ht="12.95" customHeight="1" x14ac:dyDescent="0.25">
      <c r="A541" s="91"/>
      <c r="B541" s="38" t="s">
        <v>16</v>
      </c>
      <c r="C541" s="135"/>
      <c r="D541" s="34">
        <f t="shared" si="198"/>
        <v>285.89999999999998</v>
      </c>
      <c r="E541" s="42">
        <f>SUM(E390+E67)</f>
        <v>59.5</v>
      </c>
      <c r="F541" s="42"/>
      <c r="G541" s="42">
        <f>SUM(G390+G67)</f>
        <v>226.4</v>
      </c>
    </row>
    <row r="542" spans="1:7" ht="15" customHeight="1" x14ac:dyDescent="0.25">
      <c r="A542" s="125" t="s">
        <v>154</v>
      </c>
      <c r="B542" s="125"/>
      <c r="C542" s="125"/>
      <c r="D542" s="125"/>
      <c r="E542" s="125"/>
      <c r="F542" s="125"/>
      <c r="G542" s="125"/>
    </row>
    <row r="543" spans="1:7" ht="15" customHeight="1" x14ac:dyDescent="0.25"/>
    <row r="544" spans="1:7" ht="15" customHeight="1" x14ac:dyDescent="0.25"/>
    <row r="545" ht="15" customHeight="1" x14ac:dyDescent="0.25"/>
    <row r="546" ht="15" customHeight="1" x14ac:dyDescent="0.25"/>
    <row r="547" ht="16.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</sheetData>
  <mergeCells count="147">
    <mergeCell ref="A524:B524"/>
    <mergeCell ref="A531:B531"/>
    <mergeCell ref="A536:B536"/>
    <mergeCell ref="A542:G542"/>
    <mergeCell ref="A481:B481"/>
    <mergeCell ref="A482:B482"/>
    <mergeCell ref="A490:B490"/>
    <mergeCell ref="A501:B501"/>
    <mergeCell ref="A510:B510"/>
    <mergeCell ref="A517:B517"/>
    <mergeCell ref="C483:C489"/>
    <mergeCell ref="C491:C500"/>
    <mergeCell ref="C502:C509"/>
    <mergeCell ref="C511:C516"/>
    <mergeCell ref="C518:C523"/>
    <mergeCell ref="C525:C530"/>
    <mergeCell ref="C532:C535"/>
    <mergeCell ref="C537:C541"/>
    <mergeCell ref="A483:A489"/>
    <mergeCell ref="A491:A500"/>
    <mergeCell ref="A502:A509"/>
    <mergeCell ref="A511:A516"/>
    <mergeCell ref="A518:A523"/>
    <mergeCell ref="A525:A530"/>
    <mergeCell ref="A457:A463"/>
    <mergeCell ref="C461:C463"/>
    <mergeCell ref="A464:A473"/>
    <mergeCell ref="C468:C473"/>
    <mergeCell ref="A474:A480"/>
    <mergeCell ref="C476:C480"/>
    <mergeCell ref="A436:A442"/>
    <mergeCell ref="C440:C442"/>
    <mergeCell ref="A443:A449"/>
    <mergeCell ref="C447:C449"/>
    <mergeCell ref="A450:A456"/>
    <mergeCell ref="C454:C456"/>
    <mergeCell ref="C419:C421"/>
    <mergeCell ref="A424:A428"/>
    <mergeCell ref="C426:C428"/>
    <mergeCell ref="A429:A435"/>
    <mergeCell ref="C433:C435"/>
    <mergeCell ref="A415:A423"/>
    <mergeCell ref="A396:A402"/>
    <mergeCell ref="C400:C402"/>
    <mergeCell ref="A403:A407"/>
    <mergeCell ref="C405:C407"/>
    <mergeCell ref="A408:A414"/>
    <mergeCell ref="C412:C414"/>
    <mergeCell ref="A374:A381"/>
    <mergeCell ref="C378:C381"/>
    <mergeCell ref="A382:A390"/>
    <mergeCell ref="C384:C386"/>
    <mergeCell ref="C388:C390"/>
    <mergeCell ref="A391:A395"/>
    <mergeCell ref="C393:C395"/>
    <mergeCell ref="A358:A363"/>
    <mergeCell ref="C360:C361"/>
    <mergeCell ref="A364:A367"/>
    <mergeCell ref="C366:C367"/>
    <mergeCell ref="A368:A373"/>
    <mergeCell ref="C370:C373"/>
    <mergeCell ref="A336:A343"/>
    <mergeCell ref="A344:A350"/>
    <mergeCell ref="C348:C350"/>
    <mergeCell ref="A351:A357"/>
    <mergeCell ref="C355:C357"/>
    <mergeCell ref="C340:C343"/>
    <mergeCell ref="A311:A319"/>
    <mergeCell ref="C315:C319"/>
    <mergeCell ref="A320:A327"/>
    <mergeCell ref="C324:C327"/>
    <mergeCell ref="A328:A335"/>
    <mergeCell ref="C332:C335"/>
    <mergeCell ref="A287:A294"/>
    <mergeCell ref="C291:C294"/>
    <mergeCell ref="A295:A302"/>
    <mergeCell ref="C299:C302"/>
    <mergeCell ref="A303:A310"/>
    <mergeCell ref="C307:C310"/>
    <mergeCell ref="A258:A266"/>
    <mergeCell ref="C262:C266"/>
    <mergeCell ref="C271:C275"/>
    <mergeCell ref="A278:A286"/>
    <mergeCell ref="C282:C286"/>
    <mergeCell ref="A267:A277"/>
    <mergeCell ref="A228:A237"/>
    <mergeCell ref="C232:C237"/>
    <mergeCell ref="C242:C246"/>
    <mergeCell ref="A249:A257"/>
    <mergeCell ref="C253:C257"/>
    <mergeCell ref="A197:A206"/>
    <mergeCell ref="C201:C206"/>
    <mergeCell ref="A207:A216"/>
    <mergeCell ref="C211:C216"/>
    <mergeCell ref="C221:C225"/>
    <mergeCell ref="A217:A227"/>
    <mergeCell ref="A238:A248"/>
    <mergeCell ref="A176:A179"/>
    <mergeCell ref="C178:C179"/>
    <mergeCell ref="A180:A188"/>
    <mergeCell ref="C184:C188"/>
    <mergeCell ref="A189:A196"/>
    <mergeCell ref="C193:C196"/>
    <mergeCell ref="A150:A157"/>
    <mergeCell ref="C154:C155"/>
    <mergeCell ref="A158:A167"/>
    <mergeCell ref="C164:C165"/>
    <mergeCell ref="A168:A175"/>
    <mergeCell ref="C172:C173"/>
    <mergeCell ref="C58:C61"/>
    <mergeCell ref="C63:C67"/>
    <mergeCell ref="A122:A131"/>
    <mergeCell ref="C128:C129"/>
    <mergeCell ref="A132:A139"/>
    <mergeCell ref="C136:C137"/>
    <mergeCell ref="C144:C145"/>
    <mergeCell ref="A94:A103"/>
    <mergeCell ref="C100:C101"/>
    <mergeCell ref="A104:A113"/>
    <mergeCell ref="C110:C111"/>
    <mergeCell ref="A114:A121"/>
    <mergeCell ref="C118:C119"/>
    <mergeCell ref="A140:A149"/>
    <mergeCell ref="A532:A535"/>
    <mergeCell ref="A537:A54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8:A77"/>
    <mergeCell ref="C74:C75"/>
    <mergeCell ref="A78:A85"/>
    <mergeCell ref="C82:C83"/>
    <mergeCell ref="A86:A93"/>
    <mergeCell ref="C90:C91"/>
    <mergeCell ref="A13:A15"/>
    <mergeCell ref="A16:A67"/>
    <mergeCell ref="C26:C31"/>
    <mergeCell ref="C33:C37"/>
    <mergeCell ref="C39:C43"/>
    <mergeCell ref="C45:C49"/>
    <mergeCell ref="C51:C56"/>
  </mergeCells>
  <pageMargins left="0.24" right="0.24" top="0.2" bottom="0.2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2021-09-30T05:06:37Z</cp:lastPrinted>
  <dcterms:created xsi:type="dcterms:W3CDTF">2021-07-29T06:19:49Z</dcterms:created>
  <dcterms:modified xsi:type="dcterms:W3CDTF">2021-09-30T05:06:43Z</dcterms:modified>
</cp:coreProperties>
</file>