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341" i="1" l="1"/>
  <c r="E341" i="1"/>
  <c r="D18" i="1"/>
  <c r="F352" i="1"/>
  <c r="E349" i="1"/>
  <c r="F349" i="1"/>
  <c r="D228" i="1"/>
  <c r="D222" i="1"/>
  <c r="D191" i="1"/>
  <c r="D184" i="1"/>
  <c r="D171" i="1"/>
  <c r="D140" i="1"/>
  <c r="G357" i="1" l="1"/>
  <c r="G358" i="1"/>
  <c r="E365" i="1"/>
  <c r="D365" i="1" s="1"/>
  <c r="F365" i="1"/>
  <c r="G365" i="1"/>
  <c r="D349" i="1"/>
  <c r="D234" i="1"/>
  <c r="D216" i="1"/>
  <c r="D132" i="1"/>
  <c r="D148" i="1"/>
  <c r="D156" i="1"/>
  <c r="D31" i="1"/>
  <c r="E348" i="1" l="1"/>
  <c r="F348" i="1"/>
  <c r="G282" i="1"/>
  <c r="F282" i="1"/>
  <c r="E282" i="1"/>
  <c r="G273" i="1"/>
  <c r="D282" i="1" l="1"/>
  <c r="F315" i="1" l="1"/>
  <c r="F310" i="1"/>
  <c r="F305" i="1"/>
  <c r="F300" i="1"/>
  <c r="E354" i="1" l="1"/>
  <c r="F354" i="1"/>
  <c r="G354" i="1"/>
  <c r="E357" i="1"/>
  <c r="F357" i="1"/>
  <c r="G360" i="1"/>
  <c r="E360" i="1"/>
  <c r="F360" i="1"/>
  <c r="E359" i="1"/>
  <c r="F359" i="1"/>
  <c r="E368" i="1"/>
  <c r="F367" i="1"/>
  <c r="G367" i="1"/>
  <c r="E367" i="1"/>
  <c r="E364" i="1"/>
  <c r="F364" i="1"/>
  <c r="G366" i="1"/>
  <c r="G363" i="1"/>
  <c r="G103" i="1"/>
  <c r="G88" i="1"/>
  <c r="G83" i="1"/>
  <c r="G78" i="1"/>
  <c r="G73" i="1"/>
  <c r="G58" i="1"/>
  <c r="E373" i="1"/>
  <c r="F373" i="1"/>
  <c r="G373" i="1"/>
  <c r="E370" i="1"/>
  <c r="F370" i="1"/>
  <c r="E371" i="1"/>
  <c r="F371" i="1"/>
  <c r="E372" i="1"/>
  <c r="F372" i="1"/>
  <c r="E374" i="1"/>
  <c r="F374" i="1"/>
  <c r="E375" i="1"/>
  <c r="F375" i="1"/>
  <c r="G370" i="1"/>
  <c r="D37" i="1"/>
  <c r="E380" i="1"/>
  <c r="E379" i="1"/>
  <c r="E378" i="1"/>
  <c r="F378" i="1"/>
  <c r="F377" i="1"/>
  <c r="E377" i="1"/>
  <c r="D43" i="1"/>
  <c r="D334" i="1"/>
  <c r="E383" i="1"/>
  <c r="F383" i="1"/>
  <c r="F382" i="1" s="1"/>
  <c r="G383" i="1"/>
  <c r="D45" i="1"/>
  <c r="E391" i="1"/>
  <c r="G391" i="1"/>
  <c r="G390" i="1"/>
  <c r="G389" i="1"/>
  <c r="E388" i="1"/>
  <c r="E387" i="1"/>
  <c r="F387" i="1"/>
  <c r="G387" i="1"/>
  <c r="D50" i="1"/>
  <c r="D49" i="1"/>
  <c r="F356" i="1" l="1"/>
  <c r="D383" i="1"/>
  <c r="D262" i="1"/>
  <c r="D323" i="1"/>
  <c r="D312" i="1"/>
  <c r="G296" i="1"/>
  <c r="E296" i="1"/>
  <c r="F296" i="1"/>
  <c r="D297" i="1"/>
  <c r="D293" i="1"/>
  <c r="D283" i="1"/>
  <c r="D284" i="1"/>
  <c r="E273" i="1"/>
  <c r="F273" i="1"/>
  <c r="D274" i="1"/>
  <c r="D267" i="1"/>
  <c r="G355" i="1"/>
  <c r="E355" i="1"/>
  <c r="E352" i="1"/>
  <c r="G352" i="1"/>
  <c r="E351" i="1"/>
  <c r="F351" i="1"/>
  <c r="E350" i="1"/>
  <c r="F350" i="1"/>
  <c r="D158" i="1"/>
  <c r="D165" i="1"/>
  <c r="D142" i="1"/>
  <c r="D150" i="1"/>
  <c r="D134" i="1"/>
  <c r="D120" i="1"/>
  <c r="D350" i="1" l="1"/>
  <c r="D351" i="1"/>
  <c r="D352" i="1"/>
  <c r="D133" i="1" l="1"/>
  <c r="D131" i="1"/>
  <c r="D126" i="1"/>
  <c r="D125" i="1"/>
  <c r="D119" i="1"/>
  <c r="D118" i="1"/>
  <c r="G353" i="1"/>
  <c r="E347" i="1"/>
  <c r="F347" i="1"/>
  <c r="D347" i="1" l="1"/>
  <c r="D348" i="1"/>
  <c r="D353" i="1"/>
  <c r="E346" i="1" l="1"/>
  <c r="F346" i="1"/>
  <c r="G346" i="1"/>
  <c r="G320" i="1"/>
  <c r="F320" i="1"/>
  <c r="E320" i="1"/>
  <c r="G310" i="1"/>
  <c r="E310" i="1"/>
  <c r="F291" i="1"/>
  <c r="G291" i="1"/>
  <c r="E291" i="1"/>
  <c r="F286" i="1"/>
  <c r="G286" i="1"/>
  <c r="E286" i="1"/>
  <c r="E344" i="1"/>
  <c r="E343" i="1"/>
  <c r="F343" i="1"/>
  <c r="G343" i="1"/>
  <c r="G342" i="1"/>
  <c r="E340" i="1"/>
  <c r="F340" i="1"/>
  <c r="E339" i="1"/>
  <c r="G339" i="1"/>
  <c r="D21" i="1"/>
  <c r="D16" i="1"/>
  <c r="D17" i="1"/>
  <c r="D19" i="1"/>
  <c r="D115" i="1"/>
  <c r="D342" i="1" l="1"/>
  <c r="D340" i="1"/>
  <c r="D310" i="1"/>
  <c r="D320" i="1"/>
  <c r="D22" i="1"/>
  <c r="D179" i="1" l="1"/>
  <c r="D173" i="1"/>
  <c r="D39" i="1" l="1"/>
  <c r="D336" i="1" l="1"/>
  <c r="E315" i="1"/>
  <c r="D318" i="1"/>
  <c r="E305" i="1"/>
  <c r="E300" i="1"/>
  <c r="D303" i="1"/>
  <c r="D308" i="1"/>
  <c r="D289" i="1"/>
  <c r="D264" i="1"/>
  <c r="D249" i="1"/>
  <c r="D236" i="1"/>
  <c r="D218" i="1"/>
  <c r="D211" i="1"/>
  <c r="D205" i="1"/>
  <c r="D199" i="1"/>
  <c r="D193" i="1"/>
  <c r="D186" i="1"/>
  <c r="D159" i="1"/>
  <c r="D151" i="1"/>
  <c r="D143" i="1"/>
  <c r="D38" i="1" l="1"/>
  <c r="D27" i="1"/>
  <c r="D373" i="1" l="1"/>
  <c r="D330" i="1"/>
  <c r="G385" i="1" l="1"/>
  <c r="G113" i="1" l="1"/>
  <c r="G129" i="1" l="1"/>
  <c r="D389" i="1" l="1"/>
  <c r="E153" i="1"/>
  <c r="F153" i="1"/>
  <c r="G153" i="1"/>
  <c r="E248" i="1"/>
  <c r="F248" i="1"/>
  <c r="G248" i="1"/>
  <c r="D251" i="1"/>
  <c r="D367" i="1" l="1"/>
  <c r="D271" i="1" l="1"/>
  <c r="D354" i="1" l="1"/>
  <c r="E338" i="1" l="1"/>
  <c r="E220" i="1"/>
  <c r="F220" i="1"/>
  <c r="G220" i="1"/>
  <c r="D221" i="1"/>
  <c r="D163" i="1"/>
  <c r="E277" i="1" l="1"/>
  <c r="F277" i="1"/>
  <c r="G277" i="1"/>
  <c r="D279" i="1"/>
  <c r="E266" i="1"/>
  <c r="F266" i="1"/>
  <c r="G266" i="1"/>
  <c r="D270" i="1"/>
  <c r="D272" i="1"/>
  <c r="D48" i="1"/>
  <c r="D32" i="1"/>
  <c r="E13" i="1" l="1"/>
  <c r="F13" i="1"/>
  <c r="G13" i="1"/>
  <c r="D14" i="1"/>
  <c r="E15" i="1"/>
  <c r="F15" i="1"/>
  <c r="G15" i="1"/>
  <c r="D20" i="1"/>
  <c r="D23" i="1"/>
  <c r="D24" i="1"/>
  <c r="D25" i="1"/>
  <c r="D26" i="1"/>
  <c r="D28" i="1"/>
  <c r="D29" i="1"/>
  <c r="D30" i="1"/>
  <c r="D33" i="1"/>
  <c r="D34" i="1"/>
  <c r="D35" i="1"/>
  <c r="D36" i="1"/>
  <c r="D40" i="1"/>
  <c r="D41" i="1"/>
  <c r="D42" i="1"/>
  <c r="D44" i="1"/>
  <c r="D46" i="1"/>
  <c r="D47" i="1"/>
  <c r="D51" i="1"/>
  <c r="D52" i="1"/>
  <c r="E53" i="1"/>
  <c r="F53" i="1"/>
  <c r="G53" i="1"/>
  <c r="D54" i="1"/>
  <c r="D55" i="1"/>
  <c r="D56" i="1"/>
  <c r="D57" i="1"/>
  <c r="E58" i="1"/>
  <c r="F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D74" i="1"/>
  <c r="D75" i="1"/>
  <c r="D76" i="1"/>
  <c r="D77" i="1"/>
  <c r="E78" i="1"/>
  <c r="F78" i="1"/>
  <c r="D79" i="1"/>
  <c r="D80" i="1"/>
  <c r="D81" i="1"/>
  <c r="D82" i="1"/>
  <c r="E83" i="1"/>
  <c r="F83" i="1"/>
  <c r="D84" i="1"/>
  <c r="D85" i="1"/>
  <c r="D86" i="1"/>
  <c r="D87" i="1"/>
  <c r="E88" i="1"/>
  <c r="F88" i="1"/>
  <c r="D89" i="1"/>
  <c r="D90" i="1"/>
  <c r="D91" i="1"/>
  <c r="D92" i="1"/>
  <c r="E93" i="1"/>
  <c r="F93" i="1"/>
  <c r="G93" i="1"/>
  <c r="D94" i="1"/>
  <c r="D95" i="1"/>
  <c r="D96" i="1"/>
  <c r="D97" i="1"/>
  <c r="E98" i="1"/>
  <c r="F98" i="1"/>
  <c r="G98" i="1"/>
  <c r="D99" i="1"/>
  <c r="D100" i="1"/>
  <c r="D101" i="1"/>
  <c r="D102" i="1"/>
  <c r="E103" i="1"/>
  <c r="F103" i="1"/>
  <c r="D104" i="1"/>
  <c r="D105" i="1"/>
  <c r="D106" i="1"/>
  <c r="D107" i="1"/>
  <c r="E108" i="1"/>
  <c r="F108" i="1"/>
  <c r="G108" i="1"/>
  <c r="D109" i="1"/>
  <c r="D110" i="1"/>
  <c r="D111" i="1"/>
  <c r="D112" i="1"/>
  <c r="E113" i="1"/>
  <c r="F113" i="1"/>
  <c r="D114" i="1"/>
  <c r="E116" i="1"/>
  <c r="F116" i="1"/>
  <c r="G116" i="1"/>
  <c r="D117" i="1"/>
  <c r="D121" i="1"/>
  <c r="D122" i="1"/>
  <c r="E123" i="1"/>
  <c r="F123" i="1"/>
  <c r="G123" i="1"/>
  <c r="D124" i="1"/>
  <c r="D127" i="1"/>
  <c r="D128" i="1"/>
  <c r="E129" i="1"/>
  <c r="F129" i="1"/>
  <c r="D130" i="1"/>
  <c r="D135" i="1"/>
  <c r="D136" i="1"/>
  <c r="E137" i="1"/>
  <c r="F137" i="1"/>
  <c r="G137" i="1"/>
  <c r="D138" i="1"/>
  <c r="D139" i="1"/>
  <c r="D141" i="1"/>
  <c r="D144" i="1"/>
  <c r="E145" i="1"/>
  <c r="F145" i="1"/>
  <c r="G145" i="1"/>
  <c r="D146" i="1"/>
  <c r="D147" i="1"/>
  <c r="D149" i="1"/>
  <c r="D152" i="1"/>
  <c r="D154" i="1"/>
  <c r="D155" i="1"/>
  <c r="D157" i="1"/>
  <c r="D160" i="1"/>
  <c r="E161" i="1"/>
  <c r="F161" i="1"/>
  <c r="G161" i="1"/>
  <c r="D162" i="1"/>
  <c r="D164" i="1"/>
  <c r="D166" i="1"/>
  <c r="D167" i="1"/>
  <c r="E168" i="1"/>
  <c r="F168" i="1"/>
  <c r="G168" i="1"/>
  <c r="D169" i="1"/>
  <c r="D170" i="1"/>
  <c r="D172" i="1"/>
  <c r="D174" i="1"/>
  <c r="E175" i="1"/>
  <c r="F175" i="1"/>
  <c r="G175" i="1"/>
  <c r="D176" i="1"/>
  <c r="D177" i="1"/>
  <c r="D178" i="1"/>
  <c r="D180" i="1"/>
  <c r="E181" i="1"/>
  <c r="F181" i="1"/>
  <c r="G181" i="1"/>
  <c r="D182" i="1"/>
  <c r="D183" i="1"/>
  <c r="D185" i="1"/>
  <c r="D187" i="1"/>
  <c r="E188" i="1"/>
  <c r="F188" i="1"/>
  <c r="G188" i="1"/>
  <c r="D189" i="1"/>
  <c r="D190" i="1"/>
  <c r="D192" i="1"/>
  <c r="D194" i="1"/>
  <c r="E195" i="1"/>
  <c r="F195" i="1"/>
  <c r="G195" i="1"/>
  <c r="D196" i="1"/>
  <c r="D197" i="1"/>
  <c r="D198" i="1"/>
  <c r="D200" i="1"/>
  <c r="E201" i="1"/>
  <c r="F201" i="1"/>
  <c r="G201" i="1"/>
  <c r="D202" i="1"/>
  <c r="D203" i="1"/>
  <c r="D204" i="1"/>
  <c r="D206" i="1"/>
  <c r="E207" i="1"/>
  <c r="F207" i="1"/>
  <c r="G207" i="1"/>
  <c r="D208" i="1"/>
  <c r="D209" i="1"/>
  <c r="D210" i="1"/>
  <c r="D212" i="1"/>
  <c r="E213" i="1"/>
  <c r="F213" i="1"/>
  <c r="G213" i="1"/>
  <c r="D214" i="1"/>
  <c r="D215" i="1"/>
  <c r="D217" i="1"/>
  <c r="D219" i="1"/>
  <c r="D223" i="1"/>
  <c r="D224" i="1"/>
  <c r="D225" i="1"/>
  <c r="E226" i="1"/>
  <c r="F226" i="1"/>
  <c r="G226" i="1"/>
  <c r="D227" i="1"/>
  <c r="D229" i="1"/>
  <c r="D230" i="1"/>
  <c r="D231" i="1"/>
  <c r="E232" i="1"/>
  <c r="F232" i="1"/>
  <c r="G232" i="1"/>
  <c r="D233" i="1"/>
  <c r="D235" i="1"/>
  <c r="D237" i="1"/>
  <c r="E238" i="1"/>
  <c r="F238" i="1"/>
  <c r="G238" i="1"/>
  <c r="D239" i="1"/>
  <c r="D240" i="1"/>
  <c r="D241" i="1"/>
  <c r="D242" i="1"/>
  <c r="E243" i="1"/>
  <c r="F243" i="1"/>
  <c r="G243" i="1"/>
  <c r="D244" i="1"/>
  <c r="D245" i="1"/>
  <c r="D246" i="1"/>
  <c r="D247" i="1"/>
  <c r="D250" i="1"/>
  <c r="E252" i="1"/>
  <c r="F252" i="1"/>
  <c r="G252" i="1"/>
  <c r="D253" i="1"/>
  <c r="D254" i="1"/>
  <c r="E255" i="1"/>
  <c r="F255" i="1"/>
  <c r="G255" i="1"/>
  <c r="D256" i="1"/>
  <c r="D257" i="1"/>
  <c r="D258" i="1"/>
  <c r="D259" i="1"/>
  <c r="E260" i="1"/>
  <c r="F260" i="1"/>
  <c r="G260" i="1"/>
  <c r="D261" i="1"/>
  <c r="D263" i="1"/>
  <c r="D265" i="1"/>
  <c r="D268" i="1"/>
  <c r="D269" i="1"/>
  <c r="D273" i="1"/>
  <c r="D275" i="1"/>
  <c r="D276" i="1"/>
  <c r="D277" i="1"/>
  <c r="D278" i="1"/>
  <c r="D280" i="1"/>
  <c r="D281" i="1"/>
  <c r="D285" i="1"/>
  <c r="D287" i="1"/>
  <c r="D288" i="1"/>
  <c r="D290" i="1"/>
  <c r="D292" i="1"/>
  <c r="D294" i="1"/>
  <c r="D295" i="1"/>
  <c r="D298" i="1"/>
  <c r="D299" i="1"/>
  <c r="G300" i="1"/>
  <c r="D301" i="1"/>
  <c r="D302" i="1"/>
  <c r="D304" i="1"/>
  <c r="G305" i="1"/>
  <c r="D306" i="1"/>
  <c r="D307" i="1"/>
  <c r="D309" i="1"/>
  <c r="D311" i="1"/>
  <c r="D313" i="1"/>
  <c r="D314" i="1"/>
  <c r="G315" i="1"/>
  <c r="D316" i="1"/>
  <c r="D317" i="1"/>
  <c r="D319" i="1"/>
  <c r="D321" i="1"/>
  <c r="D322" i="1"/>
  <c r="D324" i="1"/>
  <c r="E325" i="1"/>
  <c r="F325" i="1"/>
  <c r="G325" i="1"/>
  <c r="D326" i="1"/>
  <c r="D327" i="1"/>
  <c r="D328" i="1"/>
  <c r="D329" i="1"/>
  <c r="D331" i="1"/>
  <c r="E332" i="1"/>
  <c r="F332" i="1"/>
  <c r="G332" i="1"/>
  <c r="D333" i="1"/>
  <c r="D335" i="1"/>
  <c r="D344" i="1"/>
  <c r="E361" i="1"/>
  <c r="G361" i="1"/>
  <c r="D363" i="1"/>
  <c r="F362" i="1"/>
  <c r="D368" i="1"/>
  <c r="D370" i="1"/>
  <c r="D374" i="1"/>
  <c r="D375" i="1"/>
  <c r="D378" i="1"/>
  <c r="E381" i="1"/>
  <c r="E384" i="1"/>
  <c r="G384" i="1"/>
  <c r="E385" i="1"/>
  <c r="F386" i="1"/>
  <c r="D390" i="1"/>
  <c r="D391" i="1"/>
  <c r="G356" i="1" l="1"/>
  <c r="E356" i="1"/>
  <c r="D381" i="1"/>
  <c r="G382" i="1"/>
  <c r="E382" i="1"/>
  <c r="D364" i="1"/>
  <c r="G362" i="1"/>
  <c r="D360" i="1"/>
  <c r="D296" i="1"/>
  <c r="D260" i="1"/>
  <c r="D243" i="1"/>
  <c r="D226" i="1"/>
  <c r="D220" i="1"/>
  <c r="D213" i="1"/>
  <c r="D346" i="1"/>
  <c r="D161" i="1"/>
  <c r="D145" i="1"/>
  <c r="D129" i="1"/>
  <c r="D83" i="1"/>
  <c r="D63" i="1"/>
  <c r="D137" i="1"/>
  <c r="D300" i="1"/>
  <c r="D361" i="1"/>
  <c r="D88" i="1"/>
  <c r="D238" i="1"/>
  <c r="D188" i="1"/>
  <c r="D116" i="1"/>
  <c r="D252" i="1"/>
  <c r="D248" i="1"/>
  <c r="D232" i="1"/>
  <c r="D207" i="1"/>
  <c r="D181" i="1"/>
  <c r="D168" i="1"/>
  <c r="D355" i="1"/>
  <c r="D377" i="1"/>
  <c r="D325" i="1"/>
  <c r="D305" i="1"/>
  <c r="D108" i="1"/>
  <c r="D103" i="1"/>
  <c r="D68" i="1"/>
  <c r="D366" i="1"/>
  <c r="D343" i="1"/>
  <c r="D385" i="1"/>
  <c r="D380" i="1"/>
  <c r="F376" i="1"/>
  <c r="D358" i="1"/>
  <c r="D357" i="1"/>
  <c r="F369" i="1"/>
  <c r="D371" i="1"/>
  <c r="D372" i="1"/>
  <c r="D359" i="1"/>
  <c r="D15" i="1"/>
  <c r="F338" i="1"/>
  <c r="D388" i="1"/>
  <c r="E386" i="1"/>
  <c r="D379" i="1"/>
  <c r="D332" i="1"/>
  <c r="D315" i="1"/>
  <c r="D195" i="1"/>
  <c r="D175" i="1"/>
  <c r="D153" i="1"/>
  <c r="D93" i="1"/>
  <c r="D73" i="1"/>
  <c r="D53" i="1"/>
  <c r="E362" i="1"/>
  <c r="F345" i="1"/>
  <c r="D291" i="1"/>
  <c r="D286" i="1"/>
  <c r="D266" i="1"/>
  <c r="D255" i="1"/>
  <c r="D201" i="1"/>
  <c r="D123" i="1"/>
  <c r="D113" i="1"/>
  <c r="D98" i="1"/>
  <c r="D78" i="1"/>
  <c r="D58" i="1"/>
  <c r="D13" i="1"/>
  <c r="G386" i="1"/>
  <c r="D387" i="1"/>
  <c r="D384" i="1"/>
  <c r="E376" i="1"/>
  <c r="G376" i="1"/>
  <c r="E369" i="1"/>
  <c r="G369" i="1"/>
  <c r="G345" i="1"/>
  <c r="E345" i="1"/>
  <c r="G338" i="1"/>
  <c r="D339" i="1"/>
  <c r="F337" i="1" l="1"/>
  <c r="D338" i="1"/>
  <c r="D382" i="1"/>
  <c r="D369" i="1"/>
  <c r="D376" i="1"/>
  <c r="E337" i="1"/>
  <c r="D362" i="1"/>
  <c r="D345" i="1"/>
  <c r="D356" i="1"/>
  <c r="G337" i="1"/>
  <c r="D386" i="1"/>
  <c r="D337" i="1" l="1"/>
</calcChain>
</file>

<file path=xl/sharedStrings.xml><?xml version="1.0" encoding="utf-8"?>
<sst xmlns="http://schemas.openxmlformats.org/spreadsheetml/2006/main" count="571" uniqueCount="156">
  <si>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</si>
  <si>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</si>
  <si>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</si>
  <si>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</si>
  <si>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</si>
  <si>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</si>
  <si>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</si>
  <si>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</si>
  <si>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</si>
  <si>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</si>
  <si>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</si>
  <si>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</si>
  <si>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</si>
  <si>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</si>
  <si>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</si>
  <si>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</si>
  <si>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</si>
  <si>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</si>
  <si>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</si>
  <si>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</si>
  <si>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</si>
  <si>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</si>
  <si>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</si>
  <si>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</si>
  <si>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</si>
  <si>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</si>
  <si>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</si>
  <si>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</si>
  <si>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</si>
  <si>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</si>
  <si>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</si>
  <si>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</si>
  <si>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</si>
  <si>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</si>
  <si>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</si>
  <si>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</si>
  <si>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</si>
  <si>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</si>
  <si>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</si>
  <si>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</si>
  <si>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</si>
  <si>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</si>
  <si>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</si>
  <si>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</si>
  <si>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</si>
  <si>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</si>
  <si>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</si>
  <si>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</si>
  <si>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</si>
  <si>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</si>
  <si>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</si>
  <si>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</si>
  <si>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</si>
  <si>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</si>
  <si>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</si>
  <si>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</si>
  <si>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</si>
  <si>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</si>
  <si>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</si>
  <si>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</si>
  <si>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</si>
  <si>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</si>
  <si>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</si>
  <si>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</si>
  <si>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</si>
  <si>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</si>
  <si>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</si>
  <si>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</si>
  <si>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</si>
  <si>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</si>
  <si>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</si>
  <si>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</si>
  <si>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</si>
  <si>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</si>
  <si>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</si>
  <si>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</si>
  <si>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</si>
  <si>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</si>
  <si>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</si>
  <si>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</si>
  <si>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</si>
  <si>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</si>
  <si>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</si>
  <si>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</si>
  <si>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</si>
  <si>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</si>
  <si>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</si>
  <si>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</si>
  <si>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</si>
  <si>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</si>
  <si>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</si>
  <si>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</si>
  <si>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</si>
  <si>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</si>
  <si>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</si>
  <si>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</si>
  <si>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</si>
  <si>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</si>
  <si>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</si>
  <si>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</si>
  <si>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</si>
  <si>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</si>
  <si>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</si>
  <si>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</si>
  <si>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</si>
  <si>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</si>
  <si>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</si>
  <si>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</si>
  <si>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</si>
  <si>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</si>
  <si>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</si>
  <si>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</si>
  <si>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</si>
  <si>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</si>
  <si>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</si>
  <si>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</si>
  <si>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</si>
  <si>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</si>
  <si>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</si>
  <si>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</si>
  <si>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</si>
  <si>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</si>
  <si>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</si>
  <si>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</si>
  <si>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</si>
  <si>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</si>
  <si>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</si>
  <si>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</si>
  <si>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</si>
  <si>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</si>
  <si>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</si>
  <si>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</si>
  <si>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</si>
  <si>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</si>
  <si>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</si>
  <si>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</si>
  <si>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</si>
  <si>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</si>
  <si>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</si>
  <si>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</si>
  <si>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</si>
  <si>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</si>
  <si>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</si>
  <si>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</si>
  <si>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</si>
  <si>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</si>
  <si>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</si>
  <si>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</si>
  <si>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</si>
  <si>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</si>
  <si>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</si>
  <si>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</si>
  <si>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</si>
  <si>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</si>
  <si>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valstybės lėšos keliams</t>
  </si>
  <si>
    <t>2021 m. balandžio 8 d. sprendimu Nr. T-76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</si>
</sst>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"/>
  <sheetViews>
    <sheetView tabSelected="1" workbookViewId="0">
      <pane ySplit="12" topLeftCell="A325" activePane="bottomLeft" state="frozen"/>
      <selection pane="bottomLeft" activeCell="K286" sqref="K286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155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5" t="s">
        <v>147</v>
      </c>
      <c r="B7" s="95"/>
      <c r="C7" s="95"/>
      <c r="D7" s="95"/>
      <c r="E7" s="95"/>
      <c r="F7" s="95"/>
      <c r="G7" s="9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25.5" x14ac:dyDescent="0.25">
      <c r="A12" s="97"/>
      <c r="B12" s="98"/>
      <c r="C12" s="97"/>
      <c r="D12" s="98"/>
      <c r="E12" s="6" t="s">
        <v>11</v>
      </c>
      <c r="F12" s="5" t="s">
        <v>12</v>
      </c>
      <c r="G12" s="98"/>
    </row>
    <row r="13" spans="1:9" s="10" customFormat="1" ht="15" customHeight="1" x14ac:dyDescent="0.25">
      <c r="A13" s="99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99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86" t="s">
        <v>17</v>
      </c>
      <c r="B15" s="14" t="s">
        <v>18</v>
      </c>
      <c r="C15" s="64"/>
      <c r="D15" s="15">
        <f t="shared" si="0"/>
        <v>18453.699999999997</v>
      </c>
      <c r="E15" s="15">
        <f>SUM(E16:E52)</f>
        <v>13174.699999999997</v>
      </c>
      <c r="F15" s="15">
        <f>SUM(F16:F52)</f>
        <v>4642.4000000000015</v>
      </c>
      <c r="G15" s="15">
        <f>SUM(G16:G52)</f>
        <v>5279</v>
      </c>
    </row>
    <row r="16" spans="1:9" ht="12.75" customHeight="1" x14ac:dyDescent="0.25">
      <c r="A16" s="86"/>
      <c r="B16" s="12" t="s">
        <v>21</v>
      </c>
      <c r="C16" s="83" t="s">
        <v>16</v>
      </c>
      <c r="D16" s="13">
        <f t="shared" ref="D16:D19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86"/>
      <c r="B17" s="17" t="s">
        <v>20</v>
      </c>
      <c r="C17" s="84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86"/>
      <c r="B18" s="12" t="s">
        <v>150</v>
      </c>
      <c r="C18" s="84"/>
      <c r="D18" s="13">
        <f t="shared" si="1"/>
        <v>42.7</v>
      </c>
      <c r="E18" s="13">
        <v>42.7</v>
      </c>
      <c r="F18" s="13"/>
      <c r="G18" s="13"/>
      <c r="H18" s="16"/>
    </row>
    <row r="19" spans="1:9" ht="12.75" customHeight="1" x14ac:dyDescent="0.25">
      <c r="A19" s="86"/>
      <c r="B19" s="12" t="s">
        <v>145</v>
      </c>
      <c r="C19" s="84"/>
      <c r="D19" s="13">
        <f t="shared" si="1"/>
        <v>112.2</v>
      </c>
      <c r="E19" s="13"/>
      <c r="F19" s="13"/>
      <c r="G19" s="13">
        <v>112.2</v>
      </c>
      <c r="H19" s="16"/>
    </row>
    <row r="20" spans="1:9" ht="12.95" customHeight="1" x14ac:dyDescent="0.25">
      <c r="A20" s="86"/>
      <c r="B20" s="12" t="s">
        <v>15</v>
      </c>
      <c r="C20" s="84"/>
      <c r="D20" s="13">
        <f t="shared" ref="D20:D89" si="2">SUM(G20+E20)</f>
        <v>4407</v>
      </c>
      <c r="E20" s="13">
        <v>4056.9</v>
      </c>
      <c r="F20" s="13">
        <v>3235.4</v>
      </c>
      <c r="G20" s="13">
        <v>350.1</v>
      </c>
      <c r="I20" s="69"/>
    </row>
    <row r="21" spans="1:9" ht="12.95" customHeight="1" x14ac:dyDescent="0.25">
      <c r="A21" s="86"/>
      <c r="B21" s="12" t="s">
        <v>19</v>
      </c>
      <c r="C21" s="84"/>
      <c r="D21" s="13">
        <f t="shared" si="2"/>
        <v>32.5</v>
      </c>
      <c r="E21" s="13">
        <v>32.5</v>
      </c>
      <c r="F21" s="13"/>
      <c r="G21" s="13"/>
      <c r="I21" s="69"/>
    </row>
    <row r="22" spans="1:9" ht="12.95" customHeight="1" x14ac:dyDescent="0.25">
      <c r="A22" s="86"/>
      <c r="B22" s="12" t="s">
        <v>21</v>
      </c>
      <c r="C22" s="83" t="s">
        <v>22</v>
      </c>
      <c r="D22" s="13">
        <f t="shared" si="2"/>
        <v>42.7</v>
      </c>
      <c r="E22" s="13">
        <v>5.7</v>
      </c>
      <c r="F22" s="70">
        <v>3.1</v>
      </c>
      <c r="G22" s="13">
        <v>37</v>
      </c>
      <c r="H22" s="16"/>
    </row>
    <row r="23" spans="1:9" ht="12.95" customHeight="1" x14ac:dyDescent="0.25">
      <c r="A23" s="86"/>
      <c r="B23" s="12" t="s">
        <v>23</v>
      </c>
      <c r="C23" s="84"/>
      <c r="D23" s="13">
        <f t="shared" si="2"/>
        <v>4.7</v>
      </c>
      <c r="E23" s="13">
        <v>4.7</v>
      </c>
      <c r="F23" s="13"/>
      <c r="G23" s="13"/>
      <c r="H23" s="16"/>
    </row>
    <row r="24" spans="1:9" ht="12.95" customHeight="1" x14ac:dyDescent="0.25">
      <c r="A24" s="86"/>
      <c r="B24" s="12" t="s">
        <v>148</v>
      </c>
      <c r="C24" s="84"/>
      <c r="D24" s="13">
        <f t="shared" si="2"/>
        <v>146.30000000000001</v>
      </c>
      <c r="E24" s="13">
        <v>146.30000000000001</v>
      </c>
      <c r="F24" s="13">
        <v>4.4000000000000004</v>
      </c>
      <c r="G24" s="13"/>
      <c r="H24" s="16"/>
    </row>
    <row r="25" spans="1:9" ht="12.95" customHeight="1" x14ac:dyDescent="0.25">
      <c r="A25" s="86"/>
      <c r="B25" s="12" t="s">
        <v>143</v>
      </c>
      <c r="C25" s="84"/>
      <c r="D25" s="13">
        <f t="shared" si="2"/>
        <v>156.69999999999999</v>
      </c>
      <c r="E25" s="13">
        <v>156.69999999999999</v>
      </c>
      <c r="F25" s="13"/>
      <c r="G25" s="13"/>
    </row>
    <row r="26" spans="1:9" ht="12.95" customHeight="1" x14ac:dyDescent="0.25">
      <c r="A26" s="86"/>
      <c r="B26" s="12" t="s">
        <v>149</v>
      </c>
      <c r="C26" s="84"/>
      <c r="D26" s="13">
        <f t="shared" si="2"/>
        <v>3.3</v>
      </c>
      <c r="E26" s="13"/>
      <c r="F26" s="13"/>
      <c r="G26" s="13">
        <v>3.3</v>
      </c>
    </row>
    <row r="27" spans="1:9" ht="12.95" customHeight="1" x14ac:dyDescent="0.25">
      <c r="A27" s="86"/>
      <c r="B27" s="12" t="s">
        <v>15</v>
      </c>
      <c r="C27" s="84"/>
      <c r="D27" s="13">
        <f t="shared" si="2"/>
        <v>105.80000000000001</v>
      </c>
      <c r="E27" s="13">
        <v>84.4</v>
      </c>
      <c r="F27" s="13"/>
      <c r="G27" s="13">
        <v>21.4</v>
      </c>
    </row>
    <row r="28" spans="1:9" ht="12.95" customHeight="1" x14ac:dyDescent="0.25">
      <c r="A28" s="86"/>
      <c r="B28" s="12" t="s">
        <v>21</v>
      </c>
      <c r="C28" s="83" t="s">
        <v>24</v>
      </c>
      <c r="D28" s="13">
        <f t="shared" si="2"/>
        <v>52.8</v>
      </c>
      <c r="E28" s="13">
        <v>5.8</v>
      </c>
      <c r="F28" s="13">
        <v>5.8</v>
      </c>
      <c r="G28" s="13">
        <v>47</v>
      </c>
      <c r="H28" s="16"/>
    </row>
    <row r="29" spans="1:9" ht="12.95" customHeight="1" x14ac:dyDescent="0.25">
      <c r="A29" s="86"/>
      <c r="B29" s="12" t="s">
        <v>15</v>
      </c>
      <c r="C29" s="84"/>
      <c r="D29" s="13">
        <f t="shared" si="2"/>
        <v>1071.5</v>
      </c>
      <c r="E29" s="13">
        <v>487.5</v>
      </c>
      <c r="F29" s="13">
        <v>99.6</v>
      </c>
      <c r="G29" s="13">
        <v>584</v>
      </c>
      <c r="H29" s="16"/>
    </row>
    <row r="30" spans="1:9" ht="12.95" customHeight="1" x14ac:dyDescent="0.25">
      <c r="A30" s="86"/>
      <c r="B30" s="12" t="s">
        <v>21</v>
      </c>
      <c r="C30" s="83" t="s">
        <v>25</v>
      </c>
      <c r="D30" s="13">
        <f t="shared" si="2"/>
        <v>197.1</v>
      </c>
      <c r="E30" s="13"/>
      <c r="F30" s="13"/>
      <c r="G30" s="13">
        <v>197.1</v>
      </c>
      <c r="H30" s="16"/>
    </row>
    <row r="31" spans="1:9" ht="12.95" customHeight="1" x14ac:dyDescent="0.25">
      <c r="A31" s="86"/>
      <c r="B31" s="12" t="s">
        <v>154</v>
      </c>
      <c r="C31" s="84"/>
      <c r="D31" s="13">
        <f t="shared" si="2"/>
        <v>2139.6999999999998</v>
      </c>
      <c r="E31" s="13">
        <v>897.4</v>
      </c>
      <c r="F31" s="13"/>
      <c r="G31" s="13">
        <v>1242.3</v>
      </c>
      <c r="H31" s="16"/>
    </row>
    <row r="32" spans="1:9" ht="12.95" customHeight="1" x14ac:dyDescent="0.25">
      <c r="A32" s="86"/>
      <c r="B32" s="17" t="s">
        <v>20</v>
      </c>
      <c r="C32" s="84"/>
      <c r="D32" s="13">
        <f t="shared" si="2"/>
        <v>29.1</v>
      </c>
      <c r="E32" s="13">
        <v>29.1</v>
      </c>
      <c r="F32" s="13">
        <v>22.3</v>
      </c>
      <c r="G32" s="13"/>
      <c r="H32" s="16"/>
    </row>
    <row r="33" spans="1:8" ht="12.95" customHeight="1" x14ac:dyDescent="0.25">
      <c r="A33" s="86"/>
      <c r="B33" s="12" t="s">
        <v>149</v>
      </c>
      <c r="C33" s="84"/>
      <c r="D33" s="13">
        <f t="shared" si="2"/>
        <v>34.799999999999997</v>
      </c>
      <c r="E33" s="13"/>
      <c r="F33" s="13"/>
      <c r="G33" s="13">
        <v>34.799999999999997</v>
      </c>
      <c r="H33" s="16"/>
    </row>
    <row r="34" spans="1:8" ht="12.95" customHeight="1" x14ac:dyDescent="0.25">
      <c r="A34" s="86"/>
      <c r="B34" s="12" t="s">
        <v>15</v>
      </c>
      <c r="C34" s="84"/>
      <c r="D34" s="13">
        <f t="shared" si="2"/>
        <v>848.9</v>
      </c>
      <c r="E34" s="13">
        <v>392.4</v>
      </c>
      <c r="F34" s="13">
        <v>104.1</v>
      </c>
      <c r="G34" s="13">
        <v>456.5</v>
      </c>
      <c r="H34" s="16"/>
    </row>
    <row r="35" spans="1:8" ht="12.95" customHeight="1" x14ac:dyDescent="0.25">
      <c r="A35" s="86"/>
      <c r="B35" s="12" t="s">
        <v>21</v>
      </c>
      <c r="C35" s="83" t="s">
        <v>26</v>
      </c>
      <c r="D35" s="13">
        <f t="shared" si="2"/>
        <v>265.3</v>
      </c>
      <c r="E35" s="13">
        <v>112.7</v>
      </c>
      <c r="F35" s="13">
        <v>100.7</v>
      </c>
      <c r="G35" s="13">
        <v>152.6</v>
      </c>
    </row>
    <row r="36" spans="1:8" ht="12.95" customHeight="1" x14ac:dyDescent="0.25">
      <c r="A36" s="86"/>
      <c r="B36" s="12" t="s">
        <v>148</v>
      </c>
      <c r="C36" s="84"/>
      <c r="D36" s="13">
        <f>SUM(G36+E36)</f>
        <v>47.4</v>
      </c>
      <c r="E36" s="13">
        <v>47.4</v>
      </c>
      <c r="F36" s="13">
        <v>1.8</v>
      </c>
      <c r="G36" s="13"/>
    </row>
    <row r="37" spans="1:8" ht="12.95" customHeight="1" x14ac:dyDescent="0.25">
      <c r="A37" s="86"/>
      <c r="B37" s="17" t="s">
        <v>20</v>
      </c>
      <c r="C37" s="84"/>
      <c r="D37" s="13">
        <f>SUM(G37+E37)</f>
        <v>3.7</v>
      </c>
      <c r="E37" s="13">
        <v>3.7</v>
      </c>
      <c r="F37" s="13"/>
      <c r="G37" s="13"/>
    </row>
    <row r="38" spans="1:8" ht="12.95" customHeight="1" x14ac:dyDescent="0.25">
      <c r="A38" s="86"/>
      <c r="B38" s="12" t="s">
        <v>15</v>
      </c>
      <c r="C38" s="84"/>
      <c r="D38" s="13">
        <f t="shared" si="2"/>
        <v>1177.5</v>
      </c>
      <c r="E38" s="13">
        <v>1167.5</v>
      </c>
      <c r="F38" s="13">
        <v>214.2</v>
      </c>
      <c r="G38" s="13">
        <v>10</v>
      </c>
    </row>
    <row r="39" spans="1:8" ht="12.95" customHeight="1" x14ac:dyDescent="0.25">
      <c r="A39" s="86"/>
      <c r="B39" s="12" t="s">
        <v>27</v>
      </c>
      <c r="C39" s="84"/>
      <c r="D39" s="13">
        <f t="shared" si="2"/>
        <v>2351.9</v>
      </c>
      <c r="E39" s="13">
        <v>2351.9</v>
      </c>
      <c r="F39" s="13"/>
      <c r="G39" s="13"/>
    </row>
    <row r="40" spans="1:8" ht="12.95" customHeight="1" x14ac:dyDescent="0.25">
      <c r="A40" s="86"/>
      <c r="B40" s="12" t="s">
        <v>21</v>
      </c>
      <c r="C40" s="83" t="s">
        <v>28</v>
      </c>
      <c r="D40" s="13">
        <f t="shared" si="2"/>
        <v>10.5</v>
      </c>
      <c r="E40" s="13">
        <v>10.5</v>
      </c>
      <c r="F40" s="13">
        <v>3</v>
      </c>
      <c r="G40" s="13"/>
      <c r="H40" s="16"/>
    </row>
    <row r="41" spans="1:8" ht="12.95" customHeight="1" x14ac:dyDescent="0.25">
      <c r="A41" s="86"/>
      <c r="B41" s="17" t="s">
        <v>20</v>
      </c>
      <c r="C41" s="84"/>
      <c r="D41" s="13">
        <f t="shared" si="2"/>
        <v>3.9</v>
      </c>
      <c r="E41" s="13">
        <v>3.9</v>
      </c>
      <c r="F41" s="13">
        <v>3.8</v>
      </c>
      <c r="G41" s="13"/>
      <c r="H41" s="16"/>
    </row>
    <row r="42" spans="1:8" ht="12.95" customHeight="1" x14ac:dyDescent="0.25">
      <c r="A42" s="86"/>
      <c r="B42" s="12" t="s">
        <v>149</v>
      </c>
      <c r="C42" s="84"/>
      <c r="D42" s="13">
        <f t="shared" si="2"/>
        <v>1</v>
      </c>
      <c r="E42" s="13">
        <v>1</v>
      </c>
      <c r="F42" s="13"/>
      <c r="G42" s="13"/>
      <c r="H42" s="16"/>
    </row>
    <row r="43" spans="1:8" ht="12.95" customHeight="1" x14ac:dyDescent="0.25">
      <c r="A43" s="86"/>
      <c r="B43" s="12" t="s">
        <v>15</v>
      </c>
      <c r="C43" s="84"/>
      <c r="D43" s="13">
        <f t="shared" si="2"/>
        <v>45.2</v>
      </c>
      <c r="E43" s="13">
        <v>45.2</v>
      </c>
      <c r="F43" s="13"/>
      <c r="G43" s="13"/>
      <c r="H43" s="16"/>
    </row>
    <row r="44" spans="1:8" ht="12.95" customHeight="1" x14ac:dyDescent="0.25">
      <c r="A44" s="86"/>
      <c r="B44" s="12" t="s">
        <v>29</v>
      </c>
      <c r="C44" s="85"/>
      <c r="D44" s="13">
        <f t="shared" si="2"/>
        <v>26</v>
      </c>
      <c r="E44" s="13">
        <v>26</v>
      </c>
      <c r="F44" s="13"/>
      <c r="G44" s="18"/>
    </row>
    <row r="45" spans="1:8" ht="12.95" customHeight="1" x14ac:dyDescent="0.25">
      <c r="A45" s="86"/>
      <c r="B45" s="12" t="s">
        <v>21</v>
      </c>
      <c r="C45" s="83" t="s">
        <v>30</v>
      </c>
      <c r="D45" s="13">
        <f t="shared" si="2"/>
        <v>216.5</v>
      </c>
      <c r="E45" s="13">
        <v>91.8</v>
      </c>
      <c r="F45" s="13">
        <v>1.5</v>
      </c>
      <c r="G45" s="13">
        <v>124.7</v>
      </c>
    </row>
    <row r="46" spans="1:8" ht="12.75" customHeight="1" x14ac:dyDescent="0.25">
      <c r="A46" s="86"/>
      <c r="B46" s="12" t="s">
        <v>15</v>
      </c>
      <c r="C46" s="84"/>
      <c r="D46" s="13">
        <f t="shared" si="2"/>
        <v>768.40000000000009</v>
      </c>
      <c r="E46" s="13">
        <v>764.2</v>
      </c>
      <c r="F46" s="13"/>
      <c r="G46" s="13">
        <v>4.2</v>
      </c>
      <c r="H46" s="16"/>
    </row>
    <row r="47" spans="1:8" ht="12.95" customHeight="1" x14ac:dyDescent="0.25">
      <c r="A47" s="86"/>
      <c r="B47" s="12" t="s">
        <v>29</v>
      </c>
      <c r="C47" s="84"/>
      <c r="D47" s="13">
        <f t="shared" si="2"/>
        <v>154</v>
      </c>
      <c r="E47" s="13">
        <v>89</v>
      </c>
      <c r="F47" s="13"/>
      <c r="G47" s="13">
        <v>65</v>
      </c>
    </row>
    <row r="48" spans="1:8" ht="12.95" customHeight="1" x14ac:dyDescent="0.25">
      <c r="A48" s="86"/>
      <c r="B48" s="12" t="s">
        <v>21</v>
      </c>
      <c r="C48" s="83" t="s">
        <v>31</v>
      </c>
      <c r="D48" s="13">
        <f t="shared" si="2"/>
        <v>571.9</v>
      </c>
      <c r="E48" s="13">
        <v>0.3</v>
      </c>
      <c r="F48" s="13">
        <v>0.3</v>
      </c>
      <c r="G48" s="13">
        <v>571.6</v>
      </c>
      <c r="H48" s="16"/>
    </row>
    <row r="49" spans="1:8" ht="12.95" customHeight="1" x14ac:dyDescent="0.25">
      <c r="A49" s="86"/>
      <c r="B49" s="17" t="s">
        <v>20</v>
      </c>
      <c r="C49" s="84"/>
      <c r="D49" s="13">
        <f t="shared" si="2"/>
        <v>453</v>
      </c>
      <c r="E49" s="13">
        <v>453</v>
      </c>
      <c r="F49" s="13"/>
      <c r="G49" s="13"/>
      <c r="H49" s="16"/>
    </row>
    <row r="50" spans="1:8" ht="12.95" customHeight="1" x14ac:dyDescent="0.25">
      <c r="A50" s="86"/>
      <c r="B50" s="12" t="s">
        <v>153</v>
      </c>
      <c r="C50" s="84"/>
      <c r="D50" s="13">
        <f t="shared" si="2"/>
        <v>920</v>
      </c>
      <c r="E50" s="13"/>
      <c r="F50" s="13"/>
      <c r="G50" s="13">
        <v>920</v>
      </c>
      <c r="H50" s="16"/>
    </row>
    <row r="51" spans="1:8" ht="12.95" customHeight="1" x14ac:dyDescent="0.25">
      <c r="A51" s="86"/>
      <c r="B51" s="12" t="s">
        <v>149</v>
      </c>
      <c r="C51" s="84"/>
      <c r="D51" s="13">
        <f t="shared" si="2"/>
        <v>100.8</v>
      </c>
      <c r="E51" s="13"/>
      <c r="F51" s="13"/>
      <c r="G51" s="13">
        <v>100.8</v>
      </c>
      <c r="H51" s="16"/>
    </row>
    <row r="52" spans="1:8" ht="12.95" customHeight="1" x14ac:dyDescent="0.25">
      <c r="A52" s="86"/>
      <c r="B52" s="12" t="s">
        <v>15</v>
      </c>
      <c r="C52" s="84"/>
      <c r="D52" s="13">
        <f t="shared" si="2"/>
        <v>276.8</v>
      </c>
      <c r="E52" s="13">
        <v>59.5</v>
      </c>
      <c r="F52" s="13"/>
      <c r="G52" s="13">
        <v>217.3</v>
      </c>
      <c r="H52" s="16"/>
    </row>
    <row r="53" spans="1:8" ht="15" customHeight="1" x14ac:dyDescent="0.25">
      <c r="A53" s="93" t="s">
        <v>32</v>
      </c>
      <c r="B53" s="19" t="s">
        <v>33</v>
      </c>
      <c r="C53" s="20"/>
      <c r="D53" s="21">
        <f t="shared" si="2"/>
        <v>29.800000000000004</v>
      </c>
      <c r="E53" s="21">
        <f>SUM(E54:E57)</f>
        <v>29.100000000000005</v>
      </c>
      <c r="F53" s="22">
        <f>SUM(F54:F57)</f>
        <v>0</v>
      </c>
      <c r="G53" s="21">
        <f>SUM(G54:G57)</f>
        <v>0.7</v>
      </c>
    </row>
    <row r="54" spans="1:8" ht="12.75" customHeight="1" x14ac:dyDescent="0.25">
      <c r="A54" s="93"/>
      <c r="B54" s="12" t="s">
        <v>15</v>
      </c>
      <c r="C54" s="63" t="s">
        <v>16</v>
      </c>
      <c r="D54" s="13">
        <f t="shared" si="2"/>
        <v>10</v>
      </c>
      <c r="E54" s="13">
        <v>9.3000000000000007</v>
      </c>
      <c r="F54" s="18"/>
      <c r="G54" s="13">
        <v>0.7</v>
      </c>
    </row>
    <row r="55" spans="1:8" ht="12.95" customHeight="1" x14ac:dyDescent="0.25">
      <c r="A55" s="93"/>
      <c r="B55" s="12" t="s">
        <v>15</v>
      </c>
      <c r="C55" s="83" t="s">
        <v>25</v>
      </c>
      <c r="D55" s="13">
        <f t="shared" si="2"/>
        <v>15.4</v>
      </c>
      <c r="E55" s="13">
        <v>15.4</v>
      </c>
      <c r="F55" s="18"/>
      <c r="G55" s="18"/>
    </row>
    <row r="56" spans="1:8" ht="12.95" customHeight="1" x14ac:dyDescent="0.25">
      <c r="A56" s="93"/>
      <c r="B56" s="12" t="s">
        <v>19</v>
      </c>
      <c r="C56" s="84"/>
      <c r="D56" s="13">
        <f t="shared" si="2"/>
        <v>0.6</v>
      </c>
      <c r="E56" s="13">
        <v>0.6</v>
      </c>
      <c r="F56" s="18"/>
      <c r="G56" s="18"/>
    </row>
    <row r="57" spans="1:8" ht="12.75" customHeight="1" x14ac:dyDescent="0.25">
      <c r="A57" s="93"/>
      <c r="B57" s="12" t="s">
        <v>15</v>
      </c>
      <c r="C57" s="63" t="s">
        <v>26</v>
      </c>
      <c r="D57" s="13">
        <f t="shared" si="2"/>
        <v>3.8</v>
      </c>
      <c r="E57" s="13">
        <v>3.8</v>
      </c>
      <c r="F57" s="23"/>
      <c r="G57" s="23"/>
    </row>
    <row r="58" spans="1:8" ht="15" customHeight="1" x14ac:dyDescent="0.25">
      <c r="A58" s="93" t="s">
        <v>34</v>
      </c>
      <c r="B58" s="19" t="s">
        <v>35</v>
      </c>
      <c r="C58" s="20"/>
      <c r="D58" s="21">
        <f t="shared" si="2"/>
        <v>41.2</v>
      </c>
      <c r="E58" s="21">
        <f>SUM(E59:E62)</f>
        <v>41.2</v>
      </c>
      <c r="F58" s="22">
        <f>SUM(F59:F62)</f>
        <v>0</v>
      </c>
      <c r="G58" s="22">
        <f>SUM(G59:G62)</f>
        <v>0</v>
      </c>
    </row>
    <row r="59" spans="1:8" ht="12.75" customHeight="1" x14ac:dyDescent="0.25">
      <c r="A59" s="93"/>
      <c r="B59" s="12" t="s">
        <v>15</v>
      </c>
      <c r="C59" s="63" t="s">
        <v>16</v>
      </c>
      <c r="D59" s="13">
        <f t="shared" si="2"/>
        <v>11.3</v>
      </c>
      <c r="E59" s="13">
        <v>11.3</v>
      </c>
      <c r="F59" s="13"/>
      <c r="G59" s="13"/>
    </row>
    <row r="60" spans="1:8" ht="12.75" customHeight="1" x14ac:dyDescent="0.25">
      <c r="A60" s="93"/>
      <c r="B60" s="12" t="s">
        <v>15</v>
      </c>
      <c r="C60" s="83" t="s">
        <v>25</v>
      </c>
      <c r="D60" s="13">
        <f t="shared" si="2"/>
        <v>21.3</v>
      </c>
      <c r="E60" s="13">
        <v>21.3</v>
      </c>
      <c r="F60" s="13"/>
      <c r="G60" s="13"/>
    </row>
    <row r="61" spans="1:8" ht="12.75" customHeight="1" x14ac:dyDescent="0.25">
      <c r="A61" s="93"/>
      <c r="B61" s="12" t="s">
        <v>19</v>
      </c>
      <c r="C61" s="85"/>
      <c r="D61" s="13">
        <f t="shared" si="2"/>
        <v>2</v>
      </c>
      <c r="E61" s="13">
        <v>2</v>
      </c>
      <c r="F61" s="13"/>
      <c r="G61" s="13"/>
    </row>
    <row r="62" spans="1:8" ht="12.75" customHeight="1" x14ac:dyDescent="0.25">
      <c r="A62" s="93"/>
      <c r="B62" s="12" t="s">
        <v>15</v>
      </c>
      <c r="C62" s="63" t="s">
        <v>26</v>
      </c>
      <c r="D62" s="13">
        <f t="shared" si="2"/>
        <v>6.6</v>
      </c>
      <c r="E62" s="13">
        <v>6.6</v>
      </c>
      <c r="F62" s="24"/>
      <c r="G62" s="23"/>
    </row>
    <row r="63" spans="1:8" ht="15" customHeight="1" x14ac:dyDescent="0.25">
      <c r="A63" s="93" t="s">
        <v>36</v>
      </c>
      <c r="B63" s="19" t="s">
        <v>37</v>
      </c>
      <c r="C63" s="65"/>
      <c r="D63" s="21">
        <f t="shared" si="2"/>
        <v>26.7</v>
      </c>
      <c r="E63" s="21">
        <f>SUM(E64:E67)</f>
        <v>25.3</v>
      </c>
      <c r="F63" s="22">
        <f>SUM(F64:F67)</f>
        <v>0</v>
      </c>
      <c r="G63" s="21">
        <f>SUM(G64:G67)</f>
        <v>1.4</v>
      </c>
    </row>
    <row r="64" spans="1:8" ht="12.75" customHeight="1" x14ac:dyDescent="0.25">
      <c r="A64" s="93"/>
      <c r="B64" s="12" t="s">
        <v>15</v>
      </c>
      <c r="C64" s="63" t="s">
        <v>16</v>
      </c>
      <c r="D64" s="13">
        <f t="shared" si="2"/>
        <v>7.9</v>
      </c>
      <c r="E64" s="13">
        <v>7.2</v>
      </c>
      <c r="F64" s="13"/>
      <c r="G64" s="13">
        <v>0.7</v>
      </c>
    </row>
    <row r="65" spans="1:7" ht="12.75" customHeight="1" x14ac:dyDescent="0.25">
      <c r="A65" s="93"/>
      <c r="B65" s="12" t="s">
        <v>15</v>
      </c>
      <c r="C65" s="83" t="s">
        <v>25</v>
      </c>
      <c r="D65" s="13">
        <f t="shared" si="2"/>
        <v>14.1</v>
      </c>
      <c r="E65" s="13">
        <v>14.1</v>
      </c>
      <c r="F65" s="13"/>
      <c r="G65" s="13"/>
    </row>
    <row r="66" spans="1:7" ht="12.75" customHeight="1" x14ac:dyDescent="0.25">
      <c r="A66" s="93"/>
      <c r="B66" s="12" t="s">
        <v>19</v>
      </c>
      <c r="C66" s="85"/>
      <c r="D66" s="13">
        <f t="shared" si="2"/>
        <v>0.6</v>
      </c>
      <c r="E66" s="13">
        <v>0.6</v>
      </c>
      <c r="F66" s="13"/>
      <c r="G66" s="13"/>
    </row>
    <row r="67" spans="1:7" ht="12.75" customHeight="1" x14ac:dyDescent="0.25">
      <c r="A67" s="93"/>
      <c r="B67" s="12" t="s">
        <v>15</v>
      </c>
      <c r="C67" s="63" t="s">
        <v>26</v>
      </c>
      <c r="D67" s="13">
        <f t="shared" si="2"/>
        <v>4.0999999999999996</v>
      </c>
      <c r="E67" s="13">
        <v>3.4</v>
      </c>
      <c r="F67" s="24"/>
      <c r="G67" s="77">
        <v>0.7</v>
      </c>
    </row>
    <row r="68" spans="1:7" ht="15" customHeight="1" x14ac:dyDescent="0.25">
      <c r="A68" s="93" t="s">
        <v>38</v>
      </c>
      <c r="B68" s="19" t="s">
        <v>39</v>
      </c>
      <c r="C68" s="20"/>
      <c r="D68" s="21">
        <f t="shared" si="2"/>
        <v>38.199999999999996</v>
      </c>
      <c r="E68" s="21">
        <f>SUM(E69:E72)</f>
        <v>38.199999999999996</v>
      </c>
      <c r="F68" s="22">
        <f>SUM(F69:F72)</f>
        <v>0</v>
      </c>
      <c r="G68" s="22">
        <f>SUM(G69:G72)</f>
        <v>0</v>
      </c>
    </row>
    <row r="69" spans="1:7" ht="12.75" customHeight="1" x14ac:dyDescent="0.25">
      <c r="A69" s="93"/>
      <c r="B69" s="12" t="s">
        <v>15</v>
      </c>
      <c r="C69" s="63" t="s">
        <v>16</v>
      </c>
      <c r="D69" s="13">
        <f t="shared" si="2"/>
        <v>10.5</v>
      </c>
      <c r="E69" s="13">
        <v>10.5</v>
      </c>
      <c r="F69" s="13"/>
      <c r="G69" s="13"/>
    </row>
    <row r="70" spans="1:7" ht="12.75" customHeight="1" x14ac:dyDescent="0.25">
      <c r="A70" s="93"/>
      <c r="B70" s="12" t="s">
        <v>15</v>
      </c>
      <c r="C70" s="83" t="s">
        <v>25</v>
      </c>
      <c r="D70" s="13">
        <f t="shared" si="2"/>
        <v>22.4</v>
      </c>
      <c r="E70" s="13">
        <v>22.4</v>
      </c>
      <c r="F70" s="13"/>
      <c r="G70" s="13"/>
    </row>
    <row r="71" spans="1:7" ht="12.75" customHeight="1" x14ac:dyDescent="0.25">
      <c r="A71" s="93"/>
      <c r="B71" s="12" t="s">
        <v>19</v>
      </c>
      <c r="C71" s="84"/>
      <c r="D71" s="13">
        <f t="shared" si="2"/>
        <v>2</v>
      </c>
      <c r="E71" s="13">
        <v>2</v>
      </c>
      <c r="F71" s="13"/>
      <c r="G71" s="13"/>
    </row>
    <row r="72" spans="1:7" ht="12.75" customHeight="1" x14ac:dyDescent="0.25">
      <c r="A72" s="93"/>
      <c r="B72" s="12" t="s">
        <v>15</v>
      </c>
      <c r="C72" s="63" t="s">
        <v>26</v>
      </c>
      <c r="D72" s="13">
        <f t="shared" si="2"/>
        <v>3.3</v>
      </c>
      <c r="E72" s="13">
        <v>3.3</v>
      </c>
      <c r="F72" s="24"/>
      <c r="G72" s="23"/>
    </row>
    <row r="73" spans="1:7" ht="15" customHeight="1" x14ac:dyDescent="0.25">
      <c r="A73" s="94" t="s">
        <v>40</v>
      </c>
      <c r="B73" s="19" t="s">
        <v>41</v>
      </c>
      <c r="C73" s="65"/>
      <c r="D73" s="21">
        <f t="shared" si="2"/>
        <v>42.6</v>
      </c>
      <c r="E73" s="21">
        <f>SUM(E74:E77)</f>
        <v>42.6</v>
      </c>
      <c r="F73" s="22">
        <f>SUM(F74:F77)</f>
        <v>0</v>
      </c>
      <c r="G73" s="22">
        <f>SUM(G74:G77)</f>
        <v>0</v>
      </c>
    </row>
    <row r="74" spans="1:7" ht="12.75" customHeight="1" x14ac:dyDescent="0.25">
      <c r="A74" s="94"/>
      <c r="B74" s="12" t="s">
        <v>15</v>
      </c>
      <c r="C74" s="63" t="s">
        <v>16</v>
      </c>
      <c r="D74" s="13">
        <f t="shared" si="2"/>
        <v>9.3000000000000007</v>
      </c>
      <c r="E74" s="13">
        <v>9.3000000000000007</v>
      </c>
      <c r="F74" s="13"/>
      <c r="G74" s="13"/>
    </row>
    <row r="75" spans="1:7" ht="12.75" customHeight="1" x14ac:dyDescent="0.25">
      <c r="A75" s="94"/>
      <c r="B75" s="12" t="s">
        <v>15</v>
      </c>
      <c r="C75" s="83" t="s">
        <v>25</v>
      </c>
      <c r="D75" s="13">
        <f t="shared" si="2"/>
        <v>28.2</v>
      </c>
      <c r="E75" s="13">
        <v>28.2</v>
      </c>
      <c r="F75" s="13"/>
      <c r="G75" s="13"/>
    </row>
    <row r="76" spans="1:7" ht="12.75" customHeight="1" x14ac:dyDescent="0.25">
      <c r="A76" s="94"/>
      <c r="B76" s="12" t="s">
        <v>19</v>
      </c>
      <c r="C76" s="84"/>
      <c r="D76" s="13">
        <f t="shared" si="2"/>
        <v>1.2</v>
      </c>
      <c r="E76" s="13">
        <v>1.2</v>
      </c>
      <c r="F76" s="13"/>
      <c r="G76" s="13"/>
    </row>
    <row r="77" spans="1:7" ht="12.75" customHeight="1" x14ac:dyDescent="0.25">
      <c r="A77" s="94"/>
      <c r="B77" s="12" t="s">
        <v>15</v>
      </c>
      <c r="C77" s="63" t="s">
        <v>26</v>
      </c>
      <c r="D77" s="13">
        <f t="shared" si="2"/>
        <v>3.9</v>
      </c>
      <c r="E77" s="13">
        <v>3.9</v>
      </c>
      <c r="F77" s="24"/>
      <c r="G77" s="23"/>
    </row>
    <row r="78" spans="1:7" ht="15" customHeight="1" x14ac:dyDescent="0.25">
      <c r="A78" s="94" t="s">
        <v>42</v>
      </c>
      <c r="B78" s="19" t="s">
        <v>43</v>
      </c>
      <c r="C78" s="65"/>
      <c r="D78" s="21">
        <f t="shared" si="2"/>
        <v>44.399999999999991</v>
      </c>
      <c r="E78" s="21">
        <f>SUM(E79:E82)</f>
        <v>44.399999999999991</v>
      </c>
      <c r="F78" s="22">
        <f>SUM(F79:F82)</f>
        <v>0</v>
      </c>
      <c r="G78" s="22">
        <f>SUM(G79:G82)</f>
        <v>0</v>
      </c>
    </row>
    <row r="79" spans="1:7" ht="12.75" customHeight="1" x14ac:dyDescent="0.25">
      <c r="A79" s="94"/>
      <c r="B79" s="12" t="s">
        <v>15</v>
      </c>
      <c r="C79" s="63" t="s">
        <v>16</v>
      </c>
      <c r="D79" s="13">
        <f>SUM(G79+E79)</f>
        <v>14.2</v>
      </c>
      <c r="E79" s="13">
        <v>14.2</v>
      </c>
      <c r="F79" s="13"/>
      <c r="G79" s="13"/>
    </row>
    <row r="80" spans="1:7" ht="12.75" customHeight="1" x14ac:dyDescent="0.25">
      <c r="A80" s="94"/>
      <c r="B80" s="12" t="s">
        <v>15</v>
      </c>
      <c r="C80" s="83" t="s">
        <v>25</v>
      </c>
      <c r="D80" s="13">
        <f t="shared" si="2"/>
        <v>22.1</v>
      </c>
      <c r="E80" s="13">
        <v>22.1</v>
      </c>
      <c r="F80" s="13"/>
      <c r="G80" s="13"/>
    </row>
    <row r="81" spans="1:7" ht="12.75" customHeight="1" x14ac:dyDescent="0.25">
      <c r="A81" s="94"/>
      <c r="B81" s="12" t="s">
        <v>19</v>
      </c>
      <c r="C81" s="84"/>
      <c r="D81" s="13">
        <f t="shared" si="2"/>
        <v>4.8</v>
      </c>
      <c r="E81" s="13">
        <v>4.8</v>
      </c>
      <c r="F81" s="13"/>
      <c r="G81" s="13"/>
    </row>
    <row r="82" spans="1:7" ht="12.75" customHeight="1" x14ac:dyDescent="0.25">
      <c r="A82" s="94"/>
      <c r="B82" s="12" t="s">
        <v>15</v>
      </c>
      <c r="C82" s="63" t="s">
        <v>26</v>
      </c>
      <c r="D82" s="13">
        <f t="shared" si="2"/>
        <v>3.3</v>
      </c>
      <c r="E82" s="13">
        <v>3.3</v>
      </c>
      <c r="F82" s="24"/>
      <c r="G82" s="13"/>
    </row>
    <row r="83" spans="1:7" ht="15" customHeight="1" x14ac:dyDescent="0.25">
      <c r="A83" s="94" t="s">
        <v>44</v>
      </c>
      <c r="B83" s="19" t="s">
        <v>45</v>
      </c>
      <c r="C83" s="20"/>
      <c r="D83" s="21">
        <f t="shared" si="2"/>
        <v>29.599999999999998</v>
      </c>
      <c r="E83" s="21">
        <f>SUM(E84:E87)</f>
        <v>29.599999999999998</v>
      </c>
      <c r="F83" s="22">
        <f>SUM(F84:F87)</f>
        <v>0</v>
      </c>
      <c r="G83" s="22">
        <f>SUM(G84:G87)</f>
        <v>0</v>
      </c>
    </row>
    <row r="84" spans="1:7" ht="12.95" customHeight="1" x14ac:dyDescent="0.25">
      <c r="A84" s="94"/>
      <c r="B84" s="12" t="s">
        <v>15</v>
      </c>
      <c r="C84" s="66" t="s">
        <v>16</v>
      </c>
      <c r="D84" s="13">
        <f t="shared" si="2"/>
        <v>7.2</v>
      </c>
      <c r="E84" s="13">
        <v>7.2</v>
      </c>
      <c r="F84" s="13"/>
      <c r="G84" s="13"/>
    </row>
    <row r="85" spans="1:7" ht="12.95" customHeight="1" x14ac:dyDescent="0.25">
      <c r="A85" s="94"/>
      <c r="B85" s="12" t="s">
        <v>15</v>
      </c>
      <c r="C85" s="83" t="s">
        <v>25</v>
      </c>
      <c r="D85" s="13">
        <f t="shared" si="2"/>
        <v>19.3</v>
      </c>
      <c r="E85" s="13">
        <v>19.3</v>
      </c>
      <c r="F85" s="13"/>
      <c r="G85" s="13"/>
    </row>
    <row r="86" spans="1:7" ht="12.95" customHeight="1" x14ac:dyDescent="0.25">
      <c r="A86" s="94"/>
      <c r="B86" s="12" t="s">
        <v>19</v>
      </c>
      <c r="C86" s="85"/>
      <c r="D86" s="13">
        <f t="shared" si="2"/>
        <v>0.4</v>
      </c>
      <c r="E86" s="13">
        <v>0.4</v>
      </c>
      <c r="F86" s="13"/>
      <c r="G86" s="13"/>
    </row>
    <row r="87" spans="1:7" ht="12.95" customHeight="1" x14ac:dyDescent="0.25">
      <c r="A87" s="94"/>
      <c r="B87" s="12" t="s">
        <v>15</v>
      </c>
      <c r="C87" s="66" t="s">
        <v>26</v>
      </c>
      <c r="D87" s="13">
        <f t="shared" si="2"/>
        <v>2.7</v>
      </c>
      <c r="E87" s="13">
        <v>2.7</v>
      </c>
      <c r="F87" s="24"/>
      <c r="G87" s="23"/>
    </row>
    <row r="88" spans="1:7" ht="15" customHeight="1" x14ac:dyDescent="0.25">
      <c r="A88" s="94" t="s">
        <v>46</v>
      </c>
      <c r="B88" s="19" t="s">
        <v>47</v>
      </c>
      <c r="C88" s="64"/>
      <c r="D88" s="21">
        <f t="shared" si="2"/>
        <v>54.599999999999994</v>
      </c>
      <c r="E88" s="21">
        <f>SUM(E89:E92)</f>
        <v>54.599999999999994</v>
      </c>
      <c r="F88" s="22">
        <f>SUM(F89:F92)</f>
        <v>0</v>
      </c>
      <c r="G88" s="22">
        <f>SUM(G89:G92)</f>
        <v>0</v>
      </c>
    </row>
    <row r="89" spans="1:7" ht="12.75" customHeight="1" x14ac:dyDescent="0.25">
      <c r="A89" s="94"/>
      <c r="B89" s="12" t="s">
        <v>15</v>
      </c>
      <c r="C89" s="66" t="s">
        <v>16</v>
      </c>
      <c r="D89" s="13">
        <f t="shared" si="2"/>
        <v>12.3</v>
      </c>
      <c r="E89" s="13">
        <v>12.3</v>
      </c>
      <c r="F89" s="13"/>
      <c r="G89" s="13"/>
    </row>
    <row r="90" spans="1:7" ht="12.75" customHeight="1" x14ac:dyDescent="0.25">
      <c r="A90" s="94"/>
      <c r="B90" s="12" t="s">
        <v>15</v>
      </c>
      <c r="C90" s="83" t="s">
        <v>25</v>
      </c>
      <c r="D90" s="13">
        <f t="shared" ref="D90:D154" si="3">SUM(G90+E90)</f>
        <v>33.299999999999997</v>
      </c>
      <c r="E90" s="13">
        <v>33.299999999999997</v>
      </c>
      <c r="F90" s="13"/>
      <c r="G90" s="13"/>
    </row>
    <row r="91" spans="1:7" ht="12.75" customHeight="1" x14ac:dyDescent="0.25">
      <c r="A91" s="94"/>
      <c r="B91" s="12" t="s">
        <v>19</v>
      </c>
      <c r="C91" s="84"/>
      <c r="D91" s="13">
        <f t="shared" si="3"/>
        <v>3.9</v>
      </c>
      <c r="E91" s="13">
        <v>3.9</v>
      </c>
      <c r="F91" s="13"/>
      <c r="G91" s="13"/>
    </row>
    <row r="92" spans="1:7" ht="12.75" customHeight="1" x14ac:dyDescent="0.25">
      <c r="A92" s="94"/>
      <c r="B92" s="12" t="s">
        <v>15</v>
      </c>
      <c r="C92" s="66" t="s">
        <v>26</v>
      </c>
      <c r="D92" s="13">
        <f t="shared" si="3"/>
        <v>5.0999999999999996</v>
      </c>
      <c r="E92" s="13">
        <v>5.0999999999999996</v>
      </c>
      <c r="F92" s="24"/>
      <c r="G92" s="13"/>
    </row>
    <row r="93" spans="1:7" ht="15" customHeight="1" x14ac:dyDescent="0.25">
      <c r="A93" s="94" t="s">
        <v>48</v>
      </c>
      <c r="B93" s="19" t="s">
        <v>49</v>
      </c>
      <c r="C93" s="64"/>
      <c r="D93" s="21">
        <f t="shared" si="3"/>
        <v>29.7</v>
      </c>
      <c r="E93" s="21">
        <f>SUM(E94:E97)</f>
        <v>29</v>
      </c>
      <c r="F93" s="22">
        <f>SUM(F94:F97)</f>
        <v>0</v>
      </c>
      <c r="G93" s="21">
        <f>SUM(G94:G97)</f>
        <v>0.7</v>
      </c>
    </row>
    <row r="94" spans="1:7" ht="12.75" customHeight="1" x14ac:dyDescent="0.25">
      <c r="A94" s="94"/>
      <c r="B94" s="12" t="s">
        <v>15</v>
      </c>
      <c r="C94" s="66" t="s">
        <v>16</v>
      </c>
      <c r="D94" s="13">
        <f t="shared" si="3"/>
        <v>8.5</v>
      </c>
      <c r="E94" s="13">
        <v>7.8</v>
      </c>
      <c r="F94" s="13"/>
      <c r="G94" s="13">
        <v>0.7</v>
      </c>
    </row>
    <row r="95" spans="1:7" ht="12.75" customHeight="1" x14ac:dyDescent="0.25">
      <c r="A95" s="94"/>
      <c r="B95" s="12" t="s">
        <v>15</v>
      </c>
      <c r="C95" s="83" t="s">
        <v>25</v>
      </c>
      <c r="D95" s="13">
        <f t="shared" si="3"/>
        <v>14</v>
      </c>
      <c r="E95" s="13">
        <v>14</v>
      </c>
      <c r="F95" s="13"/>
      <c r="G95" s="13"/>
    </row>
    <row r="96" spans="1:7" ht="12.75" customHeight="1" x14ac:dyDescent="0.25">
      <c r="A96" s="94"/>
      <c r="B96" s="12" t="s">
        <v>19</v>
      </c>
      <c r="C96" s="84"/>
      <c r="D96" s="13">
        <f t="shared" si="3"/>
        <v>1.2</v>
      </c>
      <c r="E96" s="13">
        <v>1.2</v>
      </c>
      <c r="F96" s="13"/>
      <c r="G96" s="13"/>
    </row>
    <row r="97" spans="1:14" ht="12.75" customHeight="1" x14ac:dyDescent="0.25">
      <c r="A97" s="94"/>
      <c r="B97" s="12" t="s">
        <v>15</v>
      </c>
      <c r="C97" s="66" t="s">
        <v>26</v>
      </c>
      <c r="D97" s="13">
        <f t="shared" si="3"/>
        <v>6</v>
      </c>
      <c r="E97" s="13">
        <v>6</v>
      </c>
      <c r="F97" s="24"/>
      <c r="G97" s="23"/>
    </row>
    <row r="98" spans="1:14" ht="15" customHeight="1" x14ac:dyDescent="0.25">
      <c r="A98" s="94" t="s">
        <v>50</v>
      </c>
      <c r="B98" s="19" t="s">
        <v>51</v>
      </c>
      <c r="C98" s="64"/>
      <c r="D98" s="21">
        <f t="shared" si="3"/>
        <v>27</v>
      </c>
      <c r="E98" s="21">
        <f>SUM(E99:E102)</f>
        <v>27</v>
      </c>
      <c r="F98" s="22">
        <f>SUM(F99:F102)</f>
        <v>0</v>
      </c>
      <c r="G98" s="22">
        <f>SUM(G99:G102)</f>
        <v>0</v>
      </c>
    </row>
    <row r="99" spans="1:14" ht="12.75" customHeight="1" x14ac:dyDescent="0.25">
      <c r="A99" s="94"/>
      <c r="B99" s="12" t="s">
        <v>15</v>
      </c>
      <c r="C99" s="66" t="s">
        <v>16</v>
      </c>
      <c r="D99" s="13">
        <f t="shared" si="3"/>
        <v>5.7</v>
      </c>
      <c r="E99" s="13">
        <v>5.7</v>
      </c>
      <c r="F99" s="13"/>
      <c r="G99" s="13"/>
    </row>
    <row r="100" spans="1:14" ht="12.75" customHeight="1" x14ac:dyDescent="0.25">
      <c r="A100" s="94"/>
      <c r="B100" s="12" t="s">
        <v>15</v>
      </c>
      <c r="C100" s="83" t="s">
        <v>25</v>
      </c>
      <c r="D100" s="13">
        <f t="shared" si="3"/>
        <v>15.4</v>
      </c>
      <c r="E100" s="13">
        <v>15.4</v>
      </c>
      <c r="F100" s="13"/>
      <c r="G100" s="13"/>
    </row>
    <row r="101" spans="1:14" ht="12.75" customHeight="1" x14ac:dyDescent="0.25">
      <c r="A101" s="94"/>
      <c r="B101" s="12" t="s">
        <v>19</v>
      </c>
      <c r="C101" s="85"/>
      <c r="D101" s="13">
        <f t="shared" si="3"/>
        <v>2.4</v>
      </c>
      <c r="E101" s="13">
        <v>2.4</v>
      </c>
      <c r="F101" s="13"/>
      <c r="G101" s="13"/>
    </row>
    <row r="102" spans="1:14" ht="12.75" customHeight="1" x14ac:dyDescent="0.25">
      <c r="A102" s="94"/>
      <c r="B102" s="12" t="s">
        <v>15</v>
      </c>
      <c r="C102" s="66" t="s">
        <v>26</v>
      </c>
      <c r="D102" s="13">
        <f t="shared" si="3"/>
        <v>3.5</v>
      </c>
      <c r="E102" s="13">
        <v>3.5</v>
      </c>
      <c r="F102" s="24"/>
      <c r="G102" s="23"/>
    </row>
    <row r="103" spans="1:14" ht="15" customHeight="1" x14ac:dyDescent="0.25">
      <c r="A103" s="93" t="s">
        <v>52</v>
      </c>
      <c r="B103" s="19" t="s">
        <v>53</v>
      </c>
      <c r="C103" s="20"/>
      <c r="D103" s="21">
        <f t="shared" si="3"/>
        <v>26.7</v>
      </c>
      <c r="E103" s="21">
        <f>SUM(E104:E107)</f>
        <v>26.7</v>
      </c>
      <c r="F103" s="22">
        <f>SUM(F104:F107)</f>
        <v>0</v>
      </c>
      <c r="G103" s="22">
        <f>SUM(G104:G107)</f>
        <v>0</v>
      </c>
    </row>
    <row r="104" spans="1:14" ht="12.75" customHeight="1" x14ac:dyDescent="0.25">
      <c r="A104" s="93"/>
      <c r="B104" s="12" t="s">
        <v>15</v>
      </c>
      <c r="C104" s="66" t="s">
        <v>16</v>
      </c>
      <c r="D104" s="13">
        <f t="shared" si="3"/>
        <v>6.6</v>
      </c>
      <c r="E104" s="13">
        <v>6.6</v>
      </c>
      <c r="F104" s="13"/>
      <c r="G104" s="13"/>
    </row>
    <row r="105" spans="1:14" ht="12.75" customHeight="1" x14ac:dyDescent="0.25">
      <c r="A105" s="93"/>
      <c r="B105" s="12" t="s">
        <v>15</v>
      </c>
      <c r="C105" s="83" t="s">
        <v>25</v>
      </c>
      <c r="D105" s="13">
        <f t="shared" si="3"/>
        <v>11.4</v>
      </c>
      <c r="E105" s="13">
        <v>11.4</v>
      </c>
      <c r="F105" s="13"/>
      <c r="G105" s="13"/>
    </row>
    <row r="106" spans="1:14" ht="12.75" customHeight="1" x14ac:dyDescent="0.25">
      <c r="A106" s="93"/>
      <c r="B106" s="12" t="s">
        <v>19</v>
      </c>
      <c r="C106" s="84"/>
      <c r="D106" s="13">
        <f t="shared" si="3"/>
        <v>2.9</v>
      </c>
      <c r="E106" s="13">
        <v>2.9</v>
      </c>
      <c r="F106" s="13"/>
      <c r="G106" s="13"/>
    </row>
    <row r="107" spans="1:14" ht="12.75" customHeight="1" x14ac:dyDescent="0.25">
      <c r="A107" s="93"/>
      <c r="B107" s="12" t="s">
        <v>15</v>
      </c>
      <c r="C107" s="66" t="s">
        <v>26</v>
      </c>
      <c r="D107" s="13">
        <f t="shared" si="3"/>
        <v>5.8</v>
      </c>
      <c r="E107" s="13">
        <v>5.8</v>
      </c>
      <c r="F107" s="24"/>
      <c r="G107" s="13"/>
    </row>
    <row r="108" spans="1:14" ht="15" customHeight="1" x14ac:dyDescent="0.25">
      <c r="A108" s="93" t="s">
        <v>54</v>
      </c>
      <c r="B108" s="19" t="s">
        <v>55</v>
      </c>
      <c r="C108" s="64"/>
      <c r="D108" s="21">
        <f t="shared" si="3"/>
        <v>49.099999999999994</v>
      </c>
      <c r="E108" s="21">
        <f>SUM(E109:E112)</f>
        <v>47.699999999999996</v>
      </c>
      <c r="F108" s="22">
        <f>SUM(F109:F112)</f>
        <v>0</v>
      </c>
      <c r="G108" s="21">
        <f>SUM(G109:G112)</f>
        <v>1.4</v>
      </c>
    </row>
    <row r="109" spans="1:14" ht="12.75" customHeight="1" x14ac:dyDescent="0.25">
      <c r="A109" s="93"/>
      <c r="B109" s="12" t="s">
        <v>15</v>
      </c>
      <c r="C109" s="66" t="s">
        <v>16</v>
      </c>
      <c r="D109" s="13">
        <f t="shared" si="3"/>
        <v>14.9</v>
      </c>
      <c r="E109" s="13">
        <v>14.9</v>
      </c>
      <c r="F109" s="13"/>
      <c r="G109" s="13"/>
    </row>
    <row r="110" spans="1:14" ht="12.75" customHeight="1" x14ac:dyDescent="0.25">
      <c r="A110" s="93"/>
      <c r="B110" s="12" t="s">
        <v>15</v>
      </c>
      <c r="C110" s="83" t="s">
        <v>25</v>
      </c>
      <c r="D110" s="13">
        <f t="shared" si="3"/>
        <v>19</v>
      </c>
      <c r="E110" s="13">
        <v>19</v>
      </c>
      <c r="F110" s="13"/>
      <c r="G110" s="13"/>
      <c r="H110" s="25"/>
      <c r="I110" s="26"/>
      <c r="J110" s="27"/>
      <c r="K110" s="28"/>
      <c r="L110" s="28"/>
      <c r="M110" s="28"/>
      <c r="N110" s="28"/>
    </row>
    <row r="111" spans="1:14" ht="12.75" customHeight="1" x14ac:dyDescent="0.25">
      <c r="A111" s="93"/>
      <c r="B111" s="12" t="s">
        <v>19</v>
      </c>
      <c r="C111" s="84"/>
      <c r="D111" s="13">
        <f t="shared" si="3"/>
        <v>8.6999999999999993</v>
      </c>
      <c r="E111" s="13">
        <v>8.6999999999999993</v>
      </c>
      <c r="F111" s="13"/>
      <c r="G111" s="13"/>
      <c r="H111" s="25"/>
      <c r="I111" s="29"/>
      <c r="J111" s="30"/>
      <c r="K111" s="31"/>
      <c r="L111" s="31"/>
      <c r="M111" s="31"/>
      <c r="N111" s="31"/>
    </row>
    <row r="112" spans="1:14" ht="12.75" customHeight="1" x14ac:dyDescent="0.25">
      <c r="A112" s="93"/>
      <c r="B112" s="12" t="s">
        <v>15</v>
      </c>
      <c r="C112" s="66" t="s">
        <v>26</v>
      </c>
      <c r="D112" s="13">
        <f t="shared" si="3"/>
        <v>6.5</v>
      </c>
      <c r="E112" s="13">
        <v>5.0999999999999996</v>
      </c>
      <c r="F112" s="24"/>
      <c r="G112" s="77">
        <v>1.4</v>
      </c>
      <c r="H112" s="25"/>
      <c r="I112" s="29"/>
      <c r="J112" s="30"/>
      <c r="K112" s="31"/>
      <c r="L112" s="31"/>
      <c r="M112" s="31"/>
      <c r="N112" s="31"/>
    </row>
    <row r="113" spans="1:14" ht="15" customHeight="1" x14ac:dyDescent="0.25">
      <c r="A113" s="93" t="s">
        <v>56</v>
      </c>
      <c r="B113" s="19" t="s">
        <v>57</v>
      </c>
      <c r="C113" s="64"/>
      <c r="D113" s="21">
        <f t="shared" si="3"/>
        <v>924.7</v>
      </c>
      <c r="E113" s="21">
        <f>SUM(E114:E115)</f>
        <v>924.7</v>
      </c>
      <c r="F113" s="21">
        <f>SUM(F114:F115)</f>
        <v>848.1</v>
      </c>
      <c r="G113" s="22">
        <f>SUM(G114:G115)</f>
        <v>0</v>
      </c>
      <c r="H113" s="25"/>
      <c r="I113" s="29"/>
      <c r="J113" s="30"/>
      <c r="K113" s="31"/>
      <c r="L113" s="31"/>
      <c r="M113" s="31"/>
      <c r="N113" s="31"/>
    </row>
    <row r="114" spans="1:14" ht="12.75" customHeight="1" x14ac:dyDescent="0.25">
      <c r="A114" s="93"/>
      <c r="B114" s="17" t="s">
        <v>20</v>
      </c>
      <c r="C114" s="83" t="s">
        <v>16</v>
      </c>
      <c r="D114" s="13">
        <f t="shared" si="3"/>
        <v>886.6</v>
      </c>
      <c r="E114" s="13">
        <v>886.6</v>
      </c>
      <c r="F114" s="13">
        <v>817.2</v>
      </c>
      <c r="G114" s="13"/>
      <c r="H114" s="25"/>
      <c r="I114" s="29"/>
      <c r="J114" s="30"/>
      <c r="K114" s="31"/>
      <c r="L114" s="31"/>
      <c r="M114" s="31"/>
      <c r="N114" s="31"/>
    </row>
    <row r="115" spans="1:14" ht="12.75" customHeight="1" x14ac:dyDescent="0.25">
      <c r="A115" s="93"/>
      <c r="B115" s="12" t="s">
        <v>15</v>
      </c>
      <c r="C115" s="84"/>
      <c r="D115" s="13">
        <f t="shared" si="3"/>
        <v>38.1</v>
      </c>
      <c r="E115" s="13">
        <v>38.1</v>
      </c>
      <c r="F115" s="13">
        <v>30.9</v>
      </c>
      <c r="G115" s="13"/>
      <c r="H115" s="25"/>
      <c r="I115" s="29"/>
      <c r="J115" s="30"/>
      <c r="K115" s="31"/>
      <c r="L115" s="31"/>
      <c r="M115" s="31"/>
      <c r="N115" s="31"/>
    </row>
    <row r="116" spans="1:14" ht="15" customHeight="1" x14ac:dyDescent="0.25">
      <c r="A116" s="93" t="s">
        <v>58</v>
      </c>
      <c r="B116" s="32" t="s">
        <v>59</v>
      </c>
      <c r="C116" s="20"/>
      <c r="D116" s="21">
        <f t="shared" si="3"/>
        <v>1114.8999999999999</v>
      </c>
      <c r="E116" s="21">
        <f>SUM(E117:E122)</f>
        <v>1114.8999999999999</v>
      </c>
      <c r="F116" s="21">
        <f>SUM(F117:F122)</f>
        <v>926.3</v>
      </c>
      <c r="G116" s="22">
        <f>SUM(G117:G122)</f>
        <v>0</v>
      </c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3"/>
      <c r="B117" s="17" t="s">
        <v>20</v>
      </c>
      <c r="C117" s="66" t="s">
        <v>16</v>
      </c>
      <c r="D117" s="13">
        <f t="shared" si="3"/>
        <v>35</v>
      </c>
      <c r="E117" s="13">
        <v>35</v>
      </c>
      <c r="F117" s="13"/>
      <c r="G117" s="39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3"/>
      <c r="B118" s="12" t="s">
        <v>151</v>
      </c>
      <c r="C118" s="83" t="s">
        <v>22</v>
      </c>
      <c r="D118" s="13">
        <f t="shared" si="3"/>
        <v>10.4</v>
      </c>
      <c r="E118" s="13">
        <v>10.4</v>
      </c>
      <c r="F118" s="13">
        <v>0.4</v>
      </c>
      <c r="G118" s="39"/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3"/>
      <c r="B119" s="12" t="s">
        <v>143</v>
      </c>
      <c r="C119" s="84"/>
      <c r="D119" s="13">
        <f t="shared" si="3"/>
        <v>663.3</v>
      </c>
      <c r="E119" s="13">
        <v>663.3</v>
      </c>
      <c r="F119" s="13">
        <v>643.4</v>
      </c>
      <c r="G119" s="39"/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3"/>
      <c r="B120" s="12" t="s">
        <v>150</v>
      </c>
      <c r="C120" s="84"/>
      <c r="D120" s="13">
        <f t="shared" si="3"/>
        <v>1.8</v>
      </c>
      <c r="E120" s="13">
        <v>1.8</v>
      </c>
      <c r="F120" s="13">
        <v>1.8</v>
      </c>
      <c r="G120" s="39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3"/>
      <c r="B121" s="12" t="s">
        <v>15</v>
      </c>
      <c r="C121" s="84"/>
      <c r="D121" s="13">
        <f t="shared" si="3"/>
        <v>401.9</v>
      </c>
      <c r="E121" s="13">
        <v>401.9</v>
      </c>
      <c r="F121" s="13">
        <v>280.7</v>
      </c>
      <c r="G121" s="13"/>
      <c r="H121" s="25"/>
      <c r="I121" s="26"/>
      <c r="K121" s="28"/>
      <c r="L121" s="28"/>
      <c r="M121" s="28"/>
      <c r="N121" s="28"/>
    </row>
    <row r="122" spans="1:14" ht="12.75" customHeight="1" x14ac:dyDescent="0.25">
      <c r="A122" s="93"/>
      <c r="B122" s="12" t="s">
        <v>19</v>
      </c>
      <c r="C122" s="85"/>
      <c r="D122" s="13">
        <f t="shared" si="3"/>
        <v>2.5</v>
      </c>
      <c r="E122" s="13">
        <v>2.5</v>
      </c>
      <c r="F122" s="18"/>
      <c r="G122" s="18"/>
      <c r="H122" s="25"/>
      <c r="I122" s="29"/>
      <c r="J122" s="30"/>
      <c r="K122" s="31"/>
      <c r="L122" s="31"/>
      <c r="M122" s="31"/>
      <c r="N122" s="31"/>
    </row>
    <row r="123" spans="1:14" ht="15" customHeight="1" x14ac:dyDescent="0.25">
      <c r="A123" s="93" t="s">
        <v>60</v>
      </c>
      <c r="B123" s="32" t="s">
        <v>61</v>
      </c>
      <c r="C123" s="64"/>
      <c r="D123" s="21">
        <f t="shared" si="3"/>
        <v>691.8</v>
      </c>
      <c r="E123" s="21">
        <f>SUM(E124:E128)</f>
        <v>691.8</v>
      </c>
      <c r="F123" s="21">
        <f>SUM(F124:F128)</f>
        <v>561.6</v>
      </c>
      <c r="G123" s="22">
        <f>SUM(G124:G128)</f>
        <v>0</v>
      </c>
      <c r="H123" s="25"/>
      <c r="I123" s="29"/>
      <c r="J123" s="34"/>
      <c r="K123" s="35"/>
      <c r="L123" s="36"/>
      <c r="M123" s="36"/>
      <c r="N123" s="31"/>
    </row>
    <row r="124" spans="1:14" ht="12.75" customHeight="1" x14ac:dyDescent="0.25">
      <c r="A124" s="93"/>
      <c r="B124" s="17" t="s">
        <v>20</v>
      </c>
      <c r="C124" s="66" t="s">
        <v>16</v>
      </c>
      <c r="D124" s="13">
        <f t="shared" si="3"/>
        <v>18</v>
      </c>
      <c r="E124" s="13">
        <v>18</v>
      </c>
      <c r="F124" s="13"/>
      <c r="G124" s="39"/>
      <c r="H124" s="25"/>
      <c r="I124" s="29"/>
      <c r="J124" s="34"/>
      <c r="K124" s="35"/>
      <c r="L124" s="37"/>
      <c r="M124" s="37"/>
      <c r="N124" s="31"/>
    </row>
    <row r="125" spans="1:14" ht="12.75" customHeight="1" x14ac:dyDescent="0.25">
      <c r="A125" s="93"/>
      <c r="B125" s="12" t="s">
        <v>151</v>
      </c>
      <c r="C125" s="83" t="s">
        <v>22</v>
      </c>
      <c r="D125" s="13">
        <f t="shared" si="3"/>
        <v>4.8</v>
      </c>
      <c r="E125" s="13">
        <v>4.8</v>
      </c>
      <c r="F125" s="13"/>
      <c r="G125" s="39"/>
      <c r="H125" s="25"/>
      <c r="I125" s="29"/>
      <c r="J125" s="34"/>
      <c r="K125" s="35"/>
      <c r="L125" s="37"/>
      <c r="M125" s="37"/>
      <c r="N125" s="31"/>
    </row>
    <row r="126" spans="1:14" ht="12.75" customHeight="1" x14ac:dyDescent="0.25">
      <c r="A126" s="93"/>
      <c r="B126" s="12" t="s">
        <v>143</v>
      </c>
      <c r="C126" s="84"/>
      <c r="D126" s="13">
        <f t="shared" si="3"/>
        <v>368.1</v>
      </c>
      <c r="E126" s="13">
        <v>368.1</v>
      </c>
      <c r="F126" s="13">
        <v>357.6</v>
      </c>
      <c r="G126" s="39"/>
      <c r="H126" s="25"/>
      <c r="I126" s="29"/>
      <c r="J126" s="34"/>
      <c r="K126" s="35"/>
      <c r="L126" s="37"/>
      <c r="M126" s="37"/>
      <c r="N126" s="31"/>
    </row>
    <row r="127" spans="1:14" ht="12.75" customHeight="1" x14ac:dyDescent="0.25">
      <c r="A127" s="93"/>
      <c r="B127" s="12" t="s">
        <v>15</v>
      </c>
      <c r="C127" s="84"/>
      <c r="D127" s="13">
        <f t="shared" si="3"/>
        <v>300.39999999999998</v>
      </c>
      <c r="E127" s="13">
        <v>300.39999999999998</v>
      </c>
      <c r="F127" s="13">
        <v>204</v>
      </c>
      <c r="G127" s="13"/>
      <c r="H127" s="25"/>
      <c r="I127" s="29"/>
      <c r="J127" s="34"/>
      <c r="K127" s="35"/>
      <c r="L127" s="36"/>
      <c r="M127" s="36"/>
      <c r="N127" s="31"/>
    </row>
    <row r="128" spans="1:14" ht="12.75" customHeight="1" x14ac:dyDescent="0.25">
      <c r="A128" s="93"/>
      <c r="B128" s="12" t="s">
        <v>19</v>
      </c>
      <c r="C128" s="85"/>
      <c r="D128" s="13">
        <f t="shared" si="3"/>
        <v>0.5</v>
      </c>
      <c r="E128" s="13">
        <v>0.5</v>
      </c>
      <c r="F128" s="13"/>
      <c r="G128" s="18"/>
      <c r="H128" s="25"/>
      <c r="I128" s="29"/>
      <c r="J128" s="34"/>
      <c r="K128" s="35"/>
      <c r="L128" s="36"/>
      <c r="M128" s="36"/>
      <c r="N128" s="31"/>
    </row>
    <row r="129" spans="1:14" ht="15" customHeight="1" x14ac:dyDescent="0.25">
      <c r="A129" s="86" t="s">
        <v>62</v>
      </c>
      <c r="B129" s="32" t="s">
        <v>63</v>
      </c>
      <c r="C129" s="64"/>
      <c r="D129" s="21">
        <f t="shared" si="3"/>
        <v>1026.2</v>
      </c>
      <c r="E129" s="21">
        <f>SUM(E130:E136)</f>
        <v>1026.2</v>
      </c>
      <c r="F129" s="21">
        <f>SUM(F130:F136)</f>
        <v>825</v>
      </c>
      <c r="G129" s="22">
        <f>SUM(G130:G136)</f>
        <v>0</v>
      </c>
      <c r="H129" s="25"/>
      <c r="I129" s="29"/>
      <c r="J129" s="34"/>
      <c r="K129" s="35"/>
      <c r="L129" s="36"/>
      <c r="M129" s="36"/>
      <c r="N129" s="31"/>
    </row>
    <row r="130" spans="1:14" ht="12.75" customHeight="1" x14ac:dyDescent="0.25">
      <c r="A130" s="87"/>
      <c r="B130" s="17" t="s">
        <v>20</v>
      </c>
      <c r="C130" s="66" t="s">
        <v>16</v>
      </c>
      <c r="D130" s="13">
        <f t="shared" si="3"/>
        <v>32</v>
      </c>
      <c r="E130" s="13">
        <v>32</v>
      </c>
      <c r="F130" s="13"/>
      <c r="G130" s="33"/>
      <c r="H130" s="36"/>
      <c r="I130" s="38"/>
      <c r="J130" s="34"/>
      <c r="K130" s="35"/>
      <c r="L130" s="36"/>
      <c r="M130" s="36"/>
      <c r="N130" s="36"/>
    </row>
    <row r="131" spans="1:14" ht="12.75" customHeight="1" x14ac:dyDescent="0.25">
      <c r="A131" s="87"/>
      <c r="B131" s="12" t="s">
        <v>151</v>
      </c>
      <c r="C131" s="83" t="s">
        <v>22</v>
      </c>
      <c r="D131" s="13">
        <f t="shared" si="3"/>
        <v>7.3</v>
      </c>
      <c r="E131" s="13">
        <v>7.3</v>
      </c>
      <c r="F131" s="13">
        <v>0.3</v>
      </c>
      <c r="G131" s="33"/>
      <c r="H131" s="36"/>
      <c r="I131" s="38"/>
      <c r="J131" s="34"/>
      <c r="K131" s="35"/>
      <c r="L131" s="36"/>
      <c r="M131" s="36"/>
      <c r="N131" s="36"/>
    </row>
    <row r="132" spans="1:14" ht="12.75" customHeight="1" x14ac:dyDescent="0.25">
      <c r="A132" s="87"/>
      <c r="B132" s="12" t="s">
        <v>152</v>
      </c>
      <c r="C132" s="84"/>
      <c r="D132" s="13">
        <f t="shared" si="3"/>
        <v>7.2</v>
      </c>
      <c r="E132" s="13">
        <v>7.2</v>
      </c>
      <c r="F132" s="13">
        <v>7.1</v>
      </c>
      <c r="G132" s="33"/>
      <c r="H132" s="36"/>
      <c r="I132" s="38"/>
      <c r="J132" s="34"/>
      <c r="K132" s="35"/>
      <c r="L132" s="36"/>
      <c r="M132" s="36"/>
      <c r="N132" s="36"/>
    </row>
    <row r="133" spans="1:14" ht="12.75" customHeight="1" x14ac:dyDescent="0.25">
      <c r="A133" s="87"/>
      <c r="B133" s="12" t="s">
        <v>143</v>
      </c>
      <c r="C133" s="84"/>
      <c r="D133" s="13">
        <f t="shared" si="3"/>
        <v>546</v>
      </c>
      <c r="E133" s="13">
        <v>546</v>
      </c>
      <c r="F133" s="13">
        <v>529.20000000000005</v>
      </c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87"/>
      <c r="B134" s="12" t="s">
        <v>150</v>
      </c>
      <c r="C134" s="84"/>
      <c r="D134" s="13">
        <f t="shared" si="3"/>
        <v>1.7</v>
      </c>
      <c r="E134" s="13">
        <v>1.7</v>
      </c>
      <c r="F134" s="13">
        <v>1.7</v>
      </c>
      <c r="G134" s="33"/>
      <c r="H134" s="36"/>
      <c r="I134" s="38"/>
      <c r="J134" s="34"/>
      <c r="K134" s="35"/>
      <c r="L134" s="36"/>
      <c r="M134" s="36"/>
      <c r="N134" s="36"/>
    </row>
    <row r="135" spans="1:14" ht="12.75" customHeight="1" x14ac:dyDescent="0.25">
      <c r="A135" s="87"/>
      <c r="B135" s="12" t="s">
        <v>15</v>
      </c>
      <c r="C135" s="84"/>
      <c r="D135" s="13">
        <f t="shared" si="3"/>
        <v>415.6</v>
      </c>
      <c r="E135" s="13">
        <v>415.6</v>
      </c>
      <c r="F135" s="13">
        <v>286.7</v>
      </c>
      <c r="G135" s="18"/>
      <c r="J135" s="34"/>
      <c r="K135" s="35"/>
      <c r="L135" s="36"/>
      <c r="M135" s="36"/>
    </row>
    <row r="136" spans="1:14" ht="12.75" customHeight="1" x14ac:dyDescent="0.25">
      <c r="A136" s="87"/>
      <c r="B136" s="12" t="s">
        <v>19</v>
      </c>
      <c r="C136" s="85"/>
      <c r="D136" s="13">
        <f t="shared" si="3"/>
        <v>16.399999999999999</v>
      </c>
      <c r="E136" s="13">
        <v>16.399999999999999</v>
      </c>
      <c r="F136" s="18"/>
      <c r="G136" s="18"/>
      <c r="J136" s="34"/>
      <c r="K136" s="35"/>
      <c r="L136" s="36"/>
      <c r="M136" s="36"/>
    </row>
    <row r="137" spans="1:14" ht="15" customHeight="1" x14ac:dyDescent="0.25">
      <c r="A137" s="86" t="s">
        <v>64</v>
      </c>
      <c r="B137" s="32" t="s">
        <v>65</v>
      </c>
      <c r="C137" s="65"/>
      <c r="D137" s="21">
        <f t="shared" si="3"/>
        <v>1066.7</v>
      </c>
      <c r="E137" s="21">
        <f>SUM(E138:E144)</f>
        <v>1066.7</v>
      </c>
      <c r="F137" s="21">
        <f>SUM(F138:F144)</f>
        <v>906.90000000000009</v>
      </c>
      <c r="G137" s="22">
        <f>SUM(G138:G144)</f>
        <v>0</v>
      </c>
      <c r="J137" s="34"/>
      <c r="K137" s="35"/>
      <c r="L137" s="37"/>
      <c r="M137" s="37"/>
    </row>
    <row r="138" spans="1:14" ht="12.75" customHeight="1" x14ac:dyDescent="0.25">
      <c r="A138" s="86"/>
      <c r="B138" s="17" t="s">
        <v>20</v>
      </c>
      <c r="C138" s="63" t="s">
        <v>16</v>
      </c>
      <c r="D138" s="13">
        <f t="shared" si="3"/>
        <v>21</v>
      </c>
      <c r="E138" s="13">
        <v>21</v>
      </c>
      <c r="F138" s="13"/>
      <c r="G138" s="39"/>
      <c r="J138" s="34"/>
      <c r="K138" s="35"/>
      <c r="L138" s="37"/>
      <c r="M138" s="37"/>
    </row>
    <row r="139" spans="1:14" ht="12.75" customHeight="1" x14ac:dyDescent="0.25">
      <c r="A139" s="86"/>
      <c r="B139" s="12" t="s">
        <v>151</v>
      </c>
      <c r="C139" s="83" t="s">
        <v>22</v>
      </c>
      <c r="D139" s="13">
        <f t="shared" si="3"/>
        <v>6.3</v>
      </c>
      <c r="E139" s="13">
        <v>6.3</v>
      </c>
      <c r="F139" s="13">
        <v>0.3</v>
      </c>
      <c r="G139" s="13"/>
      <c r="J139" s="34"/>
      <c r="K139" s="35"/>
      <c r="L139" s="37"/>
      <c r="M139" s="37"/>
    </row>
    <row r="140" spans="1:14" ht="12.75" customHeight="1" x14ac:dyDescent="0.25">
      <c r="A140" s="86"/>
      <c r="B140" s="12" t="s">
        <v>152</v>
      </c>
      <c r="C140" s="84"/>
      <c r="D140" s="13">
        <f t="shared" ref="D140" si="4">SUM(G140+E140)</f>
        <v>7.2</v>
      </c>
      <c r="E140" s="13">
        <v>7.2</v>
      </c>
      <c r="F140" s="13">
        <v>7.1</v>
      </c>
      <c r="G140" s="13"/>
      <c r="J140" s="34"/>
      <c r="K140" s="35"/>
      <c r="L140" s="37"/>
      <c r="M140" s="37"/>
    </row>
    <row r="141" spans="1:14" ht="12.75" customHeight="1" x14ac:dyDescent="0.25">
      <c r="A141" s="86"/>
      <c r="B141" s="12" t="s">
        <v>143</v>
      </c>
      <c r="C141" s="84"/>
      <c r="D141" s="13">
        <f t="shared" si="3"/>
        <v>519.20000000000005</v>
      </c>
      <c r="E141" s="13">
        <v>519.20000000000005</v>
      </c>
      <c r="F141" s="13">
        <v>504.3</v>
      </c>
      <c r="G141" s="18"/>
      <c r="J141" s="34"/>
      <c r="K141" s="35"/>
      <c r="L141" s="37"/>
      <c r="M141" s="37"/>
    </row>
    <row r="142" spans="1:14" ht="12.75" customHeight="1" x14ac:dyDescent="0.25">
      <c r="A142" s="86"/>
      <c r="B142" s="12" t="s">
        <v>150</v>
      </c>
      <c r="C142" s="84"/>
      <c r="D142" s="13">
        <f t="shared" si="3"/>
        <v>1.5</v>
      </c>
      <c r="E142" s="13">
        <v>1.5</v>
      </c>
      <c r="F142" s="13">
        <v>1.5</v>
      </c>
      <c r="G142" s="18"/>
      <c r="J142" s="34"/>
      <c r="K142" s="35"/>
      <c r="L142" s="37"/>
      <c r="M142" s="37"/>
    </row>
    <row r="143" spans="1:14" ht="12.75" customHeight="1" x14ac:dyDescent="0.25">
      <c r="A143" s="86"/>
      <c r="B143" s="12" t="s">
        <v>15</v>
      </c>
      <c r="C143" s="84"/>
      <c r="D143" s="13">
        <f t="shared" si="3"/>
        <v>498.2</v>
      </c>
      <c r="E143" s="13">
        <v>498.2</v>
      </c>
      <c r="F143" s="13">
        <v>393.7</v>
      </c>
      <c r="G143" s="18"/>
      <c r="J143" s="34"/>
      <c r="K143" s="35"/>
      <c r="L143" s="37"/>
      <c r="M143" s="37"/>
    </row>
    <row r="144" spans="1:14" ht="12.75" customHeight="1" x14ac:dyDescent="0.25">
      <c r="A144" s="86"/>
      <c r="B144" s="12" t="s">
        <v>19</v>
      </c>
      <c r="C144" s="85"/>
      <c r="D144" s="13">
        <f t="shared" si="3"/>
        <v>13.3</v>
      </c>
      <c r="E144" s="13">
        <v>13.3</v>
      </c>
      <c r="F144" s="18"/>
      <c r="G144" s="13"/>
      <c r="J144" s="34"/>
      <c r="K144" s="35"/>
      <c r="L144" s="37"/>
      <c r="M144" s="37"/>
    </row>
    <row r="145" spans="1:14" ht="15" customHeight="1" x14ac:dyDescent="0.25">
      <c r="A145" s="93" t="s">
        <v>66</v>
      </c>
      <c r="B145" s="32" t="s">
        <v>67</v>
      </c>
      <c r="C145" s="65"/>
      <c r="D145" s="21">
        <f t="shared" si="3"/>
        <v>1318.1000000000001</v>
      </c>
      <c r="E145" s="21">
        <f>SUM(E146:E152)</f>
        <v>1318.1000000000001</v>
      </c>
      <c r="F145" s="21">
        <f>SUM(F146:F152)</f>
        <v>1082</v>
      </c>
      <c r="G145" s="22">
        <f>SUM(G146:G152)</f>
        <v>0</v>
      </c>
      <c r="J145" s="34"/>
      <c r="K145" s="35"/>
      <c r="L145" s="37"/>
      <c r="M145" s="37"/>
    </row>
    <row r="146" spans="1:14" ht="12.75" customHeight="1" x14ac:dyDescent="0.25">
      <c r="A146" s="93"/>
      <c r="B146" s="17" t="s">
        <v>20</v>
      </c>
      <c r="C146" s="63" t="s">
        <v>16</v>
      </c>
      <c r="D146" s="13">
        <f t="shared" si="3"/>
        <v>46</v>
      </c>
      <c r="E146" s="13">
        <v>46</v>
      </c>
      <c r="F146" s="13"/>
      <c r="G146" s="33"/>
      <c r="J146" s="34"/>
      <c r="K146" s="35"/>
      <c r="L146" s="37"/>
      <c r="M146" s="37"/>
    </row>
    <row r="147" spans="1:14" ht="12.75" customHeight="1" x14ac:dyDescent="0.25">
      <c r="A147" s="93"/>
      <c r="B147" s="12" t="s">
        <v>151</v>
      </c>
      <c r="C147" s="83" t="s">
        <v>22</v>
      </c>
      <c r="D147" s="13">
        <f t="shared" si="3"/>
        <v>11.2</v>
      </c>
      <c r="E147" s="13">
        <v>11.2</v>
      </c>
      <c r="F147" s="13">
        <v>0.4</v>
      </c>
      <c r="G147" s="18"/>
      <c r="J147" s="34"/>
      <c r="K147" s="35"/>
      <c r="L147" s="37"/>
      <c r="M147" s="37"/>
    </row>
    <row r="148" spans="1:14" ht="12.75" customHeight="1" x14ac:dyDescent="0.25">
      <c r="A148" s="93"/>
      <c r="B148" s="12" t="s">
        <v>152</v>
      </c>
      <c r="C148" s="84"/>
      <c r="D148" s="13">
        <f t="shared" si="3"/>
        <v>0</v>
      </c>
      <c r="E148" s="13"/>
      <c r="F148" s="13"/>
      <c r="G148" s="18"/>
      <c r="J148" s="34"/>
      <c r="K148" s="35"/>
      <c r="L148" s="37"/>
      <c r="M148" s="37"/>
    </row>
    <row r="149" spans="1:14" ht="12.75" customHeight="1" x14ac:dyDescent="0.25">
      <c r="A149" s="93"/>
      <c r="B149" s="12" t="s">
        <v>143</v>
      </c>
      <c r="C149" s="84"/>
      <c r="D149" s="13">
        <f t="shared" si="3"/>
        <v>768.5</v>
      </c>
      <c r="E149" s="13">
        <v>768.5</v>
      </c>
      <c r="F149" s="13">
        <v>745.8</v>
      </c>
      <c r="G149" s="18"/>
      <c r="J149" s="34"/>
      <c r="K149" s="35"/>
      <c r="L149" s="37"/>
      <c r="M149" s="37"/>
    </row>
    <row r="150" spans="1:14" ht="12.75" customHeight="1" x14ac:dyDescent="0.25">
      <c r="A150" s="93"/>
      <c r="B150" s="12" t="s">
        <v>150</v>
      </c>
      <c r="C150" s="84"/>
      <c r="D150" s="13">
        <f t="shared" si="3"/>
        <v>2</v>
      </c>
      <c r="E150" s="13">
        <v>2</v>
      </c>
      <c r="F150" s="13">
        <v>2</v>
      </c>
      <c r="G150" s="18"/>
      <c r="J150" s="34"/>
      <c r="K150" s="35"/>
      <c r="L150" s="37"/>
      <c r="M150" s="37"/>
    </row>
    <row r="151" spans="1:14" ht="12.75" customHeight="1" x14ac:dyDescent="0.25">
      <c r="A151" s="93"/>
      <c r="B151" s="12" t="s">
        <v>15</v>
      </c>
      <c r="C151" s="84"/>
      <c r="D151" s="13">
        <f t="shared" si="3"/>
        <v>486.6</v>
      </c>
      <c r="E151" s="13">
        <v>486.6</v>
      </c>
      <c r="F151" s="13">
        <v>333.8</v>
      </c>
      <c r="G151" s="18"/>
      <c r="J151" s="34"/>
      <c r="K151" s="35"/>
      <c r="L151" s="37"/>
      <c r="M151" s="37"/>
    </row>
    <row r="152" spans="1:14" ht="12.75" customHeight="1" x14ac:dyDescent="0.25">
      <c r="A152" s="93"/>
      <c r="B152" s="12" t="s">
        <v>19</v>
      </c>
      <c r="C152" s="85"/>
      <c r="D152" s="13">
        <f t="shared" si="3"/>
        <v>3.8</v>
      </c>
      <c r="E152" s="13">
        <v>3.8</v>
      </c>
      <c r="F152" s="18"/>
      <c r="G152" s="18"/>
      <c r="J152" s="34"/>
      <c r="K152" s="35"/>
      <c r="L152" s="36"/>
      <c r="M152" s="36"/>
    </row>
    <row r="153" spans="1:14" ht="15" customHeight="1" x14ac:dyDescent="0.25">
      <c r="A153" s="86" t="s">
        <v>68</v>
      </c>
      <c r="B153" s="32" t="s">
        <v>69</v>
      </c>
      <c r="C153" s="20"/>
      <c r="D153" s="21">
        <f t="shared" si="3"/>
        <v>1116.4999999999998</v>
      </c>
      <c r="E153" s="21">
        <f>SUM(E154:E160)</f>
        <v>1116.4999999999998</v>
      </c>
      <c r="F153" s="21">
        <f>SUM(F154:F160)</f>
        <v>891.59999999999991</v>
      </c>
      <c r="G153" s="22">
        <f>SUM(G154:G160)</f>
        <v>0</v>
      </c>
      <c r="J153" s="34"/>
      <c r="K153" s="35"/>
      <c r="L153" s="36"/>
      <c r="M153" s="36"/>
    </row>
    <row r="154" spans="1:14" ht="12.75" customHeight="1" x14ac:dyDescent="0.25">
      <c r="A154" s="87"/>
      <c r="B154" s="17" t="s">
        <v>20</v>
      </c>
      <c r="C154" s="63" t="s">
        <v>16</v>
      </c>
      <c r="D154" s="13">
        <f t="shared" si="3"/>
        <v>43.8</v>
      </c>
      <c r="E154" s="13">
        <v>43.8</v>
      </c>
      <c r="F154" s="13"/>
      <c r="G154" s="39"/>
      <c r="I154" s="38"/>
      <c r="J154" s="34"/>
      <c r="K154" s="35"/>
      <c r="L154" s="36"/>
      <c r="M154" s="36"/>
      <c r="N154" s="36"/>
    </row>
    <row r="155" spans="1:14" ht="12.75" customHeight="1" x14ac:dyDescent="0.25">
      <c r="A155" s="87"/>
      <c r="B155" s="12" t="s">
        <v>151</v>
      </c>
      <c r="C155" s="83" t="s">
        <v>22</v>
      </c>
      <c r="D155" s="13">
        <f t="shared" ref="D155:D174" si="5">SUM(G155+E155)</f>
        <v>7.3</v>
      </c>
      <c r="E155" s="13">
        <v>7.3</v>
      </c>
      <c r="F155" s="13">
        <v>0.2</v>
      </c>
      <c r="G155" s="13"/>
      <c r="I155" s="38"/>
      <c r="J155" s="34"/>
      <c r="K155" s="35"/>
      <c r="L155" s="36"/>
      <c r="M155" s="36"/>
      <c r="N155" s="36"/>
    </row>
    <row r="156" spans="1:14" ht="12.75" customHeight="1" x14ac:dyDescent="0.25">
      <c r="A156" s="87"/>
      <c r="B156" s="12" t="s">
        <v>152</v>
      </c>
      <c r="C156" s="84"/>
      <c r="D156" s="13">
        <f t="shared" si="5"/>
        <v>7.2</v>
      </c>
      <c r="E156" s="13">
        <v>7.2</v>
      </c>
      <c r="F156" s="13">
        <v>7.1</v>
      </c>
      <c r="G156" s="13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87"/>
      <c r="B157" s="12" t="s">
        <v>143</v>
      </c>
      <c r="C157" s="84"/>
      <c r="D157" s="13">
        <f t="shared" si="5"/>
        <v>598.5</v>
      </c>
      <c r="E157" s="13">
        <v>598.5</v>
      </c>
      <c r="F157" s="13">
        <v>580.20000000000005</v>
      </c>
      <c r="G157" s="13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87"/>
      <c r="B158" s="12" t="s">
        <v>150</v>
      </c>
      <c r="C158" s="84"/>
      <c r="D158" s="13">
        <f t="shared" si="5"/>
        <v>0.9</v>
      </c>
      <c r="E158" s="13">
        <v>0.9</v>
      </c>
      <c r="F158" s="13">
        <v>0.9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87"/>
      <c r="B159" s="12" t="s">
        <v>15</v>
      </c>
      <c r="C159" s="84"/>
      <c r="D159" s="13">
        <f t="shared" si="5"/>
        <v>444</v>
      </c>
      <c r="E159" s="13">
        <v>444</v>
      </c>
      <c r="F159" s="13">
        <v>303.2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87"/>
      <c r="B160" s="12" t="s">
        <v>19</v>
      </c>
      <c r="C160" s="85"/>
      <c r="D160" s="13">
        <f t="shared" si="5"/>
        <v>14.8</v>
      </c>
      <c r="E160" s="13">
        <v>14.8</v>
      </c>
      <c r="F160" s="18"/>
      <c r="G160" s="18"/>
      <c r="I160" s="38"/>
      <c r="J160" s="34"/>
      <c r="K160" s="35"/>
      <c r="L160" s="36"/>
      <c r="M160" s="36"/>
      <c r="N160" s="36"/>
    </row>
    <row r="161" spans="1:14" ht="15" customHeight="1" x14ac:dyDescent="0.25">
      <c r="A161" s="93" t="s">
        <v>70</v>
      </c>
      <c r="B161" s="32" t="s">
        <v>71</v>
      </c>
      <c r="C161" s="64"/>
      <c r="D161" s="21">
        <f t="shared" si="5"/>
        <v>1696.0000000000002</v>
      </c>
      <c r="E161" s="21">
        <f>SUM(E162:E167)</f>
        <v>1684.8000000000002</v>
      </c>
      <c r="F161" s="21">
        <f>SUM(F162:F167)</f>
        <v>1373.8000000000002</v>
      </c>
      <c r="G161" s="21">
        <f>SUM(G162:G167)</f>
        <v>11.2</v>
      </c>
      <c r="I161" s="38"/>
      <c r="J161" s="34"/>
      <c r="K161" s="35"/>
      <c r="L161" s="36"/>
      <c r="M161" s="36"/>
      <c r="N161" s="36"/>
    </row>
    <row r="162" spans="1:14" ht="12.75" customHeight="1" x14ac:dyDescent="0.25">
      <c r="A162" s="93"/>
      <c r="B162" s="17" t="s">
        <v>20</v>
      </c>
      <c r="C162" s="66" t="s">
        <v>16</v>
      </c>
      <c r="D162" s="13">
        <f t="shared" si="5"/>
        <v>45</v>
      </c>
      <c r="E162" s="13">
        <v>45</v>
      </c>
      <c r="F162" s="13"/>
      <c r="G162" s="33"/>
      <c r="I162" s="38"/>
      <c r="J162" s="34"/>
      <c r="K162" s="35"/>
      <c r="L162" s="36"/>
      <c r="M162" s="36"/>
      <c r="N162" s="36"/>
    </row>
    <row r="163" spans="1:14" ht="12.75" customHeight="1" x14ac:dyDescent="0.25">
      <c r="A163" s="93"/>
      <c r="B163" s="12" t="s">
        <v>151</v>
      </c>
      <c r="C163" s="83" t="s">
        <v>22</v>
      </c>
      <c r="D163" s="13">
        <f t="shared" si="5"/>
        <v>19.799999999999997</v>
      </c>
      <c r="E163" s="13">
        <v>12.2</v>
      </c>
      <c r="F163" s="13">
        <v>0.7</v>
      </c>
      <c r="G163" s="39">
        <v>7.6</v>
      </c>
      <c r="I163" s="38"/>
      <c r="J163" s="34"/>
      <c r="K163" s="35"/>
      <c r="L163" s="36"/>
      <c r="M163" s="36"/>
      <c r="N163" s="36"/>
    </row>
    <row r="164" spans="1:14" ht="12.75" customHeight="1" x14ac:dyDescent="0.25">
      <c r="A164" s="93"/>
      <c r="B164" s="12" t="s">
        <v>143</v>
      </c>
      <c r="C164" s="84"/>
      <c r="D164" s="13">
        <f t="shared" si="5"/>
        <v>1094.7</v>
      </c>
      <c r="E164" s="13">
        <v>1094.7</v>
      </c>
      <c r="F164" s="13">
        <v>1059.7</v>
      </c>
      <c r="G164" s="13"/>
      <c r="I164" s="38"/>
      <c r="J164" s="34"/>
      <c r="K164" s="35"/>
      <c r="L164" s="36"/>
      <c r="M164" s="36"/>
      <c r="N164" s="36"/>
    </row>
    <row r="165" spans="1:14" ht="12.75" customHeight="1" x14ac:dyDescent="0.25">
      <c r="A165" s="93"/>
      <c r="B165" s="12" t="s">
        <v>150</v>
      </c>
      <c r="C165" s="84"/>
      <c r="D165" s="13">
        <f t="shared" si="5"/>
        <v>3.3</v>
      </c>
      <c r="E165" s="13">
        <v>3.3</v>
      </c>
      <c r="F165" s="13">
        <v>3.3</v>
      </c>
      <c r="G165" s="13"/>
      <c r="I165" s="38"/>
      <c r="J165" s="34"/>
      <c r="K165" s="35"/>
      <c r="L165" s="36"/>
      <c r="M165" s="36"/>
      <c r="N165" s="36"/>
    </row>
    <row r="166" spans="1:14" ht="12.75" customHeight="1" x14ac:dyDescent="0.25">
      <c r="A166" s="93"/>
      <c r="B166" s="12" t="s">
        <v>15</v>
      </c>
      <c r="C166" s="84"/>
      <c r="D166" s="13">
        <f t="shared" si="5"/>
        <v>529.80000000000007</v>
      </c>
      <c r="E166" s="13">
        <v>526.20000000000005</v>
      </c>
      <c r="F166" s="13">
        <v>310.10000000000002</v>
      </c>
      <c r="G166" s="13">
        <v>3.6</v>
      </c>
      <c r="I166" s="38"/>
      <c r="J166" s="34"/>
      <c r="K166" s="35"/>
      <c r="L166" s="37"/>
      <c r="M166" s="37"/>
      <c r="N166" s="36"/>
    </row>
    <row r="167" spans="1:14" ht="12.75" customHeight="1" x14ac:dyDescent="0.25">
      <c r="A167" s="93"/>
      <c r="B167" s="12" t="s">
        <v>19</v>
      </c>
      <c r="C167" s="85"/>
      <c r="D167" s="13">
        <f t="shared" si="5"/>
        <v>3.4</v>
      </c>
      <c r="E167" s="13">
        <v>3.4</v>
      </c>
      <c r="F167" s="18"/>
      <c r="G167" s="18"/>
      <c r="I167" s="38"/>
      <c r="J167" s="34"/>
      <c r="K167" s="35"/>
      <c r="L167" s="37"/>
      <c r="M167" s="37"/>
      <c r="N167" s="36"/>
    </row>
    <row r="168" spans="1:14" ht="15" customHeight="1" x14ac:dyDescent="0.25">
      <c r="A168" s="93" t="s">
        <v>72</v>
      </c>
      <c r="B168" s="19" t="s">
        <v>74</v>
      </c>
      <c r="C168" s="64"/>
      <c r="D168" s="21">
        <f t="shared" si="5"/>
        <v>499.20000000000005</v>
      </c>
      <c r="E168" s="21">
        <f>SUM(E169:E174)</f>
        <v>499.20000000000005</v>
      </c>
      <c r="F168" s="21">
        <f>SUM(F169:F174)</f>
        <v>444</v>
      </c>
      <c r="G168" s="22">
        <f>SUM(G169:G174)</f>
        <v>0</v>
      </c>
      <c r="I168" s="38"/>
      <c r="J168" s="34"/>
      <c r="K168" s="35"/>
      <c r="L168" s="37"/>
      <c r="M168" s="37"/>
      <c r="N168" s="36"/>
    </row>
    <row r="169" spans="1:14" ht="12.75" customHeight="1" x14ac:dyDescent="0.25">
      <c r="A169" s="93"/>
      <c r="B169" s="17" t="s">
        <v>20</v>
      </c>
      <c r="C169" s="66" t="s">
        <v>16</v>
      </c>
      <c r="D169" s="13">
        <f t="shared" si="5"/>
        <v>10</v>
      </c>
      <c r="E169" s="13">
        <v>10</v>
      </c>
      <c r="F169" s="13"/>
      <c r="G169" s="33"/>
      <c r="I169" s="38"/>
      <c r="J169" s="34"/>
      <c r="K169" s="35"/>
      <c r="L169" s="37"/>
      <c r="M169" s="37"/>
      <c r="N169" s="36"/>
    </row>
    <row r="170" spans="1:14" ht="12.75" customHeight="1" x14ac:dyDescent="0.25">
      <c r="A170" s="93"/>
      <c r="B170" s="12" t="s">
        <v>151</v>
      </c>
      <c r="C170" s="83" t="s">
        <v>22</v>
      </c>
      <c r="D170" s="13">
        <f t="shared" si="5"/>
        <v>3.5</v>
      </c>
      <c r="E170" s="13">
        <v>3.5</v>
      </c>
      <c r="F170" s="13"/>
      <c r="G170" s="18"/>
      <c r="I170" s="38"/>
      <c r="J170" s="34"/>
      <c r="K170" s="35"/>
      <c r="L170" s="37"/>
      <c r="M170" s="37"/>
      <c r="N170" s="36"/>
    </row>
    <row r="171" spans="1:14" ht="12.75" customHeight="1" x14ac:dyDescent="0.25">
      <c r="A171" s="93"/>
      <c r="B171" s="12" t="s">
        <v>152</v>
      </c>
      <c r="C171" s="84"/>
      <c r="D171" s="13">
        <f t="shared" ref="D171" si="6">SUM(G171+E171)</f>
        <v>7.2</v>
      </c>
      <c r="E171" s="13">
        <v>7.2</v>
      </c>
      <c r="F171" s="13">
        <v>7.1</v>
      </c>
      <c r="G171" s="18"/>
      <c r="I171" s="38"/>
      <c r="J171" s="34"/>
      <c r="K171" s="35"/>
      <c r="L171" s="37"/>
      <c r="M171" s="37"/>
      <c r="N171" s="36"/>
    </row>
    <row r="172" spans="1:14" ht="12.75" customHeight="1" x14ac:dyDescent="0.25">
      <c r="A172" s="93"/>
      <c r="B172" s="12" t="s">
        <v>143</v>
      </c>
      <c r="C172" s="84"/>
      <c r="D172" s="13">
        <f t="shared" si="5"/>
        <v>249.9</v>
      </c>
      <c r="E172" s="13">
        <v>249.9</v>
      </c>
      <c r="F172" s="13">
        <v>242.4</v>
      </c>
      <c r="G172" s="18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3"/>
      <c r="B173" s="12" t="s">
        <v>15</v>
      </c>
      <c r="C173" s="84"/>
      <c r="D173" s="13">
        <f t="shared" si="5"/>
        <v>224.6</v>
      </c>
      <c r="E173" s="13">
        <v>224.6</v>
      </c>
      <c r="F173" s="13">
        <v>194.5</v>
      </c>
      <c r="G173" s="18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3"/>
      <c r="B174" s="12" t="s">
        <v>19</v>
      </c>
      <c r="C174" s="85"/>
      <c r="D174" s="13">
        <f t="shared" si="5"/>
        <v>4</v>
      </c>
      <c r="E174" s="13">
        <v>4</v>
      </c>
      <c r="F174" s="13"/>
      <c r="G174" s="18"/>
      <c r="I174" s="38"/>
      <c r="J174" s="34"/>
      <c r="K174" s="35"/>
      <c r="L174" s="37"/>
      <c r="M174" s="37"/>
      <c r="N174" s="36"/>
    </row>
    <row r="175" spans="1:14" ht="15" customHeight="1" x14ac:dyDescent="0.25">
      <c r="A175" s="93" t="s">
        <v>73</v>
      </c>
      <c r="B175" s="19" t="s">
        <v>78</v>
      </c>
      <c r="C175" s="20"/>
      <c r="D175" s="21">
        <f t="shared" ref="D175:D229" si="7">SUM(G175+E175)</f>
        <v>477.5</v>
      </c>
      <c r="E175" s="21">
        <f>SUM(E176:E180)</f>
        <v>477.5</v>
      </c>
      <c r="F175" s="21">
        <f>SUM(F176:F180)</f>
        <v>406.7</v>
      </c>
      <c r="G175" s="22">
        <f>SUM(G176:G180)</f>
        <v>0</v>
      </c>
      <c r="I175" s="38"/>
      <c r="J175" s="34"/>
      <c r="K175" s="35"/>
      <c r="L175" s="37"/>
      <c r="M175" s="37"/>
      <c r="N175" s="36"/>
    </row>
    <row r="176" spans="1:14" ht="12.75" customHeight="1" x14ac:dyDescent="0.25">
      <c r="A176" s="93"/>
      <c r="B176" s="17" t="s">
        <v>20</v>
      </c>
      <c r="C176" s="63" t="s">
        <v>16</v>
      </c>
      <c r="D176" s="13">
        <f t="shared" si="7"/>
        <v>11.5</v>
      </c>
      <c r="E176" s="13">
        <v>11.5</v>
      </c>
      <c r="F176" s="13"/>
      <c r="G176" s="33"/>
      <c r="I176" s="38"/>
      <c r="J176" s="34"/>
      <c r="K176" s="35"/>
      <c r="L176" s="37"/>
      <c r="M176" s="37"/>
      <c r="N176" s="36"/>
    </row>
    <row r="177" spans="1:14" ht="12.75" customHeight="1" x14ac:dyDescent="0.25">
      <c r="A177" s="93"/>
      <c r="B177" s="12" t="s">
        <v>151</v>
      </c>
      <c r="C177" s="83" t="s">
        <v>22</v>
      </c>
      <c r="D177" s="13">
        <f t="shared" si="7"/>
        <v>1.8</v>
      </c>
      <c r="E177" s="13">
        <v>1.8</v>
      </c>
      <c r="F177" s="13"/>
      <c r="G177" s="18"/>
      <c r="I177" s="38"/>
      <c r="J177" s="34"/>
      <c r="K177" s="35"/>
      <c r="L177" s="37"/>
      <c r="M177" s="37"/>
      <c r="N177" s="36"/>
    </row>
    <row r="178" spans="1:14" ht="12.75" customHeight="1" x14ac:dyDescent="0.25">
      <c r="A178" s="93"/>
      <c r="B178" s="12" t="s">
        <v>143</v>
      </c>
      <c r="C178" s="84"/>
      <c r="D178" s="13">
        <f t="shared" si="7"/>
        <v>239.1</v>
      </c>
      <c r="E178" s="13">
        <v>239.1</v>
      </c>
      <c r="F178" s="13">
        <v>233</v>
      </c>
      <c r="G178" s="18"/>
      <c r="I178" s="38"/>
      <c r="J178" s="34"/>
      <c r="K178" s="35"/>
      <c r="L178" s="37"/>
      <c r="M178" s="37"/>
      <c r="N178" s="36"/>
    </row>
    <row r="179" spans="1:14" ht="12.75" customHeight="1" x14ac:dyDescent="0.25">
      <c r="A179" s="93"/>
      <c r="B179" s="12" t="s">
        <v>15</v>
      </c>
      <c r="C179" s="84"/>
      <c r="D179" s="13">
        <f t="shared" si="7"/>
        <v>222.1</v>
      </c>
      <c r="E179" s="13">
        <v>222.1</v>
      </c>
      <c r="F179" s="13">
        <v>173.7</v>
      </c>
      <c r="G179" s="18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3"/>
      <c r="B180" s="12" t="s">
        <v>19</v>
      </c>
      <c r="C180" s="85"/>
      <c r="D180" s="13">
        <f t="shared" si="7"/>
        <v>3</v>
      </c>
      <c r="E180" s="13">
        <v>3</v>
      </c>
      <c r="F180" s="13"/>
      <c r="G180" s="18"/>
      <c r="I180" s="38"/>
      <c r="J180" s="34"/>
      <c r="K180" s="35"/>
      <c r="L180" s="37"/>
      <c r="M180" s="37"/>
      <c r="N180" s="36"/>
    </row>
    <row r="181" spans="1:14" ht="15" customHeight="1" x14ac:dyDescent="0.25">
      <c r="A181" s="93" t="s">
        <v>75</v>
      </c>
      <c r="B181" s="19" t="s">
        <v>80</v>
      </c>
      <c r="C181" s="65"/>
      <c r="D181" s="21">
        <f t="shared" si="7"/>
        <v>932.9</v>
      </c>
      <c r="E181" s="21">
        <f>SUM(E182:E187)</f>
        <v>932.9</v>
      </c>
      <c r="F181" s="21">
        <f>SUM(F182:F187)</f>
        <v>790.90000000000009</v>
      </c>
      <c r="G181" s="22">
        <f>SUM(G182:G187)</f>
        <v>0</v>
      </c>
      <c r="I181" s="38"/>
      <c r="J181" s="34"/>
      <c r="K181" s="35"/>
      <c r="L181" s="37"/>
      <c r="M181" s="37"/>
      <c r="N181" s="36"/>
    </row>
    <row r="182" spans="1:14" ht="12.75" customHeight="1" x14ac:dyDescent="0.25">
      <c r="A182" s="93"/>
      <c r="B182" s="17" t="s">
        <v>20</v>
      </c>
      <c r="C182" s="63" t="s">
        <v>16</v>
      </c>
      <c r="D182" s="13">
        <f t="shared" si="7"/>
        <v>29</v>
      </c>
      <c r="E182" s="13">
        <v>29</v>
      </c>
      <c r="F182" s="13"/>
      <c r="G182" s="39"/>
      <c r="I182" s="38"/>
      <c r="J182" s="34"/>
      <c r="K182" s="35"/>
      <c r="L182" s="37"/>
      <c r="M182" s="37"/>
      <c r="N182" s="36"/>
    </row>
    <row r="183" spans="1:14" ht="12.75" customHeight="1" x14ac:dyDescent="0.25">
      <c r="A183" s="93"/>
      <c r="B183" s="12" t="s">
        <v>151</v>
      </c>
      <c r="C183" s="83" t="s">
        <v>22</v>
      </c>
      <c r="D183" s="13">
        <f t="shared" si="7"/>
        <v>4.9000000000000004</v>
      </c>
      <c r="E183" s="13">
        <v>4.9000000000000004</v>
      </c>
      <c r="F183" s="13"/>
      <c r="G183" s="13"/>
      <c r="I183" s="38"/>
      <c r="J183" s="34"/>
      <c r="K183" s="35"/>
      <c r="L183" s="37"/>
      <c r="M183" s="37"/>
      <c r="N183" s="36"/>
    </row>
    <row r="184" spans="1:14" ht="12.75" customHeight="1" x14ac:dyDescent="0.25">
      <c r="A184" s="93"/>
      <c r="B184" s="12" t="s">
        <v>152</v>
      </c>
      <c r="C184" s="84"/>
      <c r="D184" s="13">
        <f t="shared" si="7"/>
        <v>7.2</v>
      </c>
      <c r="E184" s="13">
        <v>7.2</v>
      </c>
      <c r="F184" s="13">
        <v>7.1</v>
      </c>
      <c r="G184" s="13"/>
      <c r="I184" s="38"/>
      <c r="J184" s="34"/>
      <c r="K184" s="35"/>
      <c r="L184" s="37"/>
      <c r="M184" s="37"/>
      <c r="N184" s="36"/>
    </row>
    <row r="185" spans="1:14" ht="12.75" customHeight="1" x14ac:dyDescent="0.25">
      <c r="A185" s="93"/>
      <c r="B185" s="12" t="s">
        <v>143</v>
      </c>
      <c r="C185" s="84"/>
      <c r="D185" s="13">
        <f t="shared" si="7"/>
        <v>512.79999999999995</v>
      </c>
      <c r="E185" s="13">
        <v>512.79999999999995</v>
      </c>
      <c r="F185" s="13">
        <v>498.5</v>
      </c>
      <c r="G185" s="18"/>
      <c r="J185" s="34"/>
      <c r="K185" s="35"/>
      <c r="L185" s="37"/>
      <c r="M185" s="37"/>
      <c r="N185" s="36"/>
    </row>
    <row r="186" spans="1:14" ht="12.75" customHeight="1" x14ac:dyDescent="0.25">
      <c r="A186" s="93"/>
      <c r="B186" s="12" t="s">
        <v>15</v>
      </c>
      <c r="C186" s="84"/>
      <c r="D186" s="13">
        <f t="shared" si="7"/>
        <v>347</v>
      </c>
      <c r="E186" s="13">
        <v>347</v>
      </c>
      <c r="F186" s="13">
        <v>285.3</v>
      </c>
      <c r="G186" s="18"/>
      <c r="J186" s="34"/>
      <c r="K186" s="35"/>
      <c r="L186" s="37"/>
      <c r="M186" s="37"/>
      <c r="N186" s="36"/>
    </row>
    <row r="187" spans="1:14" ht="12.75" customHeight="1" x14ac:dyDescent="0.25">
      <c r="A187" s="93"/>
      <c r="B187" s="12" t="s">
        <v>19</v>
      </c>
      <c r="C187" s="85"/>
      <c r="D187" s="13">
        <f t="shared" si="7"/>
        <v>32</v>
      </c>
      <c r="E187" s="13">
        <v>32</v>
      </c>
      <c r="F187" s="13"/>
      <c r="G187" s="18"/>
      <c r="J187" s="34"/>
      <c r="K187" s="35"/>
      <c r="L187" s="37"/>
      <c r="M187" s="37"/>
      <c r="N187" s="36"/>
    </row>
    <row r="188" spans="1:14" ht="15" customHeight="1" x14ac:dyDescent="0.25">
      <c r="A188" s="93" t="s">
        <v>76</v>
      </c>
      <c r="B188" s="19" t="s">
        <v>82</v>
      </c>
      <c r="C188" s="65"/>
      <c r="D188" s="21">
        <f t="shared" si="7"/>
        <v>676.19999999999993</v>
      </c>
      <c r="E188" s="21">
        <f>SUM(E189:E194)</f>
        <v>676.19999999999993</v>
      </c>
      <c r="F188" s="21">
        <f>SUM(F189:F194)</f>
        <v>568.6</v>
      </c>
      <c r="G188" s="22">
        <f>SUM(G189:G194)</f>
        <v>0</v>
      </c>
      <c r="J188" s="34"/>
      <c r="K188" s="35"/>
      <c r="L188" s="37"/>
      <c r="M188" s="37"/>
      <c r="N188" s="36"/>
    </row>
    <row r="189" spans="1:14" ht="12.75" customHeight="1" x14ac:dyDescent="0.25">
      <c r="A189" s="93"/>
      <c r="B189" s="17" t="s">
        <v>20</v>
      </c>
      <c r="C189" s="63" t="s">
        <v>16</v>
      </c>
      <c r="D189" s="13">
        <f t="shared" si="7"/>
        <v>15</v>
      </c>
      <c r="E189" s="13">
        <v>15</v>
      </c>
      <c r="F189" s="13"/>
      <c r="G189" s="33"/>
      <c r="J189" s="34"/>
      <c r="K189" s="35"/>
      <c r="L189" s="37"/>
      <c r="M189" s="37"/>
      <c r="N189" s="36"/>
    </row>
    <row r="190" spans="1:14" ht="12.75" customHeight="1" x14ac:dyDescent="0.25">
      <c r="A190" s="93"/>
      <c r="B190" s="12" t="s">
        <v>151</v>
      </c>
      <c r="C190" s="83" t="s">
        <v>22</v>
      </c>
      <c r="D190" s="13">
        <f t="shared" si="7"/>
        <v>3</v>
      </c>
      <c r="E190" s="13">
        <v>3</v>
      </c>
      <c r="F190" s="13"/>
      <c r="G190" s="18"/>
      <c r="J190" s="34"/>
      <c r="K190" s="35"/>
      <c r="L190" s="37"/>
      <c r="M190" s="37"/>
      <c r="N190" s="36"/>
    </row>
    <row r="191" spans="1:14" ht="12.75" customHeight="1" x14ac:dyDescent="0.25">
      <c r="A191" s="93"/>
      <c r="B191" s="12" t="s">
        <v>152</v>
      </c>
      <c r="C191" s="84"/>
      <c r="D191" s="13">
        <f t="shared" ref="D191" si="8">SUM(G191+E191)</f>
        <v>7.2</v>
      </c>
      <c r="E191" s="13">
        <v>7.2</v>
      </c>
      <c r="F191" s="13">
        <v>7.1</v>
      </c>
      <c r="G191" s="18"/>
      <c r="J191" s="34"/>
      <c r="K191" s="35"/>
      <c r="L191" s="37"/>
      <c r="M191" s="37"/>
      <c r="N191" s="36"/>
    </row>
    <row r="192" spans="1:14" ht="12.75" customHeight="1" x14ac:dyDescent="0.25">
      <c r="A192" s="93"/>
      <c r="B192" s="12" t="s">
        <v>143</v>
      </c>
      <c r="C192" s="84"/>
      <c r="D192" s="13">
        <f t="shared" si="7"/>
        <v>390.4</v>
      </c>
      <c r="E192" s="13">
        <v>390.4</v>
      </c>
      <c r="F192" s="13">
        <v>380.1</v>
      </c>
      <c r="G192" s="18"/>
      <c r="J192" s="34"/>
      <c r="K192" s="35"/>
      <c r="L192" s="37"/>
      <c r="M192" s="37"/>
      <c r="N192" s="36"/>
    </row>
    <row r="193" spans="1:20" ht="12.75" customHeight="1" x14ac:dyDescent="0.25">
      <c r="A193" s="93"/>
      <c r="B193" s="12" t="s">
        <v>15</v>
      </c>
      <c r="C193" s="84"/>
      <c r="D193" s="13">
        <f t="shared" si="7"/>
        <v>244.3</v>
      </c>
      <c r="E193" s="13">
        <v>244.3</v>
      </c>
      <c r="F193" s="13">
        <v>181.4</v>
      </c>
      <c r="G193" s="18"/>
      <c r="J193" s="34"/>
      <c r="K193" s="35"/>
      <c r="L193" s="37"/>
      <c r="M193" s="37"/>
      <c r="N193" s="36"/>
    </row>
    <row r="194" spans="1:20" ht="12.75" customHeight="1" x14ac:dyDescent="0.25">
      <c r="A194" s="93"/>
      <c r="B194" s="12" t="s">
        <v>19</v>
      </c>
      <c r="C194" s="85"/>
      <c r="D194" s="13">
        <f t="shared" si="7"/>
        <v>16.3</v>
      </c>
      <c r="E194" s="13">
        <v>16.3</v>
      </c>
      <c r="F194" s="13"/>
      <c r="G194" s="18"/>
      <c r="J194" s="34"/>
      <c r="K194" s="35"/>
      <c r="L194" s="37"/>
      <c r="M194" s="37"/>
      <c r="N194" s="36"/>
    </row>
    <row r="195" spans="1:20" ht="15" customHeight="1" x14ac:dyDescent="0.25">
      <c r="A195" s="93" t="s">
        <v>77</v>
      </c>
      <c r="B195" s="19" t="s">
        <v>84</v>
      </c>
      <c r="C195" s="64"/>
      <c r="D195" s="21">
        <f t="shared" si="7"/>
        <v>562.20000000000005</v>
      </c>
      <c r="E195" s="21">
        <f>SUM(E196:E200)</f>
        <v>562.20000000000005</v>
      </c>
      <c r="F195" s="21">
        <f>SUM(F196:F200)</f>
        <v>464.4</v>
      </c>
      <c r="G195" s="22">
        <f>SUM(G196:G200)</f>
        <v>0</v>
      </c>
      <c r="J195" s="34"/>
      <c r="K195" s="35"/>
      <c r="L195" s="37"/>
      <c r="M195" s="37"/>
      <c r="N195" s="36"/>
    </row>
    <row r="196" spans="1:20" ht="12.75" customHeight="1" x14ac:dyDescent="0.25">
      <c r="A196" s="93"/>
      <c r="B196" s="17" t="s">
        <v>20</v>
      </c>
      <c r="C196" s="66" t="s">
        <v>16</v>
      </c>
      <c r="D196" s="13">
        <f t="shared" si="7"/>
        <v>20</v>
      </c>
      <c r="E196" s="13">
        <v>20</v>
      </c>
      <c r="F196" s="13"/>
      <c r="G196" s="39"/>
      <c r="J196" s="34"/>
      <c r="K196" s="35"/>
      <c r="L196" s="37"/>
      <c r="M196" s="37"/>
      <c r="N196" s="36"/>
    </row>
    <row r="197" spans="1:20" ht="12.75" customHeight="1" x14ac:dyDescent="0.25">
      <c r="A197" s="93"/>
      <c r="B197" s="12" t="s">
        <v>151</v>
      </c>
      <c r="C197" s="83" t="s">
        <v>22</v>
      </c>
      <c r="D197" s="13">
        <f t="shared" si="7"/>
        <v>2.1</v>
      </c>
      <c r="E197" s="13">
        <v>2.1</v>
      </c>
      <c r="F197" s="13"/>
      <c r="G197" s="13"/>
      <c r="J197" s="34"/>
      <c r="K197" s="35"/>
      <c r="L197" s="36"/>
      <c r="M197" s="36"/>
      <c r="N197" s="36"/>
    </row>
    <row r="198" spans="1:20" ht="12.75" customHeight="1" x14ac:dyDescent="0.25">
      <c r="A198" s="93"/>
      <c r="B198" s="12" t="s">
        <v>143</v>
      </c>
      <c r="C198" s="84"/>
      <c r="D198" s="13">
        <f t="shared" si="7"/>
        <v>286.7</v>
      </c>
      <c r="E198" s="13">
        <v>286.7</v>
      </c>
      <c r="F198" s="13">
        <v>278.89999999999998</v>
      </c>
      <c r="G198" s="18"/>
      <c r="J198" s="36"/>
      <c r="K198" s="36"/>
      <c r="L198" s="36"/>
      <c r="M198" s="36"/>
      <c r="N198" s="40"/>
      <c r="O198" s="34"/>
      <c r="P198" s="35"/>
      <c r="Q198" s="37"/>
      <c r="R198" s="37"/>
      <c r="S198" s="37"/>
      <c r="T198" s="37"/>
    </row>
    <row r="199" spans="1:20" ht="12.75" customHeight="1" x14ac:dyDescent="0.25">
      <c r="A199" s="93"/>
      <c r="B199" s="12" t="s">
        <v>15</v>
      </c>
      <c r="C199" s="84"/>
      <c r="D199" s="13">
        <f t="shared" si="7"/>
        <v>249.7</v>
      </c>
      <c r="E199" s="13">
        <v>249.7</v>
      </c>
      <c r="F199" s="13">
        <v>185.5</v>
      </c>
      <c r="G199" s="18"/>
      <c r="J199" s="36"/>
      <c r="K199" s="36"/>
      <c r="L199" s="36"/>
      <c r="M199" s="36"/>
      <c r="N199" s="40"/>
      <c r="O199" s="34"/>
      <c r="P199" s="35"/>
      <c r="Q199" s="37"/>
      <c r="R199" s="37"/>
      <c r="S199" s="37"/>
      <c r="T199" s="37"/>
    </row>
    <row r="200" spans="1:20" ht="12.75" customHeight="1" x14ac:dyDescent="0.25">
      <c r="A200" s="93"/>
      <c r="B200" s="12" t="s">
        <v>19</v>
      </c>
      <c r="C200" s="85"/>
      <c r="D200" s="13">
        <f t="shared" si="7"/>
        <v>3.7</v>
      </c>
      <c r="E200" s="13">
        <v>3.7</v>
      </c>
      <c r="F200" s="13"/>
      <c r="G200" s="18"/>
      <c r="J200" s="36"/>
      <c r="K200" s="36"/>
      <c r="L200" s="36"/>
      <c r="M200" s="36"/>
      <c r="N200" s="40"/>
      <c r="O200" s="34"/>
      <c r="P200" s="35"/>
      <c r="Q200" s="37"/>
      <c r="R200" s="37"/>
      <c r="S200" s="37"/>
      <c r="T200" s="37"/>
    </row>
    <row r="201" spans="1:20" ht="15" customHeight="1" x14ac:dyDescent="0.25">
      <c r="A201" s="93" t="s">
        <v>79</v>
      </c>
      <c r="B201" s="19" t="s">
        <v>86</v>
      </c>
      <c r="C201" s="64"/>
      <c r="D201" s="21">
        <f t="shared" si="7"/>
        <v>261.20000000000005</v>
      </c>
      <c r="E201" s="21">
        <f>SUM(E202:E206)</f>
        <v>261.20000000000005</v>
      </c>
      <c r="F201" s="21">
        <f>SUM(F202:F206)</f>
        <v>219.6</v>
      </c>
      <c r="G201" s="22">
        <f>SUM(G202:G206)</f>
        <v>0</v>
      </c>
      <c r="N201" s="40"/>
      <c r="O201" s="34"/>
      <c r="P201" s="35"/>
      <c r="Q201" s="37"/>
      <c r="R201" s="37"/>
      <c r="S201" s="37"/>
      <c r="T201" s="37"/>
    </row>
    <row r="202" spans="1:20" ht="12.95" customHeight="1" x14ac:dyDescent="0.25">
      <c r="A202" s="93"/>
      <c r="B202" s="17" t="s">
        <v>20</v>
      </c>
      <c r="C202" s="66" t="s">
        <v>16</v>
      </c>
      <c r="D202" s="13">
        <f t="shared" si="7"/>
        <v>4.3</v>
      </c>
      <c r="E202" s="13">
        <v>4.3</v>
      </c>
      <c r="F202" s="13"/>
      <c r="G202" s="33"/>
      <c r="N202" s="40"/>
      <c r="O202" s="34"/>
      <c r="P202" s="35"/>
      <c r="Q202" s="37"/>
      <c r="R202" s="37"/>
      <c r="S202" s="37"/>
      <c r="T202" s="37"/>
    </row>
    <row r="203" spans="1:20" ht="12.95" customHeight="1" x14ac:dyDescent="0.25">
      <c r="A203" s="93"/>
      <c r="B203" s="12" t="s">
        <v>151</v>
      </c>
      <c r="C203" s="83" t="s">
        <v>22</v>
      </c>
      <c r="D203" s="13">
        <f t="shared" si="7"/>
        <v>0.5</v>
      </c>
      <c r="E203" s="13">
        <v>0.5</v>
      </c>
      <c r="F203" s="13"/>
      <c r="G203" s="18"/>
      <c r="N203" s="40"/>
      <c r="O203" s="34"/>
      <c r="P203" s="35"/>
      <c r="Q203" s="37"/>
      <c r="R203" s="37"/>
      <c r="S203" s="37"/>
      <c r="T203" s="37"/>
    </row>
    <row r="204" spans="1:20" ht="12.95" customHeight="1" x14ac:dyDescent="0.25">
      <c r="A204" s="93"/>
      <c r="B204" s="12" t="s">
        <v>143</v>
      </c>
      <c r="C204" s="84"/>
      <c r="D204" s="13">
        <f t="shared" si="7"/>
        <v>95.5</v>
      </c>
      <c r="E204" s="13">
        <v>95.5</v>
      </c>
      <c r="F204" s="13">
        <v>92.6</v>
      </c>
      <c r="G204" s="18"/>
      <c r="N204" s="40"/>
      <c r="O204" s="34"/>
      <c r="P204" s="35"/>
      <c r="Q204" s="37"/>
      <c r="R204" s="37"/>
      <c r="S204" s="37"/>
      <c r="T204" s="37"/>
    </row>
    <row r="205" spans="1:20" ht="12.95" customHeight="1" x14ac:dyDescent="0.25">
      <c r="A205" s="93"/>
      <c r="B205" s="12" t="s">
        <v>15</v>
      </c>
      <c r="C205" s="84"/>
      <c r="D205" s="13">
        <f t="shared" si="7"/>
        <v>149.30000000000001</v>
      </c>
      <c r="E205" s="13">
        <v>149.30000000000001</v>
      </c>
      <c r="F205" s="13">
        <v>127</v>
      </c>
      <c r="G205" s="18"/>
      <c r="N205" s="40"/>
      <c r="O205" s="34"/>
      <c r="P205" s="35"/>
      <c r="Q205" s="37"/>
      <c r="R205" s="37"/>
      <c r="S205" s="37"/>
      <c r="T205" s="37"/>
    </row>
    <row r="206" spans="1:20" ht="12.95" customHeight="1" x14ac:dyDescent="0.25">
      <c r="A206" s="93"/>
      <c r="B206" s="12" t="s">
        <v>19</v>
      </c>
      <c r="C206" s="85"/>
      <c r="D206" s="13">
        <f t="shared" si="7"/>
        <v>11.6</v>
      </c>
      <c r="E206" s="13">
        <v>11.6</v>
      </c>
      <c r="F206" s="13"/>
      <c r="G206" s="18"/>
      <c r="N206" s="40"/>
      <c r="O206" s="34"/>
      <c r="P206" s="35"/>
      <c r="Q206" s="37"/>
      <c r="R206" s="37"/>
      <c r="S206" s="37"/>
      <c r="T206" s="37"/>
    </row>
    <row r="207" spans="1:20" ht="15" customHeight="1" x14ac:dyDescent="0.25">
      <c r="A207" s="93" t="s">
        <v>81</v>
      </c>
      <c r="B207" s="19" t="s">
        <v>88</v>
      </c>
      <c r="C207" s="20"/>
      <c r="D207" s="21">
        <f t="shared" si="7"/>
        <v>441.09999999999997</v>
      </c>
      <c r="E207" s="21">
        <f>SUM(E208:E212)</f>
        <v>441.09999999999997</v>
      </c>
      <c r="F207" s="21">
        <f>SUM(F208:F212)</f>
        <v>377.3</v>
      </c>
      <c r="G207" s="22">
        <f>SUM(G208:G212)</f>
        <v>0</v>
      </c>
      <c r="N207" s="40"/>
      <c r="O207" s="34"/>
      <c r="P207" s="35"/>
      <c r="Q207" s="37"/>
      <c r="R207" s="37"/>
      <c r="S207" s="37"/>
      <c r="T207" s="37"/>
    </row>
    <row r="208" spans="1:20" ht="12.75" customHeight="1" x14ac:dyDescent="0.25">
      <c r="A208" s="93"/>
      <c r="B208" s="17" t="s">
        <v>20</v>
      </c>
      <c r="C208" s="66" t="s">
        <v>16</v>
      </c>
      <c r="D208" s="13">
        <f t="shared" si="7"/>
        <v>8</v>
      </c>
      <c r="E208" s="13">
        <v>8</v>
      </c>
      <c r="F208" s="13"/>
      <c r="G208" s="39"/>
      <c r="N208" s="40"/>
      <c r="O208" s="34"/>
      <c r="P208" s="35"/>
      <c r="Q208" s="37"/>
      <c r="R208" s="37"/>
      <c r="S208" s="37"/>
      <c r="T208" s="37"/>
    </row>
    <row r="209" spans="1:20" ht="12.75" customHeight="1" x14ac:dyDescent="0.25">
      <c r="A209" s="93"/>
      <c r="B209" s="12" t="s">
        <v>151</v>
      </c>
      <c r="C209" s="83" t="s">
        <v>22</v>
      </c>
      <c r="D209" s="13">
        <f t="shared" si="7"/>
        <v>1.6</v>
      </c>
      <c r="E209" s="13">
        <v>1.6</v>
      </c>
      <c r="F209" s="13"/>
      <c r="G209" s="13"/>
      <c r="N209" s="40"/>
      <c r="O209" s="34"/>
      <c r="P209" s="35"/>
      <c r="Q209" s="37"/>
      <c r="R209" s="37"/>
      <c r="S209" s="37"/>
      <c r="T209" s="37"/>
    </row>
    <row r="210" spans="1:20" ht="12.75" customHeight="1" x14ac:dyDescent="0.25">
      <c r="A210" s="93"/>
      <c r="B210" s="12" t="s">
        <v>143</v>
      </c>
      <c r="C210" s="84"/>
      <c r="D210" s="13">
        <f t="shared" si="7"/>
        <v>202.5</v>
      </c>
      <c r="E210" s="13">
        <v>202.5</v>
      </c>
      <c r="F210" s="13">
        <v>196.5</v>
      </c>
      <c r="G210" s="18"/>
      <c r="N210" s="40"/>
      <c r="O210" s="34"/>
      <c r="P210" s="35"/>
      <c r="Q210" s="37"/>
      <c r="R210" s="37"/>
      <c r="S210" s="37"/>
      <c r="T210" s="37"/>
    </row>
    <row r="211" spans="1:20" ht="12.75" customHeight="1" x14ac:dyDescent="0.25">
      <c r="A211" s="93"/>
      <c r="B211" s="12" t="s">
        <v>15</v>
      </c>
      <c r="C211" s="84"/>
      <c r="D211" s="13">
        <f t="shared" si="7"/>
        <v>208.3</v>
      </c>
      <c r="E211" s="13">
        <v>208.3</v>
      </c>
      <c r="F211" s="13">
        <v>180.8</v>
      </c>
      <c r="G211" s="18"/>
      <c r="N211" s="40"/>
      <c r="O211" s="34"/>
      <c r="P211" s="35"/>
      <c r="Q211" s="37"/>
      <c r="R211" s="37"/>
      <c r="S211" s="37"/>
      <c r="T211" s="37"/>
    </row>
    <row r="212" spans="1:20" ht="12.75" customHeight="1" x14ac:dyDescent="0.25">
      <c r="A212" s="93"/>
      <c r="B212" s="12" t="s">
        <v>19</v>
      </c>
      <c r="C212" s="85"/>
      <c r="D212" s="13">
        <f t="shared" si="7"/>
        <v>20.7</v>
      </c>
      <c r="E212" s="13">
        <v>20.7</v>
      </c>
      <c r="F212" s="13"/>
      <c r="G212" s="18"/>
      <c r="N212" s="40"/>
      <c r="O212" s="34"/>
      <c r="P212" s="35"/>
      <c r="Q212" s="37"/>
      <c r="R212" s="37"/>
      <c r="S212" s="37"/>
      <c r="T212" s="37"/>
    </row>
    <row r="213" spans="1:20" ht="15" customHeight="1" x14ac:dyDescent="0.25">
      <c r="A213" s="93" t="s">
        <v>83</v>
      </c>
      <c r="B213" s="19" t="s">
        <v>90</v>
      </c>
      <c r="C213" s="64"/>
      <c r="D213" s="21">
        <f t="shared" si="7"/>
        <v>683.1</v>
      </c>
      <c r="E213" s="21">
        <f>SUM(E214:E219)</f>
        <v>683.1</v>
      </c>
      <c r="F213" s="21">
        <f>SUM(F214:F219)</f>
        <v>556</v>
      </c>
      <c r="G213" s="22">
        <f>SUM(G214:G219)</f>
        <v>0</v>
      </c>
      <c r="J213" s="41"/>
      <c r="K213" s="41"/>
      <c r="L213" s="31"/>
      <c r="M213" s="31"/>
      <c r="N213" s="31"/>
      <c r="O213" s="31"/>
      <c r="P213" s="35"/>
      <c r="Q213" s="37"/>
      <c r="R213" s="37"/>
      <c r="S213" s="37"/>
      <c r="T213" s="37"/>
    </row>
    <row r="214" spans="1:20" ht="12.75" customHeight="1" x14ac:dyDescent="0.25">
      <c r="A214" s="93"/>
      <c r="B214" s="17" t="s">
        <v>20</v>
      </c>
      <c r="C214" s="66" t="s">
        <v>16</v>
      </c>
      <c r="D214" s="13">
        <f t="shared" si="7"/>
        <v>17</v>
      </c>
      <c r="E214" s="13">
        <v>17</v>
      </c>
      <c r="F214" s="13"/>
      <c r="G214" s="39"/>
      <c r="J214" s="41"/>
      <c r="K214" s="41"/>
      <c r="L214" s="31"/>
      <c r="M214" s="31"/>
      <c r="N214" s="31"/>
      <c r="O214" s="31"/>
      <c r="P214" s="35"/>
      <c r="Q214" s="37"/>
      <c r="R214" s="37"/>
      <c r="S214" s="37"/>
      <c r="T214" s="37"/>
    </row>
    <row r="215" spans="1:20" ht="12.75" customHeight="1" x14ac:dyDescent="0.25">
      <c r="A215" s="93"/>
      <c r="B215" s="12" t="s">
        <v>151</v>
      </c>
      <c r="C215" s="83" t="s">
        <v>22</v>
      </c>
      <c r="D215" s="13">
        <f t="shared" si="7"/>
        <v>2.2000000000000002</v>
      </c>
      <c r="E215" s="13">
        <v>2.2000000000000002</v>
      </c>
      <c r="F215" s="13"/>
      <c r="G215" s="13"/>
      <c r="J215" s="41"/>
      <c r="K215" s="41"/>
      <c r="L215" s="31"/>
      <c r="M215" s="31"/>
      <c r="N215" s="31"/>
      <c r="O215" s="31"/>
      <c r="P215" s="35"/>
      <c r="Q215" s="37"/>
      <c r="R215" s="37"/>
      <c r="S215" s="37"/>
      <c r="T215" s="37"/>
    </row>
    <row r="216" spans="1:20" ht="12.75" customHeight="1" x14ac:dyDescent="0.25">
      <c r="A216" s="93"/>
      <c r="B216" s="12" t="s">
        <v>152</v>
      </c>
      <c r="C216" s="84"/>
      <c r="D216" s="13">
        <f t="shared" si="7"/>
        <v>7.2</v>
      </c>
      <c r="E216" s="13">
        <v>7.2</v>
      </c>
      <c r="F216" s="13">
        <v>7.1</v>
      </c>
      <c r="G216" s="13"/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3"/>
      <c r="B217" s="12" t="s">
        <v>143</v>
      </c>
      <c r="C217" s="84"/>
      <c r="D217" s="13">
        <f t="shared" si="7"/>
        <v>291.60000000000002</v>
      </c>
      <c r="E217" s="13">
        <v>291.60000000000002</v>
      </c>
      <c r="F217" s="13">
        <v>281.39999999999998</v>
      </c>
      <c r="G217" s="18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3"/>
      <c r="B218" s="12" t="s">
        <v>15</v>
      </c>
      <c r="C218" s="84"/>
      <c r="D218" s="13">
        <f t="shared" si="7"/>
        <v>313.7</v>
      </c>
      <c r="E218" s="13">
        <v>313.7</v>
      </c>
      <c r="F218" s="13">
        <v>267.5</v>
      </c>
      <c r="G218" s="18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3"/>
      <c r="B219" s="12" t="s">
        <v>19</v>
      </c>
      <c r="C219" s="85"/>
      <c r="D219" s="13">
        <f t="shared" si="7"/>
        <v>51.4</v>
      </c>
      <c r="E219" s="13">
        <v>51.4</v>
      </c>
      <c r="F219" s="13"/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5" customHeight="1" x14ac:dyDescent="0.25">
      <c r="A220" s="93" t="s">
        <v>144</v>
      </c>
      <c r="B220" s="19" t="s">
        <v>92</v>
      </c>
      <c r="C220" s="20"/>
      <c r="D220" s="21">
        <f t="shared" si="7"/>
        <v>417</v>
      </c>
      <c r="E220" s="21">
        <f>SUM(E221:E225)</f>
        <v>417</v>
      </c>
      <c r="F220" s="21">
        <f>SUM(F221:F225)</f>
        <v>361.6</v>
      </c>
      <c r="G220" s="22">
        <f>SUM(G221:G225)</f>
        <v>0</v>
      </c>
      <c r="J220" s="41"/>
      <c r="K220" s="41"/>
      <c r="L220" s="31"/>
      <c r="M220" s="31"/>
      <c r="N220" s="31"/>
      <c r="O220" s="31"/>
      <c r="P220" s="35"/>
      <c r="Q220" s="37"/>
      <c r="R220" s="37"/>
      <c r="S220" s="37"/>
      <c r="T220" s="37"/>
    </row>
    <row r="221" spans="1:20" ht="12.75" customHeight="1" x14ac:dyDescent="0.25">
      <c r="A221" s="93"/>
      <c r="B221" s="17" t="s">
        <v>20</v>
      </c>
      <c r="C221" s="66" t="s">
        <v>16</v>
      </c>
      <c r="D221" s="13">
        <f t="shared" ref="D221:D222" si="9">SUM(G221+E221)</f>
        <v>6.3</v>
      </c>
      <c r="E221" s="13">
        <v>6.3</v>
      </c>
      <c r="F221" s="13"/>
      <c r="G221" s="39"/>
      <c r="J221" s="41"/>
      <c r="K221" s="41"/>
      <c r="L221" s="31"/>
      <c r="M221" s="31"/>
      <c r="N221" s="31"/>
      <c r="O221" s="31"/>
      <c r="P221" s="35"/>
      <c r="Q221" s="37"/>
      <c r="R221" s="37"/>
      <c r="S221" s="37"/>
      <c r="T221" s="37"/>
    </row>
    <row r="222" spans="1:20" ht="12.75" customHeight="1" x14ac:dyDescent="0.25">
      <c r="A222" s="93"/>
      <c r="B222" s="12" t="s">
        <v>152</v>
      </c>
      <c r="C222" s="83" t="s">
        <v>22</v>
      </c>
      <c r="D222" s="13">
        <f t="shared" si="9"/>
        <v>3.7</v>
      </c>
      <c r="E222" s="13">
        <v>3.7</v>
      </c>
      <c r="F222" s="13">
        <v>3.6</v>
      </c>
      <c r="G222" s="39"/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2.75" customHeight="1" x14ac:dyDescent="0.25">
      <c r="A223" s="93"/>
      <c r="B223" s="12" t="s">
        <v>143</v>
      </c>
      <c r="C223" s="84"/>
      <c r="D223" s="13">
        <f t="shared" si="7"/>
        <v>145</v>
      </c>
      <c r="E223" s="13">
        <v>145</v>
      </c>
      <c r="F223" s="13">
        <v>140.30000000000001</v>
      </c>
      <c r="G223" s="18"/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3"/>
      <c r="B224" s="12" t="s">
        <v>15</v>
      </c>
      <c r="C224" s="84"/>
      <c r="D224" s="13">
        <f t="shared" si="7"/>
        <v>245.5</v>
      </c>
      <c r="E224" s="13">
        <v>245.5</v>
      </c>
      <c r="F224" s="13">
        <v>217.7</v>
      </c>
      <c r="G224" s="18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2.75" customHeight="1" x14ac:dyDescent="0.25">
      <c r="A225" s="93"/>
      <c r="B225" s="12" t="s">
        <v>19</v>
      </c>
      <c r="C225" s="85"/>
      <c r="D225" s="13">
        <f t="shared" si="7"/>
        <v>16.5</v>
      </c>
      <c r="E225" s="13">
        <v>16.5</v>
      </c>
      <c r="F225" s="13"/>
      <c r="G225" s="18"/>
      <c r="J225" s="41"/>
      <c r="K225" s="41"/>
      <c r="L225" s="31"/>
      <c r="M225" s="31"/>
      <c r="N225" s="31"/>
      <c r="O225" s="31"/>
      <c r="P225" s="35"/>
      <c r="Q225" s="37"/>
      <c r="R225" s="37"/>
      <c r="S225" s="37"/>
      <c r="T225" s="37"/>
    </row>
    <row r="226" spans="1:22" ht="15" customHeight="1" x14ac:dyDescent="0.25">
      <c r="A226" s="93" t="s">
        <v>85</v>
      </c>
      <c r="B226" s="19" t="s">
        <v>94</v>
      </c>
      <c r="C226" s="64"/>
      <c r="D226" s="21">
        <f t="shared" si="7"/>
        <v>674.30000000000007</v>
      </c>
      <c r="E226" s="21">
        <f>SUM(E227:E231)</f>
        <v>674.30000000000007</v>
      </c>
      <c r="F226" s="21">
        <f>SUM(F227:F231)</f>
        <v>578.5</v>
      </c>
      <c r="G226" s="22">
        <f>SUM(G227:G231)</f>
        <v>0</v>
      </c>
      <c r="J226" s="41"/>
      <c r="K226" s="41"/>
      <c r="L226" s="41"/>
      <c r="M226" s="41"/>
      <c r="N226" s="41"/>
      <c r="O226" s="41"/>
      <c r="P226" s="35"/>
      <c r="Q226" s="37"/>
      <c r="R226" s="37"/>
      <c r="S226" s="37"/>
      <c r="T226" s="37"/>
    </row>
    <row r="227" spans="1:22" ht="12.75" customHeight="1" x14ac:dyDescent="0.25">
      <c r="A227" s="93"/>
      <c r="B227" s="17" t="s">
        <v>20</v>
      </c>
      <c r="C227" s="66" t="s">
        <v>16</v>
      </c>
      <c r="D227" s="13">
        <f t="shared" si="7"/>
        <v>6.1</v>
      </c>
      <c r="E227" s="13">
        <v>6.1</v>
      </c>
      <c r="F227" s="13"/>
      <c r="G227" s="39"/>
      <c r="J227" s="41"/>
      <c r="K227" s="41"/>
      <c r="L227" s="41"/>
      <c r="M227" s="41"/>
      <c r="N227" s="41"/>
      <c r="O227" s="41"/>
      <c r="P227" s="35"/>
      <c r="Q227" s="37"/>
      <c r="R227" s="37"/>
      <c r="S227" s="37"/>
      <c r="T227" s="37"/>
    </row>
    <row r="228" spans="1:22" ht="12.75" customHeight="1" x14ac:dyDescent="0.25">
      <c r="A228" s="93"/>
      <c r="B228" s="12" t="s">
        <v>152</v>
      </c>
      <c r="C228" s="83" t="s">
        <v>22</v>
      </c>
      <c r="D228" s="13">
        <f t="shared" si="7"/>
        <v>1.8</v>
      </c>
      <c r="E228" s="13">
        <v>1.8</v>
      </c>
      <c r="F228" s="13">
        <v>1.8</v>
      </c>
      <c r="G228" s="39"/>
      <c r="J228" s="41"/>
      <c r="K228" s="41"/>
      <c r="L228" s="41"/>
      <c r="M228" s="41"/>
      <c r="N228" s="41"/>
      <c r="O228" s="41"/>
      <c r="P228" s="35"/>
      <c r="Q228" s="37"/>
      <c r="R228" s="37"/>
      <c r="S228" s="37"/>
      <c r="T228" s="37"/>
    </row>
    <row r="229" spans="1:22" ht="12.75" customHeight="1" x14ac:dyDescent="0.25">
      <c r="A229" s="93"/>
      <c r="B229" s="12" t="s">
        <v>143</v>
      </c>
      <c r="C229" s="84"/>
      <c r="D229" s="13">
        <f t="shared" si="7"/>
        <v>219.7</v>
      </c>
      <c r="E229" s="13">
        <v>219.7</v>
      </c>
      <c r="F229" s="13">
        <v>213</v>
      </c>
      <c r="G229" s="13"/>
      <c r="J229" s="41"/>
      <c r="K229" s="41"/>
      <c r="L229" s="31"/>
      <c r="M229" s="31"/>
      <c r="N229" s="31"/>
      <c r="O229" s="31"/>
      <c r="P229" s="35"/>
      <c r="Q229" s="37"/>
      <c r="R229" s="37"/>
      <c r="S229" s="37"/>
      <c r="T229" s="37"/>
    </row>
    <row r="230" spans="1:22" ht="12.75" customHeight="1" x14ac:dyDescent="0.25">
      <c r="A230" s="93"/>
      <c r="B230" s="12" t="s">
        <v>15</v>
      </c>
      <c r="C230" s="84"/>
      <c r="D230" s="13">
        <f t="shared" ref="D230:D284" si="10">SUM(G230+E230)</f>
        <v>412.6</v>
      </c>
      <c r="E230" s="13">
        <v>412.6</v>
      </c>
      <c r="F230" s="13">
        <v>363.7</v>
      </c>
      <c r="G230" s="18"/>
      <c r="J230" s="41"/>
      <c r="K230" s="41"/>
      <c r="L230" s="31"/>
      <c r="M230" s="31"/>
      <c r="N230" s="31"/>
      <c r="O230" s="31"/>
      <c r="P230" s="35"/>
      <c r="Q230" s="37"/>
      <c r="R230" s="37"/>
      <c r="S230" s="37"/>
      <c r="T230" s="37"/>
    </row>
    <row r="231" spans="1:22" ht="12.75" customHeight="1" x14ac:dyDescent="0.25">
      <c r="A231" s="93"/>
      <c r="B231" s="12" t="s">
        <v>19</v>
      </c>
      <c r="C231" s="85"/>
      <c r="D231" s="13">
        <f t="shared" si="10"/>
        <v>34.1</v>
      </c>
      <c r="E231" s="13">
        <v>34.1</v>
      </c>
      <c r="F231" s="13"/>
      <c r="G231" s="18"/>
      <c r="J231" s="41"/>
      <c r="K231" s="41"/>
      <c r="L231" s="31"/>
      <c r="M231" s="31"/>
      <c r="N231" s="31"/>
      <c r="O231" s="31"/>
      <c r="P231" s="35"/>
      <c r="Q231" s="37"/>
      <c r="R231" s="37"/>
      <c r="S231" s="37"/>
      <c r="T231" s="37"/>
    </row>
    <row r="232" spans="1:22" ht="15" customHeight="1" x14ac:dyDescent="0.25">
      <c r="A232" s="93" t="s">
        <v>87</v>
      </c>
      <c r="B232" s="19" t="s">
        <v>96</v>
      </c>
      <c r="C232" s="64"/>
      <c r="D232" s="21">
        <f t="shared" si="10"/>
        <v>375</v>
      </c>
      <c r="E232" s="21">
        <f>SUM(E233:E237)</f>
        <v>375</v>
      </c>
      <c r="F232" s="21">
        <f>SUM(F233:F237)</f>
        <v>324.10000000000002</v>
      </c>
      <c r="G232" s="22">
        <f>SUM(G233:G237)</f>
        <v>0</v>
      </c>
      <c r="J232" s="36"/>
      <c r="K232" s="36"/>
      <c r="L232" s="36"/>
      <c r="M232" s="36"/>
      <c r="N232" s="40"/>
      <c r="O232" s="34"/>
      <c r="P232" s="35"/>
      <c r="Q232" s="37"/>
      <c r="R232" s="37"/>
      <c r="S232" s="37"/>
      <c r="T232" s="37"/>
    </row>
    <row r="233" spans="1:22" ht="12.75" customHeight="1" x14ac:dyDescent="0.25">
      <c r="A233" s="93"/>
      <c r="B233" s="17" t="s">
        <v>20</v>
      </c>
      <c r="C233" s="66" t="s">
        <v>16</v>
      </c>
      <c r="D233" s="13">
        <f t="shared" si="10"/>
        <v>3</v>
      </c>
      <c r="E233" s="13">
        <v>3</v>
      </c>
      <c r="F233" s="13"/>
      <c r="G233" s="33"/>
      <c r="N233" s="40"/>
      <c r="O233" s="34"/>
      <c r="P233" s="35"/>
      <c r="Q233" s="37"/>
      <c r="R233" s="37"/>
      <c r="S233" s="37"/>
      <c r="T233" s="37"/>
      <c r="U233" s="36"/>
      <c r="V233" s="36"/>
    </row>
    <row r="234" spans="1:22" ht="12.75" customHeight="1" x14ac:dyDescent="0.25">
      <c r="A234" s="93"/>
      <c r="B234" s="12" t="s">
        <v>152</v>
      </c>
      <c r="C234" s="81"/>
      <c r="D234" s="13">
        <f t="shared" si="10"/>
        <v>7.2</v>
      </c>
      <c r="E234" s="13">
        <v>7.2</v>
      </c>
      <c r="F234" s="13">
        <v>7.1</v>
      </c>
      <c r="G234" s="33"/>
      <c r="N234" s="40"/>
      <c r="O234" s="34"/>
      <c r="P234" s="35"/>
      <c r="Q234" s="37"/>
      <c r="R234" s="37"/>
      <c r="S234" s="37"/>
      <c r="T234" s="37"/>
      <c r="U234" s="36"/>
      <c r="V234" s="36"/>
    </row>
    <row r="235" spans="1:22" ht="12.75" customHeight="1" x14ac:dyDescent="0.25">
      <c r="A235" s="93"/>
      <c r="B235" s="12" t="s">
        <v>143</v>
      </c>
      <c r="C235" s="83" t="s">
        <v>22</v>
      </c>
      <c r="D235" s="13">
        <f t="shared" si="10"/>
        <v>122.2</v>
      </c>
      <c r="E235" s="13">
        <v>122.2</v>
      </c>
      <c r="F235" s="13">
        <v>118.4</v>
      </c>
      <c r="G235" s="18"/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2.75" customHeight="1" x14ac:dyDescent="0.25">
      <c r="A236" s="93"/>
      <c r="B236" s="12" t="s">
        <v>15</v>
      </c>
      <c r="C236" s="84"/>
      <c r="D236" s="13">
        <f t="shared" si="10"/>
        <v>230</v>
      </c>
      <c r="E236" s="13">
        <v>230</v>
      </c>
      <c r="F236" s="13">
        <v>198.6</v>
      </c>
      <c r="G236" s="18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3"/>
      <c r="B237" s="12" t="s">
        <v>19</v>
      </c>
      <c r="C237" s="85"/>
      <c r="D237" s="13">
        <f t="shared" si="10"/>
        <v>12.6</v>
      </c>
      <c r="E237" s="13">
        <v>12.6</v>
      </c>
      <c r="F237" s="13"/>
      <c r="G237" s="18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5" customHeight="1" x14ac:dyDescent="0.25">
      <c r="A238" s="93" t="s">
        <v>89</v>
      </c>
      <c r="B238" s="19" t="s">
        <v>99</v>
      </c>
      <c r="C238" s="64"/>
      <c r="D238" s="21">
        <f t="shared" si="10"/>
        <v>410</v>
      </c>
      <c r="E238" s="21">
        <f>SUM(E239:E242)</f>
        <v>410</v>
      </c>
      <c r="F238" s="21">
        <f>SUM(F239:F242)</f>
        <v>345.29999999999995</v>
      </c>
      <c r="G238" s="22">
        <f>SUM(G239:G242)</f>
        <v>0</v>
      </c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3"/>
      <c r="B239" s="17" t="s">
        <v>20</v>
      </c>
      <c r="C239" s="66" t="s">
        <v>16</v>
      </c>
      <c r="D239" s="13">
        <f t="shared" si="10"/>
        <v>6</v>
      </c>
      <c r="E239" s="13">
        <v>6</v>
      </c>
      <c r="F239" s="13"/>
      <c r="G239" s="39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93"/>
      <c r="B240" s="12" t="s">
        <v>143</v>
      </c>
      <c r="C240" s="83" t="s">
        <v>22</v>
      </c>
      <c r="D240" s="13">
        <f t="shared" si="10"/>
        <v>147.30000000000001</v>
      </c>
      <c r="E240" s="13">
        <v>147.30000000000001</v>
      </c>
      <c r="F240" s="13">
        <v>142.6</v>
      </c>
      <c r="G240" s="13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2.75" customHeight="1" x14ac:dyDescent="0.25">
      <c r="A241" s="93"/>
      <c r="B241" s="12" t="s">
        <v>15</v>
      </c>
      <c r="C241" s="84"/>
      <c r="D241" s="13">
        <f t="shared" si="10"/>
        <v>235.5</v>
      </c>
      <c r="E241" s="13">
        <v>235.5</v>
      </c>
      <c r="F241" s="13">
        <v>202.7</v>
      </c>
      <c r="G241" s="18"/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75" customHeight="1" x14ac:dyDescent="0.25">
      <c r="A242" s="93"/>
      <c r="B242" s="12" t="s">
        <v>19</v>
      </c>
      <c r="C242" s="85"/>
      <c r="D242" s="13">
        <f t="shared" si="10"/>
        <v>21.2</v>
      </c>
      <c r="E242" s="13">
        <v>21.2</v>
      </c>
      <c r="F242" s="13"/>
      <c r="G242" s="18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5" customHeight="1" x14ac:dyDescent="0.25">
      <c r="A243" s="93" t="s">
        <v>91</v>
      </c>
      <c r="B243" s="19" t="s">
        <v>101</v>
      </c>
      <c r="C243" s="64"/>
      <c r="D243" s="21">
        <f t="shared" si="10"/>
        <v>669.4</v>
      </c>
      <c r="E243" s="21">
        <f>SUM(E244:E247)</f>
        <v>669.4</v>
      </c>
      <c r="F243" s="21">
        <f>SUM(F244:F247)</f>
        <v>544.5</v>
      </c>
      <c r="G243" s="22">
        <f>SUM(G244:G247)</f>
        <v>0</v>
      </c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3"/>
      <c r="B244" s="17" t="s">
        <v>20</v>
      </c>
      <c r="C244" s="66" t="s">
        <v>16</v>
      </c>
      <c r="D244" s="13">
        <f t="shared" si="10"/>
        <v>7</v>
      </c>
      <c r="E244" s="13">
        <v>7</v>
      </c>
      <c r="F244" s="13"/>
      <c r="G244" s="33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2.75" customHeight="1" x14ac:dyDescent="0.25">
      <c r="A245" s="93"/>
      <c r="B245" s="12" t="s">
        <v>143</v>
      </c>
      <c r="C245" s="83" t="s">
        <v>22</v>
      </c>
      <c r="D245" s="13">
        <f t="shared" si="10"/>
        <v>280.3</v>
      </c>
      <c r="E245" s="13">
        <v>280.3</v>
      </c>
      <c r="F245" s="13">
        <v>271.39999999999998</v>
      </c>
      <c r="G245" s="18"/>
      <c r="H245" s="16"/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3"/>
      <c r="B246" s="12" t="s">
        <v>15</v>
      </c>
      <c r="C246" s="84"/>
      <c r="D246" s="13">
        <f t="shared" si="10"/>
        <v>327</v>
      </c>
      <c r="E246" s="13">
        <v>327</v>
      </c>
      <c r="F246" s="13">
        <v>273.10000000000002</v>
      </c>
      <c r="G246" s="18"/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3"/>
      <c r="B247" s="12" t="s">
        <v>19</v>
      </c>
      <c r="C247" s="85"/>
      <c r="D247" s="13">
        <f t="shared" si="10"/>
        <v>55.1</v>
      </c>
      <c r="E247" s="13">
        <v>55.1</v>
      </c>
      <c r="F247" s="13"/>
      <c r="G247" s="18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5" customHeight="1" x14ac:dyDescent="0.25">
      <c r="A248" s="86" t="s">
        <v>93</v>
      </c>
      <c r="B248" s="19" t="s">
        <v>103</v>
      </c>
      <c r="C248" s="20"/>
      <c r="D248" s="21">
        <f t="shared" si="10"/>
        <v>229.8</v>
      </c>
      <c r="E248" s="21">
        <f>SUM(E249:E251)</f>
        <v>229.8</v>
      </c>
      <c r="F248" s="21">
        <f>SUM(F249:F251)</f>
        <v>143.39999999999998</v>
      </c>
      <c r="G248" s="22">
        <f>SUM(G249:G251)</f>
        <v>0</v>
      </c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95" customHeight="1" x14ac:dyDescent="0.25">
      <c r="A249" s="87"/>
      <c r="B249" s="12" t="s">
        <v>15</v>
      </c>
      <c r="C249" s="84"/>
      <c r="D249" s="13">
        <f t="shared" si="10"/>
        <v>196.9</v>
      </c>
      <c r="E249" s="13">
        <v>196.9</v>
      </c>
      <c r="F249" s="13">
        <v>139.69999999999999</v>
      </c>
      <c r="G249" s="18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95" customHeight="1" x14ac:dyDescent="0.25">
      <c r="A250" s="87"/>
      <c r="B250" s="12" t="s">
        <v>19</v>
      </c>
      <c r="C250" s="85"/>
      <c r="D250" s="13">
        <f t="shared" si="10"/>
        <v>20</v>
      </c>
      <c r="E250" s="13">
        <v>20</v>
      </c>
      <c r="F250" s="13"/>
      <c r="G250" s="18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95" customHeight="1" x14ac:dyDescent="0.25">
      <c r="A251" s="88"/>
      <c r="B251" s="12" t="s">
        <v>15</v>
      </c>
      <c r="C251" s="68" t="s">
        <v>24</v>
      </c>
      <c r="D251" s="13">
        <f t="shared" si="10"/>
        <v>12.9</v>
      </c>
      <c r="E251" s="13">
        <v>12.9</v>
      </c>
      <c r="F251" s="13">
        <v>3.7</v>
      </c>
      <c r="G251" s="18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5" customHeight="1" x14ac:dyDescent="0.25">
      <c r="A252" s="86" t="s">
        <v>95</v>
      </c>
      <c r="B252" s="19" t="s">
        <v>105</v>
      </c>
      <c r="C252" s="67"/>
      <c r="D252" s="21">
        <f t="shared" si="10"/>
        <v>117.6</v>
      </c>
      <c r="E252" s="21">
        <f>SUM(E253:E254)</f>
        <v>117.6</v>
      </c>
      <c r="F252" s="21">
        <f>SUM(F253:F254)</f>
        <v>109.3</v>
      </c>
      <c r="G252" s="22">
        <f>SUM(G253:G254)</f>
        <v>0</v>
      </c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75" customHeight="1" x14ac:dyDescent="0.25">
      <c r="A253" s="86"/>
      <c r="B253" s="12" t="s">
        <v>143</v>
      </c>
      <c r="C253" s="83" t="s">
        <v>22</v>
      </c>
      <c r="D253" s="13">
        <f t="shared" si="10"/>
        <v>63.8</v>
      </c>
      <c r="E253" s="13">
        <v>63.8</v>
      </c>
      <c r="F253" s="13">
        <v>62.9</v>
      </c>
      <c r="G253" s="18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75" customHeight="1" x14ac:dyDescent="0.25">
      <c r="A254" s="86"/>
      <c r="B254" s="12" t="s">
        <v>15</v>
      </c>
      <c r="C254" s="85"/>
      <c r="D254" s="13">
        <f t="shared" si="10"/>
        <v>53.8</v>
      </c>
      <c r="E254" s="13">
        <v>53.8</v>
      </c>
      <c r="F254" s="13">
        <v>46.4</v>
      </c>
      <c r="G254" s="18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5" customHeight="1" x14ac:dyDescent="0.25">
      <c r="A255" s="93" t="s">
        <v>97</v>
      </c>
      <c r="B255" s="19" t="s">
        <v>107</v>
      </c>
      <c r="C255" s="67"/>
      <c r="D255" s="21">
        <f t="shared" si="10"/>
        <v>411.8</v>
      </c>
      <c r="E255" s="21">
        <f>SUM(E256:E259)</f>
        <v>407.8</v>
      </c>
      <c r="F255" s="21">
        <f>SUM(F256:F259)</f>
        <v>371.4</v>
      </c>
      <c r="G255" s="21">
        <f>SUM(G256:G259)</f>
        <v>4</v>
      </c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3"/>
      <c r="B256" s="12" t="s">
        <v>23</v>
      </c>
      <c r="C256" s="83" t="s">
        <v>22</v>
      </c>
      <c r="D256" s="13">
        <f t="shared" ref="D256" si="11">SUM(G256+E256)</f>
        <v>0.1</v>
      </c>
      <c r="E256" s="13">
        <v>0.1</v>
      </c>
      <c r="F256" s="13">
        <v>0.1</v>
      </c>
      <c r="G256" s="13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3"/>
      <c r="B257" s="12" t="s">
        <v>143</v>
      </c>
      <c r="C257" s="84"/>
      <c r="D257" s="13">
        <f t="shared" si="10"/>
        <v>56.4</v>
      </c>
      <c r="E257" s="13">
        <v>56.4</v>
      </c>
      <c r="F257" s="13">
        <v>55.6</v>
      </c>
      <c r="G257" s="13"/>
      <c r="H257" s="16"/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3"/>
      <c r="B258" s="12" t="s">
        <v>15</v>
      </c>
      <c r="C258" s="84"/>
      <c r="D258" s="13">
        <f t="shared" si="10"/>
        <v>345.3</v>
      </c>
      <c r="E258" s="13">
        <v>345.3</v>
      </c>
      <c r="F258" s="13">
        <v>315.7</v>
      </c>
      <c r="G258" s="18"/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3"/>
      <c r="B259" s="12" t="s">
        <v>19</v>
      </c>
      <c r="C259" s="85"/>
      <c r="D259" s="13">
        <f t="shared" si="10"/>
        <v>10</v>
      </c>
      <c r="E259" s="13">
        <v>6</v>
      </c>
      <c r="F259" s="13"/>
      <c r="G259" s="13">
        <v>4</v>
      </c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5" customHeight="1" x14ac:dyDescent="0.25">
      <c r="A260" s="93" t="s">
        <v>98</v>
      </c>
      <c r="B260" s="19" t="s">
        <v>109</v>
      </c>
      <c r="C260" s="20"/>
      <c r="D260" s="21">
        <f t="shared" si="10"/>
        <v>1026.8999999999999</v>
      </c>
      <c r="E260" s="21">
        <f>SUM(E261:E265)</f>
        <v>985.69999999999993</v>
      </c>
      <c r="F260" s="21">
        <f>SUM(F261:F265)</f>
        <v>857.1</v>
      </c>
      <c r="G260" s="21">
        <f>SUM(G261:G265)</f>
        <v>41.2</v>
      </c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3"/>
      <c r="B261" s="12" t="s">
        <v>23</v>
      </c>
      <c r="C261" s="80" t="s">
        <v>22</v>
      </c>
      <c r="D261" s="13">
        <f t="shared" si="10"/>
        <v>0.7</v>
      </c>
      <c r="E261" s="13">
        <v>0.7</v>
      </c>
      <c r="F261" s="13"/>
      <c r="G261" s="13"/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3"/>
      <c r="B262" s="12" t="s">
        <v>148</v>
      </c>
      <c r="C262" s="83" t="s">
        <v>24</v>
      </c>
      <c r="D262" s="13">
        <f t="shared" si="10"/>
        <v>41.2</v>
      </c>
      <c r="E262" s="13"/>
      <c r="F262" s="13"/>
      <c r="G262" s="13">
        <v>41.2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2.75" customHeight="1" x14ac:dyDescent="0.25">
      <c r="A263" s="93"/>
      <c r="B263" s="12" t="s">
        <v>152</v>
      </c>
      <c r="C263" s="84"/>
      <c r="D263" s="13">
        <f t="shared" si="10"/>
        <v>13.6</v>
      </c>
      <c r="E263" s="13">
        <v>13.6</v>
      </c>
      <c r="F263" s="13">
        <v>13.6</v>
      </c>
      <c r="G263" s="13"/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3"/>
      <c r="B264" s="12" t="s">
        <v>15</v>
      </c>
      <c r="C264" s="84"/>
      <c r="D264" s="13">
        <f t="shared" si="10"/>
        <v>969.3</v>
      </c>
      <c r="E264" s="13">
        <v>969.3</v>
      </c>
      <c r="F264" s="13">
        <v>843.5</v>
      </c>
      <c r="G264" s="13"/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3"/>
      <c r="B265" s="12" t="s">
        <v>19</v>
      </c>
      <c r="C265" s="85"/>
      <c r="D265" s="13">
        <f t="shared" si="10"/>
        <v>2.1</v>
      </c>
      <c r="E265" s="13">
        <v>2.1</v>
      </c>
      <c r="F265" s="13"/>
      <c r="G265" s="18"/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5" customHeight="1" x14ac:dyDescent="0.25">
      <c r="A266" s="86" t="s">
        <v>100</v>
      </c>
      <c r="B266" s="19" t="s">
        <v>111</v>
      </c>
      <c r="C266" s="20"/>
      <c r="D266" s="21">
        <f t="shared" si="10"/>
        <v>221.39999999999998</v>
      </c>
      <c r="E266" s="21">
        <f>SUM(E267:E272)</f>
        <v>135.79999999999998</v>
      </c>
      <c r="F266" s="21">
        <f>SUM(F267:F272)</f>
        <v>108.60000000000001</v>
      </c>
      <c r="G266" s="21">
        <f>SUM(G267:G272)</f>
        <v>85.6</v>
      </c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87"/>
      <c r="B267" s="12" t="s">
        <v>152</v>
      </c>
      <c r="C267" s="83" t="s">
        <v>24</v>
      </c>
      <c r="D267" s="13">
        <f t="shared" si="10"/>
        <v>1.7</v>
      </c>
      <c r="E267" s="13">
        <v>1.7</v>
      </c>
      <c r="F267" s="13">
        <v>1.7</v>
      </c>
      <c r="G267" s="13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2.75" customHeight="1" x14ac:dyDescent="0.25">
      <c r="A268" s="87"/>
      <c r="B268" s="12" t="s">
        <v>15</v>
      </c>
      <c r="C268" s="84"/>
      <c r="D268" s="13">
        <f t="shared" si="10"/>
        <v>130.69999999999999</v>
      </c>
      <c r="E268" s="13">
        <v>130.69999999999999</v>
      </c>
      <c r="F268" s="13">
        <v>106.9</v>
      </c>
      <c r="G268" s="18"/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2.75" customHeight="1" x14ac:dyDescent="0.25">
      <c r="A269" s="87"/>
      <c r="B269" s="12" t="s">
        <v>19</v>
      </c>
      <c r="C269" s="85"/>
      <c r="D269" s="13">
        <f t="shared" si="10"/>
        <v>3.4</v>
      </c>
      <c r="E269" s="13">
        <v>3.4</v>
      </c>
      <c r="F269" s="13"/>
      <c r="G269" s="18"/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87"/>
      <c r="B270" s="12" t="s">
        <v>21</v>
      </c>
      <c r="C270" s="83" t="s">
        <v>31</v>
      </c>
      <c r="D270" s="13">
        <f t="shared" si="10"/>
        <v>65</v>
      </c>
      <c r="E270" s="13"/>
      <c r="F270" s="13"/>
      <c r="G270" s="13">
        <v>65</v>
      </c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87"/>
      <c r="B271" s="12" t="s">
        <v>149</v>
      </c>
      <c r="C271" s="84"/>
      <c r="D271" s="13">
        <f t="shared" ref="D271" si="12">SUM(G271+E271)</f>
        <v>11.5</v>
      </c>
      <c r="E271" s="13"/>
      <c r="F271" s="13"/>
      <c r="G271" s="13">
        <v>11.5</v>
      </c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88"/>
      <c r="B272" s="12" t="s">
        <v>15</v>
      </c>
      <c r="C272" s="85"/>
      <c r="D272" s="13">
        <f t="shared" si="10"/>
        <v>9.1</v>
      </c>
      <c r="E272" s="13"/>
      <c r="F272" s="13"/>
      <c r="G272" s="13">
        <v>9.1</v>
      </c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5" customHeight="1" x14ac:dyDescent="0.25">
      <c r="A273" s="93" t="s">
        <v>102</v>
      </c>
      <c r="B273" s="19" t="s">
        <v>113</v>
      </c>
      <c r="C273" s="20"/>
      <c r="D273" s="21">
        <f t="shared" si="10"/>
        <v>182.5</v>
      </c>
      <c r="E273" s="21">
        <f>SUM(E274:E276)</f>
        <v>182.5</v>
      </c>
      <c r="F273" s="21">
        <f>SUM(F274:F276)</f>
        <v>125.89999999999999</v>
      </c>
      <c r="G273" s="22">
        <f>SUM(G274:G276)</f>
        <v>0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3"/>
      <c r="B274" s="12" t="s">
        <v>152</v>
      </c>
      <c r="C274" s="83" t="s">
        <v>24</v>
      </c>
      <c r="D274" s="13">
        <f t="shared" si="10"/>
        <v>1.8</v>
      </c>
      <c r="E274" s="13">
        <v>1.8</v>
      </c>
      <c r="F274" s="13">
        <v>1.8</v>
      </c>
      <c r="G274" s="22"/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2.75" customHeight="1" x14ac:dyDescent="0.25">
      <c r="A275" s="93"/>
      <c r="B275" s="12" t="s">
        <v>15</v>
      </c>
      <c r="C275" s="84"/>
      <c r="D275" s="13">
        <f t="shared" si="10"/>
        <v>177.7</v>
      </c>
      <c r="E275" s="13">
        <v>177.7</v>
      </c>
      <c r="F275" s="13">
        <v>124.1</v>
      </c>
      <c r="G275" s="18"/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3"/>
      <c r="B276" s="12" t="s">
        <v>19</v>
      </c>
      <c r="C276" s="85"/>
      <c r="D276" s="13">
        <f t="shared" si="10"/>
        <v>3</v>
      </c>
      <c r="E276" s="13">
        <v>3</v>
      </c>
      <c r="F276" s="13"/>
      <c r="G276" s="18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5" customHeight="1" x14ac:dyDescent="0.25">
      <c r="A277" s="93" t="s">
        <v>104</v>
      </c>
      <c r="B277" s="19" t="s">
        <v>115</v>
      </c>
      <c r="C277" s="64"/>
      <c r="D277" s="21">
        <f t="shared" si="10"/>
        <v>152.9</v>
      </c>
      <c r="E277" s="21">
        <f>SUM(E278:E281)</f>
        <v>152.9</v>
      </c>
      <c r="F277" s="21">
        <f>SUM(F278:F281)</f>
        <v>125.3</v>
      </c>
      <c r="G277" s="22">
        <f>SUM(G278:G281)</f>
        <v>0</v>
      </c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3"/>
      <c r="B278" s="12" t="s">
        <v>23</v>
      </c>
      <c r="C278" s="80" t="s">
        <v>22</v>
      </c>
      <c r="D278" s="13">
        <f t="shared" si="10"/>
        <v>1.1000000000000001</v>
      </c>
      <c r="E278" s="13">
        <v>1.1000000000000001</v>
      </c>
      <c r="F278" s="13"/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2.75" customHeight="1" x14ac:dyDescent="0.25">
      <c r="A279" s="93"/>
      <c r="B279" s="12" t="s">
        <v>152</v>
      </c>
      <c r="C279" s="83" t="s">
        <v>24</v>
      </c>
      <c r="D279" s="13">
        <f t="shared" si="10"/>
        <v>1.8</v>
      </c>
      <c r="E279" s="13">
        <v>1.8</v>
      </c>
      <c r="F279" s="13">
        <v>1.8</v>
      </c>
      <c r="G279" s="18"/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3"/>
      <c r="B280" s="12" t="s">
        <v>15</v>
      </c>
      <c r="C280" s="84"/>
      <c r="D280" s="13">
        <f t="shared" si="10"/>
        <v>148.6</v>
      </c>
      <c r="E280" s="13">
        <v>148.6</v>
      </c>
      <c r="F280" s="13">
        <v>123.5</v>
      </c>
      <c r="G280" s="18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3"/>
      <c r="B281" s="12" t="s">
        <v>19</v>
      </c>
      <c r="C281" s="85"/>
      <c r="D281" s="13">
        <f t="shared" si="10"/>
        <v>1.4</v>
      </c>
      <c r="E281" s="13">
        <v>1.4</v>
      </c>
      <c r="F281" s="13"/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5" customHeight="1" x14ac:dyDescent="0.25">
      <c r="A282" s="93" t="s">
        <v>106</v>
      </c>
      <c r="B282" s="19" t="s">
        <v>117</v>
      </c>
      <c r="C282" s="20"/>
      <c r="D282" s="21">
        <f t="shared" ref="D282" si="13">SUM(G282+E282)</f>
        <v>229.3</v>
      </c>
      <c r="E282" s="21">
        <f>SUM(E283:E285)</f>
        <v>229.3</v>
      </c>
      <c r="F282" s="21">
        <f>SUM(F283:F285)</f>
        <v>191.7</v>
      </c>
      <c r="G282" s="22">
        <f>SUM(G283:G285)</f>
        <v>0</v>
      </c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3"/>
      <c r="B283" s="12" t="s">
        <v>152</v>
      </c>
      <c r="C283" s="83" t="s">
        <v>24</v>
      </c>
      <c r="D283" s="13">
        <f t="shared" si="10"/>
        <v>2.5</v>
      </c>
      <c r="E283" s="13">
        <v>2.5</v>
      </c>
      <c r="F283" s="13">
        <v>2.5</v>
      </c>
      <c r="G283" s="13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2.75" customHeight="1" x14ac:dyDescent="0.25">
      <c r="A284" s="93"/>
      <c r="B284" s="12" t="s">
        <v>15</v>
      </c>
      <c r="C284" s="84"/>
      <c r="D284" s="13">
        <f t="shared" si="10"/>
        <v>221.5</v>
      </c>
      <c r="E284" s="13">
        <v>221.5</v>
      </c>
      <c r="F284" s="13">
        <v>189.2</v>
      </c>
      <c r="G284" s="13"/>
      <c r="H284" s="16"/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2.75" customHeight="1" x14ac:dyDescent="0.25">
      <c r="A285" s="93"/>
      <c r="B285" s="12" t="s">
        <v>19</v>
      </c>
      <c r="C285" s="85"/>
      <c r="D285" s="13">
        <f t="shared" ref="D285:D336" si="14">SUM(G285+E285)</f>
        <v>5.3</v>
      </c>
      <c r="E285" s="13">
        <v>5.3</v>
      </c>
      <c r="F285" s="13"/>
      <c r="G285" s="18"/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5" customHeight="1" x14ac:dyDescent="0.25">
      <c r="A286" s="93" t="s">
        <v>108</v>
      </c>
      <c r="B286" s="19" t="s">
        <v>119</v>
      </c>
      <c r="C286" s="64"/>
      <c r="D286" s="21">
        <f t="shared" si="14"/>
        <v>150.4</v>
      </c>
      <c r="E286" s="21">
        <f>SUM(E287:E290)</f>
        <v>150.4</v>
      </c>
      <c r="F286" s="21">
        <f>SUM(F287:F290)</f>
        <v>120</v>
      </c>
      <c r="G286" s="22">
        <f>SUM(G287:G290)</f>
        <v>0</v>
      </c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3"/>
      <c r="B287" s="12" t="s">
        <v>23</v>
      </c>
      <c r="C287" s="80" t="s">
        <v>22</v>
      </c>
      <c r="D287" s="13">
        <f t="shared" si="14"/>
        <v>0.1</v>
      </c>
      <c r="E287" s="13">
        <v>0.1</v>
      </c>
      <c r="F287" s="13"/>
      <c r="G287" s="18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3"/>
      <c r="B288" s="12" t="s">
        <v>152</v>
      </c>
      <c r="C288" s="83" t="s">
        <v>24</v>
      </c>
      <c r="D288" s="13">
        <f t="shared" si="14"/>
        <v>1.7</v>
      </c>
      <c r="E288" s="13">
        <v>1.7</v>
      </c>
      <c r="F288" s="13">
        <v>1.7</v>
      </c>
      <c r="G288" s="18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2.75" customHeight="1" x14ac:dyDescent="0.25">
      <c r="A289" s="93"/>
      <c r="B289" s="12" t="s">
        <v>15</v>
      </c>
      <c r="C289" s="84"/>
      <c r="D289" s="13">
        <f t="shared" si="14"/>
        <v>147.6</v>
      </c>
      <c r="E289" s="13">
        <v>147.6</v>
      </c>
      <c r="F289" s="13">
        <v>118.3</v>
      </c>
      <c r="G289" s="18"/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3"/>
      <c r="B290" s="12" t="s">
        <v>19</v>
      </c>
      <c r="C290" s="85"/>
      <c r="D290" s="13">
        <f t="shared" si="14"/>
        <v>1</v>
      </c>
      <c r="E290" s="13">
        <v>1</v>
      </c>
      <c r="F290" s="13"/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5" customHeight="1" x14ac:dyDescent="0.25">
      <c r="A291" s="93" t="s">
        <v>110</v>
      </c>
      <c r="B291" s="19" t="s">
        <v>121</v>
      </c>
      <c r="C291" s="64"/>
      <c r="D291" s="21">
        <f t="shared" si="14"/>
        <v>170.20000000000002</v>
      </c>
      <c r="E291" s="21">
        <f>SUM(E292:E295)</f>
        <v>170.20000000000002</v>
      </c>
      <c r="F291" s="21">
        <f>SUM(F292:F295)</f>
        <v>131.19999999999999</v>
      </c>
      <c r="G291" s="22">
        <f>SUM(G292:G295)</f>
        <v>0</v>
      </c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3"/>
      <c r="B292" s="12" t="s">
        <v>23</v>
      </c>
      <c r="C292" s="80" t="s">
        <v>22</v>
      </c>
      <c r="D292" s="13">
        <f t="shared" si="14"/>
        <v>0.6</v>
      </c>
      <c r="E292" s="13">
        <v>0.6</v>
      </c>
      <c r="F292" s="13"/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2.75" customHeight="1" x14ac:dyDescent="0.25">
      <c r="A293" s="93"/>
      <c r="B293" s="12" t="s">
        <v>152</v>
      </c>
      <c r="C293" s="83" t="s">
        <v>24</v>
      </c>
      <c r="D293" s="13">
        <f t="shared" si="14"/>
        <v>1.7</v>
      </c>
      <c r="E293" s="13">
        <v>1.7</v>
      </c>
      <c r="F293" s="13">
        <v>1.7</v>
      </c>
      <c r="G293" s="13"/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3"/>
      <c r="B294" s="12" t="s">
        <v>15</v>
      </c>
      <c r="C294" s="84"/>
      <c r="D294" s="13">
        <f t="shared" si="14"/>
        <v>164.4</v>
      </c>
      <c r="E294" s="13">
        <v>164.4</v>
      </c>
      <c r="F294" s="13">
        <v>129.5</v>
      </c>
      <c r="G294" s="13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3"/>
      <c r="B295" s="12" t="s">
        <v>19</v>
      </c>
      <c r="C295" s="85"/>
      <c r="D295" s="13">
        <f t="shared" si="14"/>
        <v>3.5</v>
      </c>
      <c r="E295" s="13">
        <v>3.5</v>
      </c>
      <c r="F295" s="13"/>
      <c r="G295" s="18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5" customHeight="1" x14ac:dyDescent="0.25">
      <c r="A296" s="93" t="s">
        <v>112</v>
      </c>
      <c r="B296" s="19" t="s">
        <v>123</v>
      </c>
      <c r="C296" s="64"/>
      <c r="D296" s="21">
        <f t="shared" si="14"/>
        <v>116.10000000000001</v>
      </c>
      <c r="E296" s="21">
        <f>SUM(E297:E299)</f>
        <v>116.10000000000001</v>
      </c>
      <c r="F296" s="21">
        <f>SUM(F297:F299)</f>
        <v>88.899999999999991</v>
      </c>
      <c r="G296" s="22">
        <f>SUM(G297:G299)</f>
        <v>0</v>
      </c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3"/>
      <c r="B297" s="12" t="s">
        <v>152</v>
      </c>
      <c r="C297" s="83" t="s">
        <v>24</v>
      </c>
      <c r="D297" s="13">
        <f t="shared" si="14"/>
        <v>1.3</v>
      </c>
      <c r="E297" s="13">
        <v>1.3</v>
      </c>
      <c r="F297" s="13">
        <v>1.3</v>
      </c>
      <c r="G297" s="21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2.75" customHeight="1" x14ac:dyDescent="0.25">
      <c r="A298" s="93"/>
      <c r="B298" s="12" t="s">
        <v>15</v>
      </c>
      <c r="C298" s="84"/>
      <c r="D298" s="13">
        <f t="shared" si="14"/>
        <v>114.4</v>
      </c>
      <c r="E298" s="13">
        <v>114.4</v>
      </c>
      <c r="F298" s="13">
        <v>87.6</v>
      </c>
      <c r="G298" s="13"/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3"/>
      <c r="B299" s="12" t="s">
        <v>19</v>
      </c>
      <c r="C299" s="85"/>
      <c r="D299" s="13">
        <f t="shared" si="14"/>
        <v>0.4</v>
      </c>
      <c r="E299" s="13">
        <v>0.4</v>
      </c>
      <c r="F299" s="13"/>
      <c r="G299" s="18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5" customHeight="1" x14ac:dyDescent="0.25">
      <c r="A300" s="93" t="s">
        <v>114</v>
      </c>
      <c r="B300" s="19" t="s">
        <v>125</v>
      </c>
      <c r="C300" s="64"/>
      <c r="D300" s="21">
        <f t="shared" si="14"/>
        <v>153.9</v>
      </c>
      <c r="E300" s="21">
        <f>SUM(E301:E304)</f>
        <v>153.9</v>
      </c>
      <c r="F300" s="21">
        <f>SUM(F301:F304)</f>
        <v>122.80000000000001</v>
      </c>
      <c r="G300" s="22">
        <f>SUM(G301+G302+G304)</f>
        <v>0</v>
      </c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3"/>
      <c r="B301" s="12" t="s">
        <v>23</v>
      </c>
      <c r="C301" s="80" t="s">
        <v>22</v>
      </c>
      <c r="D301" s="13">
        <f t="shared" si="14"/>
        <v>0.8</v>
      </c>
      <c r="E301" s="13">
        <v>0.8</v>
      </c>
      <c r="F301" s="13"/>
      <c r="G301" s="13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2.75" customHeight="1" x14ac:dyDescent="0.25">
      <c r="A302" s="93"/>
      <c r="B302" s="12" t="s">
        <v>152</v>
      </c>
      <c r="C302" s="83" t="s">
        <v>24</v>
      </c>
      <c r="D302" s="13">
        <f t="shared" si="14"/>
        <v>1.4</v>
      </c>
      <c r="E302" s="13">
        <v>1.4</v>
      </c>
      <c r="F302" s="13">
        <v>1.4</v>
      </c>
      <c r="G302" s="18"/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2.75" customHeight="1" x14ac:dyDescent="0.25">
      <c r="A303" s="93"/>
      <c r="B303" s="12" t="s">
        <v>15</v>
      </c>
      <c r="C303" s="84"/>
      <c r="D303" s="13">
        <f t="shared" si="14"/>
        <v>149.30000000000001</v>
      </c>
      <c r="E303" s="13">
        <v>149.30000000000001</v>
      </c>
      <c r="F303" s="13">
        <v>121.4</v>
      </c>
      <c r="G303" s="18"/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3"/>
      <c r="B304" s="12" t="s">
        <v>19</v>
      </c>
      <c r="C304" s="85"/>
      <c r="D304" s="13">
        <f t="shared" si="14"/>
        <v>2.4</v>
      </c>
      <c r="E304" s="13">
        <v>2.4</v>
      </c>
      <c r="F304" s="13"/>
      <c r="G304" s="18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5" customHeight="1" x14ac:dyDescent="0.25">
      <c r="A305" s="93" t="s">
        <v>116</v>
      </c>
      <c r="B305" s="19" t="s">
        <v>127</v>
      </c>
      <c r="C305" s="64"/>
      <c r="D305" s="21">
        <f t="shared" si="14"/>
        <v>141.19999999999999</v>
      </c>
      <c r="E305" s="21">
        <f>SUM(E306:E309)</f>
        <v>141.19999999999999</v>
      </c>
      <c r="F305" s="21">
        <f>SUM(F306:F309)</f>
        <v>116.80000000000001</v>
      </c>
      <c r="G305" s="22">
        <f>SUM(G307+G306+G309)</f>
        <v>0</v>
      </c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3"/>
      <c r="B306" s="12" t="s">
        <v>23</v>
      </c>
      <c r="C306" s="80" t="s">
        <v>22</v>
      </c>
      <c r="D306" s="13">
        <f>SUM(G306+E306)</f>
        <v>1.2</v>
      </c>
      <c r="E306" s="13">
        <v>1.2</v>
      </c>
      <c r="F306" s="13"/>
      <c r="G306" s="21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2.75" customHeight="1" x14ac:dyDescent="0.25">
      <c r="A307" s="93"/>
      <c r="B307" s="12" t="s">
        <v>152</v>
      </c>
      <c r="C307" s="83" t="s">
        <v>24</v>
      </c>
      <c r="D307" s="13">
        <f t="shared" si="14"/>
        <v>1.4</v>
      </c>
      <c r="E307" s="13">
        <v>1.4</v>
      </c>
      <c r="F307" s="13">
        <v>1.4</v>
      </c>
      <c r="G307" s="13"/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2.75" customHeight="1" x14ac:dyDescent="0.25">
      <c r="A308" s="93"/>
      <c r="B308" s="12" t="s">
        <v>15</v>
      </c>
      <c r="C308" s="84"/>
      <c r="D308" s="13">
        <f t="shared" si="14"/>
        <v>137.5</v>
      </c>
      <c r="E308" s="13">
        <v>137.5</v>
      </c>
      <c r="F308" s="13">
        <v>115.4</v>
      </c>
      <c r="G308" s="13"/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2.75" customHeight="1" x14ac:dyDescent="0.25">
      <c r="A309" s="93"/>
      <c r="B309" s="12" t="s">
        <v>19</v>
      </c>
      <c r="C309" s="85"/>
      <c r="D309" s="13">
        <f t="shared" si="14"/>
        <v>1.1000000000000001</v>
      </c>
      <c r="E309" s="13">
        <v>1.1000000000000001</v>
      </c>
      <c r="F309" s="13"/>
      <c r="G309" s="18"/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5" customHeight="1" x14ac:dyDescent="0.25">
      <c r="A310" s="93" t="s">
        <v>118</v>
      </c>
      <c r="B310" s="19" t="s">
        <v>128</v>
      </c>
      <c r="C310" s="20"/>
      <c r="D310" s="21">
        <f t="shared" ref="D310" si="15">SUM(G310+E310)</f>
        <v>149.6</v>
      </c>
      <c r="E310" s="21">
        <f>SUM(E311:E314)</f>
        <v>145.1</v>
      </c>
      <c r="F310" s="21">
        <f>SUM(F311:F314)</f>
        <v>98.4</v>
      </c>
      <c r="G310" s="21">
        <f>SUM(G311:G314)</f>
        <v>4.5</v>
      </c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3"/>
      <c r="B311" s="12" t="s">
        <v>23</v>
      </c>
      <c r="C311" s="80" t="s">
        <v>22</v>
      </c>
      <c r="D311" s="13">
        <f t="shared" si="14"/>
        <v>0.5</v>
      </c>
      <c r="E311" s="13">
        <v>0.5</v>
      </c>
      <c r="F311" s="13"/>
      <c r="G311" s="13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2.75" customHeight="1" x14ac:dyDescent="0.25">
      <c r="A312" s="93"/>
      <c r="B312" s="12" t="s">
        <v>152</v>
      </c>
      <c r="C312" s="83" t="s">
        <v>24</v>
      </c>
      <c r="D312" s="13">
        <f t="shared" si="14"/>
        <v>1.2</v>
      </c>
      <c r="E312" s="13">
        <v>1.2</v>
      </c>
      <c r="F312" s="13">
        <v>1.2</v>
      </c>
      <c r="G312" s="13"/>
      <c r="N312" s="40"/>
      <c r="O312" s="34"/>
      <c r="P312" s="35"/>
      <c r="Q312" s="37"/>
      <c r="R312" s="37"/>
      <c r="S312" s="37"/>
      <c r="T312" s="37"/>
      <c r="U312" s="36"/>
      <c r="V312" s="36"/>
    </row>
    <row r="313" spans="1:22" ht="12.75" customHeight="1" x14ac:dyDescent="0.25">
      <c r="A313" s="93"/>
      <c r="B313" s="12" t="s">
        <v>15</v>
      </c>
      <c r="C313" s="84"/>
      <c r="D313" s="13">
        <f t="shared" si="14"/>
        <v>127.3</v>
      </c>
      <c r="E313" s="13">
        <v>127.3</v>
      </c>
      <c r="F313" s="13">
        <v>97.2</v>
      </c>
      <c r="G313" s="13"/>
      <c r="N313" s="40"/>
      <c r="O313" s="34"/>
      <c r="P313" s="35"/>
      <c r="Q313" s="37"/>
      <c r="R313" s="37"/>
      <c r="S313" s="37"/>
      <c r="T313" s="37"/>
      <c r="U313" s="36"/>
      <c r="V313" s="36"/>
    </row>
    <row r="314" spans="1:22" ht="12.75" customHeight="1" x14ac:dyDescent="0.25">
      <c r="A314" s="93"/>
      <c r="B314" s="12" t="s">
        <v>19</v>
      </c>
      <c r="C314" s="85"/>
      <c r="D314" s="13">
        <f t="shared" si="14"/>
        <v>20.6</v>
      </c>
      <c r="E314" s="13">
        <v>16.100000000000001</v>
      </c>
      <c r="F314" s="13"/>
      <c r="G314" s="13">
        <v>4.5</v>
      </c>
      <c r="S314" s="37"/>
      <c r="T314" s="37"/>
      <c r="U314" s="36"/>
      <c r="V314" s="36"/>
    </row>
    <row r="315" spans="1:22" ht="15" customHeight="1" x14ac:dyDescent="0.25">
      <c r="A315" s="93" t="s">
        <v>120</v>
      </c>
      <c r="B315" s="19" t="s">
        <v>129</v>
      </c>
      <c r="C315" s="64"/>
      <c r="D315" s="21">
        <f t="shared" si="14"/>
        <v>142.80000000000001</v>
      </c>
      <c r="E315" s="21">
        <f>SUM(E316:E319)</f>
        <v>142.80000000000001</v>
      </c>
      <c r="F315" s="21">
        <f>SUM(F316:F319)</f>
        <v>115.6</v>
      </c>
      <c r="G315" s="22">
        <f>SUM(G316+G317+G319)</f>
        <v>0</v>
      </c>
      <c r="S315" s="37"/>
      <c r="T315" s="37"/>
      <c r="U315" s="36"/>
      <c r="V315" s="36"/>
    </row>
    <row r="316" spans="1:22" ht="12.75" customHeight="1" x14ac:dyDescent="0.25">
      <c r="A316" s="93"/>
      <c r="B316" s="12" t="s">
        <v>23</v>
      </c>
      <c r="C316" s="80" t="s">
        <v>22</v>
      </c>
      <c r="D316" s="13">
        <f t="shared" si="14"/>
        <v>0.3</v>
      </c>
      <c r="E316" s="13">
        <v>0.3</v>
      </c>
      <c r="F316" s="13"/>
      <c r="G316" s="13"/>
      <c r="S316" s="37"/>
      <c r="T316" s="37"/>
      <c r="U316" s="36"/>
      <c r="V316" s="36"/>
    </row>
    <row r="317" spans="1:22" ht="12.75" customHeight="1" x14ac:dyDescent="0.25">
      <c r="A317" s="93"/>
      <c r="B317" s="12" t="s">
        <v>152</v>
      </c>
      <c r="C317" s="83" t="s">
        <v>24</v>
      </c>
      <c r="D317" s="13">
        <f t="shared" si="14"/>
        <v>1.5</v>
      </c>
      <c r="E317" s="13">
        <v>1.5</v>
      </c>
      <c r="F317" s="13">
        <v>1.5</v>
      </c>
      <c r="G317" s="18"/>
      <c r="S317" s="37"/>
      <c r="T317" s="37"/>
      <c r="U317" s="36"/>
      <c r="V317" s="36"/>
    </row>
    <row r="318" spans="1:22" ht="12.75" customHeight="1" x14ac:dyDescent="0.25">
      <c r="A318" s="93"/>
      <c r="B318" s="12" t="s">
        <v>15</v>
      </c>
      <c r="C318" s="84"/>
      <c r="D318" s="13">
        <f t="shared" si="14"/>
        <v>139.69999999999999</v>
      </c>
      <c r="E318" s="13">
        <v>139.69999999999999</v>
      </c>
      <c r="F318" s="13">
        <v>114.1</v>
      </c>
      <c r="G318" s="18"/>
      <c r="S318" s="37"/>
      <c r="T318" s="37"/>
      <c r="U318" s="36"/>
      <c r="V318" s="36"/>
    </row>
    <row r="319" spans="1:22" ht="12.75" customHeight="1" x14ac:dyDescent="0.25">
      <c r="A319" s="93"/>
      <c r="B319" s="12" t="s">
        <v>19</v>
      </c>
      <c r="C319" s="85"/>
      <c r="D319" s="13">
        <f t="shared" si="14"/>
        <v>1.3</v>
      </c>
      <c r="E319" s="13">
        <v>1.3</v>
      </c>
      <c r="F319" s="13"/>
      <c r="G319" s="18"/>
      <c r="S319" s="37"/>
      <c r="T319" s="37"/>
      <c r="U319" s="36"/>
      <c r="V319" s="36"/>
    </row>
    <row r="320" spans="1:22" ht="15" customHeight="1" x14ac:dyDescent="0.25">
      <c r="A320" s="93" t="s">
        <v>122</v>
      </c>
      <c r="B320" s="19" t="s">
        <v>130</v>
      </c>
      <c r="C320" s="64"/>
      <c r="D320" s="21">
        <f t="shared" si="14"/>
        <v>108.8</v>
      </c>
      <c r="E320" s="21">
        <f>SUM(E321:E324)</f>
        <v>108.8</v>
      </c>
      <c r="F320" s="21">
        <f>SUM(F321:F324)</f>
        <v>90.4</v>
      </c>
      <c r="G320" s="22">
        <f>SUM(G321:G324)</f>
        <v>0</v>
      </c>
      <c r="S320" s="37"/>
      <c r="T320" s="37"/>
      <c r="U320" s="36"/>
      <c r="V320" s="36"/>
    </row>
    <row r="321" spans="1:22" ht="12.75" customHeight="1" x14ac:dyDescent="0.25">
      <c r="A321" s="93"/>
      <c r="B321" s="12" t="s">
        <v>23</v>
      </c>
      <c r="C321" s="80" t="s">
        <v>22</v>
      </c>
      <c r="D321" s="13">
        <f t="shared" si="14"/>
        <v>0.6</v>
      </c>
      <c r="E321" s="13">
        <v>0.6</v>
      </c>
      <c r="F321" s="13"/>
      <c r="G321" s="13"/>
      <c r="S321" s="37"/>
      <c r="T321" s="37"/>
      <c r="U321" s="36"/>
      <c r="V321" s="36"/>
    </row>
    <row r="322" spans="1:22" ht="12.75" customHeight="1" x14ac:dyDescent="0.25">
      <c r="A322" s="93"/>
      <c r="B322" s="12" t="s">
        <v>152</v>
      </c>
      <c r="C322" s="83" t="s">
        <v>24</v>
      </c>
      <c r="D322" s="13">
        <f t="shared" si="14"/>
        <v>1.4</v>
      </c>
      <c r="E322" s="13">
        <v>1.4</v>
      </c>
      <c r="F322" s="13">
        <v>1.4</v>
      </c>
      <c r="G322" s="13"/>
      <c r="S322" s="37"/>
      <c r="T322" s="37"/>
      <c r="U322" s="36"/>
      <c r="V322" s="36"/>
    </row>
    <row r="323" spans="1:22" ht="12.75" customHeight="1" x14ac:dyDescent="0.25">
      <c r="A323" s="93"/>
      <c r="B323" s="12" t="s">
        <v>15</v>
      </c>
      <c r="C323" s="84"/>
      <c r="D323" s="13">
        <f t="shared" si="14"/>
        <v>105.5</v>
      </c>
      <c r="E323" s="13">
        <v>105.5</v>
      </c>
      <c r="F323" s="13">
        <v>89</v>
      </c>
      <c r="G323" s="13"/>
      <c r="S323" s="37"/>
      <c r="T323" s="37"/>
      <c r="U323" s="36"/>
      <c r="V323" s="36"/>
    </row>
    <row r="324" spans="1:22" ht="12.75" customHeight="1" x14ac:dyDescent="0.25">
      <c r="A324" s="93"/>
      <c r="B324" s="12" t="s">
        <v>19</v>
      </c>
      <c r="C324" s="85"/>
      <c r="D324" s="13">
        <f t="shared" si="14"/>
        <v>1.3</v>
      </c>
      <c r="E324" s="13">
        <v>1.3</v>
      </c>
      <c r="F324" s="13"/>
      <c r="G324" s="18"/>
      <c r="S324" s="37"/>
      <c r="T324" s="37"/>
      <c r="U324" s="36"/>
      <c r="V324" s="36"/>
    </row>
    <row r="325" spans="1:22" ht="15" customHeight="1" x14ac:dyDescent="0.25">
      <c r="A325" s="93" t="s">
        <v>124</v>
      </c>
      <c r="B325" s="19" t="s">
        <v>131</v>
      </c>
      <c r="C325" s="64"/>
      <c r="D325" s="21">
        <f t="shared" si="14"/>
        <v>1890.1</v>
      </c>
      <c r="E325" s="21">
        <f>SUM(E326:E331)</f>
        <v>1885.8</v>
      </c>
      <c r="F325" s="21">
        <f>SUM(F326:F331)</f>
        <v>1495.6000000000001</v>
      </c>
      <c r="G325" s="21">
        <f>SUM(G326:G331)</f>
        <v>4.3</v>
      </c>
      <c r="S325" s="37"/>
      <c r="T325" s="37"/>
      <c r="U325" s="36"/>
      <c r="V325" s="36"/>
    </row>
    <row r="326" spans="1:22" ht="12.75" customHeight="1" x14ac:dyDescent="0.25">
      <c r="A326" s="93"/>
      <c r="B326" s="17" t="s">
        <v>20</v>
      </c>
      <c r="C326" s="66" t="s">
        <v>16</v>
      </c>
      <c r="D326" s="13">
        <f t="shared" si="14"/>
        <v>164.7</v>
      </c>
      <c r="E326" s="13">
        <v>164.7</v>
      </c>
      <c r="F326" s="13">
        <v>161.19999999999999</v>
      </c>
      <c r="G326" s="13"/>
      <c r="S326" s="37"/>
      <c r="T326" s="37"/>
      <c r="U326" s="36"/>
      <c r="V326" s="36"/>
    </row>
    <row r="327" spans="1:22" ht="12.75" customHeight="1" x14ac:dyDescent="0.25">
      <c r="A327" s="93"/>
      <c r="B327" s="12" t="s">
        <v>21</v>
      </c>
      <c r="C327" s="83" t="s">
        <v>26</v>
      </c>
      <c r="D327" s="13">
        <f t="shared" si="14"/>
        <v>180.60000000000002</v>
      </c>
      <c r="E327" s="13">
        <v>176.3</v>
      </c>
      <c r="F327" s="13">
        <v>159.30000000000001</v>
      </c>
      <c r="G327" s="13">
        <v>4.3</v>
      </c>
      <c r="S327" s="37"/>
      <c r="T327" s="37"/>
      <c r="U327" s="36"/>
      <c r="V327" s="36"/>
    </row>
    <row r="328" spans="1:22" ht="12.75" customHeight="1" x14ac:dyDescent="0.25">
      <c r="A328" s="93"/>
      <c r="B328" s="12" t="s">
        <v>148</v>
      </c>
      <c r="C328" s="84"/>
      <c r="D328" s="13">
        <f t="shared" si="14"/>
        <v>6.1</v>
      </c>
      <c r="E328" s="13">
        <v>6.1</v>
      </c>
      <c r="F328" s="13">
        <v>6.1</v>
      </c>
      <c r="G328" s="13"/>
      <c r="H328" s="16"/>
      <c r="S328" s="37"/>
      <c r="T328" s="37"/>
      <c r="U328" s="36"/>
      <c r="V328" s="36"/>
    </row>
    <row r="329" spans="1:22" ht="12.75" customHeight="1" x14ac:dyDescent="0.25">
      <c r="A329" s="93"/>
      <c r="B329" s="17" t="s">
        <v>20</v>
      </c>
      <c r="C329" s="84"/>
      <c r="D329" s="13">
        <f t="shared" si="14"/>
        <v>146.69999999999999</v>
      </c>
      <c r="E329" s="13">
        <v>146.69999999999999</v>
      </c>
      <c r="F329" s="13">
        <v>140.4</v>
      </c>
      <c r="G329" s="13"/>
      <c r="H329" s="16"/>
      <c r="S329" s="37"/>
      <c r="T329" s="37"/>
      <c r="U329" s="36"/>
      <c r="V329" s="36"/>
    </row>
    <row r="330" spans="1:22" ht="12.75" customHeight="1" x14ac:dyDescent="0.25">
      <c r="A330" s="93"/>
      <c r="B330" s="12" t="s">
        <v>27</v>
      </c>
      <c r="C330" s="84"/>
      <c r="D330" s="13">
        <f t="shared" si="14"/>
        <v>1168.9000000000001</v>
      </c>
      <c r="E330" s="13">
        <v>1168.9000000000001</v>
      </c>
      <c r="F330" s="13">
        <v>989.4</v>
      </c>
      <c r="G330" s="13"/>
      <c r="H330" s="16"/>
      <c r="S330" s="37"/>
      <c r="T330" s="37"/>
      <c r="U330" s="36"/>
      <c r="V330" s="36"/>
    </row>
    <row r="331" spans="1:22" ht="12.75" customHeight="1" x14ac:dyDescent="0.25">
      <c r="A331" s="93"/>
      <c r="B331" s="12" t="s">
        <v>19</v>
      </c>
      <c r="C331" s="85"/>
      <c r="D331" s="13">
        <f t="shared" si="14"/>
        <v>223.1</v>
      </c>
      <c r="E331" s="13">
        <v>223.1</v>
      </c>
      <c r="F331" s="13">
        <v>39.200000000000003</v>
      </c>
      <c r="G331" s="18"/>
      <c r="S331" s="37"/>
      <c r="T331" s="37"/>
      <c r="U331" s="36"/>
      <c r="V331" s="36"/>
    </row>
    <row r="332" spans="1:22" ht="15" customHeight="1" x14ac:dyDescent="0.25">
      <c r="A332" s="86" t="s">
        <v>126</v>
      </c>
      <c r="B332" s="19" t="s">
        <v>132</v>
      </c>
      <c r="C332" s="64"/>
      <c r="D332" s="21">
        <f t="shared" si="14"/>
        <v>385.4</v>
      </c>
      <c r="E332" s="21">
        <f>SUM(E333:E336)</f>
        <v>385.4</v>
      </c>
      <c r="F332" s="21">
        <f>SUM(F333:F336)</f>
        <v>303.2</v>
      </c>
      <c r="G332" s="22">
        <f>SUM(G333:G336)</f>
        <v>0</v>
      </c>
      <c r="S332" s="37"/>
      <c r="T332" s="37"/>
      <c r="U332" s="36"/>
      <c r="V332" s="36"/>
    </row>
    <row r="333" spans="1:22" ht="12.75" customHeight="1" x14ac:dyDescent="0.25">
      <c r="A333" s="86"/>
      <c r="B333" s="12" t="s">
        <v>21</v>
      </c>
      <c r="C333" s="83" t="s">
        <v>28</v>
      </c>
      <c r="D333" s="13">
        <f t="shared" si="14"/>
        <v>0.5</v>
      </c>
      <c r="E333" s="13">
        <v>0.5</v>
      </c>
      <c r="F333" s="13"/>
      <c r="G333" s="13"/>
      <c r="S333" s="37"/>
      <c r="T333" s="37"/>
      <c r="U333" s="36"/>
      <c r="V333" s="36"/>
    </row>
    <row r="334" spans="1:22" ht="12.75" customHeight="1" x14ac:dyDescent="0.25">
      <c r="A334" s="86"/>
      <c r="B334" s="43" t="s">
        <v>20</v>
      </c>
      <c r="C334" s="84"/>
      <c r="D334" s="42">
        <f t="shared" si="14"/>
        <v>380.9</v>
      </c>
      <c r="E334" s="42">
        <v>380.9</v>
      </c>
      <c r="F334" s="42">
        <v>303.2</v>
      </c>
      <c r="G334" s="42"/>
      <c r="S334" s="37"/>
      <c r="T334" s="37"/>
      <c r="U334" s="36"/>
      <c r="V334" s="36"/>
    </row>
    <row r="335" spans="1:22" ht="12.75" customHeight="1" x14ac:dyDescent="0.25">
      <c r="A335" s="86"/>
      <c r="B335" s="12" t="s">
        <v>149</v>
      </c>
      <c r="C335" s="84"/>
      <c r="D335" s="42">
        <f t="shared" si="14"/>
        <v>0.1</v>
      </c>
      <c r="E335" s="42">
        <v>0.1</v>
      </c>
      <c r="F335" s="42"/>
      <c r="G335" s="42"/>
      <c r="S335" s="37"/>
      <c r="T335" s="37"/>
      <c r="U335" s="36"/>
      <c r="V335" s="36"/>
    </row>
    <row r="336" spans="1:22" ht="12.75" customHeight="1" x14ac:dyDescent="0.25">
      <c r="A336" s="86"/>
      <c r="B336" s="12" t="s">
        <v>15</v>
      </c>
      <c r="C336" s="84"/>
      <c r="D336" s="42">
        <f t="shared" si="14"/>
        <v>3.9</v>
      </c>
      <c r="E336" s="42">
        <v>3.9</v>
      </c>
      <c r="F336" s="42"/>
      <c r="G336" s="42"/>
      <c r="S336" s="37"/>
      <c r="T336" s="37"/>
      <c r="U336" s="36"/>
      <c r="V336" s="36"/>
    </row>
    <row r="337" spans="1:15" ht="18" customHeight="1" x14ac:dyDescent="0.25">
      <c r="A337" s="92" t="s">
        <v>133</v>
      </c>
      <c r="B337" s="92"/>
      <c r="C337" s="44"/>
      <c r="D337" s="45">
        <f t="shared" ref="D337:D343" si="16">SUM(G337+E337)</f>
        <v>41012.600000000006</v>
      </c>
      <c r="E337" s="45">
        <f>SUM(E386+E382+E376+E369+E362+E356+E345+E338)</f>
        <v>35578.600000000006</v>
      </c>
      <c r="F337" s="45">
        <f>SUM(F386+F382+F376+F369+F362+F356+F345+F338)</f>
        <v>22853.299999999996</v>
      </c>
      <c r="G337" s="45">
        <f>SUM(G386+G382+G376+G369+G362+G356+G345+G338)</f>
        <v>5433.9999999999991</v>
      </c>
    </row>
    <row r="338" spans="1:15" ht="15" customHeight="1" x14ac:dyDescent="0.25">
      <c r="A338" s="91" t="s">
        <v>134</v>
      </c>
      <c r="B338" s="91"/>
      <c r="C338" s="46" t="s">
        <v>16</v>
      </c>
      <c r="D338" s="47">
        <f t="shared" si="16"/>
        <v>7922.9000000000015</v>
      </c>
      <c r="E338" s="47">
        <f>SUM(E339:E344)</f>
        <v>7431.4000000000015</v>
      </c>
      <c r="F338" s="47">
        <f>SUM(F339:F344)</f>
        <v>5185.6000000000004</v>
      </c>
      <c r="G338" s="47">
        <f>SUM(G339:G344)</f>
        <v>491.5</v>
      </c>
      <c r="K338" s="79"/>
      <c r="L338" s="79"/>
      <c r="M338" s="79"/>
      <c r="N338" s="79"/>
      <c r="O338" s="48"/>
    </row>
    <row r="339" spans="1:15" ht="12.75" customHeight="1" x14ac:dyDescent="0.25">
      <c r="A339" s="49"/>
      <c r="B339" s="50" t="s">
        <v>21</v>
      </c>
      <c r="C339" s="46"/>
      <c r="D339" s="13">
        <f t="shared" si="16"/>
        <v>73.400000000000006</v>
      </c>
      <c r="E339" s="51">
        <f>SUM(E16)</f>
        <v>46.3</v>
      </c>
      <c r="F339" s="51"/>
      <c r="G339" s="51">
        <f>SUM(G16)</f>
        <v>27.1</v>
      </c>
      <c r="K339" s="79"/>
      <c r="L339" s="79"/>
      <c r="M339" s="79"/>
      <c r="N339" s="79"/>
      <c r="O339" s="48"/>
    </row>
    <row r="340" spans="1:15" ht="12.75" customHeight="1" x14ac:dyDescent="0.25">
      <c r="A340" s="49"/>
      <c r="B340" s="17" t="s">
        <v>20</v>
      </c>
      <c r="C340" s="46"/>
      <c r="D340" s="13">
        <f t="shared" si="16"/>
        <v>2994.0000000000005</v>
      </c>
      <c r="E340" s="51">
        <f>SUM(E17+E114+E117+E124+E130+E138+E146+E154+E162+E169+E176+E182+E189+E196+E202+E214+E221+E227+E233+E239+E244+E326+E208)</f>
        <v>2994.0000000000005</v>
      </c>
      <c r="F340" s="51">
        <f>SUM(F17+F114+F117+F124+F130+F138+F146+F154+F162+F169+F176+F182+F189+F196+F202+F214+F221+F227+F233+F239+F244+F326+F208)</f>
        <v>1820.8</v>
      </c>
      <c r="G340" s="51"/>
      <c r="K340" s="79"/>
      <c r="L340" s="79"/>
      <c r="M340" s="79"/>
      <c r="N340" s="79"/>
      <c r="O340" s="48"/>
    </row>
    <row r="341" spans="1:15" ht="12.75" customHeight="1" x14ac:dyDescent="0.25">
      <c r="A341" s="49"/>
      <c r="B341" s="12" t="s">
        <v>150</v>
      </c>
      <c r="C341" s="46"/>
      <c r="D341" s="13">
        <f t="shared" si="16"/>
        <v>42.7</v>
      </c>
      <c r="E341" s="51">
        <f>SUM(E18)</f>
        <v>42.7</v>
      </c>
      <c r="F341" s="51"/>
      <c r="G341" s="51"/>
      <c r="K341" s="79"/>
      <c r="L341" s="79"/>
      <c r="M341" s="79"/>
      <c r="N341" s="79"/>
      <c r="O341" s="48"/>
    </row>
    <row r="342" spans="1:15" ht="12.75" customHeight="1" x14ac:dyDescent="0.25">
      <c r="A342" s="49"/>
      <c r="B342" s="53" t="s">
        <v>145</v>
      </c>
      <c r="C342" s="46"/>
      <c r="D342" s="13">
        <f t="shared" si="16"/>
        <v>112.2</v>
      </c>
      <c r="E342" s="51"/>
      <c r="F342" s="51"/>
      <c r="G342" s="51">
        <f>SUM(G19)</f>
        <v>112.2</v>
      </c>
      <c r="K342" s="79"/>
      <c r="L342" s="79"/>
      <c r="M342" s="79"/>
      <c r="N342" s="79"/>
      <c r="O342" s="48"/>
    </row>
    <row r="343" spans="1:15" ht="12.95" customHeight="1" x14ac:dyDescent="0.25">
      <c r="A343" s="52"/>
      <c r="B343" s="53" t="s">
        <v>15</v>
      </c>
      <c r="C343" s="54"/>
      <c r="D343" s="13">
        <f t="shared" si="16"/>
        <v>4668.1000000000004</v>
      </c>
      <c r="E343" s="13">
        <f>SUM(E14+E20+E54+E59+E64+E69+E74+E79+E84+E89+E94+E99+E104+E109+E115)</f>
        <v>4315.9000000000005</v>
      </c>
      <c r="F343" s="13">
        <f>SUM(F14+F20+F54+F59+F64+F69+F74+F79+F84+F89+F94+F99+F104+F109+F115)</f>
        <v>3364.8</v>
      </c>
      <c r="G343" s="13">
        <f>SUM(G14+G20+G54+G59+G64+G69+G74+G79+G84+G89+G94+G99+G104+G109+G115)</f>
        <v>352.2</v>
      </c>
      <c r="K343" s="79"/>
      <c r="L343" s="79"/>
      <c r="M343" s="79"/>
      <c r="N343" s="79"/>
    </row>
    <row r="344" spans="1:15" ht="12.95" customHeight="1" x14ac:dyDescent="0.25">
      <c r="A344" s="52"/>
      <c r="B344" s="12" t="s">
        <v>19</v>
      </c>
      <c r="C344" s="54"/>
      <c r="D344" s="13">
        <f t="shared" ref="D344:D368" si="17">SUM(G344+E344)</f>
        <v>32.5</v>
      </c>
      <c r="E344" s="13">
        <f>SUM(E21)</f>
        <v>32.5</v>
      </c>
      <c r="F344" s="13"/>
      <c r="G344" s="13"/>
      <c r="K344" s="79"/>
      <c r="L344" s="79"/>
      <c r="M344" s="79"/>
      <c r="N344" s="79"/>
    </row>
    <row r="345" spans="1:15" ht="15" customHeight="1" x14ac:dyDescent="0.25">
      <c r="A345" s="89" t="s">
        <v>135</v>
      </c>
      <c r="B345" s="89"/>
      <c r="C345" s="46" t="s">
        <v>22</v>
      </c>
      <c r="D345" s="47">
        <f>SUM(G345+E345)</f>
        <v>15937</v>
      </c>
      <c r="E345" s="47">
        <f>SUM(E346:E355)</f>
        <v>15860.1</v>
      </c>
      <c r="F345" s="47">
        <f>SUM(F346:F355)</f>
        <v>13176.599999999999</v>
      </c>
      <c r="G345" s="47">
        <f>SUM(G346:G355)</f>
        <v>76.900000000000006</v>
      </c>
      <c r="K345" s="79"/>
      <c r="L345" s="79"/>
      <c r="M345" s="79"/>
      <c r="N345" s="79"/>
    </row>
    <row r="346" spans="1:15" ht="12.95" customHeight="1" x14ac:dyDescent="0.25">
      <c r="A346" s="52"/>
      <c r="B346" s="12" t="s">
        <v>21</v>
      </c>
      <c r="C346" s="54"/>
      <c r="D346" s="13">
        <f t="shared" si="17"/>
        <v>42.7</v>
      </c>
      <c r="E346" s="13">
        <f>SUM(E22)</f>
        <v>5.7</v>
      </c>
      <c r="F346" s="13">
        <f>SUM(F22)</f>
        <v>3.1</v>
      </c>
      <c r="G346" s="13">
        <f>SUM(G22)</f>
        <v>37</v>
      </c>
      <c r="K346" s="79"/>
      <c r="L346" s="79"/>
      <c r="M346" s="79"/>
      <c r="N346" s="79"/>
    </row>
    <row r="347" spans="1:15" ht="12.95" customHeight="1" x14ac:dyDescent="0.25">
      <c r="A347" s="52"/>
      <c r="B347" s="12" t="s">
        <v>146</v>
      </c>
      <c r="C347" s="54"/>
      <c r="D347" s="13">
        <f t="shared" si="17"/>
        <v>10.7</v>
      </c>
      <c r="E347" s="13">
        <f>SUM(E23+E256+E261+E278+E287+E292+E301+E306+E311+E316+E321)</f>
        <v>10.7</v>
      </c>
      <c r="F347" s="13">
        <f>SUM(F23+F256+F261+F278+F287+F292+F301+F306+F311+F316+F321)</f>
        <v>0.1</v>
      </c>
      <c r="G347" s="13"/>
      <c r="K347" s="79"/>
      <c r="L347" s="79"/>
      <c r="M347" s="79"/>
      <c r="N347" s="79"/>
    </row>
    <row r="348" spans="1:15" ht="12.95" customHeight="1" x14ac:dyDescent="0.25">
      <c r="A348" s="52"/>
      <c r="B348" s="12" t="s">
        <v>148</v>
      </c>
      <c r="C348" s="54"/>
      <c r="D348" s="13">
        <f t="shared" si="17"/>
        <v>146.30000000000001</v>
      </c>
      <c r="E348" s="13">
        <f>SUM(E24)</f>
        <v>146.30000000000001</v>
      </c>
      <c r="F348" s="13">
        <f>SUM(F24)</f>
        <v>4.4000000000000004</v>
      </c>
      <c r="G348" s="13"/>
      <c r="K348" s="79"/>
      <c r="L348" s="79"/>
      <c r="M348" s="79"/>
      <c r="N348" s="79"/>
    </row>
    <row r="349" spans="1:15" ht="12.95" customHeight="1" x14ac:dyDescent="0.25">
      <c r="A349" s="52"/>
      <c r="B349" s="12" t="s">
        <v>152</v>
      </c>
      <c r="C349" s="54"/>
      <c r="D349" s="13">
        <f t="shared" si="17"/>
        <v>63.100000000000009</v>
      </c>
      <c r="E349" s="13">
        <f>SUM(E132+E171+E156+E216+E234+E140+E184+E191+E222+E228)</f>
        <v>63.100000000000009</v>
      </c>
      <c r="F349" s="13">
        <f>SUM(F132+F171+F156+F216+F234+F140+F184+F191+F222+F228)</f>
        <v>62.2</v>
      </c>
      <c r="G349" s="13"/>
      <c r="K349" s="79"/>
      <c r="L349" s="79"/>
      <c r="M349" s="79"/>
      <c r="N349" s="79"/>
    </row>
    <row r="350" spans="1:15" ht="12.95" customHeight="1" x14ac:dyDescent="0.25">
      <c r="A350" s="52"/>
      <c r="B350" s="12" t="s">
        <v>143</v>
      </c>
      <c r="C350" s="54"/>
      <c r="D350" s="13">
        <f t="shared" si="17"/>
        <v>8018.2</v>
      </c>
      <c r="E350" s="13">
        <f>SUM(E25+E119+E126+E133+E141+E149+E157+E164+E172+E178+E185+E192+E198+E204+E210+E217+E223+E229+E235+E240+E245+E253+E257)</f>
        <v>8018.2</v>
      </c>
      <c r="F350" s="13">
        <f>SUM(F25+F119+F126+F133+F141+F149+F157+F164+F172+F178+F185+F192+F198+F204+F210+F217+F223+F229+F235+F240+F245+F253+F257)</f>
        <v>7627.7999999999993</v>
      </c>
      <c r="G350" s="13"/>
      <c r="K350" s="79"/>
      <c r="L350" s="79"/>
      <c r="M350" s="79"/>
      <c r="N350" s="79"/>
    </row>
    <row r="351" spans="1:15" ht="12.95" customHeight="1" x14ac:dyDescent="0.25">
      <c r="A351" s="52"/>
      <c r="B351" s="12" t="s">
        <v>150</v>
      </c>
      <c r="C351" s="54"/>
      <c r="D351" s="13">
        <f t="shared" si="17"/>
        <v>11.2</v>
      </c>
      <c r="E351" s="13">
        <f>SUM(E120+E134+E142+E150+E158+E165)</f>
        <v>11.2</v>
      </c>
      <c r="F351" s="13">
        <f>SUM(F120+F134+F142+F150+F158+F165)</f>
        <v>11.2</v>
      </c>
      <c r="G351" s="13"/>
      <c r="K351" s="79"/>
      <c r="L351" s="79"/>
      <c r="M351" s="79"/>
      <c r="N351" s="79"/>
    </row>
    <row r="352" spans="1:15" ht="12.95" customHeight="1" x14ac:dyDescent="0.25">
      <c r="A352" s="52"/>
      <c r="B352" s="12" t="s">
        <v>151</v>
      </c>
      <c r="C352" s="54"/>
      <c r="D352" s="13">
        <f t="shared" si="17"/>
        <v>86.699999999999989</v>
      </c>
      <c r="E352" s="13">
        <f>SUM(E118+E125+E131+E139+E147+E155+E163+E170+E177+E183+E190+E197+E203+E209+E215)</f>
        <v>79.099999999999994</v>
      </c>
      <c r="F352" s="13">
        <f>SUM(F118+F125+F131+F139+F147+F155+F163+F170+F177+F183+F190+F197+F203+F209+F215)</f>
        <v>2.2999999999999998</v>
      </c>
      <c r="G352" s="13">
        <f>SUM(G118+G125+G131+G139+G147+G155+G163+G170+G177+G183+G190+G197+G203+G209+G215)</f>
        <v>7.6</v>
      </c>
      <c r="K352" s="79"/>
      <c r="L352" s="79"/>
      <c r="M352" s="79"/>
      <c r="N352" s="79"/>
    </row>
    <row r="353" spans="1:14" ht="12.95" customHeight="1" x14ac:dyDescent="0.25">
      <c r="A353" s="52"/>
      <c r="B353" s="12" t="s">
        <v>149</v>
      </c>
      <c r="C353" s="54"/>
      <c r="D353" s="13">
        <f t="shared" si="17"/>
        <v>3.3</v>
      </c>
      <c r="E353" s="13"/>
      <c r="F353" s="13"/>
      <c r="G353" s="13">
        <f>SUM(G26)</f>
        <v>3.3</v>
      </c>
      <c r="K353" s="79"/>
      <c r="L353" s="79"/>
      <c r="M353" s="79"/>
      <c r="N353" s="79"/>
    </row>
    <row r="354" spans="1:14" ht="12.95" customHeight="1" x14ac:dyDescent="0.25">
      <c r="A354" s="52"/>
      <c r="B354" s="12" t="s">
        <v>15</v>
      </c>
      <c r="C354" s="54"/>
      <c r="D354" s="13">
        <f t="shared" si="17"/>
        <v>7187.9000000000005</v>
      </c>
      <c r="E354" s="13">
        <f>SUM(E27+E121+E127+E135+E143+E151+E159+E166+E173+E179+E186+E193+E199+E205+E211+E218+E224+E230+E236+E241+E246+E249+E254+E258)</f>
        <v>7162.9000000000005</v>
      </c>
      <c r="F354" s="13">
        <f>SUM(F27+F121+F127+F135+F143+F151+F159+F166+F173+F179+F186+F193+F199+F205+F211+F218+F224+F230+F236+F241+F246+F249+F254+F258)</f>
        <v>5465.5</v>
      </c>
      <c r="G354" s="13">
        <f>SUM(G27+G121+G127+G135+G143+G151+G159+G166+G173+G179+G186+G193+G199+G205+G211+G218+G224+G230+G236+G241+G246+G249+G254+G258)</f>
        <v>25</v>
      </c>
      <c r="K354" s="79"/>
      <c r="L354" s="79"/>
      <c r="M354" s="79"/>
      <c r="N354" s="79"/>
    </row>
    <row r="355" spans="1:14" ht="12.95" customHeight="1" x14ac:dyDescent="0.25">
      <c r="A355" s="52"/>
      <c r="B355" s="12" t="s">
        <v>19</v>
      </c>
      <c r="C355" s="55"/>
      <c r="D355" s="13">
        <f t="shared" si="17"/>
        <v>366.9</v>
      </c>
      <c r="E355" s="13">
        <f>SUM(E122+E128+E136+E144+E152+E160+E167+E174+E180+E187+E194+E200+E206+E212+E219+E225+E231+E237+E242+E247+E250+E259)</f>
        <v>362.9</v>
      </c>
      <c r="F355" s="13"/>
      <c r="G355" s="13">
        <f>SUM(G122+G128+G136+G144+G152+G160+G167+G174+G180+G187+G194+G200+G206+G212+G219+G225+G231+G237+G242+G247+G250+G259)</f>
        <v>4</v>
      </c>
      <c r="K355" s="79"/>
      <c r="L355" s="79"/>
      <c r="M355" s="79"/>
      <c r="N355" s="79"/>
    </row>
    <row r="356" spans="1:14" ht="15" customHeight="1" x14ac:dyDescent="0.25">
      <c r="A356" s="89" t="s">
        <v>136</v>
      </c>
      <c r="B356" s="89"/>
      <c r="C356" s="46" t="s">
        <v>24</v>
      </c>
      <c r="D356" s="47">
        <f>SUM(G356+E356)</f>
        <v>3991.7000000000007</v>
      </c>
      <c r="E356" s="47">
        <f>SUM(E357:E361)</f>
        <v>3315.0000000000005</v>
      </c>
      <c r="F356" s="47">
        <f t="shared" ref="F356:G356" si="18">SUM(F357:F361)</f>
        <v>2401.7999999999997</v>
      </c>
      <c r="G356" s="47">
        <f t="shared" si="18"/>
        <v>676.7</v>
      </c>
    </row>
    <row r="357" spans="1:14" ht="12.75" customHeight="1" x14ac:dyDescent="0.25">
      <c r="A357" s="49"/>
      <c r="B357" s="50" t="s">
        <v>21</v>
      </c>
      <c r="C357" s="46"/>
      <c r="D357" s="13">
        <f t="shared" si="17"/>
        <v>52.8</v>
      </c>
      <c r="E357" s="51">
        <f>SUM(E28)</f>
        <v>5.8</v>
      </c>
      <c r="F357" s="51">
        <f>SUM(F28)</f>
        <v>5.8</v>
      </c>
      <c r="G357" s="51">
        <f>SUM(G28)</f>
        <v>47</v>
      </c>
    </row>
    <row r="358" spans="1:14" ht="12.75" customHeight="1" x14ac:dyDescent="0.25">
      <c r="A358" s="49"/>
      <c r="B358" s="12" t="s">
        <v>148</v>
      </c>
      <c r="C358" s="46"/>
      <c r="D358" s="13">
        <f t="shared" si="17"/>
        <v>41.2</v>
      </c>
      <c r="E358" s="51"/>
      <c r="F358" s="51"/>
      <c r="G358" s="51">
        <f t="shared" ref="G358" si="19">SUM(G262)</f>
        <v>41.2</v>
      </c>
    </row>
    <row r="359" spans="1:14" ht="12.95" customHeight="1" x14ac:dyDescent="0.25">
      <c r="A359" s="52"/>
      <c r="B359" s="12" t="s">
        <v>152</v>
      </c>
      <c r="C359" s="54"/>
      <c r="D359" s="13">
        <f t="shared" si="17"/>
        <v>32.999999999999993</v>
      </c>
      <c r="E359" s="13">
        <f>SUM(E263+E267+E274+E279+E283+E288+E293+E297+E302+E307+E312+E317+E322)</f>
        <v>32.999999999999993</v>
      </c>
      <c r="F359" s="13">
        <f>SUM(F263+F267+F274+F279+F283+F288+F293+F297+F302+F307+F312+F317+F322)</f>
        <v>32.999999999999993</v>
      </c>
      <c r="G359" s="13"/>
    </row>
    <row r="360" spans="1:14" ht="12.95" customHeight="1" x14ac:dyDescent="0.25">
      <c r="A360" s="52"/>
      <c r="B360" s="12" t="s">
        <v>15</v>
      </c>
      <c r="C360" s="54"/>
      <c r="D360" s="13">
        <f t="shared" si="17"/>
        <v>3817.9</v>
      </c>
      <c r="E360" s="13">
        <f>SUM(E29+E251+E264+E268+E275+E280+E284+E289+E294+E298+E303+E308+E313+E318+E323)</f>
        <v>3233.9</v>
      </c>
      <c r="F360" s="13">
        <f>SUM(F29+F251+F264+F268+F275+F280+F284+F289+F294+F298+F303+F308+F313+F318+F323)</f>
        <v>2362.9999999999995</v>
      </c>
      <c r="G360" s="13">
        <f>SUM(G29+G251+G264+G268+G275+G280+G284+G289+G294+G298+G303+G308+G313+G318+G323)</f>
        <v>584</v>
      </c>
    </row>
    <row r="361" spans="1:14" ht="12.95" customHeight="1" x14ac:dyDescent="0.25">
      <c r="A361" s="52"/>
      <c r="B361" s="12" t="s">
        <v>19</v>
      </c>
      <c r="C361" s="54"/>
      <c r="D361" s="13">
        <f t="shared" si="17"/>
        <v>46.8</v>
      </c>
      <c r="E361" s="13">
        <f>SUM(E265+E269+E276+E281+E285+E290+E295+E299+E304+E309+E314+E319+E324)</f>
        <v>42.3</v>
      </c>
      <c r="F361" s="13"/>
      <c r="G361" s="13">
        <f>SUM(G265+G269+G276+G281+G285+G290+G295+G299+G304+G309+G314+G319+G324)</f>
        <v>4.5</v>
      </c>
    </row>
    <row r="362" spans="1:14" ht="15" customHeight="1" x14ac:dyDescent="0.25">
      <c r="A362" s="89" t="s">
        <v>137</v>
      </c>
      <c r="B362" s="89"/>
      <c r="C362" s="46" t="s">
        <v>25</v>
      </c>
      <c r="D362" s="47">
        <f>SUM(G362+E362)</f>
        <v>3516.2</v>
      </c>
      <c r="E362" s="47">
        <f>SUM(E363:E368)</f>
        <v>1585.4999999999998</v>
      </c>
      <c r="F362" s="47">
        <f>SUM(F363:F368)</f>
        <v>126.39999999999999</v>
      </c>
      <c r="G362" s="47">
        <f>SUM(G363:G368)</f>
        <v>1930.6999999999998</v>
      </c>
    </row>
    <row r="363" spans="1:14" ht="12.75" customHeight="1" x14ac:dyDescent="0.25">
      <c r="A363" s="49"/>
      <c r="B363" s="50" t="s">
        <v>21</v>
      </c>
      <c r="C363" s="46"/>
      <c r="D363" s="13">
        <f t="shared" si="17"/>
        <v>197.1</v>
      </c>
      <c r="E363" s="47"/>
      <c r="F363" s="47"/>
      <c r="G363" s="51">
        <f>SUM(G30)</f>
        <v>197.1</v>
      </c>
    </row>
    <row r="364" spans="1:14" ht="12.75" customHeight="1" x14ac:dyDescent="0.25">
      <c r="A364" s="49"/>
      <c r="B364" s="17" t="s">
        <v>20</v>
      </c>
      <c r="C364" s="46"/>
      <c r="D364" s="13">
        <f t="shared" si="17"/>
        <v>29.1</v>
      </c>
      <c r="E364" s="51">
        <f>SUM(E32)</f>
        <v>29.1</v>
      </c>
      <c r="F364" s="51">
        <f>SUM(F32)</f>
        <v>22.3</v>
      </c>
      <c r="G364" s="51"/>
    </row>
    <row r="365" spans="1:14" ht="12.75" customHeight="1" x14ac:dyDescent="0.25">
      <c r="A365" s="82"/>
      <c r="B365" s="12" t="s">
        <v>154</v>
      </c>
      <c r="C365" s="46"/>
      <c r="D365" s="13">
        <f t="shared" si="17"/>
        <v>2139.6999999999998</v>
      </c>
      <c r="E365" s="51">
        <f t="shared" ref="E365:F365" si="20">SUM(E31)</f>
        <v>897.4</v>
      </c>
      <c r="F365" s="51">
        <f t="shared" si="20"/>
        <v>0</v>
      </c>
      <c r="G365" s="51">
        <f>SUM(G31)</f>
        <v>1242.3</v>
      </c>
    </row>
    <row r="366" spans="1:14" ht="12.95" customHeight="1" x14ac:dyDescent="0.25">
      <c r="A366" s="56"/>
      <c r="B366" s="12" t="s">
        <v>149</v>
      </c>
      <c r="C366" s="54"/>
      <c r="D366" s="13">
        <f t="shared" si="17"/>
        <v>34.799999999999997</v>
      </c>
      <c r="E366" s="13"/>
      <c r="F366" s="13"/>
      <c r="G366" s="13">
        <f>SUM(G33)</f>
        <v>34.799999999999997</v>
      </c>
    </row>
    <row r="367" spans="1:14" ht="12.95" customHeight="1" x14ac:dyDescent="0.25">
      <c r="A367" s="56"/>
      <c r="B367" s="57" t="s">
        <v>15</v>
      </c>
      <c r="C367" s="54"/>
      <c r="D367" s="13">
        <f t="shared" si="17"/>
        <v>1084.7999999999997</v>
      </c>
      <c r="E367" s="13">
        <f>SUM(E34+E55+E60+E65+E70+E75+E80+E85+E90+E95+E100+E105+E110)</f>
        <v>628.29999999999984</v>
      </c>
      <c r="F367" s="13">
        <f>SUM(F34+F55+F60+F65+F70+F75+F80+F85+F90+F95+F100+F105+F110)</f>
        <v>104.1</v>
      </c>
      <c r="G367" s="13">
        <f>SUM(G34+G55+G60+G65+G70+G75+G80+G85+G90+G95+G100+G105+G110)</f>
        <v>456.5</v>
      </c>
    </row>
    <row r="368" spans="1:14" ht="12.95" customHeight="1" x14ac:dyDescent="0.25">
      <c r="A368" s="52"/>
      <c r="B368" s="12" t="s">
        <v>19</v>
      </c>
      <c r="C368" s="54"/>
      <c r="D368" s="13">
        <f t="shared" si="17"/>
        <v>30.699999999999996</v>
      </c>
      <c r="E368" s="13">
        <f>SUM(E56+E61+E66+E71+E76+E81+E86+E91+E96+E101+E106+E111)</f>
        <v>30.699999999999996</v>
      </c>
      <c r="F368" s="13"/>
      <c r="G368" s="13"/>
    </row>
    <row r="369" spans="1:7" ht="15" customHeight="1" x14ac:dyDescent="0.25">
      <c r="A369" s="89" t="s">
        <v>138</v>
      </c>
      <c r="B369" s="89"/>
      <c r="C369" s="46" t="s">
        <v>26</v>
      </c>
      <c r="D369" s="47">
        <f>SUM(G369+E369)</f>
        <v>5625.8</v>
      </c>
      <c r="E369" s="47">
        <f>SUM(E370:E375)</f>
        <v>5456.8</v>
      </c>
      <c r="F369" s="47">
        <f>SUM(F370:F375)</f>
        <v>1651.1000000000001</v>
      </c>
      <c r="G369" s="47">
        <f>SUM(G370:G375)</f>
        <v>169</v>
      </c>
    </row>
    <row r="370" spans="1:7" ht="12.95" customHeight="1" x14ac:dyDescent="0.25">
      <c r="A370" s="52"/>
      <c r="B370" s="12" t="s">
        <v>21</v>
      </c>
      <c r="C370" s="54"/>
      <c r="D370" s="13">
        <f t="shared" ref="D370:D375" si="21">SUM(G370+E370)</f>
        <v>445.9</v>
      </c>
      <c r="E370" s="13">
        <f>SUM(E327+E35)</f>
        <v>289</v>
      </c>
      <c r="F370" s="13">
        <f>SUM(F327+F35)</f>
        <v>260</v>
      </c>
      <c r="G370" s="13">
        <f>SUM(G327+G35)</f>
        <v>156.9</v>
      </c>
    </row>
    <row r="371" spans="1:7" ht="12.95" customHeight="1" x14ac:dyDescent="0.25">
      <c r="A371" s="58"/>
      <c r="B371" s="12" t="s">
        <v>148</v>
      </c>
      <c r="C371" s="59"/>
      <c r="D371" s="42">
        <f t="shared" si="21"/>
        <v>53.5</v>
      </c>
      <c r="E371" s="42">
        <f>SUM(E328+E36)</f>
        <v>53.5</v>
      </c>
      <c r="F371" s="42">
        <f>SUM(F328+F36)</f>
        <v>7.8999999999999995</v>
      </c>
      <c r="G371" s="42"/>
    </row>
    <row r="372" spans="1:7" ht="12.95" customHeight="1" x14ac:dyDescent="0.25">
      <c r="A372" s="52"/>
      <c r="B372" s="17" t="s">
        <v>20</v>
      </c>
      <c r="C372" s="54"/>
      <c r="D372" s="13">
        <f t="shared" si="21"/>
        <v>150.39999999999998</v>
      </c>
      <c r="E372" s="13">
        <f>SUM(E329+E37)</f>
        <v>150.39999999999998</v>
      </c>
      <c r="F372" s="13">
        <f>SUM(F329+F37)</f>
        <v>140.4</v>
      </c>
      <c r="G372" s="13"/>
    </row>
    <row r="373" spans="1:7" ht="12.95" customHeight="1" x14ac:dyDescent="0.25">
      <c r="A373" s="52"/>
      <c r="B373" s="12" t="s">
        <v>15</v>
      </c>
      <c r="C373" s="54"/>
      <c r="D373" s="13">
        <f t="shared" si="21"/>
        <v>1232.0999999999997</v>
      </c>
      <c r="E373" s="13">
        <f>SUM(E38+E57+E62+E67+E72+E77+E82+E87+E92+E97+E102+E107+E112)</f>
        <v>1219.9999999999998</v>
      </c>
      <c r="F373" s="13">
        <f>SUM(F38+F57+F62+F67+F72+F77+F82+F87+F92+F97+F102+F107+F112)</f>
        <v>214.2</v>
      </c>
      <c r="G373" s="13">
        <f>SUM(G38+G57+G62+G67+G72+G77+G82+G87+G92+G97+G102+G107+G112)</f>
        <v>12.1</v>
      </c>
    </row>
    <row r="374" spans="1:7" ht="12.75" customHeight="1" x14ac:dyDescent="0.25">
      <c r="A374" s="60"/>
      <c r="B374" s="43" t="s">
        <v>27</v>
      </c>
      <c r="C374" s="60"/>
      <c r="D374" s="13">
        <f t="shared" si="21"/>
        <v>3520.8</v>
      </c>
      <c r="E374" s="61">
        <f>SUM(E330+E39)</f>
        <v>3520.8</v>
      </c>
      <c r="F374" s="61">
        <f>SUM(F330+F39)</f>
        <v>989.4</v>
      </c>
      <c r="G374" s="61"/>
    </row>
    <row r="375" spans="1:7" ht="12.95" customHeight="1" x14ac:dyDescent="0.25">
      <c r="A375" s="60"/>
      <c r="B375" s="12" t="s">
        <v>19</v>
      </c>
      <c r="C375" s="60"/>
      <c r="D375" s="13">
        <f t="shared" si="21"/>
        <v>223.1</v>
      </c>
      <c r="E375" s="61">
        <f>SUM(E331)</f>
        <v>223.1</v>
      </c>
      <c r="F375" s="61">
        <f>SUM(F331)</f>
        <v>39.200000000000003</v>
      </c>
      <c r="G375" s="61"/>
    </row>
    <row r="376" spans="1:7" ht="15" customHeight="1" x14ac:dyDescent="0.25">
      <c r="A376" s="89" t="s">
        <v>139</v>
      </c>
      <c r="B376" s="89"/>
      <c r="C376" s="46" t="s">
        <v>28</v>
      </c>
      <c r="D376" s="47">
        <f t="shared" ref="D376:D391" si="22">SUM(G376+E376)</f>
        <v>472</v>
      </c>
      <c r="E376" s="47">
        <f>SUM(E377:E381)</f>
        <v>472</v>
      </c>
      <c r="F376" s="47">
        <f>SUM(F377:F381)</f>
        <v>310</v>
      </c>
      <c r="G376" s="47">
        <f>SUM(G377:G381)</f>
        <v>0</v>
      </c>
    </row>
    <row r="377" spans="1:7" ht="12.95" customHeight="1" x14ac:dyDescent="0.25">
      <c r="A377" s="52"/>
      <c r="B377" s="50" t="s">
        <v>21</v>
      </c>
      <c r="C377" s="54"/>
      <c r="D377" s="13">
        <f t="shared" si="22"/>
        <v>11</v>
      </c>
      <c r="E377" s="13">
        <f>SUM(E40+E333)</f>
        <v>11</v>
      </c>
      <c r="F377" s="13">
        <f>SUM(F40+F333)</f>
        <v>3</v>
      </c>
      <c r="G377" s="13"/>
    </row>
    <row r="378" spans="1:7" ht="12.95" customHeight="1" x14ac:dyDescent="0.25">
      <c r="A378" s="52"/>
      <c r="B378" s="17" t="s">
        <v>20</v>
      </c>
      <c r="C378" s="54"/>
      <c r="D378" s="13">
        <f t="shared" si="22"/>
        <v>384.79999999999995</v>
      </c>
      <c r="E378" s="13">
        <f>SUM(E334+E41)</f>
        <v>384.79999999999995</v>
      </c>
      <c r="F378" s="13">
        <f>SUM(F334+F41)</f>
        <v>307</v>
      </c>
      <c r="G378" s="13"/>
    </row>
    <row r="379" spans="1:7" ht="12.95" customHeight="1" x14ac:dyDescent="0.25">
      <c r="A379" s="52"/>
      <c r="B379" s="71" t="s">
        <v>149</v>
      </c>
      <c r="C379" s="54"/>
      <c r="D379" s="13">
        <f t="shared" si="22"/>
        <v>1.1000000000000001</v>
      </c>
      <c r="E379" s="13">
        <f>SUM(E335+E42)</f>
        <v>1.1000000000000001</v>
      </c>
      <c r="F379" s="13"/>
      <c r="G379" s="13"/>
    </row>
    <row r="380" spans="1:7" ht="12.95" customHeight="1" x14ac:dyDescent="0.25">
      <c r="A380" s="52"/>
      <c r="B380" s="12" t="s">
        <v>15</v>
      </c>
      <c r="C380" s="54"/>
      <c r="D380" s="13">
        <f t="shared" si="22"/>
        <v>49.1</v>
      </c>
      <c r="E380" s="13">
        <f>SUM(E336+E43)</f>
        <v>49.1</v>
      </c>
      <c r="F380" s="13"/>
      <c r="G380" s="13"/>
    </row>
    <row r="381" spans="1:7" ht="12.95" customHeight="1" x14ac:dyDescent="0.25">
      <c r="A381" s="60"/>
      <c r="B381" s="12" t="s">
        <v>29</v>
      </c>
      <c r="C381" s="60"/>
      <c r="D381" s="13">
        <f t="shared" si="22"/>
        <v>26</v>
      </c>
      <c r="E381" s="61">
        <f>SUM(E44)</f>
        <v>26</v>
      </c>
      <c r="F381" s="62"/>
      <c r="G381" s="62"/>
    </row>
    <row r="382" spans="1:7" ht="15" customHeight="1" x14ac:dyDescent="0.25">
      <c r="A382" s="89" t="s">
        <v>140</v>
      </c>
      <c r="B382" s="89"/>
      <c r="C382" s="46" t="s">
        <v>30</v>
      </c>
      <c r="D382" s="47">
        <f t="shared" si="22"/>
        <v>1138.9000000000001</v>
      </c>
      <c r="E382" s="47">
        <f t="shared" ref="E382:F382" si="23">SUM(E383:E385)</f>
        <v>945</v>
      </c>
      <c r="F382" s="47">
        <f t="shared" si="23"/>
        <v>1.5</v>
      </c>
      <c r="G382" s="47">
        <f>SUM(G383:G385)</f>
        <v>193.9</v>
      </c>
    </row>
    <row r="383" spans="1:7" ht="12.6" customHeight="1" x14ac:dyDescent="0.25">
      <c r="A383" s="52"/>
      <c r="B383" s="12" t="s">
        <v>21</v>
      </c>
      <c r="C383" s="46"/>
      <c r="D383" s="13">
        <f t="shared" si="22"/>
        <v>216.5</v>
      </c>
      <c r="E383" s="76">
        <f>SUM(E45)</f>
        <v>91.8</v>
      </c>
      <c r="F383" s="76">
        <f>SUM(F45)</f>
        <v>1.5</v>
      </c>
      <c r="G383" s="76">
        <f>SUM(G45)</f>
        <v>124.7</v>
      </c>
    </row>
    <row r="384" spans="1:7" ht="12.95" customHeight="1" x14ac:dyDescent="0.25">
      <c r="A384" s="52"/>
      <c r="B384" s="12" t="s">
        <v>15</v>
      </c>
      <c r="C384" s="54"/>
      <c r="D384" s="13">
        <f t="shared" si="22"/>
        <v>768.40000000000009</v>
      </c>
      <c r="E384" s="13">
        <f>SUM(E46)</f>
        <v>764.2</v>
      </c>
      <c r="F384" s="13"/>
      <c r="G384" s="13">
        <f>SUM(G46)</f>
        <v>4.2</v>
      </c>
    </row>
    <row r="385" spans="1:7" ht="12.95" customHeight="1" x14ac:dyDescent="0.25">
      <c r="A385" s="60"/>
      <c r="B385" s="12" t="s">
        <v>29</v>
      </c>
      <c r="C385" s="60"/>
      <c r="D385" s="13">
        <f t="shared" si="22"/>
        <v>154</v>
      </c>
      <c r="E385" s="61">
        <f>SUM(E47)</f>
        <v>89</v>
      </c>
      <c r="F385" s="61"/>
      <c r="G385" s="61">
        <f>SUM(G47)</f>
        <v>65</v>
      </c>
    </row>
    <row r="386" spans="1:7" ht="15" customHeight="1" x14ac:dyDescent="0.25">
      <c r="A386" s="89" t="s">
        <v>141</v>
      </c>
      <c r="B386" s="89"/>
      <c r="C386" s="46" t="s">
        <v>31</v>
      </c>
      <c r="D386" s="47">
        <f t="shared" si="22"/>
        <v>2408.1</v>
      </c>
      <c r="E386" s="47">
        <f>SUM(E387:E391)</f>
        <v>512.79999999999995</v>
      </c>
      <c r="F386" s="47">
        <f>SUM(F387:F391)</f>
        <v>0.3</v>
      </c>
      <c r="G386" s="47">
        <f>SUM(G387:G391)</f>
        <v>1895.3</v>
      </c>
    </row>
    <row r="387" spans="1:7" ht="12.95" customHeight="1" x14ac:dyDescent="0.25">
      <c r="A387" s="52"/>
      <c r="B387" s="71" t="s">
        <v>21</v>
      </c>
      <c r="C387" s="72"/>
      <c r="D387" s="51">
        <f t="shared" si="22"/>
        <v>636.9</v>
      </c>
      <c r="E387" s="51">
        <f>SUM(E48+E270)</f>
        <v>0.3</v>
      </c>
      <c r="F387" s="51">
        <f>SUM(F48+F270)</f>
        <v>0.3</v>
      </c>
      <c r="G387" s="51">
        <f>SUM(G48+G270)</f>
        <v>636.6</v>
      </c>
    </row>
    <row r="388" spans="1:7" ht="12.95" customHeight="1" x14ac:dyDescent="0.25">
      <c r="A388" s="52"/>
      <c r="B388" s="73" t="s">
        <v>20</v>
      </c>
      <c r="C388" s="72"/>
      <c r="D388" s="51">
        <f t="shared" si="22"/>
        <v>453</v>
      </c>
      <c r="E388" s="51">
        <f>SUM(E49)</f>
        <v>453</v>
      </c>
      <c r="F388" s="51"/>
      <c r="G388" s="51"/>
    </row>
    <row r="389" spans="1:7" ht="12.95" customHeight="1" x14ac:dyDescent="0.25">
      <c r="A389" s="52"/>
      <c r="B389" s="71" t="s">
        <v>153</v>
      </c>
      <c r="C389" s="72"/>
      <c r="D389" s="51">
        <f t="shared" si="22"/>
        <v>920</v>
      </c>
      <c r="E389" s="51"/>
      <c r="F389" s="51"/>
      <c r="G389" s="51">
        <f>SUM(G50)</f>
        <v>920</v>
      </c>
    </row>
    <row r="390" spans="1:7" ht="12.95" customHeight="1" x14ac:dyDescent="0.25">
      <c r="A390" s="52"/>
      <c r="B390" s="71" t="s">
        <v>149</v>
      </c>
      <c r="C390" s="72"/>
      <c r="D390" s="51">
        <f t="shared" si="22"/>
        <v>112.3</v>
      </c>
      <c r="E390" s="51"/>
      <c r="F390" s="51"/>
      <c r="G390" s="51">
        <f>SUM(G51+G271)</f>
        <v>112.3</v>
      </c>
    </row>
    <row r="391" spans="1:7" ht="12.95" customHeight="1" x14ac:dyDescent="0.25">
      <c r="A391" s="60"/>
      <c r="B391" s="71" t="s">
        <v>15</v>
      </c>
      <c r="C391" s="74"/>
      <c r="D391" s="51">
        <f t="shared" si="22"/>
        <v>285.89999999999998</v>
      </c>
      <c r="E391" s="75">
        <f>SUM(E272+E52)</f>
        <v>59.5</v>
      </c>
      <c r="F391" s="75"/>
      <c r="G391" s="75">
        <f>SUM(G272+G52)</f>
        <v>226.4</v>
      </c>
    </row>
    <row r="392" spans="1:7" ht="15" customHeight="1" x14ac:dyDescent="0.25">
      <c r="A392" s="90" t="s">
        <v>142</v>
      </c>
      <c r="B392" s="90"/>
      <c r="C392" s="90"/>
      <c r="D392" s="90"/>
      <c r="E392" s="90"/>
      <c r="F392" s="90"/>
      <c r="G392" s="90"/>
    </row>
    <row r="393" spans="1:7" ht="15" customHeight="1" x14ac:dyDescent="0.25"/>
    <row r="394" spans="1:7" ht="15" customHeight="1" x14ac:dyDescent="0.25"/>
    <row r="395" spans="1:7" ht="15" customHeight="1" x14ac:dyDescent="0.25"/>
    <row r="396" spans="1:7" ht="15" customHeight="1" x14ac:dyDescent="0.25"/>
    <row r="397" spans="1:7" ht="16.5" customHeight="1" x14ac:dyDescent="0.25"/>
    <row r="398" spans="1:7" ht="15" customHeight="1" x14ac:dyDescent="0.25"/>
    <row r="399" spans="1:7" ht="15" customHeight="1" x14ac:dyDescent="0.25"/>
    <row r="400" spans="1:7" ht="15" customHeight="1" x14ac:dyDescent="0.25"/>
    <row r="401" ht="15" customHeight="1" x14ac:dyDescent="0.25"/>
    <row r="402" ht="15" customHeight="1" x14ac:dyDescent="0.25"/>
    <row r="403" ht="15" customHeight="1" x14ac:dyDescent="0.25"/>
  </sheetData>
  <sheetProtection selectLockedCells="1" selectUnlockedCells="1"/>
  <mergeCells count="132">
    <mergeCell ref="C267:C269"/>
    <mergeCell ref="C274:C276"/>
    <mergeCell ref="C283:C285"/>
    <mergeCell ref="C293:C295"/>
    <mergeCell ref="C297:C299"/>
    <mergeCell ref="C312:C314"/>
    <mergeCell ref="C262:C26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98:A102"/>
    <mergeCell ref="A13:A14"/>
    <mergeCell ref="A15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168:A174"/>
    <mergeCell ref="A103:A107"/>
    <mergeCell ref="A108:A112"/>
    <mergeCell ref="A113:A115"/>
    <mergeCell ref="A116:A122"/>
    <mergeCell ref="A123:A128"/>
    <mergeCell ref="A137:A144"/>
    <mergeCell ref="A145:A152"/>
    <mergeCell ref="A161:A167"/>
    <mergeCell ref="A129:A136"/>
    <mergeCell ref="A226:A231"/>
    <mergeCell ref="A175:A180"/>
    <mergeCell ref="A181:A187"/>
    <mergeCell ref="A188:A194"/>
    <mergeCell ref="A195:A200"/>
    <mergeCell ref="A201:A206"/>
    <mergeCell ref="A207:A212"/>
    <mergeCell ref="A213:A219"/>
    <mergeCell ref="A220:A225"/>
    <mergeCell ref="A282:A285"/>
    <mergeCell ref="A232:A237"/>
    <mergeCell ref="A238:A242"/>
    <mergeCell ref="A243:A247"/>
    <mergeCell ref="A252:A254"/>
    <mergeCell ref="A255:A259"/>
    <mergeCell ref="A260:A265"/>
    <mergeCell ref="A273:A276"/>
    <mergeCell ref="A277:A281"/>
    <mergeCell ref="A266:A272"/>
    <mergeCell ref="C16:C21"/>
    <mergeCell ref="C22:C27"/>
    <mergeCell ref="C28:C29"/>
    <mergeCell ref="C30:C34"/>
    <mergeCell ref="C35:C39"/>
    <mergeCell ref="A382:B382"/>
    <mergeCell ref="A386:B386"/>
    <mergeCell ref="A392:G392"/>
    <mergeCell ref="A338:B338"/>
    <mergeCell ref="A345:B345"/>
    <mergeCell ref="A356:B356"/>
    <mergeCell ref="A362:B362"/>
    <mergeCell ref="A369:B369"/>
    <mergeCell ref="A376:B376"/>
    <mergeCell ref="A337:B337"/>
    <mergeCell ref="A286:A290"/>
    <mergeCell ref="A291:A295"/>
    <mergeCell ref="A296:A299"/>
    <mergeCell ref="A300:A304"/>
    <mergeCell ref="A305:A309"/>
    <mergeCell ref="A310:A314"/>
    <mergeCell ref="A315:A319"/>
    <mergeCell ref="A320:A324"/>
    <mergeCell ref="A325:A331"/>
    <mergeCell ref="C65:C66"/>
    <mergeCell ref="C70:C71"/>
    <mergeCell ref="C75:C76"/>
    <mergeCell ref="C80:C81"/>
    <mergeCell ref="C85:C86"/>
    <mergeCell ref="C40:C44"/>
    <mergeCell ref="C48:C52"/>
    <mergeCell ref="C60:C61"/>
    <mergeCell ref="C55:C56"/>
    <mergeCell ref="C45:C47"/>
    <mergeCell ref="C147:C152"/>
    <mergeCell ref="C155:C160"/>
    <mergeCell ref="C163:C167"/>
    <mergeCell ref="C170:C174"/>
    <mergeCell ref="C235:C237"/>
    <mergeCell ref="C114:C115"/>
    <mergeCell ref="C139:C144"/>
    <mergeCell ref="C90:C91"/>
    <mergeCell ref="C95:C96"/>
    <mergeCell ref="C100:C101"/>
    <mergeCell ref="C105:C106"/>
    <mergeCell ref="C110:C111"/>
    <mergeCell ref="C118:C122"/>
    <mergeCell ref="C125:C128"/>
    <mergeCell ref="C131:C136"/>
    <mergeCell ref="C222:C225"/>
    <mergeCell ref="C228:C231"/>
    <mergeCell ref="C240:C242"/>
    <mergeCell ref="C197:C200"/>
    <mergeCell ref="C203:C206"/>
    <mergeCell ref="C209:C212"/>
    <mergeCell ref="C215:C219"/>
    <mergeCell ref="C333:C336"/>
    <mergeCell ref="A248:A251"/>
    <mergeCell ref="A153:A160"/>
    <mergeCell ref="C317:C319"/>
    <mergeCell ref="C322:C324"/>
    <mergeCell ref="C327:C331"/>
    <mergeCell ref="C288:C290"/>
    <mergeCell ref="C302:C304"/>
    <mergeCell ref="C307:C309"/>
    <mergeCell ref="C270:C272"/>
    <mergeCell ref="C279:C281"/>
    <mergeCell ref="C245:C247"/>
    <mergeCell ref="C249:C250"/>
    <mergeCell ref="C253:C254"/>
    <mergeCell ref="C256:C259"/>
    <mergeCell ref="C177:C180"/>
    <mergeCell ref="C183:C187"/>
    <mergeCell ref="C190:C194"/>
    <mergeCell ref="A332:A336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2021-04-07T12:29:24Z</cp:lastPrinted>
  <dcterms:created xsi:type="dcterms:W3CDTF">2019-02-14T11:38:38Z</dcterms:created>
  <dcterms:modified xsi:type="dcterms:W3CDTF">2021-04-07T12:29:24Z</dcterms:modified>
</cp:coreProperties>
</file>