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8_{A0E4E351-F2B9-4631-B072-FBF8D11BC21F}" xr6:coauthVersionLast="45" xr6:coauthVersionMax="45" xr10:uidLastSave="{00000000-0000-0000-0000-000000000000}"/>
  <bookViews>
    <workbookView xWindow="225" yWindow="750" windowWidth="28575" windowHeight="1536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9" i="1" l="1"/>
  <c r="E409" i="1"/>
  <c r="D298" i="1"/>
  <c r="D25" i="1" l="1"/>
  <c r="G406" i="1" l="1"/>
  <c r="G409" i="1"/>
  <c r="F393" i="1" l="1"/>
  <c r="F400" i="1"/>
  <c r="F432" i="1" l="1"/>
  <c r="E432" i="1"/>
  <c r="D379" i="1"/>
  <c r="D212" i="1" l="1"/>
  <c r="D196" i="1"/>
  <c r="E437" i="1" l="1"/>
  <c r="D437" i="1" s="1"/>
  <c r="D50" i="1"/>
  <c r="D51" i="1"/>
  <c r="E416" i="1" l="1"/>
  <c r="D416" i="1" s="1"/>
  <c r="D34" i="1"/>
  <c r="G397" i="1" l="1"/>
  <c r="D397" i="1" s="1"/>
  <c r="D22" i="1"/>
  <c r="E458" i="1" l="1"/>
  <c r="E445" i="1"/>
  <c r="D445" i="1" s="1"/>
  <c r="E436" i="1"/>
  <c r="F436" i="1"/>
  <c r="G425" i="1"/>
  <c r="E419" i="1"/>
  <c r="D419" i="1" s="1"/>
  <c r="E415" i="1"/>
  <c r="F415" i="1"/>
  <c r="G415" i="1"/>
  <c r="E410" i="1" l="1"/>
  <c r="D410" i="1" s="1"/>
  <c r="E396" i="1"/>
  <c r="D396" i="1" s="1"/>
  <c r="E394" i="1"/>
  <c r="D394" i="1" s="1"/>
  <c r="F394" i="1"/>
  <c r="D386" i="1"/>
  <c r="D381" i="1"/>
  <c r="E360" i="1"/>
  <c r="D363" i="1"/>
  <c r="E351" i="1"/>
  <c r="E346" i="1"/>
  <c r="D349" i="1"/>
  <c r="D354" i="1"/>
  <c r="E334" i="1"/>
  <c r="D337" i="1"/>
  <c r="D328" i="1"/>
  <c r="E318" i="1"/>
  <c r="F318" i="1"/>
  <c r="D321" i="1"/>
  <c r="D309" i="1"/>
  <c r="D293" i="1"/>
  <c r="D289" i="1"/>
  <c r="D283" i="1"/>
  <c r="D272" i="1"/>
  <c r="D266" i="1"/>
  <c r="D260" i="1"/>
  <c r="D253" i="1"/>
  <c r="D247" i="1"/>
  <c r="D241" i="1"/>
  <c r="D230" i="1"/>
  <c r="D224" i="1"/>
  <c r="D218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33" i="1" l="1"/>
  <c r="G407" i="1"/>
  <c r="D185" i="1" l="1"/>
  <c r="D49" i="1"/>
  <c r="D30" i="1"/>
  <c r="D436" i="1" l="1"/>
  <c r="D374" i="1"/>
  <c r="G417" i="1" l="1"/>
  <c r="D417" i="1" s="1"/>
  <c r="D37" i="1"/>
  <c r="E399" i="1" l="1"/>
  <c r="D399" i="1" s="1"/>
  <c r="F399" i="1"/>
  <c r="D20" i="1"/>
  <c r="F404" i="1" l="1"/>
  <c r="G450" i="1" l="1"/>
  <c r="G137" i="1" l="1"/>
  <c r="E424" i="1" l="1"/>
  <c r="F424" i="1"/>
  <c r="G424" i="1"/>
  <c r="G153" i="1"/>
  <c r="D159" i="1"/>
  <c r="G402" i="1"/>
  <c r="E429" i="1" l="1"/>
  <c r="G429" i="1"/>
  <c r="D44" i="1"/>
  <c r="D429" i="1" l="1"/>
  <c r="G457" i="1"/>
  <c r="D457" i="1" s="1"/>
  <c r="E456" i="1"/>
  <c r="F456" i="1"/>
  <c r="G456" i="1"/>
  <c r="E455" i="1"/>
  <c r="G455" i="1"/>
  <c r="G453" i="1"/>
  <c r="D453" i="1" s="1"/>
  <c r="E452" i="1"/>
  <c r="D452" i="1" s="1"/>
  <c r="E451" i="1"/>
  <c r="F451" i="1"/>
  <c r="F448" i="1" s="1"/>
  <c r="G432" i="1"/>
  <c r="E434" i="1"/>
  <c r="F434" i="1"/>
  <c r="G434" i="1"/>
  <c r="G426" i="1"/>
  <c r="D426" i="1" s="1"/>
  <c r="E425" i="1"/>
  <c r="E172" i="1"/>
  <c r="F172" i="1"/>
  <c r="G172" i="1"/>
  <c r="D178" i="1"/>
  <c r="E291" i="1"/>
  <c r="F291" i="1"/>
  <c r="G291" i="1"/>
  <c r="D295" i="1"/>
  <c r="G414" i="1"/>
  <c r="E413" i="1"/>
  <c r="F413" i="1"/>
  <c r="F412" i="1" s="1"/>
  <c r="G413" i="1"/>
  <c r="D425" i="1" l="1"/>
  <c r="D316" i="1" l="1"/>
  <c r="E404" i="1" l="1"/>
  <c r="E403" i="1"/>
  <c r="F403" i="1"/>
  <c r="G403" i="1"/>
  <c r="E400" i="1"/>
  <c r="E393" i="1"/>
  <c r="G393" i="1"/>
  <c r="G395" i="1" l="1"/>
  <c r="D395" i="1" s="1"/>
  <c r="E398" i="1"/>
  <c r="E391" i="1" s="1"/>
  <c r="E256" i="1"/>
  <c r="F256" i="1"/>
  <c r="G256" i="1"/>
  <c r="D257" i="1"/>
  <c r="D181" i="1"/>
  <c r="E377" i="1" l="1"/>
  <c r="F377" i="1"/>
  <c r="G377" i="1"/>
  <c r="D378" i="1" l="1"/>
  <c r="E323" i="1"/>
  <c r="F323" i="1"/>
  <c r="G323" i="1"/>
  <c r="D325" i="1"/>
  <c r="D326" i="1"/>
  <c r="G318" i="1"/>
  <c r="D319" i="1"/>
  <c r="E311" i="1"/>
  <c r="F311" i="1"/>
  <c r="G311" i="1"/>
  <c r="D315" i="1"/>
  <c r="D317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2" i="1"/>
  <c r="E203" i="1"/>
  <c r="F203" i="1"/>
  <c r="G203" i="1"/>
  <c r="D204" i="1"/>
  <c r="D205" i="1"/>
  <c r="D206" i="1"/>
  <c r="D207" i="1"/>
  <c r="E208" i="1"/>
  <c r="F208" i="1"/>
  <c r="G208" i="1"/>
  <c r="D209" i="1"/>
  <c r="D210" i="1"/>
  <c r="D211" i="1"/>
  <c r="D213" i="1"/>
  <c r="E214" i="1"/>
  <c r="F214" i="1"/>
  <c r="G214" i="1"/>
  <c r="D215" i="1"/>
  <c r="D216" i="1"/>
  <c r="D217" i="1"/>
  <c r="D219" i="1"/>
  <c r="E220" i="1"/>
  <c r="F220" i="1"/>
  <c r="G220" i="1"/>
  <c r="D221" i="1"/>
  <c r="D222" i="1"/>
  <c r="D223" i="1"/>
  <c r="D225" i="1"/>
  <c r="E226" i="1"/>
  <c r="F226" i="1"/>
  <c r="G226" i="1"/>
  <c r="D227" i="1"/>
  <c r="D228" i="1"/>
  <c r="D229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2" i="1"/>
  <c r="E243" i="1"/>
  <c r="F243" i="1"/>
  <c r="G243" i="1"/>
  <c r="D244" i="1"/>
  <c r="D245" i="1"/>
  <c r="D246" i="1"/>
  <c r="D248" i="1"/>
  <c r="E249" i="1"/>
  <c r="F249" i="1"/>
  <c r="G249" i="1"/>
  <c r="D250" i="1"/>
  <c r="D251" i="1"/>
  <c r="D252" i="1"/>
  <c r="D254" i="1"/>
  <c r="D255" i="1"/>
  <c r="D258" i="1"/>
  <c r="D259" i="1"/>
  <c r="D261" i="1"/>
  <c r="E262" i="1"/>
  <c r="F262" i="1"/>
  <c r="G262" i="1"/>
  <c r="D263" i="1"/>
  <c r="D264" i="1"/>
  <c r="D265" i="1"/>
  <c r="D267" i="1"/>
  <c r="E268" i="1"/>
  <c r="F268" i="1"/>
  <c r="G268" i="1"/>
  <c r="D269" i="1"/>
  <c r="D270" i="1"/>
  <c r="D271" i="1"/>
  <c r="D273" i="1"/>
  <c r="E274" i="1"/>
  <c r="F274" i="1"/>
  <c r="G274" i="1"/>
  <c r="D275" i="1"/>
  <c r="D276" i="1"/>
  <c r="D277" i="1"/>
  <c r="D278" i="1"/>
  <c r="E279" i="1"/>
  <c r="F279" i="1"/>
  <c r="G279" i="1"/>
  <c r="D280" i="1"/>
  <c r="D281" i="1"/>
  <c r="D282" i="1"/>
  <c r="D284" i="1"/>
  <c r="E285" i="1"/>
  <c r="F285" i="1"/>
  <c r="G285" i="1"/>
  <c r="D286" i="1"/>
  <c r="D287" i="1"/>
  <c r="D288" i="1"/>
  <c r="D290" i="1"/>
  <c r="D292" i="1"/>
  <c r="D294" i="1"/>
  <c r="E296" i="1"/>
  <c r="F296" i="1"/>
  <c r="G296" i="1"/>
  <c r="D297" i="1"/>
  <c r="D299" i="1"/>
  <c r="E300" i="1"/>
  <c r="F300" i="1"/>
  <c r="G300" i="1"/>
  <c r="D301" i="1"/>
  <c r="D302" i="1"/>
  <c r="D303" i="1"/>
  <c r="D304" i="1"/>
  <c r="D305" i="1"/>
  <c r="E306" i="1"/>
  <c r="F306" i="1"/>
  <c r="G306" i="1"/>
  <c r="D307" i="1"/>
  <c r="D308" i="1"/>
  <c r="D310" i="1"/>
  <c r="D312" i="1"/>
  <c r="D313" i="1"/>
  <c r="D314" i="1"/>
  <c r="D318" i="1"/>
  <c r="D320" i="1"/>
  <c r="D322" i="1"/>
  <c r="D323" i="1"/>
  <c r="D324" i="1"/>
  <c r="D327" i="1"/>
  <c r="D329" i="1"/>
  <c r="E330" i="1"/>
  <c r="F330" i="1"/>
  <c r="G330" i="1"/>
  <c r="D331" i="1"/>
  <c r="D332" i="1"/>
  <c r="D333" i="1"/>
  <c r="F334" i="1"/>
  <c r="G334" i="1"/>
  <c r="D335" i="1"/>
  <c r="D336" i="1"/>
  <c r="D338" i="1"/>
  <c r="E339" i="1"/>
  <c r="F339" i="1"/>
  <c r="G339" i="1"/>
  <c r="D340" i="1"/>
  <c r="D341" i="1"/>
  <c r="D342" i="1"/>
  <c r="E343" i="1"/>
  <c r="F343" i="1"/>
  <c r="G343" i="1"/>
  <c r="D344" i="1"/>
  <c r="D345" i="1"/>
  <c r="F346" i="1"/>
  <c r="G346" i="1"/>
  <c r="D347" i="1"/>
  <c r="D348" i="1"/>
  <c r="D350" i="1"/>
  <c r="F351" i="1"/>
  <c r="G351" i="1"/>
  <c r="D352" i="1"/>
  <c r="D353" i="1"/>
  <c r="D355" i="1"/>
  <c r="E356" i="1"/>
  <c r="F356" i="1"/>
  <c r="G356" i="1"/>
  <c r="D357" i="1"/>
  <c r="D358" i="1"/>
  <c r="D359" i="1"/>
  <c r="F360" i="1"/>
  <c r="G360" i="1"/>
  <c r="D361" i="1"/>
  <c r="D362" i="1"/>
  <c r="D364" i="1"/>
  <c r="E365" i="1"/>
  <c r="F365" i="1"/>
  <c r="G365" i="1"/>
  <c r="D366" i="1"/>
  <c r="D367" i="1"/>
  <c r="D368" i="1"/>
  <c r="E369" i="1"/>
  <c r="F369" i="1"/>
  <c r="G369" i="1"/>
  <c r="D370" i="1"/>
  <c r="D371" i="1"/>
  <c r="D372" i="1"/>
  <c r="D373" i="1"/>
  <c r="D375" i="1"/>
  <c r="D376" i="1"/>
  <c r="D380" i="1"/>
  <c r="D382" i="1"/>
  <c r="E383" i="1"/>
  <c r="F383" i="1"/>
  <c r="G383" i="1"/>
  <c r="D384" i="1"/>
  <c r="D385" i="1"/>
  <c r="D387" i="1"/>
  <c r="D388" i="1"/>
  <c r="D389" i="1"/>
  <c r="G392" i="1"/>
  <c r="D398" i="1"/>
  <c r="D400" i="1"/>
  <c r="E402" i="1"/>
  <c r="F402" i="1"/>
  <c r="D404" i="1"/>
  <c r="G405" i="1"/>
  <c r="D405" i="1" s="1"/>
  <c r="E406" i="1"/>
  <c r="D406" i="1" s="1"/>
  <c r="F406" i="1"/>
  <c r="D407" i="1"/>
  <c r="G408" i="1"/>
  <c r="D409" i="1"/>
  <c r="E411" i="1"/>
  <c r="G411" i="1"/>
  <c r="G418" i="1"/>
  <c r="E420" i="1"/>
  <c r="E412" i="1" s="1"/>
  <c r="G420" i="1"/>
  <c r="G422" i="1"/>
  <c r="D422" i="1" s="1"/>
  <c r="G423" i="1"/>
  <c r="F421" i="1"/>
  <c r="E427" i="1"/>
  <c r="D427" i="1" s="1"/>
  <c r="G428" i="1"/>
  <c r="D428" i="1" s="1"/>
  <c r="E430" i="1"/>
  <c r="D430" i="1" s="1"/>
  <c r="D432" i="1"/>
  <c r="E433" i="1"/>
  <c r="F433" i="1"/>
  <c r="E435" i="1"/>
  <c r="G435" i="1"/>
  <c r="E438" i="1"/>
  <c r="D438" i="1" s="1"/>
  <c r="F438" i="1"/>
  <c r="E439" i="1"/>
  <c r="D439" i="1" s="1"/>
  <c r="F439" i="1"/>
  <c r="E441" i="1"/>
  <c r="E442" i="1"/>
  <c r="D442" i="1" s="1"/>
  <c r="E443" i="1"/>
  <c r="F443" i="1"/>
  <c r="E444" i="1"/>
  <c r="E446" i="1"/>
  <c r="D446" i="1" s="1"/>
  <c r="F446" i="1"/>
  <c r="E447" i="1"/>
  <c r="D447" i="1" s="1"/>
  <c r="E449" i="1"/>
  <c r="G449" i="1"/>
  <c r="E450" i="1"/>
  <c r="G451" i="1"/>
  <c r="D451" i="1" s="1"/>
  <c r="F454" i="1"/>
  <c r="G458" i="1"/>
  <c r="D458" i="1" s="1"/>
  <c r="E459" i="1"/>
  <c r="D459" i="1" s="1"/>
  <c r="G412" i="1" l="1"/>
  <c r="D423" i="1"/>
  <c r="G421" i="1"/>
  <c r="D418" i="1"/>
  <c r="E448" i="1"/>
  <c r="G448" i="1"/>
  <c r="D187" i="1"/>
  <c r="D403" i="1"/>
  <c r="D343" i="1"/>
  <c r="D330" i="1"/>
  <c r="D306" i="1"/>
  <c r="D285" i="1"/>
  <c r="D262" i="1"/>
  <c r="D256" i="1"/>
  <c r="D249" i="1"/>
  <c r="D402" i="1"/>
  <c r="D179" i="1"/>
  <c r="D166" i="1"/>
  <c r="D153" i="1"/>
  <c r="D101" i="1"/>
  <c r="D77" i="1"/>
  <c r="D160" i="1"/>
  <c r="D365" i="1"/>
  <c r="D356" i="1"/>
  <c r="D346" i="1"/>
  <c r="D420" i="1"/>
  <c r="D106" i="1"/>
  <c r="D279" i="1"/>
  <c r="D220" i="1"/>
  <c r="D141" i="1"/>
  <c r="D296" i="1"/>
  <c r="D291" i="1"/>
  <c r="D274" i="1"/>
  <c r="D268" i="1"/>
  <c r="D243" i="1"/>
  <c r="D214" i="1"/>
  <c r="D203" i="1"/>
  <c r="D198" i="1"/>
  <c r="D192" i="1"/>
  <c r="D411" i="1"/>
  <c r="D441" i="1"/>
  <c r="D377" i="1"/>
  <c r="D435" i="1"/>
  <c r="D369" i="1"/>
  <c r="D351" i="1"/>
  <c r="D130" i="1"/>
  <c r="D123" i="1"/>
  <c r="D82" i="1"/>
  <c r="D424" i="1"/>
  <c r="D393" i="1"/>
  <c r="D450" i="1"/>
  <c r="D444" i="1"/>
  <c r="F440" i="1"/>
  <c r="D414" i="1"/>
  <c r="D413" i="1"/>
  <c r="F431" i="1"/>
  <c r="D433" i="1"/>
  <c r="D434" i="1"/>
  <c r="D415" i="1"/>
  <c r="D15" i="1"/>
  <c r="F391" i="1"/>
  <c r="D456" i="1"/>
  <c r="E454" i="1"/>
  <c r="D443" i="1"/>
  <c r="D383" i="1"/>
  <c r="D360" i="1"/>
  <c r="D232" i="1"/>
  <c r="D226" i="1"/>
  <c r="D208" i="1"/>
  <c r="D172" i="1"/>
  <c r="D112" i="1"/>
  <c r="D88" i="1"/>
  <c r="D66" i="1"/>
  <c r="E421" i="1"/>
  <c r="F401" i="1"/>
  <c r="D339" i="1"/>
  <c r="D334" i="1"/>
  <c r="D311" i="1"/>
  <c r="D300" i="1"/>
  <c r="D237" i="1"/>
  <c r="D147" i="1"/>
  <c r="D137" i="1"/>
  <c r="D118" i="1"/>
  <c r="D94" i="1"/>
  <c r="D72" i="1"/>
  <c r="D13" i="1"/>
  <c r="G454" i="1"/>
  <c r="D455" i="1"/>
  <c r="D449" i="1"/>
  <c r="E440" i="1"/>
  <c r="G440" i="1"/>
  <c r="E431" i="1"/>
  <c r="G431" i="1"/>
  <c r="D408" i="1"/>
  <c r="G401" i="1"/>
  <c r="E401" i="1"/>
  <c r="G391" i="1"/>
  <c r="D392" i="1"/>
  <c r="F390" i="1" l="1"/>
  <c r="D391" i="1"/>
  <c r="D448" i="1"/>
  <c r="D431" i="1"/>
  <c r="D440" i="1"/>
  <c r="E390" i="1"/>
  <c r="D421" i="1"/>
  <c r="D401" i="1"/>
  <c r="D412" i="1"/>
  <c r="G390" i="1"/>
  <c r="D454" i="1"/>
  <c r="D390" i="1" l="1"/>
</calcChain>
</file>

<file path=xl/sharedStrings.xml><?xml version="1.0" encoding="utf-8"?>
<sst xmlns="http://schemas.openxmlformats.org/spreadsheetml/2006/main" count="665" uniqueCount="169">
  <si>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</si>
  <si>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</si>
  <si>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</si>
  <si>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</si>
  <si>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</si>
  <si>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</si>
  <si>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</si>
  <si>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</si>
  <si>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</si>
  <si>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</si>
  <si>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</si>
  <si>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</si>
  <si>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</si>
  <si>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</si>
  <si>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</si>
  <si>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</si>
  <si>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</si>
  <si>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</si>
  <si>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</si>
  <si>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</si>
  <si>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</si>
  <si>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</si>
  <si>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</si>
  <si>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</si>
  <si>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</si>
  <si>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</si>
  <si>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</si>
  <si>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</si>
  <si>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</si>
  <si>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</si>
  <si>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</si>
  <si>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</si>
  <si>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</si>
  <si>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</si>
  <si>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</si>
  <si>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</si>
  <si>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</si>
  <si>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</si>
  <si>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</si>
  <si>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</si>
  <si>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</si>
  <si>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</si>
  <si>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</si>
  <si>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</si>
  <si>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</si>
  <si>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</si>
  <si>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</si>
  <si>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</si>
  <si>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</si>
  <si>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</si>
  <si>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</si>
  <si>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</si>
  <si>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</si>
  <si>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</si>
  <si>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</si>
  <si>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</si>
  <si>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</si>
  <si>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</si>
  <si>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</si>
  <si>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</si>
  <si>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</si>
  <si>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</si>
  <si>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</si>
  <si>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</si>
  <si>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</si>
  <si>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</si>
  <si>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</si>
  <si>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</si>
  <si>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</si>
  <si>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</si>
  <si>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</si>
  <si>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</si>
  <si>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</si>
  <si>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</si>
  <si>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</si>
  <si>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</si>
  <si>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</si>
  <si>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</si>
  <si>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</si>
  <si>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</si>
  <si>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</si>
  <si>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</si>
  <si>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</si>
  <si>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</si>
  <si>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</si>
  <si>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</si>
  <si>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</si>
  <si>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</si>
  <si>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</si>
  <si>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</si>
  <si>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</si>
  <si>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</si>
  <si>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</si>
  <si>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</si>
  <si>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</si>
  <si>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</si>
  <si>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</si>
  <si>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</si>
  <si>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</si>
  <si>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</si>
  <si>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</si>
  <si>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</si>
  <si>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</si>
  <si>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</si>
  <si>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</si>
  <si>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</si>
  <si>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</si>
  <si>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</si>
  <si>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</si>
  <si>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</si>
  <si>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</si>
  <si>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</si>
  <si>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</si>
  <si>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</si>
  <si>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</si>
  <si>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</si>
  <si>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</si>
  <si>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</si>
  <si>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</si>
  <si>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</si>
  <si>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</si>
  <si>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</si>
  <si>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</si>
  <si>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</si>
  <si>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</si>
  <si>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</si>
  <si>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</si>
  <si>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</si>
  <si>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</si>
  <si>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</si>
  <si>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</si>
  <si>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</si>
  <si>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</si>
  <si>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</si>
  <si>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</si>
  <si>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</si>
  <si>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</si>
  <si>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</si>
  <si>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</si>
  <si>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</si>
  <si>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</si>
  <si>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</si>
  <si>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</si>
  <si>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</si>
  <si>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</si>
  <si>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</si>
  <si>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</si>
  <si>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</si>
  <si>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</si>
  <si>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</si>
  <si>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</si>
  <si>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</si>
  <si>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</si>
  <si>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</si>
  <si>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</si>
  <si>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</si>
  <si>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</si>
  <si>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</si>
  <si>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</si>
  <si>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</si>
  <si>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</si>
  <si>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</si>
  <si>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</si>
  <si>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</si>
  <si>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</si>
  <si>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</si>
  <si>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</si>
  <si>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</si>
  <si>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gruodžio 22 d. sprendimu Nr. T-291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</si>
</sst>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8" fillId="0" borderId="0" xfId="1" applyFont="1"/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1"/>
  <sheetViews>
    <sheetView tabSelected="1" workbookViewId="0">
      <pane ySplit="12" topLeftCell="A376" activePane="bottomLeft" state="frozen"/>
      <selection pane="bottomLeft" activeCell="B3" sqref="B3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95" t="s">
        <v>0</v>
      </c>
      <c r="E1" s="95"/>
      <c r="F1" s="95"/>
      <c r="G1" s="3"/>
    </row>
    <row r="2" spans="1:9" ht="15.75" x14ac:dyDescent="0.25">
      <c r="A2" s="3"/>
      <c r="B2" s="3"/>
      <c r="C2" s="3"/>
      <c r="D2" s="95" t="s">
        <v>1</v>
      </c>
      <c r="E2" s="95"/>
      <c r="F2" s="95"/>
      <c r="G2" s="3"/>
    </row>
    <row r="3" spans="1:9" ht="15.75" x14ac:dyDescent="0.25">
      <c r="A3" s="3"/>
      <c r="B3" s="3"/>
      <c r="C3" s="3"/>
      <c r="D3" s="95" t="s">
        <v>168</v>
      </c>
      <c r="E3" s="95"/>
      <c r="F3" s="95"/>
      <c r="G3" s="3"/>
    </row>
    <row r="4" spans="1:9" ht="15.75" x14ac:dyDescent="0.25">
      <c r="A4" s="3"/>
      <c r="B4" s="3"/>
      <c r="C4" s="3"/>
      <c r="D4" s="95" t="s">
        <v>2</v>
      </c>
      <c r="E4" s="95"/>
      <c r="F4" s="95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1" t="s">
        <v>163</v>
      </c>
      <c r="B7" s="91"/>
      <c r="C7" s="91"/>
      <c r="D7" s="91"/>
      <c r="E7" s="91"/>
      <c r="F7" s="91"/>
      <c r="G7" s="91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2" t="s">
        <v>3</v>
      </c>
      <c r="G9" s="92"/>
    </row>
    <row r="10" spans="1:9" ht="12.75" customHeight="1" x14ac:dyDescent="0.25">
      <c r="A10" s="93" t="s">
        <v>4</v>
      </c>
      <c r="B10" s="94" t="s">
        <v>5</v>
      </c>
      <c r="C10" s="93" t="s">
        <v>6</v>
      </c>
      <c r="D10" s="94" t="s">
        <v>7</v>
      </c>
      <c r="E10" s="94" t="s">
        <v>8</v>
      </c>
      <c r="F10" s="94"/>
      <c r="G10" s="94"/>
    </row>
    <row r="11" spans="1:9" x14ac:dyDescent="0.25">
      <c r="A11" s="93"/>
      <c r="B11" s="94"/>
      <c r="C11" s="93"/>
      <c r="D11" s="94"/>
      <c r="E11" s="94" t="s">
        <v>9</v>
      </c>
      <c r="F11" s="94"/>
      <c r="G11" s="94" t="s">
        <v>10</v>
      </c>
    </row>
    <row r="12" spans="1:9" ht="25.5" x14ac:dyDescent="0.25">
      <c r="A12" s="93"/>
      <c r="B12" s="94"/>
      <c r="C12" s="93"/>
      <c r="D12" s="94"/>
      <c r="E12" s="6" t="s">
        <v>11</v>
      </c>
      <c r="F12" s="5" t="s">
        <v>12</v>
      </c>
      <c r="G12" s="94"/>
    </row>
    <row r="13" spans="1:9" s="10" customFormat="1" ht="15" customHeight="1" x14ac:dyDescent="0.25">
      <c r="A13" s="90" t="s">
        <v>13</v>
      </c>
      <c r="B13" s="7" t="s">
        <v>14</v>
      </c>
      <c r="C13" s="8"/>
      <c r="D13" s="9">
        <f t="shared" ref="D13:D16" si="0">SUM(G13+E13)</f>
        <v>97.100000000000009</v>
      </c>
      <c r="E13" s="9">
        <f>SUM(E14:E14)</f>
        <v>95.9</v>
      </c>
      <c r="F13" s="9">
        <f>SUM(F14:F14)</f>
        <v>90.4</v>
      </c>
      <c r="G13" s="9">
        <f>SUM(G14:G14)</f>
        <v>1.2</v>
      </c>
      <c r="I13" s="11"/>
    </row>
    <row r="14" spans="1:9" s="10" customFormat="1" ht="12.75" customHeight="1" x14ac:dyDescent="0.25">
      <c r="A14" s="90"/>
      <c r="B14" s="12" t="s">
        <v>15</v>
      </c>
      <c r="C14" s="67" t="s">
        <v>16</v>
      </c>
      <c r="D14" s="13">
        <f t="shared" si="0"/>
        <v>97.100000000000009</v>
      </c>
      <c r="E14" s="13">
        <v>95.9</v>
      </c>
      <c r="F14" s="13">
        <v>90.4</v>
      </c>
      <c r="G14" s="13">
        <v>1.2</v>
      </c>
      <c r="I14" s="11"/>
    </row>
    <row r="15" spans="1:9" ht="15" customHeight="1" x14ac:dyDescent="0.25">
      <c r="A15" s="81" t="s">
        <v>17</v>
      </c>
      <c r="B15" s="14" t="s">
        <v>18</v>
      </c>
      <c r="C15" s="68"/>
      <c r="D15" s="15">
        <f t="shared" si="0"/>
        <v>21058.2</v>
      </c>
      <c r="E15" s="15">
        <f>SUM(E16:E65)</f>
        <v>13354.000000000002</v>
      </c>
      <c r="F15" s="15">
        <f>SUM(F16:F65)</f>
        <v>4432.5999999999995</v>
      </c>
      <c r="G15" s="15">
        <f>SUM(G16:G65)</f>
        <v>7704.2</v>
      </c>
    </row>
    <row r="16" spans="1:9" ht="12.75" customHeight="1" x14ac:dyDescent="0.25">
      <c r="A16" s="81"/>
      <c r="B16" s="12" t="s">
        <v>15</v>
      </c>
      <c r="C16" s="78" t="s">
        <v>16</v>
      </c>
      <c r="D16" s="16">
        <f t="shared" si="0"/>
        <v>3754.6000000000004</v>
      </c>
      <c r="E16" s="16">
        <v>3676.3</v>
      </c>
      <c r="F16" s="16">
        <v>2949.2</v>
      </c>
      <c r="G16" s="16">
        <v>78.3</v>
      </c>
      <c r="H16" s="17"/>
    </row>
    <row r="17" spans="1:14" ht="12.95" customHeight="1" x14ac:dyDescent="0.25">
      <c r="A17" s="81"/>
      <c r="B17" s="12" t="s">
        <v>19</v>
      </c>
      <c r="C17" s="79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14" ht="12.95" customHeight="1" x14ac:dyDescent="0.25">
      <c r="A18" s="81"/>
      <c r="B18" s="12" t="s">
        <v>31</v>
      </c>
      <c r="C18" s="79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14" ht="12.95" customHeight="1" x14ac:dyDescent="0.25">
      <c r="A19" s="81"/>
      <c r="B19" s="18" t="s">
        <v>20</v>
      </c>
      <c r="C19" s="79"/>
      <c r="D19" s="13">
        <f t="shared" si="1"/>
        <v>1512.5</v>
      </c>
      <c r="E19" s="13">
        <v>1512.5</v>
      </c>
      <c r="F19" s="13">
        <v>831.6</v>
      </c>
      <c r="G19" s="13"/>
    </row>
    <row r="20" spans="1:14" ht="12.95" customHeight="1" x14ac:dyDescent="0.25">
      <c r="A20" s="81"/>
      <c r="B20" s="12" t="s">
        <v>24</v>
      </c>
      <c r="C20" s="79"/>
      <c r="D20" s="13">
        <f t="shared" si="1"/>
        <v>15.9</v>
      </c>
      <c r="E20" s="13">
        <v>15.9</v>
      </c>
      <c r="F20" s="13">
        <v>15.6</v>
      </c>
      <c r="G20" s="13"/>
      <c r="K20" s="77"/>
      <c r="L20" s="77"/>
      <c r="M20" s="77"/>
      <c r="N20" s="77"/>
    </row>
    <row r="21" spans="1:14" ht="12.95" customHeight="1" x14ac:dyDescent="0.25">
      <c r="A21" s="81"/>
      <c r="B21" s="12" t="s">
        <v>117</v>
      </c>
      <c r="C21" s="79"/>
      <c r="D21" s="13">
        <f t="shared" si="1"/>
        <v>186.5</v>
      </c>
      <c r="E21" s="13">
        <v>186.5</v>
      </c>
      <c r="F21" s="13"/>
      <c r="G21" s="13"/>
    </row>
    <row r="22" spans="1:14" ht="12.95" customHeight="1" x14ac:dyDescent="0.25">
      <c r="A22" s="81"/>
      <c r="B22" s="12" t="s">
        <v>164</v>
      </c>
      <c r="C22" s="79"/>
      <c r="D22" s="13">
        <f t="shared" si="1"/>
        <v>43.9</v>
      </c>
      <c r="E22" s="13"/>
      <c r="F22" s="13"/>
      <c r="G22" s="13">
        <v>43.9</v>
      </c>
    </row>
    <row r="23" spans="1:14" ht="12.95" customHeight="1" x14ac:dyDescent="0.25">
      <c r="A23" s="81"/>
      <c r="B23" s="12" t="s">
        <v>162</v>
      </c>
      <c r="C23" s="79"/>
      <c r="D23" s="13">
        <f t="shared" si="1"/>
        <v>47.4</v>
      </c>
      <c r="E23" s="13"/>
      <c r="F23" s="13"/>
      <c r="G23" s="13">
        <v>47.4</v>
      </c>
    </row>
    <row r="24" spans="1:14" ht="12.95" customHeight="1" x14ac:dyDescent="0.25">
      <c r="A24" s="81"/>
      <c r="B24" s="12" t="s">
        <v>21</v>
      </c>
      <c r="C24" s="80"/>
      <c r="D24" s="13">
        <f t="shared" si="1"/>
        <v>44.6</v>
      </c>
      <c r="E24" s="13"/>
      <c r="F24" s="13"/>
      <c r="G24" s="13">
        <v>44.6</v>
      </c>
    </row>
    <row r="25" spans="1:14" ht="12.95" customHeight="1" x14ac:dyDescent="0.25">
      <c r="A25" s="81"/>
      <c r="B25" s="12" t="s">
        <v>15</v>
      </c>
      <c r="C25" s="78" t="s">
        <v>22</v>
      </c>
      <c r="D25" s="13">
        <f t="shared" si="1"/>
        <v>184.6</v>
      </c>
      <c r="E25" s="13">
        <v>57.9</v>
      </c>
      <c r="F25" s="76"/>
      <c r="G25" s="13">
        <v>126.7</v>
      </c>
      <c r="H25" s="17"/>
    </row>
    <row r="26" spans="1:14" ht="12.95" customHeight="1" x14ac:dyDescent="0.25">
      <c r="A26" s="81"/>
      <c r="B26" s="12" t="s">
        <v>21</v>
      </c>
      <c r="C26" s="79"/>
      <c r="D26" s="13">
        <f t="shared" si="1"/>
        <v>398.3</v>
      </c>
      <c r="E26" s="13">
        <v>107.3</v>
      </c>
      <c r="F26" s="13">
        <v>8.5</v>
      </c>
      <c r="G26" s="13">
        <v>291</v>
      </c>
      <c r="H26" s="17"/>
    </row>
    <row r="27" spans="1:14" ht="12.95" customHeight="1" x14ac:dyDescent="0.25">
      <c r="A27" s="81"/>
      <c r="B27" s="12" t="s">
        <v>23</v>
      </c>
      <c r="C27" s="79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14" ht="12.95" customHeight="1" x14ac:dyDescent="0.25">
      <c r="A28" s="81"/>
      <c r="B28" s="12" t="s">
        <v>24</v>
      </c>
      <c r="C28" s="79"/>
      <c r="D28" s="13">
        <f t="shared" si="1"/>
        <v>20.7</v>
      </c>
      <c r="E28" s="13"/>
      <c r="F28" s="13"/>
      <c r="G28" s="13">
        <v>20.7</v>
      </c>
    </row>
    <row r="29" spans="1:14" ht="12.95" customHeight="1" x14ac:dyDescent="0.25">
      <c r="A29" s="81"/>
      <c r="B29" s="12" t="s">
        <v>160</v>
      </c>
      <c r="C29" s="79"/>
      <c r="D29" s="13">
        <f t="shared" si="1"/>
        <v>0</v>
      </c>
      <c r="E29" s="13"/>
      <c r="F29" s="13"/>
      <c r="G29" s="13"/>
    </row>
    <row r="30" spans="1:14" ht="12.95" customHeight="1" x14ac:dyDescent="0.25">
      <c r="A30" s="81"/>
      <c r="B30" s="12" t="s">
        <v>117</v>
      </c>
      <c r="C30" s="79"/>
      <c r="D30" s="13">
        <f t="shared" si="1"/>
        <v>22.8</v>
      </c>
      <c r="E30" s="13">
        <v>22.8</v>
      </c>
      <c r="F30" s="13"/>
      <c r="G30" s="13"/>
    </row>
    <row r="31" spans="1:14" ht="12.95" customHeight="1" x14ac:dyDescent="0.25">
      <c r="A31" s="81"/>
      <c r="B31" s="12" t="s">
        <v>164</v>
      </c>
      <c r="C31" s="79"/>
      <c r="D31" s="13">
        <f t="shared" si="1"/>
        <v>48.2</v>
      </c>
      <c r="E31" s="13">
        <v>48.2</v>
      </c>
      <c r="F31" s="13"/>
      <c r="G31" s="13"/>
    </row>
    <row r="32" spans="1:14" ht="12.95" customHeight="1" x14ac:dyDescent="0.25">
      <c r="A32" s="81"/>
      <c r="B32" s="12" t="s">
        <v>26</v>
      </c>
      <c r="C32" s="80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1"/>
      <c r="B33" s="12" t="s">
        <v>15</v>
      </c>
      <c r="C33" s="78" t="s">
        <v>27</v>
      </c>
      <c r="D33" s="13">
        <f t="shared" si="1"/>
        <v>710.5</v>
      </c>
      <c r="E33" s="13">
        <v>465.3</v>
      </c>
      <c r="F33" s="13">
        <v>90.3</v>
      </c>
      <c r="G33" s="13">
        <v>245.2</v>
      </c>
      <c r="H33" s="17"/>
    </row>
    <row r="34" spans="1:8" ht="12.95" customHeight="1" x14ac:dyDescent="0.25">
      <c r="A34" s="81"/>
      <c r="B34" s="12" t="s">
        <v>31</v>
      </c>
      <c r="C34" s="79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1"/>
      <c r="B35" s="12" t="s">
        <v>21</v>
      </c>
      <c r="C35" s="79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1"/>
      <c r="B36" s="12" t="s">
        <v>24</v>
      </c>
      <c r="C36" s="79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1"/>
      <c r="B37" s="12" t="s">
        <v>25</v>
      </c>
      <c r="C37" s="79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1"/>
      <c r="B38" s="12" t="s">
        <v>28</v>
      </c>
      <c r="C38" s="80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1"/>
      <c r="B39" s="12" t="s">
        <v>15</v>
      </c>
      <c r="C39" s="78" t="s">
        <v>29</v>
      </c>
      <c r="D39" s="13">
        <f t="shared" si="1"/>
        <v>1763.7</v>
      </c>
      <c r="E39" s="13">
        <v>412.2</v>
      </c>
      <c r="F39" s="13">
        <v>98.5</v>
      </c>
      <c r="G39" s="13">
        <v>1351.5</v>
      </c>
      <c r="H39" s="17"/>
    </row>
    <row r="40" spans="1:8" ht="12.95" customHeight="1" x14ac:dyDescent="0.25">
      <c r="A40" s="81"/>
      <c r="B40" s="12" t="s">
        <v>162</v>
      </c>
      <c r="C40" s="79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1"/>
      <c r="B41" s="12" t="s">
        <v>21</v>
      </c>
      <c r="C41" s="79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1"/>
      <c r="B42" s="12" t="s">
        <v>24</v>
      </c>
      <c r="C42" s="79"/>
      <c r="D42" s="13">
        <f t="shared" si="1"/>
        <v>30.5</v>
      </c>
      <c r="E42" s="13"/>
      <c r="F42" s="13"/>
      <c r="G42" s="13">
        <v>30.5</v>
      </c>
      <c r="H42" s="17"/>
    </row>
    <row r="43" spans="1:8" ht="12.75" customHeight="1" x14ac:dyDescent="0.25">
      <c r="A43" s="81"/>
      <c r="B43" s="12" t="s">
        <v>28</v>
      </c>
      <c r="C43" s="79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1"/>
      <c r="B44" s="12" t="s">
        <v>117</v>
      </c>
      <c r="C44" s="79"/>
      <c r="D44" s="13">
        <f t="shared" si="1"/>
        <v>3640.7</v>
      </c>
      <c r="E44" s="21">
        <v>1514.3</v>
      </c>
      <c r="F44" s="20"/>
      <c r="G44" s="13">
        <v>2126.4</v>
      </c>
    </row>
    <row r="45" spans="1:8" ht="12.75" customHeight="1" x14ac:dyDescent="0.25">
      <c r="A45" s="81"/>
      <c r="B45" s="18" t="s">
        <v>20</v>
      </c>
      <c r="C45" s="80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1"/>
      <c r="B46" s="12" t="s">
        <v>15</v>
      </c>
      <c r="C46" s="78" t="s">
        <v>30</v>
      </c>
      <c r="D46" s="13">
        <f t="shared" si="1"/>
        <v>935.1</v>
      </c>
      <c r="E46" s="13">
        <v>840.9</v>
      </c>
      <c r="F46" s="13"/>
      <c r="G46" s="13">
        <v>94.2</v>
      </c>
    </row>
    <row r="47" spans="1:8" ht="12.95" customHeight="1" x14ac:dyDescent="0.25">
      <c r="A47" s="81"/>
      <c r="B47" s="12" t="s">
        <v>31</v>
      </c>
      <c r="C47" s="79"/>
      <c r="D47" s="13">
        <f>SUM(G47+E47)</f>
        <v>1783.7</v>
      </c>
      <c r="E47" s="13">
        <v>1644.3</v>
      </c>
      <c r="F47" s="13">
        <v>210.2</v>
      </c>
      <c r="G47" s="13">
        <v>139.4</v>
      </c>
    </row>
    <row r="48" spans="1:8" ht="12.95" customHeight="1" x14ac:dyDescent="0.25">
      <c r="A48" s="81"/>
      <c r="B48" s="12" t="s">
        <v>21</v>
      </c>
      <c r="C48" s="79"/>
      <c r="D48" s="13">
        <f t="shared" si="1"/>
        <v>416.7</v>
      </c>
      <c r="E48" s="13">
        <v>113</v>
      </c>
      <c r="F48" s="13">
        <v>105</v>
      </c>
      <c r="G48" s="13">
        <v>303.7</v>
      </c>
    </row>
    <row r="49" spans="1:14" ht="12.95" customHeight="1" x14ac:dyDescent="0.25">
      <c r="A49" s="81"/>
      <c r="B49" s="12" t="s">
        <v>117</v>
      </c>
      <c r="C49" s="79"/>
      <c r="D49" s="13">
        <f t="shared" si="1"/>
        <v>5</v>
      </c>
      <c r="E49" s="13">
        <v>5</v>
      </c>
      <c r="F49" s="13"/>
      <c r="G49" s="13"/>
    </row>
    <row r="50" spans="1:14" ht="12.95" customHeight="1" x14ac:dyDescent="0.25">
      <c r="A50" s="81"/>
      <c r="B50" s="12" t="s">
        <v>24</v>
      </c>
      <c r="C50" s="79"/>
      <c r="D50" s="13">
        <f t="shared" si="1"/>
        <v>470.5</v>
      </c>
      <c r="E50" s="13">
        <v>470.5</v>
      </c>
      <c r="F50" s="13"/>
      <c r="G50" s="13"/>
    </row>
    <row r="51" spans="1:14" ht="12.95" customHeight="1" x14ac:dyDescent="0.25">
      <c r="A51" s="81"/>
      <c r="B51" s="18" t="s">
        <v>20</v>
      </c>
      <c r="C51" s="80"/>
      <c r="D51" s="13">
        <f t="shared" si="1"/>
        <v>1.6</v>
      </c>
      <c r="E51" s="13">
        <v>1.6</v>
      </c>
      <c r="F51" s="13"/>
      <c r="G51" s="22"/>
    </row>
    <row r="52" spans="1:14" ht="12.95" customHeight="1" x14ac:dyDescent="0.25">
      <c r="A52" s="81"/>
      <c r="B52" s="12" t="s">
        <v>15</v>
      </c>
      <c r="C52" s="78" t="s">
        <v>32</v>
      </c>
      <c r="D52" s="13">
        <f t="shared" si="1"/>
        <v>35</v>
      </c>
      <c r="E52" s="13">
        <v>35</v>
      </c>
      <c r="F52" s="13"/>
      <c r="G52" s="13"/>
      <c r="H52" s="17"/>
    </row>
    <row r="53" spans="1:14" ht="12.95" customHeight="1" x14ac:dyDescent="0.25">
      <c r="A53" s="81"/>
      <c r="B53" s="12" t="s">
        <v>21</v>
      </c>
      <c r="C53" s="79"/>
      <c r="D53" s="13">
        <f t="shared" si="1"/>
        <v>2.1</v>
      </c>
      <c r="E53" s="13">
        <v>2.1</v>
      </c>
      <c r="F53" s="13">
        <v>0.2</v>
      </c>
      <c r="G53" s="13"/>
      <c r="H53" s="17"/>
      <c r="J53" s="77"/>
      <c r="K53" s="77"/>
      <c r="L53" s="77"/>
      <c r="M53" s="77"/>
      <c r="N53" s="77"/>
    </row>
    <row r="54" spans="1:14" ht="12.95" customHeight="1" x14ac:dyDescent="0.25">
      <c r="A54" s="81"/>
      <c r="B54" s="12" t="s">
        <v>24</v>
      </c>
      <c r="C54" s="79"/>
      <c r="D54" s="13">
        <f t="shared" si="1"/>
        <v>0.1</v>
      </c>
      <c r="E54" s="13">
        <v>0.1</v>
      </c>
      <c r="F54" s="13"/>
      <c r="G54" s="13"/>
      <c r="H54" s="17"/>
    </row>
    <row r="55" spans="1:14" ht="12.95" customHeight="1" x14ac:dyDescent="0.25">
      <c r="A55" s="81"/>
      <c r="B55" s="18" t="s">
        <v>20</v>
      </c>
      <c r="C55" s="79"/>
      <c r="D55" s="13">
        <f t="shared" si="1"/>
        <v>4.8</v>
      </c>
      <c r="E55" s="13">
        <v>4.8</v>
      </c>
      <c r="F55" s="13">
        <v>4.7</v>
      </c>
      <c r="G55" s="22"/>
    </row>
    <row r="56" spans="1:14" ht="12.95" customHeight="1" x14ac:dyDescent="0.25">
      <c r="A56" s="81"/>
      <c r="B56" s="12" t="s">
        <v>33</v>
      </c>
      <c r="C56" s="80"/>
      <c r="D56" s="13">
        <f t="shared" si="1"/>
        <v>26.5</v>
      </c>
      <c r="E56" s="13">
        <v>26.5</v>
      </c>
      <c r="F56" s="13"/>
      <c r="G56" s="22"/>
    </row>
    <row r="57" spans="1:14" ht="12.75" customHeight="1" x14ac:dyDescent="0.25">
      <c r="A57" s="81"/>
      <c r="B57" s="12" t="s">
        <v>15</v>
      </c>
      <c r="C57" s="78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14" ht="12.95" customHeight="1" x14ac:dyDescent="0.25">
      <c r="A58" s="81"/>
      <c r="B58" s="12" t="s">
        <v>33</v>
      </c>
      <c r="C58" s="79"/>
      <c r="D58" s="13">
        <f t="shared" si="1"/>
        <v>141</v>
      </c>
      <c r="E58" s="13">
        <v>109.5</v>
      </c>
      <c r="F58" s="13"/>
      <c r="G58" s="13">
        <v>31.5</v>
      </c>
    </row>
    <row r="59" spans="1:14" ht="12.75" customHeight="1" x14ac:dyDescent="0.25">
      <c r="A59" s="81"/>
      <c r="B59" s="12" t="s">
        <v>21</v>
      </c>
      <c r="C59" s="79"/>
      <c r="D59" s="13">
        <f t="shared" si="1"/>
        <v>574.80000000000007</v>
      </c>
      <c r="E59" s="13">
        <v>70.2</v>
      </c>
      <c r="F59" s="13">
        <v>2.7</v>
      </c>
      <c r="G59" s="13">
        <v>504.6</v>
      </c>
    </row>
    <row r="60" spans="1:14" ht="12.75" customHeight="1" x14ac:dyDescent="0.25">
      <c r="A60" s="81"/>
      <c r="B60" s="12" t="s">
        <v>117</v>
      </c>
      <c r="C60" s="79"/>
      <c r="D60" s="13">
        <f t="shared" si="1"/>
        <v>7.2</v>
      </c>
      <c r="E60" s="13">
        <v>7.2</v>
      </c>
      <c r="F60" s="13"/>
      <c r="G60" s="13"/>
    </row>
    <row r="61" spans="1:14" ht="12.75" customHeight="1" x14ac:dyDescent="0.25">
      <c r="A61" s="81"/>
      <c r="B61" s="12" t="s">
        <v>28</v>
      </c>
      <c r="C61" s="80"/>
      <c r="D61" s="13">
        <f t="shared" si="1"/>
        <v>35.700000000000003</v>
      </c>
      <c r="E61" s="13"/>
      <c r="F61" s="13"/>
      <c r="G61" s="13">
        <v>35.700000000000003</v>
      </c>
    </row>
    <row r="62" spans="1:14" ht="12.95" customHeight="1" x14ac:dyDescent="0.25">
      <c r="A62" s="81"/>
      <c r="B62" s="12" t="s">
        <v>15</v>
      </c>
      <c r="C62" s="78" t="s">
        <v>35</v>
      </c>
      <c r="D62" s="13">
        <f t="shared" si="1"/>
        <v>194.5</v>
      </c>
      <c r="E62" s="13">
        <v>71.7</v>
      </c>
      <c r="F62" s="13"/>
      <c r="G62" s="13">
        <v>122.8</v>
      </c>
      <c r="H62" s="17"/>
    </row>
    <row r="63" spans="1:14" ht="12.95" customHeight="1" x14ac:dyDescent="0.25">
      <c r="A63" s="81"/>
      <c r="B63" s="12" t="s">
        <v>21</v>
      </c>
      <c r="C63" s="79"/>
      <c r="D63" s="13">
        <f t="shared" si="1"/>
        <v>103.69999999999999</v>
      </c>
      <c r="E63" s="13">
        <v>98.6</v>
      </c>
      <c r="F63" s="13">
        <v>0.2</v>
      </c>
      <c r="G63" s="13">
        <v>5.0999999999999996</v>
      </c>
      <c r="H63" s="17"/>
    </row>
    <row r="64" spans="1:14" ht="12.95" customHeight="1" x14ac:dyDescent="0.25">
      <c r="A64" s="81"/>
      <c r="B64" s="12" t="s">
        <v>28</v>
      </c>
      <c r="C64" s="79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1"/>
      <c r="B65" s="18" t="s">
        <v>20</v>
      </c>
      <c r="C65" s="80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8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8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8"/>
      <c r="B68" s="12" t="s">
        <v>15</v>
      </c>
      <c r="C68" s="78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8"/>
      <c r="B69" s="12" t="s">
        <v>19</v>
      </c>
      <c r="C69" s="79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8"/>
      <c r="B70" s="12" t="s">
        <v>31</v>
      </c>
      <c r="C70" s="80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8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8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42.8</v>
      </c>
      <c r="F72" s="26">
        <f>SUM(F73:F76)</f>
        <v>0</v>
      </c>
      <c r="G72" s="25">
        <f>SUM(G73:G76)</f>
        <v>4.4000000000000004</v>
      </c>
    </row>
    <row r="73" spans="1:7" ht="12.75" customHeight="1" x14ac:dyDescent="0.25">
      <c r="A73" s="88"/>
      <c r="B73" s="12" t="s">
        <v>15</v>
      </c>
      <c r="C73" s="67" t="s">
        <v>16</v>
      </c>
      <c r="D73" s="13">
        <f t="shared" si="1"/>
        <v>14.3</v>
      </c>
      <c r="E73" s="13">
        <v>10.9</v>
      </c>
      <c r="F73" s="13"/>
      <c r="G73" s="13">
        <v>3.4</v>
      </c>
    </row>
    <row r="74" spans="1:7" ht="12.75" customHeight="1" x14ac:dyDescent="0.25">
      <c r="A74" s="88"/>
      <c r="B74" s="12" t="s">
        <v>15</v>
      </c>
      <c r="C74" s="78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8"/>
      <c r="B75" s="12" t="s">
        <v>19</v>
      </c>
      <c r="C75" s="80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8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8" t="s">
        <v>40</v>
      </c>
      <c r="B77" s="23" t="s">
        <v>41</v>
      </c>
      <c r="C77" s="69"/>
      <c r="D77" s="25">
        <f t="shared" si="1"/>
        <v>20.400000000000002</v>
      </c>
      <c r="E77" s="25">
        <f>SUM(E78:E81)</f>
        <v>20.400000000000002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8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8"/>
      <c r="B79" s="12" t="s">
        <v>15</v>
      </c>
      <c r="C79" s="78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8"/>
      <c r="B80" s="12" t="s">
        <v>19</v>
      </c>
      <c r="C80" s="80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8"/>
      <c r="B81" s="12" t="s">
        <v>31</v>
      </c>
      <c r="C81" s="67" t="s">
        <v>30</v>
      </c>
      <c r="D81" s="13">
        <f t="shared" si="1"/>
        <v>4</v>
      </c>
      <c r="E81" s="13">
        <v>4</v>
      </c>
      <c r="F81" s="28"/>
      <c r="G81" s="27"/>
    </row>
    <row r="82" spans="1:7" ht="15" customHeight="1" x14ac:dyDescent="0.25">
      <c r="A82" s="88" t="s">
        <v>42</v>
      </c>
      <c r="B82" s="23" t="s">
        <v>43</v>
      </c>
      <c r="C82" s="24"/>
      <c r="D82" s="25">
        <f t="shared" si="1"/>
        <v>55.199999999999996</v>
      </c>
      <c r="E82" s="25">
        <f>SUM(E83:E87)</f>
        <v>55.199999999999996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8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8"/>
      <c r="B84" s="12" t="s">
        <v>15</v>
      </c>
      <c r="C84" s="78" t="s">
        <v>29</v>
      </c>
      <c r="D84" s="13">
        <f t="shared" si="1"/>
        <v>24</v>
      </c>
      <c r="E84" s="13">
        <v>24</v>
      </c>
      <c r="F84" s="13"/>
      <c r="G84" s="13"/>
    </row>
    <row r="85" spans="1:7" ht="12.75" customHeight="1" x14ac:dyDescent="0.25">
      <c r="A85" s="88"/>
      <c r="B85" s="12" t="s">
        <v>19</v>
      </c>
      <c r="C85" s="79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8"/>
      <c r="B86" s="12" t="s">
        <v>31</v>
      </c>
      <c r="C86" s="80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8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9" t="s">
        <v>44</v>
      </c>
      <c r="B88" s="23" t="s">
        <v>45</v>
      </c>
      <c r="C88" s="69"/>
      <c r="D88" s="25">
        <f t="shared" si="1"/>
        <v>49.399999999999991</v>
      </c>
      <c r="E88" s="25">
        <f>SUM(E89:E93)</f>
        <v>24.599999999999998</v>
      </c>
      <c r="F88" s="26">
        <f>SUM(F89:F93)</f>
        <v>0</v>
      </c>
      <c r="G88" s="25">
        <f>SUM(G89:G93)</f>
        <v>24.799999999999997</v>
      </c>
    </row>
    <row r="89" spans="1:7" ht="12.75" customHeight="1" x14ac:dyDescent="0.25">
      <c r="A89" s="89"/>
      <c r="B89" s="12" t="s">
        <v>15</v>
      </c>
      <c r="C89" s="67" t="s">
        <v>16</v>
      </c>
      <c r="D89" s="13">
        <f t="shared" si="1"/>
        <v>21.5</v>
      </c>
      <c r="E89" s="13">
        <v>9.4</v>
      </c>
      <c r="F89" s="13"/>
      <c r="G89" s="13">
        <v>12.1</v>
      </c>
    </row>
    <row r="90" spans="1:7" ht="12.75" customHeight="1" x14ac:dyDescent="0.25">
      <c r="A90" s="89"/>
      <c r="B90" s="12" t="s">
        <v>15</v>
      </c>
      <c r="C90" s="78" t="s">
        <v>29</v>
      </c>
      <c r="D90" s="13">
        <f t="shared" si="1"/>
        <v>7</v>
      </c>
      <c r="E90" s="13">
        <v>6.3</v>
      </c>
      <c r="F90" s="13"/>
      <c r="G90" s="13">
        <v>0.7</v>
      </c>
    </row>
    <row r="91" spans="1:7" ht="12.75" customHeight="1" x14ac:dyDescent="0.25">
      <c r="A91" s="89"/>
      <c r="B91" s="12" t="s">
        <v>19</v>
      </c>
      <c r="C91" s="79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9"/>
      <c r="B92" s="12" t="s">
        <v>31</v>
      </c>
      <c r="C92" s="80"/>
      <c r="D92" s="13">
        <f t="shared" si="1"/>
        <v>15</v>
      </c>
      <c r="E92" s="13">
        <v>3</v>
      </c>
      <c r="F92" s="13"/>
      <c r="G92" s="13">
        <v>12</v>
      </c>
    </row>
    <row r="93" spans="1:7" ht="12.75" customHeight="1" x14ac:dyDescent="0.25">
      <c r="A93" s="89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9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59.5</v>
      </c>
      <c r="F94" s="26">
        <f>SUM(F95:F100)</f>
        <v>0</v>
      </c>
      <c r="G94" s="25">
        <f>SUM(G95:G100)</f>
        <v>17.399999999999999</v>
      </c>
    </row>
    <row r="95" spans="1:7" ht="12.75" customHeight="1" x14ac:dyDescent="0.25">
      <c r="A95" s="89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9"/>
      <c r="B96" s="12" t="s">
        <v>15</v>
      </c>
      <c r="C96" s="67" t="s">
        <v>27</v>
      </c>
      <c r="D96" s="13">
        <f>SUM(G96+E96)</f>
        <v>7</v>
      </c>
      <c r="E96" s="13">
        <v>3.3</v>
      </c>
      <c r="F96" s="13"/>
      <c r="G96" s="13">
        <v>3.7</v>
      </c>
    </row>
    <row r="97" spans="1:7" ht="12.75" customHeight="1" x14ac:dyDescent="0.25">
      <c r="A97" s="89"/>
      <c r="B97" s="12" t="s">
        <v>15</v>
      </c>
      <c r="C97" s="78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9"/>
      <c r="B98" s="12" t="s">
        <v>19</v>
      </c>
      <c r="C98" s="79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9"/>
      <c r="B99" s="12" t="s">
        <v>31</v>
      </c>
      <c r="C99" s="80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9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9" t="s">
        <v>48</v>
      </c>
      <c r="B101" s="23" t="s">
        <v>49</v>
      </c>
      <c r="C101" s="24"/>
      <c r="D101" s="25">
        <f t="shared" si="1"/>
        <v>25.899999999999995</v>
      </c>
      <c r="E101" s="25">
        <f>SUM(E102:E105)</f>
        <v>25.199999999999996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9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9"/>
      <c r="B103" s="12" t="s">
        <v>15</v>
      </c>
      <c r="C103" s="78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9"/>
      <c r="B104" s="12" t="s">
        <v>19</v>
      </c>
      <c r="C104" s="80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9"/>
      <c r="B105" s="12" t="s">
        <v>31</v>
      </c>
      <c r="C105" s="70" t="s">
        <v>30</v>
      </c>
      <c r="D105" s="13">
        <f t="shared" si="1"/>
        <v>3</v>
      </c>
      <c r="E105" s="13">
        <v>3</v>
      </c>
      <c r="F105" s="28"/>
      <c r="G105" s="27"/>
    </row>
    <row r="106" spans="1:7" ht="15" customHeight="1" x14ac:dyDescent="0.25">
      <c r="A106" s="89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9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9"/>
      <c r="B108" s="12" t="s">
        <v>15</v>
      </c>
      <c r="C108" s="78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9"/>
      <c r="B109" s="12" t="s">
        <v>19</v>
      </c>
      <c r="C109" s="79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9"/>
      <c r="B110" s="12" t="s">
        <v>31</v>
      </c>
      <c r="C110" s="80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9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9" t="s">
        <v>52</v>
      </c>
      <c r="B112" s="23" t="s">
        <v>53</v>
      </c>
      <c r="C112" s="68"/>
      <c r="D112" s="25">
        <f t="shared" si="2"/>
        <v>39</v>
      </c>
      <c r="E112" s="25">
        <f>SUM(E113:E117)</f>
        <v>39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9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9"/>
      <c r="B114" s="12" t="s">
        <v>15</v>
      </c>
      <c r="C114" s="78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9"/>
      <c r="B115" s="12" t="s">
        <v>19</v>
      </c>
      <c r="C115" s="79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9"/>
      <c r="B116" s="12" t="s">
        <v>31</v>
      </c>
      <c r="C116" s="80"/>
      <c r="D116" s="13">
        <f t="shared" si="2"/>
        <v>13.3</v>
      </c>
      <c r="E116" s="13">
        <v>13.3</v>
      </c>
      <c r="F116" s="13"/>
      <c r="G116" s="13"/>
    </row>
    <row r="117" spans="1:7" ht="12.75" customHeight="1" x14ac:dyDescent="0.25">
      <c r="A117" s="89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9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9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9"/>
      <c r="B120" s="12" t="s">
        <v>15</v>
      </c>
      <c r="C120" s="78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9"/>
      <c r="B121" s="12" t="s">
        <v>19</v>
      </c>
      <c r="C121" s="80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9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8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8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8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8"/>
      <c r="B126" s="12" t="s">
        <v>15</v>
      </c>
      <c r="C126" s="78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8"/>
      <c r="B127" s="12" t="s">
        <v>19</v>
      </c>
      <c r="C127" s="79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8"/>
      <c r="B128" s="12" t="s">
        <v>31</v>
      </c>
      <c r="C128" s="80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8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8" t="s">
        <v>58</v>
      </c>
      <c r="B130" s="23" t="s">
        <v>59</v>
      </c>
      <c r="C130" s="68"/>
      <c r="D130" s="25">
        <f t="shared" si="2"/>
        <v>67.599999999999994</v>
      </c>
      <c r="E130" s="25">
        <f>SUM(E131:E136)</f>
        <v>59.6</v>
      </c>
      <c r="F130" s="26">
        <f>SUM(F131:F136)</f>
        <v>0</v>
      </c>
      <c r="G130" s="25">
        <f>SUM(G131:G136)</f>
        <v>8</v>
      </c>
    </row>
    <row r="131" spans="1:14" ht="12.75" customHeight="1" x14ac:dyDescent="0.25">
      <c r="A131" s="88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8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8"/>
      <c r="B133" s="12" t="s">
        <v>15</v>
      </c>
      <c r="C133" s="78" t="s">
        <v>29</v>
      </c>
      <c r="D133" s="13">
        <f t="shared" si="2"/>
        <v>15.1</v>
      </c>
      <c r="E133" s="13">
        <v>13.6</v>
      </c>
      <c r="F133" s="13"/>
      <c r="G133" s="13">
        <v>1.5</v>
      </c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8"/>
      <c r="B134" s="12" t="s">
        <v>19</v>
      </c>
      <c r="C134" s="79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8"/>
      <c r="B135" s="12" t="s">
        <v>31</v>
      </c>
      <c r="C135" s="80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8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8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820.5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8"/>
      <c r="B138" s="12" t="s">
        <v>15</v>
      </c>
      <c r="C138" s="78" t="s">
        <v>16</v>
      </c>
      <c r="D138" s="13">
        <f t="shared" si="2"/>
        <v>34.9</v>
      </c>
      <c r="E138" s="13">
        <v>34.9</v>
      </c>
      <c r="F138" s="13">
        <v>28.2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8"/>
      <c r="B139" s="12" t="s">
        <v>117</v>
      </c>
      <c r="C139" s="79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8"/>
      <c r="B140" s="18" t="s">
        <v>20</v>
      </c>
      <c r="C140" s="80"/>
      <c r="D140" s="13">
        <f t="shared" si="2"/>
        <v>868.6</v>
      </c>
      <c r="E140" s="13">
        <v>868.6</v>
      </c>
      <c r="F140" s="13">
        <v>792.3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8" t="s">
        <v>62</v>
      </c>
      <c r="B141" s="36" t="s">
        <v>63</v>
      </c>
      <c r="C141" s="24"/>
      <c r="D141" s="25">
        <f t="shared" si="2"/>
        <v>977.59999999999991</v>
      </c>
      <c r="E141" s="25">
        <f>SUM(E142:E146)</f>
        <v>967.69999999999993</v>
      </c>
      <c r="F141" s="25">
        <f>SUM(F142:F146)</f>
        <v>817.59999999999991</v>
      </c>
      <c r="G141" s="25">
        <f>SUM(G142:G146)</f>
        <v>9.9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8"/>
      <c r="B142" s="18" t="s">
        <v>20</v>
      </c>
      <c r="C142" s="70" t="s">
        <v>16</v>
      </c>
      <c r="D142" s="13">
        <f t="shared" si="2"/>
        <v>23.8</v>
      </c>
      <c r="E142" s="13">
        <v>23.8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8"/>
      <c r="B143" s="12" t="s">
        <v>15</v>
      </c>
      <c r="C143" s="78" t="s">
        <v>22</v>
      </c>
      <c r="D143" s="13">
        <f t="shared" si="2"/>
        <v>380.5</v>
      </c>
      <c r="E143" s="13">
        <v>376.9</v>
      </c>
      <c r="F143" s="13">
        <v>270.39999999999998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8"/>
      <c r="B144" s="12" t="s">
        <v>160</v>
      </c>
      <c r="C144" s="79"/>
      <c r="D144" s="13">
        <f t="shared" si="2"/>
        <v>565.1</v>
      </c>
      <c r="E144" s="13">
        <v>560.6</v>
      </c>
      <c r="F144" s="13">
        <v>546.9</v>
      </c>
      <c r="G144" s="13">
        <v>4.5</v>
      </c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8"/>
      <c r="B145" s="12" t="s">
        <v>117</v>
      </c>
      <c r="C145" s="79"/>
      <c r="D145" s="13">
        <f t="shared" si="2"/>
        <v>6.3</v>
      </c>
      <c r="E145" s="13">
        <v>4.5</v>
      </c>
      <c r="F145" s="13">
        <v>0.3</v>
      </c>
      <c r="G145" s="13">
        <v>1.8</v>
      </c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8"/>
      <c r="B146" s="12" t="s">
        <v>19</v>
      </c>
      <c r="C146" s="80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8" t="s">
        <v>64</v>
      </c>
      <c r="B147" s="36" t="s">
        <v>65</v>
      </c>
      <c r="C147" s="68"/>
      <c r="D147" s="25">
        <f t="shared" si="2"/>
        <v>659.99999999999989</v>
      </c>
      <c r="E147" s="25">
        <f>SUM(E148:E152)</f>
        <v>644.89999999999986</v>
      </c>
      <c r="F147" s="25">
        <f>SUM(F148:F152)</f>
        <v>532.09999999999991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8"/>
      <c r="B148" s="18" t="s">
        <v>20</v>
      </c>
      <c r="C148" s="70" t="s">
        <v>16</v>
      </c>
      <c r="D148" s="13">
        <f t="shared" si="2"/>
        <v>14</v>
      </c>
      <c r="E148" s="13">
        <v>14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8"/>
      <c r="B149" s="12" t="s">
        <v>15</v>
      </c>
      <c r="C149" s="78" t="s">
        <v>22</v>
      </c>
      <c r="D149" s="13">
        <f t="shared" si="2"/>
        <v>281</v>
      </c>
      <c r="E149" s="13">
        <v>265.89999999999998</v>
      </c>
      <c r="F149" s="13">
        <v>180.2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8"/>
      <c r="B150" s="12" t="s">
        <v>160</v>
      </c>
      <c r="C150" s="79"/>
      <c r="D150" s="13">
        <f t="shared" si="2"/>
        <v>362.7</v>
      </c>
      <c r="E150" s="13">
        <v>362.7</v>
      </c>
      <c r="F150" s="13">
        <v>351.9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8"/>
      <c r="B151" s="12" t="s">
        <v>117</v>
      </c>
      <c r="C151" s="79"/>
      <c r="D151" s="13">
        <f t="shared" si="2"/>
        <v>2</v>
      </c>
      <c r="E151" s="13">
        <v>2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8"/>
      <c r="B152" s="12" t="s">
        <v>19</v>
      </c>
      <c r="C152" s="80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1" t="s">
        <v>66</v>
      </c>
      <c r="B153" s="36" t="s">
        <v>67</v>
      </c>
      <c r="C153" s="68"/>
      <c r="D153" s="25">
        <f t="shared" si="2"/>
        <v>949.00000000000011</v>
      </c>
      <c r="E153" s="25">
        <f>SUM(E154:E158)</f>
        <v>947.80000000000007</v>
      </c>
      <c r="F153" s="25">
        <f>SUM(F154:F158)</f>
        <v>768.8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2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2"/>
      <c r="B155" s="12" t="s">
        <v>15</v>
      </c>
      <c r="C155" s="78" t="s">
        <v>22</v>
      </c>
      <c r="D155" s="13">
        <f t="shared" si="2"/>
        <v>380.3</v>
      </c>
      <c r="E155" s="13">
        <v>380.3</v>
      </c>
      <c r="F155" s="13">
        <v>261.2</v>
      </c>
      <c r="G155" s="22"/>
      <c r="J155" s="38"/>
      <c r="K155" s="39"/>
      <c r="L155" s="40"/>
      <c r="M155" s="40"/>
    </row>
    <row r="156" spans="1:14" ht="12.75" customHeight="1" x14ac:dyDescent="0.25">
      <c r="A156" s="82"/>
      <c r="B156" s="12" t="s">
        <v>160</v>
      </c>
      <c r="C156" s="79"/>
      <c r="D156" s="13">
        <f t="shared" si="2"/>
        <v>525.1</v>
      </c>
      <c r="E156" s="13">
        <v>525.1</v>
      </c>
      <c r="F156" s="13">
        <v>507.3</v>
      </c>
      <c r="G156" s="22"/>
      <c r="J156" s="38"/>
      <c r="K156" s="39"/>
      <c r="L156" s="40"/>
      <c r="M156" s="40"/>
    </row>
    <row r="157" spans="1:14" ht="12.75" customHeight="1" x14ac:dyDescent="0.25">
      <c r="A157" s="82"/>
      <c r="B157" s="12" t="s">
        <v>117</v>
      </c>
      <c r="C157" s="79"/>
      <c r="D157" s="13">
        <f t="shared" si="2"/>
        <v>3</v>
      </c>
      <c r="E157" s="13">
        <v>3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2"/>
      <c r="B158" s="12" t="s">
        <v>19</v>
      </c>
      <c r="C158" s="80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3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1" t="s">
        <v>68</v>
      </c>
      <c r="B160" s="36" t="s">
        <v>69</v>
      </c>
      <c r="C160" s="69"/>
      <c r="D160" s="25">
        <f t="shared" si="2"/>
        <v>921.6</v>
      </c>
      <c r="E160" s="25">
        <f>SUM(E161:E165)</f>
        <v>876.7</v>
      </c>
      <c r="F160" s="25">
        <f>SUM(F161:F165)</f>
        <v>740.5</v>
      </c>
      <c r="G160" s="25">
        <f>SUM(G161:G165)</f>
        <v>44.9</v>
      </c>
      <c r="J160" s="38"/>
      <c r="K160" s="39"/>
      <c r="L160" s="41"/>
      <c r="M160" s="41"/>
    </row>
    <row r="161" spans="1:14" ht="12.75" customHeight="1" x14ac:dyDescent="0.25">
      <c r="A161" s="81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1"/>
      <c r="B162" s="12" t="s">
        <v>15</v>
      </c>
      <c r="C162" s="78" t="s">
        <v>22</v>
      </c>
      <c r="D162" s="13">
        <f t="shared" si="2"/>
        <v>446.4</v>
      </c>
      <c r="E162" s="13">
        <v>403.5</v>
      </c>
      <c r="F162" s="13">
        <v>312.2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1"/>
      <c r="B163" s="12" t="s">
        <v>160</v>
      </c>
      <c r="C163" s="79"/>
      <c r="D163" s="13">
        <f t="shared" si="2"/>
        <v>443.4</v>
      </c>
      <c r="E163" s="13">
        <v>443.4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1"/>
      <c r="B164" s="12" t="s">
        <v>117</v>
      </c>
      <c r="C164" s="79"/>
      <c r="D164" s="13">
        <f t="shared" si="2"/>
        <v>2.6</v>
      </c>
      <c r="E164" s="13">
        <v>2.6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1"/>
      <c r="B165" s="12" t="s">
        <v>19</v>
      </c>
      <c r="C165" s="80"/>
      <c r="D165" s="13">
        <f t="shared" si="2"/>
        <v>10.9</v>
      </c>
      <c r="E165" s="13">
        <v>8.9</v>
      </c>
      <c r="F165" s="22"/>
      <c r="G165" s="13">
        <v>2</v>
      </c>
      <c r="J165" s="38"/>
      <c r="K165" s="39"/>
      <c r="L165" s="41"/>
      <c r="M165" s="41"/>
    </row>
    <row r="166" spans="1:14" ht="15" customHeight="1" x14ac:dyDescent="0.25">
      <c r="A166" s="88" t="s">
        <v>70</v>
      </c>
      <c r="B166" s="36" t="s">
        <v>71</v>
      </c>
      <c r="C166" s="69"/>
      <c r="D166" s="25">
        <f t="shared" si="2"/>
        <v>1204.7</v>
      </c>
      <c r="E166" s="25">
        <f>SUM(E167:E171)</f>
        <v>1204.7</v>
      </c>
      <c r="F166" s="25">
        <f>SUM(F167:F171)</f>
        <v>985.2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8"/>
      <c r="B167" s="18" t="s">
        <v>20</v>
      </c>
      <c r="C167" s="67" t="s">
        <v>16</v>
      </c>
      <c r="D167" s="13">
        <f t="shared" si="2"/>
        <v>40</v>
      </c>
      <c r="E167" s="13">
        <v>40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8"/>
      <c r="B168" s="12" t="s">
        <v>15</v>
      </c>
      <c r="C168" s="78" t="s">
        <v>22</v>
      </c>
      <c r="D168" s="13">
        <f t="shared" si="2"/>
        <v>437.1</v>
      </c>
      <c r="E168" s="13">
        <v>437.1</v>
      </c>
      <c r="F168" s="13">
        <v>287.60000000000002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8"/>
      <c r="B169" s="12" t="s">
        <v>160</v>
      </c>
      <c r="C169" s="79"/>
      <c r="D169" s="13">
        <f t="shared" si="2"/>
        <v>721.3</v>
      </c>
      <c r="E169" s="13">
        <v>721.3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8"/>
      <c r="B170" s="12" t="s">
        <v>117</v>
      </c>
      <c r="C170" s="79"/>
      <c r="D170" s="13">
        <f t="shared" si="2"/>
        <v>4.0999999999999996</v>
      </c>
      <c r="E170" s="13">
        <v>4.0999999999999996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8"/>
      <c r="B171" s="12" t="s">
        <v>19</v>
      </c>
      <c r="C171" s="80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1" t="s">
        <v>72</v>
      </c>
      <c r="B172" s="36" t="s">
        <v>73</v>
      </c>
      <c r="C172" s="24"/>
      <c r="D172" s="25">
        <f t="shared" si="2"/>
        <v>1050.9000000000001</v>
      </c>
      <c r="E172" s="25">
        <f t="shared" ref="E172:F172" si="3">SUM(E173:E178)</f>
        <v>1050.5</v>
      </c>
      <c r="F172" s="25">
        <f t="shared" si="3"/>
        <v>824.4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2"/>
      <c r="B173" s="18" t="s">
        <v>20</v>
      </c>
      <c r="C173" s="67" t="s">
        <v>16</v>
      </c>
      <c r="D173" s="13">
        <f t="shared" si="2"/>
        <v>39.4</v>
      </c>
      <c r="E173" s="13">
        <v>39.4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2"/>
      <c r="B174" s="12" t="s">
        <v>15</v>
      </c>
      <c r="C174" s="78" t="s">
        <v>22</v>
      </c>
      <c r="D174" s="13">
        <f t="shared" ref="D174:D197" si="4">SUM(G174+E174)</f>
        <v>441.7</v>
      </c>
      <c r="E174" s="13">
        <v>441.7</v>
      </c>
      <c r="F174" s="13">
        <v>293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2"/>
      <c r="B175" s="12" t="s">
        <v>160</v>
      </c>
      <c r="C175" s="79"/>
      <c r="D175" s="13">
        <f t="shared" si="4"/>
        <v>548.6</v>
      </c>
      <c r="E175" s="13">
        <v>548.6</v>
      </c>
      <c r="F175" s="13">
        <v>531.4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2"/>
      <c r="B176" s="12" t="s">
        <v>117</v>
      </c>
      <c r="C176" s="79"/>
      <c r="D176" s="13">
        <f t="shared" si="4"/>
        <v>8.6</v>
      </c>
      <c r="E176" s="13">
        <v>8.6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2"/>
      <c r="B177" s="12" t="s">
        <v>19</v>
      </c>
      <c r="C177" s="80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3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8" t="s">
        <v>74</v>
      </c>
      <c r="B179" s="36" t="s">
        <v>75</v>
      </c>
      <c r="C179" s="68"/>
      <c r="D179" s="25">
        <f t="shared" si="4"/>
        <v>1655.4999999999998</v>
      </c>
      <c r="E179" s="25">
        <f>SUM(E180:E186)</f>
        <v>1620.7999999999997</v>
      </c>
      <c r="F179" s="25">
        <f>SUM(F180:F186)</f>
        <v>1275.5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8"/>
      <c r="B180" s="18" t="s">
        <v>20</v>
      </c>
      <c r="C180" s="70" t="s">
        <v>16</v>
      </c>
      <c r="D180" s="13">
        <f t="shared" si="4"/>
        <v>33.5</v>
      </c>
      <c r="E180" s="13">
        <v>33.5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8"/>
      <c r="B181" s="12" t="s">
        <v>21</v>
      </c>
      <c r="C181" s="78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8"/>
      <c r="B182" s="12" t="s">
        <v>15</v>
      </c>
      <c r="C182" s="79"/>
      <c r="D182" s="13">
        <f t="shared" si="4"/>
        <v>477</v>
      </c>
      <c r="E182" s="13">
        <v>467</v>
      </c>
      <c r="F182" s="13">
        <v>273.2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8"/>
      <c r="B183" s="12" t="s">
        <v>160</v>
      </c>
      <c r="C183" s="79"/>
      <c r="D183" s="13">
        <f t="shared" si="4"/>
        <v>1028.7</v>
      </c>
      <c r="E183" s="13">
        <v>1028.7</v>
      </c>
      <c r="F183" s="13">
        <v>996.3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8"/>
      <c r="B184" s="12" t="s">
        <v>117</v>
      </c>
      <c r="C184" s="79"/>
      <c r="D184" s="13">
        <f t="shared" si="4"/>
        <v>24.1</v>
      </c>
      <c r="E184" s="13">
        <v>24.1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8"/>
      <c r="B185" s="12" t="s">
        <v>25</v>
      </c>
      <c r="C185" s="79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8"/>
      <c r="B186" s="12" t="s">
        <v>19</v>
      </c>
      <c r="C186" s="80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8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8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8"/>
      <c r="B189" s="12" t="s">
        <v>15</v>
      </c>
      <c r="C189" s="78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8"/>
      <c r="B190" s="12" t="s">
        <v>160</v>
      </c>
      <c r="C190" s="79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8"/>
      <c r="B191" s="12" t="s">
        <v>19</v>
      </c>
      <c r="C191" s="80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8" t="s">
        <v>78</v>
      </c>
      <c r="B192" s="23" t="s">
        <v>79</v>
      </c>
      <c r="C192" s="68"/>
      <c r="D192" s="25">
        <f t="shared" si="4"/>
        <v>457.79999999999995</v>
      </c>
      <c r="E192" s="25">
        <f>SUM(E193:E197)</f>
        <v>457.79999999999995</v>
      </c>
      <c r="F192" s="25">
        <f>SUM(F193:F197)</f>
        <v>407.29999999999995</v>
      </c>
      <c r="G192" s="26">
        <f>SUM(G193:G197)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8"/>
      <c r="B193" s="18" t="s">
        <v>20</v>
      </c>
      <c r="C193" s="70" t="s">
        <v>16</v>
      </c>
      <c r="D193" s="13">
        <f t="shared" si="4"/>
        <v>6.3</v>
      </c>
      <c r="E193" s="13">
        <v>6.3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8"/>
      <c r="B194" s="12" t="s">
        <v>15</v>
      </c>
      <c r="C194" s="78" t="s">
        <v>22</v>
      </c>
      <c r="D194" s="13">
        <f t="shared" si="4"/>
        <v>199.9</v>
      </c>
      <c r="E194" s="13">
        <v>199.9</v>
      </c>
      <c r="F194" s="13">
        <v>169.1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8"/>
      <c r="B195" s="12" t="s">
        <v>160</v>
      </c>
      <c r="C195" s="79"/>
      <c r="D195" s="13">
        <f t="shared" si="4"/>
        <v>245.7</v>
      </c>
      <c r="E195" s="13">
        <v>245.7</v>
      </c>
      <c r="F195" s="13">
        <v>238.2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8"/>
      <c r="B196" s="12" t="s">
        <v>117</v>
      </c>
      <c r="C196" s="79"/>
      <c r="D196" s="13">
        <f t="shared" si="4"/>
        <v>1.2</v>
      </c>
      <c r="E196" s="13">
        <v>1.2</v>
      </c>
      <c r="F196" s="13"/>
      <c r="G196" s="22"/>
      <c r="I196" s="42"/>
      <c r="J196" s="38"/>
      <c r="K196" s="39"/>
      <c r="L196" s="41"/>
      <c r="M196" s="41"/>
      <c r="N196" s="40"/>
    </row>
    <row r="197" spans="1:14" ht="12.75" customHeight="1" x14ac:dyDescent="0.25">
      <c r="A197" s="88"/>
      <c r="B197" s="12" t="s">
        <v>19</v>
      </c>
      <c r="C197" s="80"/>
      <c r="D197" s="13">
        <f t="shared" si="4"/>
        <v>4.7</v>
      </c>
      <c r="E197" s="13">
        <v>4.7</v>
      </c>
      <c r="F197" s="13"/>
      <c r="G197" s="22"/>
      <c r="I197" s="42"/>
      <c r="J197" s="38"/>
      <c r="K197" s="39"/>
      <c r="L197" s="41"/>
      <c r="M197" s="41"/>
      <c r="N197" s="40"/>
    </row>
    <row r="198" spans="1:14" ht="15" customHeight="1" x14ac:dyDescent="0.25">
      <c r="A198" s="88" t="s">
        <v>80</v>
      </c>
      <c r="B198" s="23" t="s">
        <v>81</v>
      </c>
      <c r="C198" s="68"/>
      <c r="D198" s="25">
        <f t="shared" ref="D198:D264" si="5">SUM(G198+E198)</f>
        <v>342.7</v>
      </c>
      <c r="E198" s="25">
        <f>SUM(E199:E202)</f>
        <v>341.5</v>
      </c>
      <c r="F198" s="25">
        <f>SUM(F199:F202)</f>
        <v>255</v>
      </c>
      <c r="G198" s="25">
        <f>SUM(G199:G202)</f>
        <v>1.2</v>
      </c>
      <c r="I198" s="42"/>
      <c r="J198" s="38"/>
      <c r="K198" s="39"/>
      <c r="L198" s="41"/>
      <c r="M198" s="41"/>
      <c r="N198" s="40"/>
    </row>
    <row r="199" spans="1:14" ht="12.75" customHeight="1" x14ac:dyDescent="0.25">
      <c r="A199" s="88"/>
      <c r="B199" s="18" t="s">
        <v>20</v>
      </c>
      <c r="C199" s="70" t="s">
        <v>16</v>
      </c>
      <c r="D199" s="13">
        <f t="shared" si="5"/>
        <v>8.8000000000000007</v>
      </c>
      <c r="E199" s="13">
        <v>8.8000000000000007</v>
      </c>
      <c r="F199" s="13"/>
      <c r="G199" s="4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8"/>
      <c r="B200" s="12" t="s">
        <v>15</v>
      </c>
      <c r="C200" s="78" t="s">
        <v>22</v>
      </c>
      <c r="D200" s="13">
        <f t="shared" si="5"/>
        <v>171.2</v>
      </c>
      <c r="E200" s="13">
        <v>171.2</v>
      </c>
      <c r="F200" s="13">
        <v>132.5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8"/>
      <c r="B201" s="12" t="s">
        <v>160</v>
      </c>
      <c r="C201" s="79"/>
      <c r="D201" s="13">
        <f t="shared" si="5"/>
        <v>159</v>
      </c>
      <c r="E201" s="13">
        <v>159</v>
      </c>
      <c r="F201" s="13">
        <v>122.5</v>
      </c>
      <c r="G201" s="13"/>
      <c r="I201" s="42"/>
      <c r="J201" s="38"/>
      <c r="K201" s="39"/>
      <c r="L201" s="41"/>
      <c r="M201" s="41"/>
      <c r="N201" s="40"/>
    </row>
    <row r="202" spans="1:14" ht="12.75" customHeight="1" x14ac:dyDescent="0.25">
      <c r="A202" s="88"/>
      <c r="B202" s="12" t="s">
        <v>19</v>
      </c>
      <c r="C202" s="80"/>
      <c r="D202" s="13">
        <f t="shared" si="5"/>
        <v>3.7</v>
      </c>
      <c r="E202" s="13">
        <v>2.5</v>
      </c>
      <c r="F202" s="13"/>
      <c r="G202" s="13">
        <v>1.2</v>
      </c>
      <c r="I202" s="42"/>
      <c r="J202" s="38"/>
      <c r="K202" s="39"/>
      <c r="L202" s="41"/>
      <c r="M202" s="41"/>
      <c r="N202" s="40"/>
    </row>
    <row r="203" spans="1:14" ht="15" customHeight="1" x14ac:dyDescent="0.25">
      <c r="A203" s="88" t="s">
        <v>82</v>
      </c>
      <c r="B203" s="23" t="s">
        <v>83</v>
      </c>
      <c r="C203" s="68"/>
      <c r="D203" s="25">
        <f t="shared" si="5"/>
        <v>326</v>
      </c>
      <c r="E203" s="25">
        <f>SUM(E204:E207)</f>
        <v>326</v>
      </c>
      <c r="F203" s="25">
        <f>SUM(F204:F207)</f>
        <v>205</v>
      </c>
      <c r="G203" s="26">
        <f>SUM(G204:G207)</f>
        <v>0</v>
      </c>
      <c r="I203" s="42"/>
      <c r="J203" s="38"/>
      <c r="K203" s="39"/>
      <c r="L203" s="41"/>
      <c r="M203" s="41"/>
      <c r="N203" s="40"/>
    </row>
    <row r="204" spans="1:14" ht="12.75" customHeight="1" x14ac:dyDescent="0.25">
      <c r="A204" s="88"/>
      <c r="B204" s="18" t="s">
        <v>20</v>
      </c>
      <c r="C204" s="70" t="s">
        <v>16</v>
      </c>
      <c r="D204" s="13">
        <f t="shared" si="5"/>
        <v>2.7</v>
      </c>
      <c r="E204" s="13">
        <v>2.7</v>
      </c>
      <c r="F204" s="13"/>
      <c r="G204" s="4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8"/>
      <c r="B205" s="12" t="s">
        <v>15</v>
      </c>
      <c r="C205" s="78" t="s">
        <v>22</v>
      </c>
      <c r="D205" s="13">
        <f t="shared" si="5"/>
        <v>203.4</v>
      </c>
      <c r="E205" s="13">
        <v>203.4</v>
      </c>
      <c r="F205" s="13">
        <v>88.3</v>
      </c>
      <c r="G205" s="13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8"/>
      <c r="B206" s="12" t="s">
        <v>160</v>
      </c>
      <c r="C206" s="79"/>
      <c r="D206" s="13">
        <f t="shared" si="5"/>
        <v>119.9</v>
      </c>
      <c r="E206" s="13">
        <v>119.9</v>
      </c>
      <c r="F206" s="13">
        <v>116.7</v>
      </c>
      <c r="G206" s="22"/>
      <c r="I206" s="42"/>
      <c r="J206" s="38"/>
      <c r="K206" s="39"/>
      <c r="L206" s="41"/>
      <c r="M206" s="41"/>
      <c r="N206" s="40"/>
    </row>
    <row r="207" spans="1:14" ht="12.75" customHeight="1" x14ac:dyDescent="0.25">
      <c r="A207" s="88"/>
      <c r="B207" s="12" t="s">
        <v>19</v>
      </c>
      <c r="C207" s="80"/>
      <c r="D207" s="13">
        <f t="shared" si="5"/>
        <v>0</v>
      </c>
      <c r="E207" s="13">
        <v>0</v>
      </c>
      <c r="F207" s="13"/>
      <c r="G207" s="22"/>
      <c r="I207" s="42"/>
      <c r="J207" s="38"/>
      <c r="K207" s="39"/>
      <c r="L207" s="41"/>
      <c r="M207" s="41"/>
      <c r="N207" s="40"/>
    </row>
    <row r="208" spans="1:14" ht="15" customHeight="1" x14ac:dyDescent="0.25">
      <c r="A208" s="88" t="s">
        <v>84</v>
      </c>
      <c r="B208" s="23" t="s">
        <v>85</v>
      </c>
      <c r="C208" s="24"/>
      <c r="D208" s="25">
        <f t="shared" si="5"/>
        <v>456.5</v>
      </c>
      <c r="E208" s="25">
        <f>SUM(E209:E213)</f>
        <v>456.5</v>
      </c>
      <c r="F208" s="25">
        <f>SUM(F209:F213)</f>
        <v>381</v>
      </c>
      <c r="G208" s="26">
        <f>SUM(G209:G213)</f>
        <v>0</v>
      </c>
      <c r="I208" s="42"/>
      <c r="J208" s="38"/>
      <c r="K208" s="39"/>
      <c r="L208" s="41"/>
      <c r="M208" s="41"/>
      <c r="N208" s="40"/>
    </row>
    <row r="209" spans="1:14" ht="12.75" customHeight="1" x14ac:dyDescent="0.25">
      <c r="A209" s="88"/>
      <c r="B209" s="18" t="s">
        <v>20</v>
      </c>
      <c r="C209" s="67" t="s">
        <v>16</v>
      </c>
      <c r="D209" s="13">
        <f t="shared" si="5"/>
        <v>11</v>
      </c>
      <c r="E209" s="13">
        <v>11</v>
      </c>
      <c r="F209" s="13"/>
      <c r="G209" s="37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8"/>
      <c r="B210" s="12" t="s">
        <v>15</v>
      </c>
      <c r="C210" s="78" t="s">
        <v>22</v>
      </c>
      <c r="D210" s="13">
        <f t="shared" si="5"/>
        <v>202.2</v>
      </c>
      <c r="E210" s="13">
        <v>202.2</v>
      </c>
      <c r="F210" s="13">
        <v>153.19999999999999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8"/>
      <c r="B211" s="12" t="s">
        <v>160</v>
      </c>
      <c r="C211" s="79"/>
      <c r="D211" s="13">
        <f t="shared" si="5"/>
        <v>239.8</v>
      </c>
      <c r="E211" s="13">
        <v>239.8</v>
      </c>
      <c r="F211" s="13">
        <v>227.8</v>
      </c>
      <c r="G211" s="22"/>
      <c r="I211" s="42"/>
      <c r="J211" s="38"/>
      <c r="K211" s="39"/>
      <c r="L211" s="41"/>
      <c r="M211" s="41"/>
      <c r="N211" s="40"/>
    </row>
    <row r="212" spans="1:14" ht="12.75" customHeight="1" x14ac:dyDescent="0.25">
      <c r="A212" s="88"/>
      <c r="B212" s="12" t="s">
        <v>117</v>
      </c>
      <c r="C212" s="79"/>
      <c r="D212" s="13">
        <f t="shared" si="5"/>
        <v>0.6</v>
      </c>
      <c r="E212" s="13">
        <v>0.6</v>
      </c>
      <c r="F212" s="13"/>
      <c r="G212" s="22"/>
      <c r="I212" s="42"/>
      <c r="J212" s="38"/>
      <c r="K212" s="39"/>
      <c r="L212" s="41"/>
      <c r="M212" s="41"/>
      <c r="N212" s="40"/>
    </row>
    <row r="213" spans="1:14" ht="12.75" customHeight="1" x14ac:dyDescent="0.25">
      <c r="A213" s="88"/>
      <c r="B213" s="12" t="s">
        <v>19</v>
      </c>
      <c r="C213" s="80"/>
      <c r="D213" s="13">
        <f t="shared" si="5"/>
        <v>2.9</v>
      </c>
      <c r="E213" s="13">
        <v>2.9</v>
      </c>
      <c r="F213" s="13"/>
      <c r="G213" s="22"/>
      <c r="I213" s="42"/>
      <c r="J213" s="38"/>
      <c r="K213" s="39"/>
      <c r="L213" s="41"/>
      <c r="M213" s="41"/>
      <c r="N213" s="40"/>
    </row>
    <row r="214" spans="1:14" ht="15" customHeight="1" x14ac:dyDescent="0.25">
      <c r="A214" s="88" t="s">
        <v>86</v>
      </c>
      <c r="B214" s="23" t="s">
        <v>87</v>
      </c>
      <c r="C214" s="69"/>
      <c r="D214" s="25">
        <f t="shared" si="5"/>
        <v>659.5</v>
      </c>
      <c r="E214" s="25">
        <f>SUM(E215:E219)</f>
        <v>656.5</v>
      </c>
      <c r="F214" s="25">
        <f>SUM(F215:F219)</f>
        <v>555</v>
      </c>
      <c r="G214" s="25">
        <f>SUM(G215:G219)</f>
        <v>3</v>
      </c>
      <c r="I214" s="42"/>
      <c r="J214" s="38"/>
      <c r="K214" s="39"/>
      <c r="L214" s="41"/>
      <c r="M214" s="41"/>
      <c r="N214" s="40"/>
    </row>
    <row r="215" spans="1:14" ht="12.75" customHeight="1" x14ac:dyDescent="0.25">
      <c r="A215" s="88"/>
      <c r="B215" s="18" t="s">
        <v>20</v>
      </c>
      <c r="C215" s="67" t="s">
        <v>16</v>
      </c>
      <c r="D215" s="13">
        <f t="shared" si="5"/>
        <v>19.2</v>
      </c>
      <c r="E215" s="13">
        <v>19.2</v>
      </c>
      <c r="F215" s="13"/>
      <c r="G215" s="43"/>
      <c r="I215" s="42"/>
      <c r="J215" s="38"/>
      <c r="K215" s="39"/>
      <c r="L215" s="41"/>
      <c r="M215" s="41"/>
      <c r="N215" s="40"/>
    </row>
    <row r="216" spans="1:14" ht="12.75" customHeight="1" x14ac:dyDescent="0.25">
      <c r="A216" s="88"/>
      <c r="B216" s="12" t="s">
        <v>15</v>
      </c>
      <c r="C216" s="78" t="s">
        <v>22</v>
      </c>
      <c r="D216" s="13">
        <f t="shared" si="5"/>
        <v>260.39999999999998</v>
      </c>
      <c r="E216" s="13">
        <v>257.39999999999998</v>
      </c>
      <c r="F216" s="13">
        <v>203.4</v>
      </c>
      <c r="G216" s="13">
        <v>3</v>
      </c>
      <c r="I216" s="42"/>
      <c r="J216" s="38"/>
      <c r="K216" s="39"/>
      <c r="L216" s="41"/>
      <c r="M216" s="41"/>
      <c r="N216" s="40"/>
    </row>
    <row r="217" spans="1:14" ht="12.75" customHeight="1" x14ac:dyDescent="0.25">
      <c r="A217" s="88"/>
      <c r="B217" s="12" t="s">
        <v>160</v>
      </c>
      <c r="C217" s="79"/>
      <c r="D217" s="13">
        <f t="shared" si="5"/>
        <v>362.4</v>
      </c>
      <c r="E217" s="13">
        <v>362.4</v>
      </c>
      <c r="F217" s="13">
        <v>351.6</v>
      </c>
      <c r="G217" s="22"/>
      <c r="J217" s="38"/>
      <c r="K217" s="39"/>
      <c r="L217" s="41"/>
      <c r="M217" s="41"/>
      <c r="N217" s="40"/>
    </row>
    <row r="218" spans="1:14" ht="12.75" customHeight="1" x14ac:dyDescent="0.25">
      <c r="A218" s="88"/>
      <c r="B218" s="12" t="s">
        <v>117</v>
      </c>
      <c r="C218" s="79"/>
      <c r="D218" s="13">
        <f t="shared" si="5"/>
        <v>1.9</v>
      </c>
      <c r="E218" s="13">
        <v>1.9</v>
      </c>
      <c r="F218" s="13"/>
      <c r="G218" s="22"/>
      <c r="J218" s="38"/>
      <c r="K218" s="39"/>
      <c r="L218" s="41"/>
      <c r="M218" s="41"/>
      <c r="N218" s="40"/>
    </row>
    <row r="219" spans="1:14" ht="12.75" customHeight="1" x14ac:dyDescent="0.25">
      <c r="A219" s="88"/>
      <c r="B219" s="12" t="s">
        <v>19</v>
      </c>
      <c r="C219" s="80"/>
      <c r="D219" s="13">
        <f t="shared" si="5"/>
        <v>15.6</v>
      </c>
      <c r="E219" s="13">
        <v>15.6</v>
      </c>
      <c r="F219" s="13"/>
      <c r="G219" s="22"/>
      <c r="J219" s="38"/>
      <c r="K219" s="39"/>
      <c r="L219" s="41"/>
      <c r="M219" s="41"/>
      <c r="N219" s="40"/>
    </row>
    <row r="220" spans="1:14" ht="15" customHeight="1" x14ac:dyDescent="0.25">
      <c r="A220" s="88" t="s">
        <v>88</v>
      </c>
      <c r="B220" s="23" t="s">
        <v>89</v>
      </c>
      <c r="C220" s="69"/>
      <c r="D220" s="25">
        <f t="shared" si="5"/>
        <v>600</v>
      </c>
      <c r="E220" s="25">
        <f>SUM(E221:E225)</f>
        <v>600</v>
      </c>
      <c r="F220" s="25">
        <f>SUM(F221:F225)</f>
        <v>497.20000000000005</v>
      </c>
      <c r="G220" s="26">
        <f>SUM(G221:G225)</f>
        <v>0</v>
      </c>
      <c r="J220" s="38"/>
      <c r="K220" s="39"/>
      <c r="L220" s="41"/>
      <c r="M220" s="41"/>
      <c r="N220" s="40"/>
    </row>
    <row r="221" spans="1:14" ht="12.75" customHeight="1" x14ac:dyDescent="0.25">
      <c r="A221" s="88"/>
      <c r="B221" s="18" t="s">
        <v>20</v>
      </c>
      <c r="C221" s="67" t="s">
        <v>16</v>
      </c>
      <c r="D221" s="13">
        <f t="shared" si="5"/>
        <v>15</v>
      </c>
      <c r="E221" s="13">
        <v>15</v>
      </c>
      <c r="F221" s="13"/>
      <c r="G221" s="37"/>
      <c r="J221" s="38"/>
      <c r="K221" s="39"/>
      <c r="L221" s="41"/>
      <c r="M221" s="41"/>
      <c r="N221" s="40"/>
    </row>
    <row r="222" spans="1:14" ht="12.75" customHeight="1" x14ac:dyDescent="0.25">
      <c r="A222" s="88"/>
      <c r="B222" s="12" t="s">
        <v>15</v>
      </c>
      <c r="C222" s="78" t="s">
        <v>22</v>
      </c>
      <c r="D222" s="13">
        <f t="shared" si="5"/>
        <v>257.3</v>
      </c>
      <c r="E222" s="13">
        <v>257.3</v>
      </c>
      <c r="F222" s="13">
        <v>203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8"/>
      <c r="B223" s="12" t="s">
        <v>160</v>
      </c>
      <c r="C223" s="79"/>
      <c r="D223" s="13">
        <f t="shared" si="5"/>
        <v>312.7</v>
      </c>
      <c r="E223" s="13">
        <v>312.7</v>
      </c>
      <c r="F223" s="13">
        <v>294.10000000000002</v>
      </c>
      <c r="G223" s="22"/>
      <c r="J223" s="38"/>
      <c r="K223" s="39"/>
      <c r="L223" s="41"/>
      <c r="M223" s="41"/>
      <c r="N223" s="40"/>
    </row>
    <row r="224" spans="1:14" ht="12.75" customHeight="1" x14ac:dyDescent="0.25">
      <c r="A224" s="88"/>
      <c r="B224" s="12" t="s">
        <v>117</v>
      </c>
      <c r="C224" s="79"/>
      <c r="D224" s="13">
        <f t="shared" si="5"/>
        <v>1.1000000000000001</v>
      </c>
      <c r="E224" s="13">
        <v>1.1000000000000001</v>
      </c>
      <c r="F224" s="13">
        <v>0.1</v>
      </c>
      <c r="G224" s="22"/>
      <c r="J224" s="38"/>
      <c r="K224" s="39"/>
      <c r="L224" s="41"/>
      <c r="M224" s="41"/>
      <c r="N224" s="40"/>
    </row>
    <row r="225" spans="1:20" ht="12.75" customHeight="1" x14ac:dyDescent="0.25">
      <c r="A225" s="88"/>
      <c r="B225" s="12" t="s">
        <v>19</v>
      </c>
      <c r="C225" s="80"/>
      <c r="D225" s="13">
        <f t="shared" si="5"/>
        <v>13.9</v>
      </c>
      <c r="E225" s="13">
        <v>13.9</v>
      </c>
      <c r="F225" s="13"/>
      <c r="G225" s="22"/>
      <c r="J225" s="38"/>
      <c r="K225" s="39"/>
      <c r="L225" s="41"/>
      <c r="M225" s="41"/>
      <c r="N225" s="40"/>
    </row>
    <row r="226" spans="1:20" ht="15" customHeight="1" x14ac:dyDescent="0.25">
      <c r="A226" s="88" t="s">
        <v>90</v>
      </c>
      <c r="B226" s="23" t="s">
        <v>91</v>
      </c>
      <c r="C226" s="68"/>
      <c r="D226" s="25">
        <f t="shared" si="5"/>
        <v>556.70000000000005</v>
      </c>
      <c r="E226" s="25">
        <f>SUM(E227:E231)</f>
        <v>556.70000000000005</v>
      </c>
      <c r="F226" s="25">
        <f>SUM(F227:F231)</f>
        <v>444.09999999999997</v>
      </c>
      <c r="G226" s="26">
        <f>SUM(G227:G231)</f>
        <v>0</v>
      </c>
      <c r="J226" s="38"/>
      <c r="K226" s="39"/>
      <c r="L226" s="41"/>
      <c r="M226" s="41"/>
      <c r="N226" s="40"/>
    </row>
    <row r="227" spans="1:20" ht="12.75" customHeight="1" x14ac:dyDescent="0.25">
      <c r="A227" s="88"/>
      <c r="B227" s="18" t="s">
        <v>20</v>
      </c>
      <c r="C227" s="70" t="s">
        <v>16</v>
      </c>
      <c r="D227" s="13">
        <f t="shared" si="5"/>
        <v>24</v>
      </c>
      <c r="E227" s="13">
        <v>24</v>
      </c>
      <c r="F227" s="13"/>
      <c r="G227" s="43"/>
      <c r="J227" s="38"/>
      <c r="K227" s="39"/>
      <c r="L227" s="41"/>
      <c r="M227" s="41"/>
      <c r="N227" s="40"/>
    </row>
    <row r="228" spans="1:20" ht="12.75" customHeight="1" x14ac:dyDescent="0.25">
      <c r="A228" s="88"/>
      <c r="B228" s="12" t="s">
        <v>15</v>
      </c>
      <c r="C228" s="78" t="s">
        <v>22</v>
      </c>
      <c r="D228" s="13">
        <f t="shared" si="5"/>
        <v>235.1</v>
      </c>
      <c r="E228" s="13">
        <v>235.1</v>
      </c>
      <c r="F228" s="13">
        <v>166.7</v>
      </c>
      <c r="G228" s="13"/>
      <c r="J228" s="38"/>
      <c r="K228" s="39"/>
      <c r="L228" s="40"/>
      <c r="M228" s="40"/>
      <c r="N228" s="40"/>
    </row>
    <row r="229" spans="1:20" ht="12.75" customHeight="1" x14ac:dyDescent="0.25">
      <c r="A229" s="88"/>
      <c r="B229" s="12" t="s">
        <v>160</v>
      </c>
      <c r="C229" s="79"/>
      <c r="D229" s="13">
        <f t="shared" si="5"/>
        <v>286.60000000000002</v>
      </c>
      <c r="E229" s="13">
        <v>286.60000000000002</v>
      </c>
      <c r="F229" s="13">
        <v>277.39999999999998</v>
      </c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2.75" customHeight="1" x14ac:dyDescent="0.25">
      <c r="A230" s="88"/>
      <c r="B230" s="12" t="s">
        <v>117</v>
      </c>
      <c r="C230" s="79"/>
      <c r="D230" s="13">
        <f t="shared" si="5"/>
        <v>7.4</v>
      </c>
      <c r="E230" s="13">
        <v>7.4</v>
      </c>
      <c r="F230" s="13"/>
      <c r="G230" s="22"/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8"/>
      <c r="B231" s="12" t="s">
        <v>19</v>
      </c>
      <c r="C231" s="80"/>
      <c r="D231" s="13">
        <f t="shared" si="5"/>
        <v>3.6</v>
      </c>
      <c r="E231" s="13">
        <v>3.6</v>
      </c>
      <c r="F231" s="13"/>
      <c r="G231" s="22"/>
      <c r="J231" s="40"/>
      <c r="K231" s="40"/>
      <c r="L231" s="40"/>
      <c r="M231" s="40"/>
      <c r="N231" s="44"/>
      <c r="O231" s="38"/>
      <c r="P231" s="39"/>
      <c r="Q231" s="41"/>
      <c r="R231" s="41"/>
      <c r="S231" s="41"/>
      <c r="T231" s="41"/>
    </row>
    <row r="232" spans="1:20" ht="15" customHeight="1" x14ac:dyDescent="0.25">
      <c r="A232" s="88" t="s">
        <v>161</v>
      </c>
      <c r="B232" s="23" t="s">
        <v>93</v>
      </c>
      <c r="C232" s="68"/>
      <c r="D232" s="25">
        <f t="shared" si="5"/>
        <v>349.09999999999997</v>
      </c>
      <c r="E232" s="25">
        <f>SUM(E233:E236)</f>
        <v>349.09999999999997</v>
      </c>
      <c r="F232" s="25">
        <f>SUM(F233:F236)</f>
        <v>243.4</v>
      </c>
      <c r="G232" s="26">
        <f>SUM(G233:G236)</f>
        <v>0</v>
      </c>
      <c r="J232" s="40"/>
      <c r="K232" s="40"/>
      <c r="L232" s="40"/>
      <c r="M232" s="40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8"/>
      <c r="B233" s="18" t="s">
        <v>20</v>
      </c>
      <c r="C233" s="70" t="s">
        <v>16</v>
      </c>
      <c r="D233" s="13">
        <f t="shared" si="5"/>
        <v>4</v>
      </c>
      <c r="E233" s="13">
        <v>4</v>
      </c>
      <c r="F233" s="13"/>
      <c r="G233" s="37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8"/>
      <c r="B234" s="12" t="s">
        <v>15</v>
      </c>
      <c r="C234" s="78" t="s">
        <v>22</v>
      </c>
      <c r="D234" s="13">
        <f t="shared" si="5"/>
        <v>164.7</v>
      </c>
      <c r="E234" s="13">
        <v>164.7</v>
      </c>
      <c r="F234" s="13">
        <v>111</v>
      </c>
      <c r="G234" s="22"/>
      <c r="N234" s="44"/>
      <c r="O234" s="38"/>
      <c r="P234" s="39"/>
      <c r="Q234" s="41"/>
      <c r="R234" s="41"/>
      <c r="S234" s="41"/>
      <c r="T234" s="41"/>
    </row>
    <row r="235" spans="1:20" ht="12.75" customHeight="1" x14ac:dyDescent="0.25">
      <c r="A235" s="88"/>
      <c r="B235" s="12" t="s">
        <v>160</v>
      </c>
      <c r="C235" s="79"/>
      <c r="D235" s="13">
        <f t="shared" si="5"/>
        <v>177</v>
      </c>
      <c r="E235" s="13">
        <v>177</v>
      </c>
      <c r="F235" s="13">
        <v>132.4</v>
      </c>
      <c r="G235" s="22"/>
      <c r="N235" s="44"/>
      <c r="O235" s="38"/>
      <c r="P235" s="39"/>
      <c r="Q235" s="41"/>
      <c r="R235" s="41"/>
      <c r="S235" s="41"/>
      <c r="T235" s="41"/>
    </row>
    <row r="236" spans="1:20" ht="12.75" customHeight="1" x14ac:dyDescent="0.25">
      <c r="A236" s="88"/>
      <c r="B236" s="12" t="s">
        <v>19</v>
      </c>
      <c r="C236" s="80"/>
      <c r="D236" s="13">
        <f t="shared" si="5"/>
        <v>3.4</v>
      </c>
      <c r="E236" s="13">
        <v>3.4</v>
      </c>
      <c r="F236" s="13"/>
      <c r="G236" s="22"/>
      <c r="N236" s="44"/>
      <c r="O236" s="38"/>
      <c r="P236" s="39"/>
      <c r="Q236" s="41"/>
      <c r="R236" s="41"/>
      <c r="S236" s="41"/>
      <c r="T236" s="41"/>
    </row>
    <row r="237" spans="1:20" ht="15" customHeight="1" x14ac:dyDescent="0.25">
      <c r="A237" s="88" t="s">
        <v>92</v>
      </c>
      <c r="B237" s="23" t="s">
        <v>94</v>
      </c>
      <c r="C237" s="68"/>
      <c r="D237" s="25">
        <f t="shared" si="5"/>
        <v>230</v>
      </c>
      <c r="E237" s="25">
        <f>SUM(E238:E242)</f>
        <v>230</v>
      </c>
      <c r="F237" s="25">
        <f>SUM(F238:F242)</f>
        <v>186</v>
      </c>
      <c r="G237" s="26">
        <f>SUM(G238:G242)</f>
        <v>0</v>
      </c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8"/>
      <c r="B238" s="18" t="s">
        <v>20</v>
      </c>
      <c r="C238" s="70" t="s">
        <v>16</v>
      </c>
      <c r="D238" s="13">
        <f t="shared" si="5"/>
        <v>3.3</v>
      </c>
      <c r="E238" s="13">
        <v>3.3</v>
      </c>
      <c r="F238" s="13"/>
      <c r="G238" s="37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8"/>
      <c r="B239" s="12" t="s">
        <v>15</v>
      </c>
      <c r="C239" s="78" t="s">
        <v>22</v>
      </c>
      <c r="D239" s="13">
        <f t="shared" si="5"/>
        <v>135.9</v>
      </c>
      <c r="E239" s="13">
        <v>135.9</v>
      </c>
      <c r="F239" s="13">
        <v>108.1</v>
      </c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8"/>
      <c r="B240" s="12" t="s">
        <v>160</v>
      </c>
      <c r="C240" s="79"/>
      <c r="D240" s="13">
        <f t="shared" si="5"/>
        <v>81</v>
      </c>
      <c r="E240" s="13">
        <v>81</v>
      </c>
      <c r="F240" s="13">
        <v>77.900000000000006</v>
      </c>
      <c r="G240" s="22"/>
      <c r="N240" s="44"/>
      <c r="O240" s="38"/>
      <c r="P240" s="39"/>
      <c r="Q240" s="41"/>
      <c r="R240" s="41"/>
      <c r="S240" s="41"/>
      <c r="T240" s="41"/>
    </row>
    <row r="241" spans="1:20" ht="12.95" customHeight="1" x14ac:dyDescent="0.25">
      <c r="A241" s="88"/>
      <c r="B241" s="12" t="s">
        <v>117</v>
      </c>
      <c r="C241" s="79"/>
      <c r="D241" s="13">
        <f t="shared" si="5"/>
        <v>0.6</v>
      </c>
      <c r="E241" s="13">
        <v>0.6</v>
      </c>
      <c r="F241" s="13"/>
      <c r="G241" s="22"/>
      <c r="N241" s="44"/>
      <c r="O241" s="38"/>
      <c r="P241" s="39"/>
      <c r="Q241" s="41"/>
      <c r="R241" s="41"/>
      <c r="S241" s="41"/>
      <c r="T241" s="41"/>
    </row>
    <row r="242" spans="1:20" ht="12.95" customHeight="1" x14ac:dyDescent="0.25">
      <c r="A242" s="88"/>
      <c r="B242" s="12" t="s">
        <v>19</v>
      </c>
      <c r="C242" s="80"/>
      <c r="D242" s="13">
        <f t="shared" si="5"/>
        <v>9.1999999999999993</v>
      </c>
      <c r="E242" s="13">
        <v>9.1999999999999993</v>
      </c>
      <c r="F242" s="13"/>
      <c r="G242" s="22"/>
      <c r="N242" s="44"/>
      <c r="O242" s="38"/>
      <c r="P242" s="39"/>
      <c r="Q242" s="41"/>
      <c r="R242" s="41"/>
      <c r="S242" s="41"/>
      <c r="T242" s="41"/>
    </row>
    <row r="243" spans="1:20" ht="15" customHeight="1" x14ac:dyDescent="0.25">
      <c r="A243" s="88" t="s">
        <v>95</v>
      </c>
      <c r="B243" s="23" t="s">
        <v>96</v>
      </c>
      <c r="C243" s="24"/>
      <c r="D243" s="25">
        <f t="shared" si="5"/>
        <v>423.7</v>
      </c>
      <c r="E243" s="25">
        <f>SUM(E244:E248)</f>
        <v>423.7</v>
      </c>
      <c r="F243" s="25">
        <f>SUM(F244:F248)</f>
        <v>356.70000000000005</v>
      </c>
      <c r="G243" s="26">
        <f>SUM(G244:G248)</f>
        <v>0</v>
      </c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8"/>
      <c r="B244" s="18" t="s">
        <v>20</v>
      </c>
      <c r="C244" s="70" t="s">
        <v>16</v>
      </c>
      <c r="D244" s="13">
        <f t="shared" si="5"/>
        <v>6.3</v>
      </c>
      <c r="E244" s="13">
        <v>6.3</v>
      </c>
      <c r="F244" s="13"/>
      <c r="G244" s="43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8"/>
      <c r="B245" s="12" t="s">
        <v>15</v>
      </c>
      <c r="C245" s="78" t="s">
        <v>22</v>
      </c>
      <c r="D245" s="13">
        <f t="shared" si="5"/>
        <v>225.6</v>
      </c>
      <c r="E245" s="13">
        <v>225.6</v>
      </c>
      <c r="F245" s="13">
        <v>188.4</v>
      </c>
      <c r="G245" s="13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8"/>
      <c r="B246" s="12" t="s">
        <v>160</v>
      </c>
      <c r="C246" s="79"/>
      <c r="D246" s="13">
        <f t="shared" si="5"/>
        <v>174.1</v>
      </c>
      <c r="E246" s="13">
        <v>174.1</v>
      </c>
      <c r="F246" s="13">
        <v>168.3</v>
      </c>
      <c r="G246" s="22"/>
      <c r="N246" s="44"/>
      <c r="O246" s="38"/>
      <c r="P246" s="39"/>
      <c r="Q246" s="41"/>
      <c r="R246" s="41"/>
      <c r="S246" s="41"/>
      <c r="T246" s="41"/>
    </row>
    <row r="247" spans="1:20" ht="12.75" customHeight="1" x14ac:dyDescent="0.25">
      <c r="A247" s="88"/>
      <c r="B247" s="12" t="s">
        <v>117</v>
      </c>
      <c r="C247" s="79"/>
      <c r="D247" s="13">
        <f t="shared" si="5"/>
        <v>2.5</v>
      </c>
      <c r="E247" s="13">
        <v>2.5</v>
      </c>
      <c r="F247" s="13"/>
      <c r="G247" s="22"/>
      <c r="N247" s="44"/>
      <c r="O247" s="38"/>
      <c r="P247" s="39"/>
      <c r="Q247" s="41"/>
      <c r="R247" s="41"/>
      <c r="S247" s="41"/>
      <c r="T247" s="41"/>
    </row>
    <row r="248" spans="1:20" ht="12.75" customHeight="1" x14ac:dyDescent="0.25">
      <c r="A248" s="88"/>
      <c r="B248" s="12" t="s">
        <v>19</v>
      </c>
      <c r="C248" s="80"/>
      <c r="D248" s="13">
        <f t="shared" si="5"/>
        <v>15.2</v>
      </c>
      <c r="E248" s="13">
        <v>15.2</v>
      </c>
      <c r="F248" s="13"/>
      <c r="G248" s="22"/>
      <c r="N248" s="44"/>
      <c r="O248" s="38"/>
      <c r="P248" s="39"/>
      <c r="Q248" s="41"/>
      <c r="R248" s="41"/>
      <c r="S248" s="41"/>
      <c r="T248" s="41"/>
    </row>
    <row r="249" spans="1:20" ht="15" customHeight="1" x14ac:dyDescent="0.25">
      <c r="A249" s="88" t="s">
        <v>97</v>
      </c>
      <c r="B249" s="23" t="s">
        <v>98</v>
      </c>
      <c r="C249" s="68"/>
      <c r="D249" s="25">
        <f t="shared" si="5"/>
        <v>1148.7</v>
      </c>
      <c r="E249" s="25">
        <f>SUM(E250:E255)</f>
        <v>605.40000000000009</v>
      </c>
      <c r="F249" s="25">
        <f>SUM(F250:F255)</f>
        <v>500.3</v>
      </c>
      <c r="G249" s="25">
        <f>SUM(G250:G255)</f>
        <v>543.29999999999995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8"/>
      <c r="B250" s="18" t="s">
        <v>20</v>
      </c>
      <c r="C250" s="70" t="s">
        <v>16</v>
      </c>
      <c r="D250" s="13">
        <f t="shared" si="5"/>
        <v>9.6</v>
      </c>
      <c r="E250" s="13">
        <v>9.6</v>
      </c>
      <c r="F250" s="13"/>
      <c r="G250" s="43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8"/>
      <c r="B251" s="12" t="s">
        <v>15</v>
      </c>
      <c r="C251" s="78" t="s">
        <v>22</v>
      </c>
      <c r="D251" s="13">
        <f t="shared" si="5"/>
        <v>337.8</v>
      </c>
      <c r="E251" s="13">
        <v>302.5</v>
      </c>
      <c r="F251" s="13">
        <v>264.8</v>
      </c>
      <c r="G251" s="13">
        <v>35.299999999999997</v>
      </c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8"/>
      <c r="B252" s="12" t="s">
        <v>160</v>
      </c>
      <c r="C252" s="79"/>
      <c r="D252" s="13">
        <f t="shared" si="5"/>
        <v>246.1</v>
      </c>
      <c r="E252" s="13">
        <v>246.1</v>
      </c>
      <c r="F252" s="13">
        <v>235.5</v>
      </c>
      <c r="G252" s="22"/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8"/>
      <c r="B253" s="12" t="s">
        <v>117</v>
      </c>
      <c r="C253" s="79"/>
      <c r="D253" s="13">
        <f t="shared" si="5"/>
        <v>1</v>
      </c>
      <c r="E253" s="13">
        <v>1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2.75" customHeight="1" x14ac:dyDescent="0.25">
      <c r="A254" s="88"/>
      <c r="B254" s="12" t="s">
        <v>25</v>
      </c>
      <c r="C254" s="79"/>
      <c r="D254" s="13">
        <f t="shared" si="5"/>
        <v>508</v>
      </c>
      <c r="E254" s="13"/>
      <c r="F254" s="13"/>
      <c r="G254" s="13">
        <v>508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8"/>
      <c r="B255" s="12" t="s">
        <v>19</v>
      </c>
      <c r="C255" s="80"/>
      <c r="D255" s="13">
        <f t="shared" si="5"/>
        <v>46.2</v>
      </c>
      <c r="E255" s="13">
        <v>46.2</v>
      </c>
      <c r="F255" s="13"/>
      <c r="G255" s="22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5" customHeight="1" x14ac:dyDescent="0.25">
      <c r="A256" s="88" t="s">
        <v>99</v>
      </c>
      <c r="B256" s="23" t="s">
        <v>100</v>
      </c>
      <c r="C256" s="24"/>
      <c r="D256" s="25">
        <f t="shared" si="5"/>
        <v>355.49999999999994</v>
      </c>
      <c r="E256" s="25">
        <f t="shared" ref="E256:F256" si="6">SUM(E257:E261)</f>
        <v>355.49999999999994</v>
      </c>
      <c r="F256" s="25">
        <f t="shared" si="6"/>
        <v>303.7</v>
      </c>
      <c r="G256" s="26">
        <f>SUM(G257:G261)</f>
        <v>0</v>
      </c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8"/>
      <c r="B257" s="18" t="s">
        <v>20</v>
      </c>
      <c r="C257" s="70" t="s">
        <v>16</v>
      </c>
      <c r="D257" s="13">
        <f t="shared" ref="D257" si="7">SUM(G257+E257)</f>
        <v>3.3</v>
      </c>
      <c r="E257" s="13">
        <v>3.3</v>
      </c>
      <c r="F257" s="13"/>
      <c r="G257" s="43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8"/>
      <c r="B258" s="12" t="s">
        <v>15</v>
      </c>
      <c r="C258" s="78" t="s">
        <v>22</v>
      </c>
      <c r="D258" s="13">
        <f t="shared" si="5"/>
        <v>232</v>
      </c>
      <c r="E258" s="13">
        <v>232</v>
      </c>
      <c r="F258" s="13">
        <v>203.4</v>
      </c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8"/>
      <c r="B259" s="12" t="s">
        <v>160</v>
      </c>
      <c r="C259" s="79"/>
      <c r="D259" s="13">
        <f t="shared" si="5"/>
        <v>104.6</v>
      </c>
      <c r="E259" s="13">
        <v>104.6</v>
      </c>
      <c r="F259" s="13">
        <v>100.3</v>
      </c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2.75" customHeight="1" x14ac:dyDescent="0.25">
      <c r="A260" s="88"/>
      <c r="B260" s="12" t="s">
        <v>117</v>
      </c>
      <c r="C260" s="79"/>
      <c r="D260" s="13">
        <f t="shared" si="5"/>
        <v>0.4</v>
      </c>
      <c r="E260" s="13">
        <v>0.4</v>
      </c>
      <c r="F260" s="13"/>
      <c r="G260" s="22"/>
      <c r="J260" s="45"/>
      <c r="K260" s="45"/>
      <c r="L260" s="35"/>
      <c r="M260" s="35"/>
      <c r="N260" s="35"/>
      <c r="O260" s="35"/>
      <c r="P260" s="39"/>
      <c r="Q260" s="41"/>
      <c r="R260" s="41"/>
      <c r="S260" s="41"/>
      <c r="T260" s="41"/>
    </row>
    <row r="261" spans="1:22" ht="12.75" customHeight="1" x14ac:dyDescent="0.25">
      <c r="A261" s="88"/>
      <c r="B261" s="12" t="s">
        <v>19</v>
      </c>
      <c r="C261" s="80"/>
      <c r="D261" s="13">
        <f t="shared" si="5"/>
        <v>15.2</v>
      </c>
      <c r="E261" s="13">
        <v>15.2</v>
      </c>
      <c r="F261" s="13"/>
      <c r="G261" s="22"/>
      <c r="J261" s="45"/>
      <c r="K261" s="45"/>
      <c r="L261" s="35"/>
      <c r="M261" s="35"/>
      <c r="N261" s="35"/>
      <c r="O261" s="35"/>
      <c r="P261" s="39"/>
      <c r="Q261" s="41"/>
      <c r="R261" s="41"/>
      <c r="S261" s="41"/>
      <c r="T261" s="41"/>
    </row>
    <row r="262" spans="1:22" ht="15" customHeight="1" x14ac:dyDescent="0.25">
      <c r="A262" s="88" t="s">
        <v>101</v>
      </c>
      <c r="B262" s="23" t="s">
        <v>102</v>
      </c>
      <c r="C262" s="68"/>
      <c r="D262" s="25">
        <f t="shared" si="5"/>
        <v>449.20000000000005</v>
      </c>
      <c r="E262" s="25">
        <f>SUM(E263:E267)</f>
        <v>449.20000000000005</v>
      </c>
      <c r="F262" s="25">
        <f>SUM(F263:F267)</f>
        <v>375.7</v>
      </c>
      <c r="G262" s="26">
        <f>SUM(G263:G267)</f>
        <v>0</v>
      </c>
      <c r="J262" s="45"/>
      <c r="K262" s="45"/>
      <c r="L262" s="45"/>
      <c r="M262" s="45"/>
      <c r="N262" s="45"/>
      <c r="O262" s="45"/>
      <c r="P262" s="39"/>
      <c r="Q262" s="41"/>
      <c r="R262" s="41"/>
      <c r="S262" s="41"/>
      <c r="T262" s="41"/>
    </row>
    <row r="263" spans="1:22" ht="12.75" customHeight="1" x14ac:dyDescent="0.25">
      <c r="A263" s="88"/>
      <c r="B263" s="18" t="s">
        <v>20</v>
      </c>
      <c r="C263" s="70" t="s">
        <v>16</v>
      </c>
      <c r="D263" s="13">
        <f t="shared" si="5"/>
        <v>3.6</v>
      </c>
      <c r="E263" s="13">
        <v>3.6</v>
      </c>
      <c r="F263" s="13"/>
      <c r="G263" s="43"/>
      <c r="J263" s="45"/>
      <c r="K263" s="45"/>
      <c r="L263" s="45"/>
      <c r="M263" s="45"/>
      <c r="N263" s="45"/>
      <c r="O263" s="45"/>
      <c r="P263" s="39"/>
      <c r="Q263" s="41"/>
      <c r="R263" s="41"/>
      <c r="S263" s="41"/>
      <c r="T263" s="41"/>
    </row>
    <row r="264" spans="1:22" ht="12.75" customHeight="1" x14ac:dyDescent="0.25">
      <c r="A264" s="88"/>
      <c r="B264" s="12" t="s">
        <v>15</v>
      </c>
      <c r="C264" s="78" t="s">
        <v>22</v>
      </c>
      <c r="D264" s="13">
        <f t="shared" si="5"/>
        <v>309.3</v>
      </c>
      <c r="E264" s="13">
        <v>309.3</v>
      </c>
      <c r="F264" s="13">
        <v>269.2</v>
      </c>
      <c r="G264" s="13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8"/>
      <c r="B265" s="12" t="s">
        <v>160</v>
      </c>
      <c r="C265" s="79"/>
      <c r="D265" s="13">
        <f t="shared" ref="D265:D332" si="8">SUM(G265+E265)</f>
        <v>111.1</v>
      </c>
      <c r="E265" s="13">
        <v>111.1</v>
      </c>
      <c r="F265" s="13">
        <v>106.5</v>
      </c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2.75" customHeight="1" x14ac:dyDescent="0.25">
      <c r="A266" s="88"/>
      <c r="B266" s="12" t="s">
        <v>117</v>
      </c>
      <c r="C266" s="79"/>
      <c r="D266" s="13">
        <f t="shared" si="8"/>
        <v>0.6</v>
      </c>
      <c r="E266" s="13">
        <v>0.6</v>
      </c>
      <c r="F266" s="13"/>
      <c r="G266" s="22"/>
      <c r="J266" s="45"/>
      <c r="K266" s="45"/>
      <c r="L266" s="35"/>
      <c r="M266" s="35"/>
      <c r="N266" s="35"/>
      <c r="O266" s="35"/>
      <c r="P266" s="39"/>
      <c r="Q266" s="41"/>
      <c r="R266" s="41"/>
      <c r="S266" s="41"/>
      <c r="T266" s="41"/>
    </row>
    <row r="267" spans="1:22" ht="12.75" customHeight="1" x14ac:dyDescent="0.25">
      <c r="A267" s="88"/>
      <c r="B267" s="12" t="s">
        <v>19</v>
      </c>
      <c r="C267" s="80"/>
      <c r="D267" s="13">
        <f t="shared" si="8"/>
        <v>24.6</v>
      </c>
      <c r="E267" s="13">
        <v>24.6</v>
      </c>
      <c r="F267" s="13"/>
      <c r="G267" s="22"/>
      <c r="J267" s="45"/>
      <c r="K267" s="45"/>
      <c r="L267" s="35"/>
      <c r="M267" s="35"/>
      <c r="N267" s="35"/>
      <c r="O267" s="35"/>
      <c r="P267" s="39"/>
      <c r="Q267" s="41"/>
      <c r="R267" s="41"/>
      <c r="S267" s="41"/>
      <c r="T267" s="41"/>
    </row>
    <row r="268" spans="1:22" ht="15" customHeight="1" x14ac:dyDescent="0.25">
      <c r="A268" s="88" t="s">
        <v>103</v>
      </c>
      <c r="B268" s="23" t="s">
        <v>104</v>
      </c>
      <c r="C268" s="68"/>
      <c r="D268" s="25">
        <f t="shared" si="8"/>
        <v>304</v>
      </c>
      <c r="E268" s="25">
        <f>SUM(E269:E273)</f>
        <v>304</v>
      </c>
      <c r="F268" s="25">
        <f>SUM(F269:F273)</f>
        <v>253.9</v>
      </c>
      <c r="G268" s="26">
        <f>SUM(G269:G273)</f>
        <v>0</v>
      </c>
      <c r="J268" s="40"/>
      <c r="K268" s="40"/>
      <c r="L268" s="40"/>
      <c r="M268" s="40"/>
      <c r="N268" s="44"/>
      <c r="O268" s="38"/>
      <c r="P268" s="39"/>
      <c r="Q268" s="41"/>
      <c r="R268" s="41"/>
      <c r="S268" s="41"/>
      <c r="T268" s="41"/>
    </row>
    <row r="269" spans="1:22" ht="12.75" customHeight="1" x14ac:dyDescent="0.25">
      <c r="A269" s="88"/>
      <c r="B269" s="18" t="s">
        <v>20</v>
      </c>
      <c r="C269" s="70" t="s">
        <v>16</v>
      </c>
      <c r="D269" s="13">
        <f t="shared" si="8"/>
        <v>2.7</v>
      </c>
      <c r="E269" s="13">
        <v>2.7</v>
      </c>
      <c r="F269" s="13"/>
      <c r="G269" s="37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8"/>
      <c r="B270" s="12" t="s">
        <v>15</v>
      </c>
      <c r="C270" s="78" t="s">
        <v>22</v>
      </c>
      <c r="D270" s="13">
        <f t="shared" si="8"/>
        <v>198.4</v>
      </c>
      <c r="E270" s="13">
        <v>198.4</v>
      </c>
      <c r="F270" s="13">
        <v>165.8</v>
      </c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8"/>
      <c r="B271" s="12" t="s">
        <v>160</v>
      </c>
      <c r="C271" s="79"/>
      <c r="D271" s="13">
        <f t="shared" si="8"/>
        <v>91.9</v>
      </c>
      <c r="E271" s="13">
        <v>91.9</v>
      </c>
      <c r="F271" s="13">
        <v>88.1</v>
      </c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2.75" customHeight="1" x14ac:dyDescent="0.25">
      <c r="A272" s="88"/>
      <c r="B272" s="12" t="s">
        <v>117</v>
      </c>
      <c r="C272" s="79"/>
      <c r="D272" s="13">
        <f t="shared" si="8"/>
        <v>0.3</v>
      </c>
      <c r="E272" s="13">
        <v>0.3</v>
      </c>
      <c r="F272" s="13"/>
      <c r="G272" s="22"/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8"/>
      <c r="B273" s="12" t="s">
        <v>19</v>
      </c>
      <c r="C273" s="80"/>
      <c r="D273" s="13">
        <f t="shared" si="8"/>
        <v>10.7</v>
      </c>
      <c r="E273" s="13">
        <v>10.7</v>
      </c>
      <c r="F273" s="13"/>
      <c r="G273" s="22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5" customHeight="1" x14ac:dyDescent="0.25">
      <c r="A274" s="88" t="s">
        <v>105</v>
      </c>
      <c r="B274" s="23" t="s">
        <v>106</v>
      </c>
      <c r="C274" s="24"/>
      <c r="D274" s="25">
        <f t="shared" si="8"/>
        <v>144.30000000000001</v>
      </c>
      <c r="E274" s="25">
        <f t="shared" ref="E274:F274" si="9">SUM(E275:E278)</f>
        <v>144.30000000000001</v>
      </c>
      <c r="F274" s="25">
        <f t="shared" si="9"/>
        <v>119.3</v>
      </c>
      <c r="G274" s="26">
        <f>SUM(G275:G278)</f>
        <v>0</v>
      </c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8"/>
      <c r="B275" s="18" t="s">
        <v>20</v>
      </c>
      <c r="C275" s="70" t="s">
        <v>16</v>
      </c>
      <c r="D275" s="13">
        <f>SUM(G275+E275)</f>
        <v>0.4</v>
      </c>
      <c r="E275" s="13">
        <v>0.4</v>
      </c>
      <c r="F275" s="13"/>
      <c r="G275" s="43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8"/>
      <c r="B276" s="12" t="s">
        <v>15</v>
      </c>
      <c r="C276" s="78" t="s">
        <v>22</v>
      </c>
      <c r="D276" s="13">
        <f t="shared" si="8"/>
        <v>102.4</v>
      </c>
      <c r="E276" s="13">
        <v>102.4</v>
      </c>
      <c r="F276" s="13">
        <v>79.3</v>
      </c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2.75" customHeight="1" x14ac:dyDescent="0.25">
      <c r="A277" s="88"/>
      <c r="B277" s="12" t="s">
        <v>160</v>
      </c>
      <c r="C277" s="79"/>
      <c r="D277" s="13">
        <f t="shared" si="8"/>
        <v>40.9</v>
      </c>
      <c r="E277" s="13">
        <v>40.9</v>
      </c>
      <c r="F277" s="13">
        <v>40</v>
      </c>
      <c r="G277" s="22"/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8"/>
      <c r="B278" s="12" t="s">
        <v>19</v>
      </c>
      <c r="C278" s="80"/>
      <c r="D278" s="13">
        <f t="shared" si="8"/>
        <v>0.6</v>
      </c>
      <c r="E278" s="13">
        <v>0.6</v>
      </c>
      <c r="F278" s="13"/>
      <c r="G278" s="22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5" customHeight="1" x14ac:dyDescent="0.25">
      <c r="A279" s="88" t="s">
        <v>107</v>
      </c>
      <c r="B279" s="23" t="s">
        <v>108</v>
      </c>
      <c r="C279" s="68"/>
      <c r="D279" s="25">
        <f t="shared" si="8"/>
        <v>353.79999999999995</v>
      </c>
      <c r="E279" s="25">
        <f>SUM(E280:E284)</f>
        <v>353.79999999999995</v>
      </c>
      <c r="F279" s="25">
        <f>SUM(F280:F284)</f>
        <v>294.2</v>
      </c>
      <c r="G279" s="26">
        <f>SUM(G280:G284)</f>
        <v>0</v>
      </c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8"/>
      <c r="B280" s="18" t="s">
        <v>20</v>
      </c>
      <c r="C280" s="70" t="s">
        <v>16</v>
      </c>
      <c r="D280" s="13">
        <f t="shared" si="8"/>
        <v>3.6</v>
      </c>
      <c r="E280" s="13">
        <v>3.6</v>
      </c>
      <c r="F280" s="13"/>
      <c r="G280" s="43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8"/>
      <c r="B281" s="12" t="s">
        <v>15</v>
      </c>
      <c r="C281" s="78" t="s">
        <v>22</v>
      </c>
      <c r="D281" s="13">
        <f t="shared" si="8"/>
        <v>211.3</v>
      </c>
      <c r="E281" s="13">
        <v>211.3</v>
      </c>
      <c r="F281" s="13">
        <v>178.1</v>
      </c>
      <c r="G281" s="13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8"/>
      <c r="B282" s="12" t="s">
        <v>160</v>
      </c>
      <c r="C282" s="79"/>
      <c r="D282" s="13">
        <f t="shared" si="8"/>
        <v>121.3</v>
      </c>
      <c r="E282" s="13">
        <v>121.3</v>
      </c>
      <c r="F282" s="13">
        <v>116.1</v>
      </c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2.75" customHeight="1" x14ac:dyDescent="0.25">
      <c r="A283" s="88"/>
      <c r="B283" s="12" t="s">
        <v>117</v>
      </c>
      <c r="C283" s="79"/>
      <c r="D283" s="13">
        <f t="shared" si="8"/>
        <v>0.4</v>
      </c>
      <c r="E283" s="13">
        <v>0.4</v>
      </c>
      <c r="F283" s="13"/>
      <c r="G283" s="22"/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8"/>
      <c r="B284" s="12" t="s">
        <v>19</v>
      </c>
      <c r="C284" s="80"/>
      <c r="D284" s="13">
        <f t="shared" si="8"/>
        <v>17.2</v>
      </c>
      <c r="E284" s="13">
        <v>17.2</v>
      </c>
      <c r="F284" s="13"/>
      <c r="G284" s="22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5" customHeight="1" x14ac:dyDescent="0.25">
      <c r="A285" s="88" t="s">
        <v>109</v>
      </c>
      <c r="B285" s="23" t="s">
        <v>110</v>
      </c>
      <c r="C285" s="68"/>
      <c r="D285" s="25">
        <f t="shared" si="8"/>
        <v>605.99999999999989</v>
      </c>
      <c r="E285" s="25">
        <f>SUM(E286:E290)</f>
        <v>596.69999999999993</v>
      </c>
      <c r="F285" s="25">
        <f>SUM(F286:F290)</f>
        <v>483.3</v>
      </c>
      <c r="G285" s="25">
        <f>SUM(G286:G290)</f>
        <v>9.3000000000000007</v>
      </c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8"/>
      <c r="B286" s="18" t="s">
        <v>20</v>
      </c>
      <c r="C286" s="70" t="s">
        <v>16</v>
      </c>
      <c r="D286" s="13">
        <f t="shared" si="8"/>
        <v>3.5</v>
      </c>
      <c r="E286" s="13">
        <v>3.5</v>
      </c>
      <c r="F286" s="13"/>
      <c r="G286" s="43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8"/>
      <c r="B287" s="12" t="s">
        <v>15</v>
      </c>
      <c r="C287" s="78" t="s">
        <v>22</v>
      </c>
      <c r="D287" s="13">
        <f t="shared" si="8"/>
        <v>348.8</v>
      </c>
      <c r="E287" s="13">
        <v>339.5</v>
      </c>
      <c r="F287" s="13">
        <v>283.10000000000002</v>
      </c>
      <c r="G287" s="13">
        <v>9.3000000000000007</v>
      </c>
      <c r="H287" s="17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8"/>
      <c r="B288" s="12" t="s">
        <v>160</v>
      </c>
      <c r="C288" s="79"/>
      <c r="D288" s="13">
        <f t="shared" si="8"/>
        <v>208.9</v>
      </c>
      <c r="E288" s="13">
        <v>208.9</v>
      </c>
      <c r="F288" s="13">
        <v>200.2</v>
      </c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2.75" customHeight="1" x14ac:dyDescent="0.25">
      <c r="A289" s="88"/>
      <c r="B289" s="12" t="s">
        <v>117</v>
      </c>
      <c r="C289" s="79"/>
      <c r="D289" s="13">
        <f t="shared" si="8"/>
        <v>0.3</v>
      </c>
      <c r="E289" s="13">
        <v>0.3</v>
      </c>
      <c r="F289" s="13"/>
      <c r="G289" s="22"/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75" customHeight="1" x14ac:dyDescent="0.25">
      <c r="A290" s="88"/>
      <c r="B290" s="12" t="s">
        <v>19</v>
      </c>
      <c r="C290" s="80"/>
      <c r="D290" s="13">
        <f t="shared" si="8"/>
        <v>44.5</v>
      </c>
      <c r="E290" s="13">
        <v>44.5</v>
      </c>
      <c r="F290" s="13"/>
      <c r="G290" s="22"/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5" customHeight="1" x14ac:dyDescent="0.25">
      <c r="A291" s="81" t="s">
        <v>111</v>
      </c>
      <c r="B291" s="23" t="s">
        <v>112</v>
      </c>
      <c r="C291" s="24"/>
      <c r="D291" s="25">
        <f t="shared" si="8"/>
        <v>229.39999999999998</v>
      </c>
      <c r="E291" s="25">
        <f t="shared" ref="E291:F291" si="10">SUM(E292:E295)</f>
        <v>194.39999999999998</v>
      </c>
      <c r="F291" s="25">
        <f t="shared" si="10"/>
        <v>139.6</v>
      </c>
      <c r="G291" s="25">
        <f>SUM(G292:G295)</f>
        <v>35</v>
      </c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2"/>
      <c r="B292" s="12" t="s">
        <v>15</v>
      </c>
      <c r="C292" s="78" t="s">
        <v>22</v>
      </c>
      <c r="D292" s="13">
        <f t="shared" si="8"/>
        <v>197.6</v>
      </c>
      <c r="E292" s="13">
        <v>162.6</v>
      </c>
      <c r="F292" s="13">
        <v>135.1</v>
      </c>
      <c r="G292" s="13">
        <v>35</v>
      </c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2"/>
      <c r="B293" s="12" t="s">
        <v>117</v>
      </c>
      <c r="C293" s="79"/>
      <c r="D293" s="13">
        <f t="shared" si="8"/>
        <v>0.1</v>
      </c>
      <c r="E293" s="13">
        <v>0.1</v>
      </c>
      <c r="F293" s="13"/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2.95" customHeight="1" x14ac:dyDescent="0.25">
      <c r="A294" s="82"/>
      <c r="B294" s="12" t="s">
        <v>19</v>
      </c>
      <c r="C294" s="80"/>
      <c r="D294" s="13">
        <f t="shared" si="8"/>
        <v>14.2</v>
      </c>
      <c r="E294" s="13">
        <v>14.2</v>
      </c>
      <c r="F294" s="13"/>
      <c r="G294" s="13"/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95" customHeight="1" x14ac:dyDescent="0.25">
      <c r="A295" s="83"/>
      <c r="B295" s="12" t="s">
        <v>15</v>
      </c>
      <c r="C295" s="72" t="s">
        <v>27</v>
      </c>
      <c r="D295" s="13">
        <f t="shared" si="8"/>
        <v>17.5</v>
      </c>
      <c r="E295" s="13">
        <v>17.5</v>
      </c>
      <c r="F295" s="13">
        <v>4.5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5" customHeight="1" x14ac:dyDescent="0.25">
      <c r="A296" s="81" t="s">
        <v>113</v>
      </c>
      <c r="B296" s="23" t="s">
        <v>114</v>
      </c>
      <c r="C296" s="71"/>
      <c r="D296" s="25">
        <f t="shared" si="8"/>
        <v>149</v>
      </c>
      <c r="E296" s="25">
        <f>SUM(E297:E299)</f>
        <v>149</v>
      </c>
      <c r="F296" s="25">
        <f>SUM(F297:F299)</f>
        <v>125</v>
      </c>
      <c r="G296" s="26">
        <f>SUM(G297:G299)</f>
        <v>0</v>
      </c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2.75" customHeight="1" x14ac:dyDescent="0.25">
      <c r="A297" s="81"/>
      <c r="B297" s="12" t="s">
        <v>15</v>
      </c>
      <c r="C297" s="78" t="s">
        <v>22</v>
      </c>
      <c r="D297" s="13">
        <f t="shared" si="8"/>
        <v>83.2</v>
      </c>
      <c r="E297" s="13">
        <v>83.2</v>
      </c>
      <c r="F297" s="13">
        <v>61.9</v>
      </c>
      <c r="G297" s="13"/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1"/>
      <c r="B298" s="12" t="s">
        <v>117</v>
      </c>
      <c r="C298" s="79"/>
      <c r="D298" s="13">
        <f t="shared" si="8"/>
        <v>0.7</v>
      </c>
      <c r="E298" s="13">
        <v>0.7</v>
      </c>
      <c r="F298" s="13">
        <v>0.7</v>
      </c>
      <c r="G298" s="13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2.75" customHeight="1" x14ac:dyDescent="0.25">
      <c r="A299" s="81"/>
      <c r="B299" s="12" t="s">
        <v>160</v>
      </c>
      <c r="C299" s="80"/>
      <c r="D299" s="13">
        <f t="shared" si="8"/>
        <v>65.099999999999994</v>
      </c>
      <c r="E299" s="13">
        <v>65.099999999999994</v>
      </c>
      <c r="F299" s="13">
        <v>62.4</v>
      </c>
      <c r="G299" s="22"/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5" customHeight="1" x14ac:dyDescent="0.25">
      <c r="A300" s="88" t="s">
        <v>115</v>
      </c>
      <c r="B300" s="23" t="s">
        <v>116</v>
      </c>
      <c r="C300" s="71"/>
      <c r="D300" s="25">
        <f t="shared" si="8"/>
        <v>419.4</v>
      </c>
      <c r="E300" s="25">
        <f>SUM(E301:E305)</f>
        <v>416</v>
      </c>
      <c r="F300" s="25">
        <f>SUM(F301:F305)</f>
        <v>374.7</v>
      </c>
      <c r="G300" s="25">
        <f>SUM(G301:G305)</f>
        <v>3.4</v>
      </c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8"/>
      <c r="B301" s="12" t="s">
        <v>23</v>
      </c>
      <c r="C301" s="78" t="s">
        <v>22</v>
      </c>
      <c r="D301" s="13">
        <f t="shared" ref="D301" si="11">SUM(G301+E301)</f>
        <v>1</v>
      </c>
      <c r="E301" s="13">
        <v>1</v>
      </c>
      <c r="F301" s="13">
        <v>0.8</v>
      </c>
      <c r="G301" s="13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8"/>
      <c r="B302" s="12" t="s">
        <v>15</v>
      </c>
      <c r="C302" s="79"/>
      <c r="D302" s="13">
        <f t="shared" si="8"/>
        <v>331.5</v>
      </c>
      <c r="E302" s="13">
        <v>331.5</v>
      </c>
      <c r="F302" s="13">
        <v>298.39999999999998</v>
      </c>
      <c r="G302" s="13"/>
      <c r="H302" s="17"/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2.75" customHeight="1" x14ac:dyDescent="0.25">
      <c r="A303" s="88"/>
      <c r="B303" s="12" t="s">
        <v>160</v>
      </c>
      <c r="C303" s="79"/>
      <c r="D303" s="13">
        <f t="shared" si="8"/>
        <v>52.7</v>
      </c>
      <c r="E303" s="13">
        <v>52.7</v>
      </c>
      <c r="F303" s="13">
        <v>51.9</v>
      </c>
      <c r="G303" s="22"/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8"/>
      <c r="B304" s="12" t="s">
        <v>117</v>
      </c>
      <c r="C304" s="79"/>
      <c r="D304" s="13">
        <f t="shared" si="8"/>
        <v>24.2</v>
      </c>
      <c r="E304" s="13">
        <v>24.2</v>
      </c>
      <c r="F304" s="13">
        <v>23.6</v>
      </c>
      <c r="G304" s="13"/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2.75" customHeight="1" x14ac:dyDescent="0.25">
      <c r="A305" s="88"/>
      <c r="B305" s="12" t="s">
        <v>19</v>
      </c>
      <c r="C305" s="80"/>
      <c r="D305" s="13">
        <f t="shared" si="8"/>
        <v>10</v>
      </c>
      <c r="E305" s="13">
        <v>6.6</v>
      </c>
      <c r="F305" s="13"/>
      <c r="G305" s="13">
        <v>3.4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5" customHeight="1" x14ac:dyDescent="0.25">
      <c r="A306" s="88" t="s">
        <v>118</v>
      </c>
      <c r="B306" s="23" t="s">
        <v>119</v>
      </c>
      <c r="C306" s="24"/>
      <c r="D306" s="25">
        <f t="shared" si="8"/>
        <v>980.3</v>
      </c>
      <c r="E306" s="25">
        <f>SUM(E307:E310)</f>
        <v>975.69999999999993</v>
      </c>
      <c r="F306" s="25">
        <f>SUM(F307:F310)</f>
        <v>832.4</v>
      </c>
      <c r="G306" s="25">
        <f>SUM(G307:G310)</f>
        <v>4.5999999999999996</v>
      </c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8"/>
      <c r="B307" s="12" t="s">
        <v>23</v>
      </c>
      <c r="C307" s="70" t="s">
        <v>22</v>
      </c>
      <c r="D307" s="13">
        <f t="shared" si="8"/>
        <v>7.4</v>
      </c>
      <c r="E307" s="13">
        <v>7.4</v>
      </c>
      <c r="F307" s="13"/>
      <c r="G307" s="13"/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2.75" customHeight="1" x14ac:dyDescent="0.25">
      <c r="A308" s="88"/>
      <c r="B308" s="12" t="s">
        <v>15</v>
      </c>
      <c r="C308" s="78" t="s">
        <v>27</v>
      </c>
      <c r="D308" s="13">
        <f t="shared" si="8"/>
        <v>967.9</v>
      </c>
      <c r="E308" s="13">
        <v>963.3</v>
      </c>
      <c r="F308" s="13">
        <v>832.4</v>
      </c>
      <c r="G308" s="13">
        <v>4.5999999999999996</v>
      </c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8"/>
      <c r="B309" s="12" t="s">
        <v>117</v>
      </c>
      <c r="C309" s="79"/>
      <c r="D309" s="13">
        <f t="shared" si="8"/>
        <v>2.9</v>
      </c>
      <c r="E309" s="13">
        <v>2.9</v>
      </c>
      <c r="F309" s="13"/>
      <c r="G309" s="13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2.75" customHeight="1" x14ac:dyDescent="0.25">
      <c r="A310" s="88"/>
      <c r="B310" s="12" t="s">
        <v>19</v>
      </c>
      <c r="C310" s="80"/>
      <c r="D310" s="13">
        <f t="shared" si="8"/>
        <v>2.1</v>
      </c>
      <c r="E310" s="13">
        <v>2.1</v>
      </c>
      <c r="F310" s="13"/>
      <c r="G310" s="22"/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5" customHeight="1" x14ac:dyDescent="0.25">
      <c r="A311" s="81" t="s">
        <v>120</v>
      </c>
      <c r="B311" s="23" t="s">
        <v>121</v>
      </c>
      <c r="C311" s="24"/>
      <c r="D311" s="25">
        <f t="shared" si="8"/>
        <v>227</v>
      </c>
      <c r="E311" s="25">
        <f t="shared" ref="E311:F311" si="12">SUM(E312:E317)</f>
        <v>129.9</v>
      </c>
      <c r="F311" s="25">
        <f t="shared" si="12"/>
        <v>95.1</v>
      </c>
      <c r="G311" s="25">
        <f>SUM(G312:G317)</f>
        <v>97.1</v>
      </c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2"/>
      <c r="B312" s="12" t="s">
        <v>23</v>
      </c>
      <c r="C312" s="70" t="s">
        <v>22</v>
      </c>
      <c r="D312" s="13">
        <f t="shared" si="8"/>
        <v>1.9</v>
      </c>
      <c r="E312" s="13">
        <v>1.9</v>
      </c>
      <c r="F312" s="13"/>
      <c r="G312" s="13"/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2"/>
      <c r="B313" s="12" t="s">
        <v>15</v>
      </c>
      <c r="C313" s="78" t="s">
        <v>27</v>
      </c>
      <c r="D313" s="13">
        <f t="shared" si="8"/>
        <v>126.4</v>
      </c>
      <c r="E313" s="13">
        <v>126.4</v>
      </c>
      <c r="F313" s="13">
        <v>95.1</v>
      </c>
      <c r="G313" s="22"/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2"/>
      <c r="B314" s="12" t="s">
        <v>19</v>
      </c>
      <c r="C314" s="80"/>
      <c r="D314" s="13">
        <f t="shared" si="8"/>
        <v>1.6</v>
      </c>
      <c r="E314" s="13">
        <v>1.6</v>
      </c>
      <c r="F314" s="13"/>
      <c r="G314" s="22"/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2.75" customHeight="1" x14ac:dyDescent="0.25">
      <c r="A315" s="82"/>
      <c r="B315" s="12" t="s">
        <v>21</v>
      </c>
      <c r="C315" s="78" t="s">
        <v>35</v>
      </c>
      <c r="D315" s="13">
        <f t="shared" si="8"/>
        <v>75.5</v>
      </c>
      <c r="E315" s="13"/>
      <c r="F315" s="13"/>
      <c r="G315" s="13">
        <v>75.5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2"/>
      <c r="B316" s="12" t="s">
        <v>24</v>
      </c>
      <c r="C316" s="79"/>
      <c r="D316" s="13">
        <f t="shared" ref="D316" si="13">SUM(G316+E316)</f>
        <v>11.6</v>
      </c>
      <c r="E316" s="13"/>
      <c r="F316" s="13"/>
      <c r="G316" s="13">
        <v>11.6</v>
      </c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2.75" customHeight="1" x14ac:dyDescent="0.25">
      <c r="A317" s="83"/>
      <c r="B317" s="12" t="s">
        <v>15</v>
      </c>
      <c r="C317" s="80"/>
      <c r="D317" s="13">
        <f t="shared" si="8"/>
        <v>10</v>
      </c>
      <c r="E317" s="13"/>
      <c r="F317" s="13"/>
      <c r="G317" s="13">
        <v>10</v>
      </c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5" customHeight="1" x14ac:dyDescent="0.25">
      <c r="A318" s="88" t="s">
        <v>122</v>
      </c>
      <c r="B318" s="23" t="s">
        <v>123</v>
      </c>
      <c r="C318" s="24"/>
      <c r="D318" s="25">
        <f t="shared" si="8"/>
        <v>179.20000000000002</v>
      </c>
      <c r="E318" s="25">
        <f>SUM(E320+E322+E319+E321)</f>
        <v>179.20000000000002</v>
      </c>
      <c r="F318" s="25">
        <f>SUM(F320+F322+F319+F321)</f>
        <v>125.2</v>
      </c>
      <c r="G318" s="26">
        <f>SUM(G320+G322+G319)</f>
        <v>0</v>
      </c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8"/>
      <c r="B319" s="12" t="s">
        <v>23</v>
      </c>
      <c r="C319" s="70" t="s">
        <v>22</v>
      </c>
      <c r="D319" s="13">
        <f t="shared" ref="D319" si="14">SUM(G319+E319)</f>
        <v>3.3</v>
      </c>
      <c r="E319" s="13">
        <v>3.3</v>
      </c>
      <c r="F319" s="25"/>
      <c r="G319" s="26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2.75" customHeight="1" x14ac:dyDescent="0.25">
      <c r="A320" s="88"/>
      <c r="B320" s="12" t="s">
        <v>15</v>
      </c>
      <c r="C320" s="78" t="s">
        <v>27</v>
      </c>
      <c r="D320" s="13">
        <f t="shared" si="8"/>
        <v>174.4</v>
      </c>
      <c r="E320" s="13">
        <v>174.4</v>
      </c>
      <c r="F320" s="13">
        <v>125.2</v>
      </c>
      <c r="G320" s="22"/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8"/>
      <c r="B321" s="12" t="s">
        <v>117</v>
      </c>
      <c r="C321" s="79"/>
      <c r="D321" s="13">
        <f t="shared" si="8"/>
        <v>0.3</v>
      </c>
      <c r="E321" s="13">
        <v>0.3</v>
      </c>
      <c r="F321" s="13"/>
      <c r="G321" s="22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2.75" customHeight="1" x14ac:dyDescent="0.25">
      <c r="A322" s="88"/>
      <c r="B322" s="12" t="s">
        <v>19</v>
      </c>
      <c r="C322" s="80"/>
      <c r="D322" s="13">
        <f t="shared" si="8"/>
        <v>1.2</v>
      </c>
      <c r="E322" s="13">
        <v>1.2</v>
      </c>
      <c r="F322" s="13"/>
      <c r="G322" s="22"/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5" customHeight="1" x14ac:dyDescent="0.25">
      <c r="A323" s="88" t="s">
        <v>124</v>
      </c>
      <c r="B323" s="23" t="s">
        <v>125</v>
      </c>
      <c r="C323" s="68"/>
      <c r="D323" s="25">
        <f t="shared" si="8"/>
        <v>228.50000000000003</v>
      </c>
      <c r="E323" s="25">
        <f t="shared" ref="E323:F323" si="15">SUM(E324:E329)</f>
        <v>155.70000000000002</v>
      </c>
      <c r="F323" s="25">
        <f t="shared" si="15"/>
        <v>120.8</v>
      </c>
      <c r="G323" s="25">
        <f>SUM(G324:G329)</f>
        <v>72.800000000000011</v>
      </c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8"/>
      <c r="B324" s="12" t="s">
        <v>23</v>
      </c>
      <c r="C324" s="70" t="s">
        <v>22</v>
      </c>
      <c r="D324" s="13">
        <f t="shared" si="8"/>
        <v>7.8</v>
      </c>
      <c r="E324" s="13">
        <v>7.8</v>
      </c>
      <c r="F324" s="13"/>
      <c r="G324" s="13"/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8"/>
      <c r="B325" s="12" t="s">
        <v>21</v>
      </c>
      <c r="C325" s="78" t="s">
        <v>27</v>
      </c>
      <c r="D325" s="13">
        <f t="shared" si="8"/>
        <v>61.5</v>
      </c>
      <c r="E325" s="13"/>
      <c r="F325" s="13"/>
      <c r="G325" s="13">
        <v>61.5</v>
      </c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8"/>
      <c r="B326" s="12" t="s">
        <v>24</v>
      </c>
      <c r="C326" s="79"/>
      <c r="D326" s="13">
        <f t="shared" si="8"/>
        <v>10.9</v>
      </c>
      <c r="E326" s="13"/>
      <c r="F326" s="13"/>
      <c r="G326" s="13">
        <v>10.9</v>
      </c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2.75" customHeight="1" x14ac:dyDescent="0.25">
      <c r="A327" s="88"/>
      <c r="B327" s="12" t="s">
        <v>15</v>
      </c>
      <c r="C327" s="79"/>
      <c r="D327" s="13">
        <f t="shared" si="8"/>
        <v>146.70000000000002</v>
      </c>
      <c r="E327" s="13">
        <v>146.30000000000001</v>
      </c>
      <c r="F327" s="13">
        <v>120.8</v>
      </c>
      <c r="G327" s="13">
        <v>0.4</v>
      </c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8"/>
      <c r="B328" s="12" t="s">
        <v>117</v>
      </c>
      <c r="C328" s="79"/>
      <c r="D328" s="13">
        <f t="shared" si="8"/>
        <v>0.2</v>
      </c>
      <c r="E328" s="13">
        <v>0.2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2.75" customHeight="1" x14ac:dyDescent="0.25">
      <c r="A329" s="88"/>
      <c r="B329" s="12" t="s">
        <v>19</v>
      </c>
      <c r="C329" s="80"/>
      <c r="D329" s="13">
        <f t="shared" si="8"/>
        <v>1.4</v>
      </c>
      <c r="E329" s="13">
        <v>1.4</v>
      </c>
      <c r="F329" s="13"/>
      <c r="G329" s="13"/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5" customHeight="1" x14ac:dyDescent="0.25">
      <c r="A330" s="88" t="s">
        <v>126</v>
      </c>
      <c r="B330" s="23" t="s">
        <v>127</v>
      </c>
      <c r="C330" s="24"/>
      <c r="D330" s="25">
        <f t="shared" si="8"/>
        <v>236.5</v>
      </c>
      <c r="E330" s="25">
        <f>SUM(E331+E332+E333)</f>
        <v>228.7</v>
      </c>
      <c r="F330" s="25">
        <f>SUM(F331+F332+F333)</f>
        <v>189.6</v>
      </c>
      <c r="G330" s="25">
        <f>SUM(G331+G332+G333)</f>
        <v>7.8</v>
      </c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2.75" customHeight="1" x14ac:dyDescent="0.25">
      <c r="A331" s="88"/>
      <c r="B331" s="12" t="s">
        <v>23</v>
      </c>
      <c r="C331" s="70" t="s">
        <v>22</v>
      </c>
      <c r="D331" s="13">
        <f t="shared" si="8"/>
        <v>2.2000000000000002</v>
      </c>
      <c r="E331" s="13">
        <v>2.2000000000000002</v>
      </c>
      <c r="F331" s="13"/>
      <c r="G331" s="13"/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8"/>
      <c r="B332" s="12" t="s">
        <v>15</v>
      </c>
      <c r="C332" s="78" t="s">
        <v>27</v>
      </c>
      <c r="D332" s="13">
        <f t="shared" si="8"/>
        <v>233.60000000000002</v>
      </c>
      <c r="E332" s="13">
        <v>225.8</v>
      </c>
      <c r="F332" s="13">
        <v>189.6</v>
      </c>
      <c r="G332" s="13">
        <v>7.8</v>
      </c>
      <c r="H332" s="17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2.75" customHeight="1" x14ac:dyDescent="0.25">
      <c r="A333" s="88"/>
      <c r="B333" s="12" t="s">
        <v>19</v>
      </c>
      <c r="C333" s="80"/>
      <c r="D333" s="13">
        <f t="shared" ref="D333:D389" si="16">SUM(G333+E333)</f>
        <v>0.7</v>
      </c>
      <c r="E333" s="13">
        <v>0.7</v>
      </c>
      <c r="F333" s="13"/>
      <c r="G333" s="22"/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5" customHeight="1" x14ac:dyDescent="0.25">
      <c r="A334" s="88" t="s">
        <v>128</v>
      </c>
      <c r="B334" s="23" t="s">
        <v>129</v>
      </c>
      <c r="C334" s="68"/>
      <c r="D334" s="25">
        <f t="shared" si="16"/>
        <v>155.6</v>
      </c>
      <c r="E334" s="25">
        <f>SUM(E335+E336+E338+E337)</f>
        <v>153.79999999999998</v>
      </c>
      <c r="F334" s="25">
        <f>SUM(F335+F336+F338)</f>
        <v>118</v>
      </c>
      <c r="G334" s="25">
        <f>SUM(G335+G336+G338)</f>
        <v>1.8</v>
      </c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8"/>
      <c r="B335" s="12" t="s">
        <v>23</v>
      </c>
      <c r="C335" s="70" t="s">
        <v>22</v>
      </c>
      <c r="D335" s="13">
        <f t="shared" si="16"/>
        <v>2.5</v>
      </c>
      <c r="E335" s="13">
        <v>2.5</v>
      </c>
      <c r="F335" s="13"/>
      <c r="G335" s="13"/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2.75" customHeight="1" x14ac:dyDescent="0.25">
      <c r="A336" s="88"/>
      <c r="B336" s="12" t="s">
        <v>15</v>
      </c>
      <c r="C336" s="78" t="s">
        <v>27</v>
      </c>
      <c r="D336" s="13">
        <f t="shared" si="16"/>
        <v>151.80000000000001</v>
      </c>
      <c r="E336" s="13">
        <v>151</v>
      </c>
      <c r="F336" s="13">
        <v>118</v>
      </c>
      <c r="G336" s="13">
        <v>0.8</v>
      </c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8"/>
      <c r="B337" s="12" t="s">
        <v>117</v>
      </c>
      <c r="C337" s="79"/>
      <c r="D337" s="13">
        <f t="shared" si="16"/>
        <v>0.1</v>
      </c>
      <c r="E337" s="13">
        <v>0.1</v>
      </c>
      <c r="F337" s="13"/>
      <c r="G337" s="13"/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2.75" customHeight="1" x14ac:dyDescent="0.25">
      <c r="A338" s="88"/>
      <c r="B338" s="12" t="s">
        <v>19</v>
      </c>
      <c r="C338" s="80"/>
      <c r="D338" s="13">
        <f t="shared" si="16"/>
        <v>1.2</v>
      </c>
      <c r="E338" s="13">
        <v>0.2</v>
      </c>
      <c r="F338" s="13"/>
      <c r="G338" s="13">
        <v>1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5" customHeight="1" x14ac:dyDescent="0.25">
      <c r="A339" s="88" t="s">
        <v>130</v>
      </c>
      <c r="B339" s="23" t="s">
        <v>131</v>
      </c>
      <c r="C339" s="68"/>
      <c r="D339" s="25">
        <f t="shared" si="16"/>
        <v>176.9</v>
      </c>
      <c r="E339" s="25">
        <f>SUM(E340+E341+E342)</f>
        <v>175.5</v>
      </c>
      <c r="F339" s="25">
        <f>SUM(F340+F341+F342)</f>
        <v>126.9</v>
      </c>
      <c r="G339" s="25">
        <f>SUM(G340+G341+G342)</f>
        <v>1.4</v>
      </c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2.75" customHeight="1" x14ac:dyDescent="0.25">
      <c r="A340" s="88"/>
      <c r="B340" s="12" t="s">
        <v>23</v>
      </c>
      <c r="C340" s="70" t="s">
        <v>22</v>
      </c>
      <c r="D340" s="13">
        <f t="shared" si="16"/>
        <v>7.9</v>
      </c>
      <c r="E340" s="13">
        <v>7.9</v>
      </c>
      <c r="F340" s="13"/>
      <c r="G340" s="13"/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8"/>
      <c r="B341" s="12" t="s">
        <v>15</v>
      </c>
      <c r="C341" s="78" t="s">
        <v>27</v>
      </c>
      <c r="D341" s="13">
        <f t="shared" si="16"/>
        <v>165.8</v>
      </c>
      <c r="E341" s="13">
        <v>164.4</v>
      </c>
      <c r="F341" s="13">
        <v>126.9</v>
      </c>
      <c r="G341" s="13">
        <v>1.4</v>
      </c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2.75" customHeight="1" x14ac:dyDescent="0.25">
      <c r="A342" s="88"/>
      <c r="B342" s="12" t="s">
        <v>19</v>
      </c>
      <c r="C342" s="80"/>
      <c r="D342" s="13">
        <f t="shared" si="16"/>
        <v>3.2</v>
      </c>
      <c r="E342" s="13">
        <v>3.2</v>
      </c>
      <c r="F342" s="13"/>
      <c r="G342" s="22"/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5" customHeight="1" x14ac:dyDescent="0.25">
      <c r="A343" s="88" t="s">
        <v>132</v>
      </c>
      <c r="B343" s="23" t="s">
        <v>133</v>
      </c>
      <c r="C343" s="68"/>
      <c r="D343" s="25">
        <f t="shared" si="16"/>
        <v>117.69999999999999</v>
      </c>
      <c r="E343" s="25">
        <f>SUM(E344+E345)</f>
        <v>116.89999999999999</v>
      </c>
      <c r="F343" s="25">
        <f>SUM(F344+F345)</f>
        <v>86.8</v>
      </c>
      <c r="G343" s="25">
        <f>SUM(G344+G345)</f>
        <v>0.8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8"/>
      <c r="B344" s="12" t="s">
        <v>15</v>
      </c>
      <c r="C344" s="78" t="s">
        <v>27</v>
      </c>
      <c r="D344" s="13">
        <f t="shared" si="16"/>
        <v>117.39999999999999</v>
      </c>
      <c r="E344" s="13">
        <v>116.6</v>
      </c>
      <c r="F344" s="13">
        <v>86.8</v>
      </c>
      <c r="G344" s="13">
        <v>0.8</v>
      </c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2.75" customHeight="1" x14ac:dyDescent="0.25">
      <c r="A345" s="88"/>
      <c r="B345" s="12" t="s">
        <v>19</v>
      </c>
      <c r="C345" s="80"/>
      <c r="D345" s="13">
        <f t="shared" si="16"/>
        <v>0.3</v>
      </c>
      <c r="E345" s="13">
        <v>0.3</v>
      </c>
      <c r="F345" s="13"/>
      <c r="G345" s="22"/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5" customHeight="1" x14ac:dyDescent="0.25">
      <c r="A346" s="88" t="s">
        <v>134</v>
      </c>
      <c r="B346" s="23" t="s">
        <v>135</v>
      </c>
      <c r="C346" s="68"/>
      <c r="D346" s="25">
        <f t="shared" si="16"/>
        <v>162.20000000000002</v>
      </c>
      <c r="E346" s="25">
        <f>SUM(E347:E350)</f>
        <v>162.20000000000002</v>
      </c>
      <c r="F346" s="25">
        <f>SUM(F347+F348+F350)</f>
        <v>124.7</v>
      </c>
      <c r="G346" s="26">
        <f>SUM(G347+G348+G350)</f>
        <v>0</v>
      </c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8"/>
      <c r="B347" s="12" t="s">
        <v>23</v>
      </c>
      <c r="C347" s="70" t="s">
        <v>22</v>
      </c>
      <c r="D347" s="13">
        <f t="shared" si="16"/>
        <v>7</v>
      </c>
      <c r="E347" s="13">
        <v>7</v>
      </c>
      <c r="F347" s="13"/>
      <c r="G347" s="13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2.75" customHeight="1" x14ac:dyDescent="0.25">
      <c r="A348" s="88"/>
      <c r="B348" s="12" t="s">
        <v>15</v>
      </c>
      <c r="C348" s="78" t="s">
        <v>27</v>
      </c>
      <c r="D348" s="13">
        <f t="shared" si="16"/>
        <v>153.9</v>
      </c>
      <c r="E348" s="13">
        <v>153.9</v>
      </c>
      <c r="F348" s="13">
        <v>124.7</v>
      </c>
      <c r="G348" s="22"/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8"/>
      <c r="B349" s="12" t="s">
        <v>117</v>
      </c>
      <c r="C349" s="79"/>
      <c r="D349" s="13">
        <f t="shared" si="16"/>
        <v>0.3</v>
      </c>
      <c r="E349" s="13">
        <v>0.3</v>
      </c>
      <c r="F349" s="13"/>
      <c r="G349" s="22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2.75" customHeight="1" x14ac:dyDescent="0.25">
      <c r="A350" s="88"/>
      <c r="B350" s="12" t="s">
        <v>19</v>
      </c>
      <c r="C350" s="80"/>
      <c r="D350" s="13">
        <f t="shared" si="16"/>
        <v>1</v>
      </c>
      <c r="E350" s="13">
        <v>1</v>
      </c>
      <c r="F350" s="13"/>
      <c r="G350" s="22"/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5" customHeight="1" x14ac:dyDescent="0.25">
      <c r="A351" s="88" t="s">
        <v>136</v>
      </c>
      <c r="B351" s="23" t="s">
        <v>137</v>
      </c>
      <c r="C351" s="68"/>
      <c r="D351" s="25">
        <f t="shared" si="16"/>
        <v>153.80000000000001</v>
      </c>
      <c r="E351" s="25">
        <f>SUM(E352:E355)</f>
        <v>153.20000000000002</v>
      </c>
      <c r="F351" s="25">
        <f>SUM(F353+F352+F355)</f>
        <v>116.9</v>
      </c>
      <c r="G351" s="25">
        <f>SUM(G353+G352+G355)</f>
        <v>0.6</v>
      </c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8"/>
      <c r="B352" s="12" t="s">
        <v>23</v>
      </c>
      <c r="C352" s="70" t="s">
        <v>22</v>
      </c>
      <c r="D352" s="13">
        <f>SUM(G352+E352)</f>
        <v>10.4</v>
      </c>
      <c r="E352" s="13">
        <v>10.4</v>
      </c>
      <c r="F352" s="13"/>
      <c r="G352" s="25"/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2.75" customHeight="1" x14ac:dyDescent="0.25">
      <c r="A353" s="88"/>
      <c r="B353" s="12" t="s">
        <v>15</v>
      </c>
      <c r="C353" s="78" t="s">
        <v>27</v>
      </c>
      <c r="D353" s="13">
        <f t="shared" si="16"/>
        <v>142.4</v>
      </c>
      <c r="E353" s="13">
        <v>141.80000000000001</v>
      </c>
      <c r="F353" s="13">
        <v>116.9</v>
      </c>
      <c r="G353" s="13">
        <v>0.6</v>
      </c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8"/>
      <c r="B354" s="12" t="s">
        <v>117</v>
      </c>
      <c r="C354" s="79"/>
      <c r="D354" s="13">
        <f t="shared" si="16"/>
        <v>0.1</v>
      </c>
      <c r="E354" s="13">
        <v>0.1</v>
      </c>
      <c r="F354" s="13"/>
      <c r="G354" s="13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2.75" customHeight="1" x14ac:dyDescent="0.25">
      <c r="A355" s="88"/>
      <c r="B355" s="12" t="s">
        <v>19</v>
      </c>
      <c r="C355" s="80"/>
      <c r="D355" s="13">
        <f t="shared" si="16"/>
        <v>0.9</v>
      </c>
      <c r="E355" s="13">
        <v>0.9</v>
      </c>
      <c r="F355" s="13"/>
      <c r="G355" s="22"/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5" customHeight="1" x14ac:dyDescent="0.25">
      <c r="A356" s="88" t="s">
        <v>138</v>
      </c>
      <c r="B356" s="23" t="s">
        <v>139</v>
      </c>
      <c r="C356" s="24"/>
      <c r="D356" s="25">
        <f t="shared" si="16"/>
        <v>157.70000000000002</v>
      </c>
      <c r="E356" s="25">
        <f>SUM(E357+E358+E359)</f>
        <v>150.9</v>
      </c>
      <c r="F356" s="25">
        <f>SUM(F357+F358+F359)</f>
        <v>93.2</v>
      </c>
      <c r="G356" s="25">
        <f>SUM(G357+G358+G359)</f>
        <v>6.8</v>
      </c>
      <c r="N356" s="44"/>
      <c r="O356" s="38"/>
      <c r="P356" s="39"/>
      <c r="Q356" s="41"/>
      <c r="R356" s="41"/>
      <c r="S356" s="41"/>
      <c r="T356" s="41"/>
      <c r="U356" s="40"/>
      <c r="V356" s="40"/>
    </row>
    <row r="357" spans="1:22" ht="12.75" customHeight="1" x14ac:dyDescent="0.25">
      <c r="A357" s="88"/>
      <c r="B357" s="12" t="s">
        <v>23</v>
      </c>
      <c r="C357" s="70" t="s">
        <v>22</v>
      </c>
      <c r="D357" s="13">
        <f t="shared" si="16"/>
        <v>3.9</v>
      </c>
      <c r="E357" s="13">
        <v>3.9</v>
      </c>
      <c r="F357" s="13"/>
      <c r="G357" s="13"/>
      <c r="N357" s="44"/>
      <c r="O357" s="38"/>
      <c r="P357" s="39"/>
      <c r="Q357" s="41"/>
      <c r="R357" s="41"/>
      <c r="S357" s="41"/>
      <c r="T357" s="41"/>
      <c r="U357" s="40"/>
      <c r="V357" s="40"/>
    </row>
    <row r="358" spans="1:22" ht="12.75" customHeight="1" x14ac:dyDescent="0.25">
      <c r="A358" s="88"/>
      <c r="B358" s="12" t="s">
        <v>15</v>
      </c>
      <c r="C358" s="78" t="s">
        <v>27</v>
      </c>
      <c r="D358" s="13">
        <f t="shared" si="16"/>
        <v>142.80000000000001</v>
      </c>
      <c r="E358" s="13">
        <v>142</v>
      </c>
      <c r="F358" s="13">
        <v>93.2</v>
      </c>
      <c r="G358" s="13">
        <v>0.8</v>
      </c>
      <c r="N358" s="44"/>
      <c r="O358" s="38"/>
      <c r="P358" s="39"/>
      <c r="Q358" s="41"/>
      <c r="R358" s="41"/>
      <c r="S358" s="41"/>
      <c r="T358" s="41"/>
      <c r="U358" s="40"/>
      <c r="V358" s="40"/>
    </row>
    <row r="359" spans="1:22" ht="12.75" customHeight="1" x14ac:dyDescent="0.25">
      <c r="A359" s="88"/>
      <c r="B359" s="12" t="s">
        <v>19</v>
      </c>
      <c r="C359" s="80"/>
      <c r="D359" s="13">
        <f t="shared" si="16"/>
        <v>11</v>
      </c>
      <c r="E359" s="13">
        <v>5</v>
      </c>
      <c r="F359" s="13"/>
      <c r="G359" s="13">
        <v>6</v>
      </c>
      <c r="S359" s="41"/>
      <c r="T359" s="41"/>
      <c r="U359" s="40"/>
      <c r="V359" s="40"/>
    </row>
    <row r="360" spans="1:22" ht="15" customHeight="1" x14ac:dyDescent="0.25">
      <c r="A360" s="88" t="s">
        <v>140</v>
      </c>
      <c r="B360" s="23" t="s">
        <v>141</v>
      </c>
      <c r="C360" s="68"/>
      <c r="D360" s="25">
        <f t="shared" si="16"/>
        <v>139.6</v>
      </c>
      <c r="E360" s="25">
        <f>SUM(E361:E364)</f>
        <v>139.6</v>
      </c>
      <c r="F360" s="25">
        <f>SUM(F361+F362+F364)</f>
        <v>107.9</v>
      </c>
      <c r="G360" s="26">
        <f>SUM(G361+G362+G364)</f>
        <v>0</v>
      </c>
      <c r="S360" s="41"/>
      <c r="T360" s="41"/>
      <c r="U360" s="40"/>
      <c r="V360" s="40"/>
    </row>
    <row r="361" spans="1:22" ht="12.75" customHeight="1" x14ac:dyDescent="0.25">
      <c r="A361" s="88"/>
      <c r="B361" s="12" t="s">
        <v>23</v>
      </c>
      <c r="C361" s="70" t="s">
        <v>22</v>
      </c>
      <c r="D361" s="13">
        <f t="shared" si="16"/>
        <v>2.2000000000000002</v>
      </c>
      <c r="E361" s="13">
        <v>2.2000000000000002</v>
      </c>
      <c r="F361" s="13"/>
      <c r="G361" s="13"/>
      <c r="S361" s="41"/>
      <c r="T361" s="41"/>
      <c r="U361" s="40"/>
      <c r="V361" s="40"/>
    </row>
    <row r="362" spans="1:22" ht="12.75" customHeight="1" x14ac:dyDescent="0.25">
      <c r="A362" s="88"/>
      <c r="B362" s="12" t="s">
        <v>15</v>
      </c>
      <c r="C362" s="78" t="s">
        <v>27</v>
      </c>
      <c r="D362" s="13">
        <f t="shared" si="16"/>
        <v>136.4</v>
      </c>
      <c r="E362" s="13">
        <v>136.4</v>
      </c>
      <c r="F362" s="13">
        <v>107.9</v>
      </c>
      <c r="G362" s="22"/>
      <c r="S362" s="41"/>
      <c r="T362" s="41"/>
      <c r="U362" s="40"/>
      <c r="V362" s="40"/>
    </row>
    <row r="363" spans="1:22" ht="12.75" customHeight="1" x14ac:dyDescent="0.25">
      <c r="A363" s="88"/>
      <c r="B363" s="12" t="s">
        <v>117</v>
      </c>
      <c r="C363" s="79"/>
      <c r="D363" s="13">
        <f t="shared" si="16"/>
        <v>0.2</v>
      </c>
      <c r="E363" s="13">
        <v>0.2</v>
      </c>
      <c r="F363" s="13"/>
      <c r="G363" s="22"/>
      <c r="S363" s="41"/>
      <c r="T363" s="41"/>
      <c r="U363" s="40"/>
      <c r="V363" s="40"/>
    </row>
    <row r="364" spans="1:22" ht="12.75" customHeight="1" x14ac:dyDescent="0.25">
      <c r="A364" s="88"/>
      <c r="B364" s="12" t="s">
        <v>19</v>
      </c>
      <c r="C364" s="80"/>
      <c r="D364" s="13">
        <f t="shared" si="16"/>
        <v>0.8</v>
      </c>
      <c r="E364" s="13">
        <v>0.8</v>
      </c>
      <c r="F364" s="13"/>
      <c r="G364" s="22"/>
      <c r="S364" s="41"/>
      <c r="T364" s="41"/>
      <c r="U364" s="40"/>
      <c r="V364" s="40"/>
    </row>
    <row r="365" spans="1:22" ht="15" customHeight="1" x14ac:dyDescent="0.25">
      <c r="A365" s="88" t="s">
        <v>142</v>
      </c>
      <c r="B365" s="23" t="s">
        <v>143</v>
      </c>
      <c r="C365" s="68"/>
      <c r="D365" s="25">
        <f t="shared" si="16"/>
        <v>112.89999999999999</v>
      </c>
      <c r="E365" s="25">
        <f>SUM(E366+E367+E368)</f>
        <v>112.1</v>
      </c>
      <c r="F365" s="25">
        <f>SUM(F366+F367+F368)</f>
        <v>85.5</v>
      </c>
      <c r="G365" s="25">
        <f>SUM(G366+G367+G368)</f>
        <v>0.8</v>
      </c>
      <c r="S365" s="41"/>
      <c r="T365" s="41"/>
      <c r="U365" s="40"/>
      <c r="V365" s="40"/>
    </row>
    <row r="366" spans="1:22" ht="12.75" customHeight="1" x14ac:dyDescent="0.25">
      <c r="A366" s="88"/>
      <c r="B366" s="12" t="s">
        <v>23</v>
      </c>
      <c r="C366" s="70" t="s">
        <v>22</v>
      </c>
      <c r="D366" s="13">
        <f t="shared" si="16"/>
        <v>5.5</v>
      </c>
      <c r="E366" s="13">
        <v>5.5</v>
      </c>
      <c r="F366" s="13"/>
      <c r="G366" s="13"/>
      <c r="S366" s="41"/>
      <c r="T366" s="41"/>
      <c r="U366" s="40"/>
      <c r="V366" s="40"/>
    </row>
    <row r="367" spans="1:22" ht="12.75" customHeight="1" x14ac:dyDescent="0.25">
      <c r="A367" s="88"/>
      <c r="B367" s="12" t="s">
        <v>15</v>
      </c>
      <c r="C367" s="78" t="s">
        <v>27</v>
      </c>
      <c r="D367" s="13">
        <f t="shared" si="16"/>
        <v>106.39999999999999</v>
      </c>
      <c r="E367" s="13">
        <v>105.6</v>
      </c>
      <c r="F367" s="13">
        <v>85.5</v>
      </c>
      <c r="G367" s="13">
        <v>0.8</v>
      </c>
      <c r="S367" s="41"/>
      <c r="T367" s="41"/>
      <c r="U367" s="40"/>
      <c r="V367" s="40"/>
    </row>
    <row r="368" spans="1:22" ht="12.75" customHeight="1" x14ac:dyDescent="0.25">
      <c r="A368" s="88"/>
      <c r="B368" s="12" t="s">
        <v>19</v>
      </c>
      <c r="C368" s="80"/>
      <c r="D368" s="13">
        <f t="shared" si="16"/>
        <v>1</v>
      </c>
      <c r="E368" s="13">
        <v>1</v>
      </c>
      <c r="F368" s="13"/>
      <c r="G368" s="22"/>
      <c r="S368" s="41"/>
      <c r="T368" s="41"/>
      <c r="U368" s="40"/>
      <c r="V368" s="40"/>
    </row>
    <row r="369" spans="1:22" ht="15" customHeight="1" x14ac:dyDescent="0.25">
      <c r="A369" s="88" t="s">
        <v>144</v>
      </c>
      <c r="B369" s="23" t="s">
        <v>145</v>
      </c>
      <c r="C369" s="68"/>
      <c r="D369" s="25">
        <f t="shared" si="16"/>
        <v>1938.2</v>
      </c>
      <c r="E369" s="25">
        <f>SUM(E370:E376)</f>
        <v>1382.8</v>
      </c>
      <c r="F369" s="25">
        <f>SUM(F370:F376)</f>
        <v>1114.5</v>
      </c>
      <c r="G369" s="25">
        <f>SUM(G370:G376)</f>
        <v>555.40000000000009</v>
      </c>
      <c r="S369" s="41"/>
      <c r="T369" s="41"/>
      <c r="U369" s="40"/>
      <c r="V369" s="40"/>
    </row>
    <row r="370" spans="1:22" ht="12.75" customHeight="1" x14ac:dyDescent="0.25">
      <c r="A370" s="88"/>
      <c r="B370" s="18" t="s">
        <v>20</v>
      </c>
      <c r="C370" s="70" t="s">
        <v>16</v>
      </c>
      <c r="D370" s="13">
        <f t="shared" si="16"/>
        <v>187</v>
      </c>
      <c r="E370" s="13">
        <v>187</v>
      </c>
      <c r="F370" s="13">
        <v>182.4</v>
      </c>
      <c r="G370" s="13"/>
      <c r="S370" s="41"/>
      <c r="T370" s="41"/>
      <c r="U370" s="40"/>
      <c r="V370" s="40"/>
    </row>
    <row r="371" spans="1:22" ht="12.75" customHeight="1" x14ac:dyDescent="0.25">
      <c r="A371" s="88"/>
      <c r="B371" s="12" t="s">
        <v>21</v>
      </c>
      <c r="C371" s="78" t="s">
        <v>30</v>
      </c>
      <c r="D371" s="13">
        <f t="shared" si="16"/>
        <v>500</v>
      </c>
      <c r="E371" s="13">
        <v>135.69999999999999</v>
      </c>
      <c r="F371" s="13">
        <v>115</v>
      </c>
      <c r="G371" s="13">
        <v>364.3</v>
      </c>
      <c r="S371" s="41"/>
      <c r="T371" s="41"/>
      <c r="U371" s="40"/>
      <c r="V371" s="40"/>
    </row>
    <row r="372" spans="1:22" ht="12.75" customHeight="1" x14ac:dyDescent="0.25">
      <c r="A372" s="88"/>
      <c r="B372" s="12" t="s">
        <v>31</v>
      </c>
      <c r="C372" s="79"/>
      <c r="D372" s="13">
        <f t="shared" si="16"/>
        <v>757.59999999999991</v>
      </c>
      <c r="E372" s="13">
        <v>694.8</v>
      </c>
      <c r="F372" s="13">
        <v>630.79999999999995</v>
      </c>
      <c r="G372" s="13">
        <v>62.8</v>
      </c>
      <c r="H372" s="17"/>
      <c r="S372" s="41"/>
      <c r="T372" s="41"/>
      <c r="U372" s="40"/>
      <c r="V372" s="40"/>
    </row>
    <row r="373" spans="1:22" ht="12.75" customHeight="1" x14ac:dyDescent="0.25">
      <c r="A373" s="88"/>
      <c r="B373" s="12" t="s">
        <v>28</v>
      </c>
      <c r="C373" s="79"/>
      <c r="D373" s="13">
        <f t="shared" si="16"/>
        <v>129.5</v>
      </c>
      <c r="E373" s="13">
        <v>1.2</v>
      </c>
      <c r="F373" s="13"/>
      <c r="G373" s="13">
        <v>128.30000000000001</v>
      </c>
      <c r="H373" s="17"/>
      <c r="S373" s="41"/>
      <c r="T373" s="41"/>
      <c r="U373" s="40"/>
      <c r="V373" s="40"/>
    </row>
    <row r="374" spans="1:22" ht="12.75" customHeight="1" x14ac:dyDescent="0.25">
      <c r="A374" s="88"/>
      <c r="B374" s="12" t="s">
        <v>117</v>
      </c>
      <c r="C374" s="79"/>
      <c r="D374" s="13">
        <f t="shared" si="16"/>
        <v>39.299999999999997</v>
      </c>
      <c r="E374" s="13">
        <v>39.299999999999997</v>
      </c>
      <c r="F374" s="13">
        <v>37</v>
      </c>
      <c r="G374" s="13"/>
      <c r="H374" s="17"/>
      <c r="S374" s="41"/>
      <c r="T374" s="41"/>
      <c r="U374" s="40"/>
      <c r="V374" s="40"/>
    </row>
    <row r="375" spans="1:22" ht="12.75" customHeight="1" x14ac:dyDescent="0.25">
      <c r="A375" s="88"/>
      <c r="B375" s="18" t="s">
        <v>20</v>
      </c>
      <c r="C375" s="79"/>
      <c r="D375" s="13">
        <f t="shared" si="16"/>
        <v>118.1</v>
      </c>
      <c r="E375" s="13">
        <v>118.1</v>
      </c>
      <c r="F375" s="13">
        <v>113.9</v>
      </c>
      <c r="G375" s="13"/>
      <c r="H375" s="17"/>
      <c r="S375" s="41"/>
      <c r="T375" s="41"/>
      <c r="U375" s="40"/>
      <c r="V375" s="40"/>
    </row>
    <row r="376" spans="1:22" ht="12.75" customHeight="1" x14ac:dyDescent="0.25">
      <c r="A376" s="88"/>
      <c r="B376" s="12" t="s">
        <v>19</v>
      </c>
      <c r="C376" s="80"/>
      <c r="D376" s="13">
        <f t="shared" si="16"/>
        <v>206.7</v>
      </c>
      <c r="E376" s="13">
        <v>206.7</v>
      </c>
      <c r="F376" s="13">
        <v>35.4</v>
      </c>
      <c r="G376" s="22"/>
      <c r="S376" s="41"/>
      <c r="T376" s="41"/>
      <c r="U376" s="40"/>
      <c r="V376" s="40"/>
    </row>
    <row r="377" spans="1:22" ht="15" customHeight="1" x14ac:dyDescent="0.25">
      <c r="A377" s="88" t="s">
        <v>146</v>
      </c>
      <c r="B377" s="23" t="s">
        <v>147</v>
      </c>
      <c r="C377" s="68"/>
      <c r="D377" s="25">
        <f t="shared" si="16"/>
        <v>632.19999999999993</v>
      </c>
      <c r="E377" s="25">
        <f t="shared" ref="E377:F377" si="17">SUM(E378:E382)</f>
        <v>632.19999999999993</v>
      </c>
      <c r="F377" s="25">
        <f t="shared" si="17"/>
        <v>442.4</v>
      </c>
      <c r="G377" s="26">
        <f>SUM(G378:G382)</f>
        <v>0</v>
      </c>
      <c r="S377" s="41"/>
      <c r="T377" s="41"/>
      <c r="U377" s="40"/>
      <c r="V377" s="40"/>
    </row>
    <row r="378" spans="1:22" ht="12.75" customHeight="1" x14ac:dyDescent="0.25">
      <c r="A378" s="88"/>
      <c r="B378" s="12" t="s">
        <v>21</v>
      </c>
      <c r="C378" s="78" t="s">
        <v>30</v>
      </c>
      <c r="D378" s="13">
        <f t="shared" ref="D378:D379" si="18">SUM(G378+E378)</f>
        <v>44.9</v>
      </c>
      <c r="E378" s="13">
        <v>44.9</v>
      </c>
      <c r="F378" s="13">
        <v>44</v>
      </c>
      <c r="G378" s="13"/>
      <c r="S378" s="41"/>
      <c r="T378" s="41"/>
      <c r="U378" s="40"/>
      <c r="V378" s="40"/>
    </row>
    <row r="379" spans="1:22" ht="12.75" customHeight="1" x14ac:dyDescent="0.25">
      <c r="A379" s="88"/>
      <c r="B379" s="12" t="s">
        <v>15</v>
      </c>
      <c r="C379" s="79"/>
      <c r="D379" s="13">
        <f t="shared" si="18"/>
        <v>56</v>
      </c>
      <c r="E379" s="13">
        <v>56</v>
      </c>
      <c r="F379" s="13">
        <v>41.2</v>
      </c>
      <c r="G379" s="13"/>
      <c r="S379" s="41"/>
      <c r="T379" s="41"/>
      <c r="U379" s="40"/>
      <c r="V379" s="40"/>
    </row>
    <row r="380" spans="1:22" ht="12.75" customHeight="1" x14ac:dyDescent="0.25">
      <c r="A380" s="88"/>
      <c r="B380" s="12" t="s">
        <v>31</v>
      </c>
      <c r="C380" s="79"/>
      <c r="D380" s="13">
        <f t="shared" si="16"/>
        <v>521.29999999999995</v>
      </c>
      <c r="E380" s="13">
        <v>521.29999999999995</v>
      </c>
      <c r="F380" s="13">
        <v>357.2</v>
      </c>
      <c r="G380" s="13"/>
      <c r="S380" s="41"/>
      <c r="T380" s="41"/>
      <c r="U380" s="40"/>
      <c r="V380" s="40"/>
    </row>
    <row r="381" spans="1:22" ht="12.75" customHeight="1" x14ac:dyDescent="0.25">
      <c r="A381" s="88"/>
      <c r="B381" s="12" t="s">
        <v>117</v>
      </c>
      <c r="C381" s="79"/>
      <c r="D381" s="13">
        <f t="shared" si="16"/>
        <v>0.6</v>
      </c>
      <c r="E381" s="13">
        <v>0.6</v>
      </c>
      <c r="F381" s="13"/>
      <c r="G381" s="13"/>
      <c r="S381" s="41"/>
      <c r="T381" s="41"/>
      <c r="U381" s="40"/>
      <c r="V381" s="40"/>
    </row>
    <row r="382" spans="1:22" ht="12.75" customHeight="1" x14ac:dyDescent="0.25">
      <c r="A382" s="88"/>
      <c r="B382" s="12" t="s">
        <v>19</v>
      </c>
      <c r="C382" s="80"/>
      <c r="D382" s="13">
        <f t="shared" si="16"/>
        <v>9.4</v>
      </c>
      <c r="E382" s="13">
        <v>9.4</v>
      </c>
      <c r="F382" s="13"/>
      <c r="G382" s="22"/>
      <c r="S382" s="41"/>
      <c r="T382" s="41"/>
      <c r="U382" s="40"/>
      <c r="V382" s="40"/>
    </row>
    <row r="383" spans="1:22" ht="15" customHeight="1" x14ac:dyDescent="0.25">
      <c r="A383" s="81" t="s">
        <v>148</v>
      </c>
      <c r="B383" s="23" t="s">
        <v>149</v>
      </c>
      <c r="C383" s="68"/>
      <c r="D383" s="25">
        <f t="shared" si="16"/>
        <v>406.6</v>
      </c>
      <c r="E383" s="25">
        <f>SUM(E384:E389)</f>
        <v>406.6</v>
      </c>
      <c r="F383" s="25">
        <f>SUM(F384:F389)</f>
        <v>266.59999999999997</v>
      </c>
      <c r="G383" s="26">
        <f>SUM(G384:G389)</f>
        <v>0</v>
      </c>
      <c r="S383" s="41"/>
      <c r="T383" s="41"/>
      <c r="U383" s="40"/>
      <c r="V383" s="40"/>
    </row>
    <row r="384" spans="1:22" ht="12.75" customHeight="1" x14ac:dyDescent="0.25">
      <c r="A384" s="81"/>
      <c r="B384" s="12" t="s">
        <v>15</v>
      </c>
      <c r="C384" s="78" t="s">
        <v>32</v>
      </c>
      <c r="D384" s="13">
        <f t="shared" si="16"/>
        <v>4.0999999999999996</v>
      </c>
      <c r="E384" s="13">
        <v>4.0999999999999996</v>
      </c>
      <c r="F384" s="13"/>
      <c r="G384" s="13"/>
      <c r="S384" s="41"/>
      <c r="T384" s="41"/>
      <c r="U384" s="40"/>
      <c r="V384" s="40"/>
    </row>
    <row r="385" spans="1:22" ht="12.75" customHeight="1" x14ac:dyDescent="0.25">
      <c r="A385" s="81"/>
      <c r="B385" s="12" t="s">
        <v>31</v>
      </c>
      <c r="C385" s="79"/>
      <c r="D385" s="46">
        <f t="shared" si="16"/>
        <v>3.2</v>
      </c>
      <c r="E385" s="46">
        <v>3.2</v>
      </c>
      <c r="F385" s="46"/>
      <c r="G385" s="46"/>
      <c r="S385" s="41"/>
      <c r="T385" s="41"/>
      <c r="U385" s="40"/>
      <c r="V385" s="40"/>
    </row>
    <row r="386" spans="1:22" ht="12.75" customHeight="1" x14ac:dyDescent="0.25">
      <c r="A386" s="81"/>
      <c r="B386" s="12" t="s">
        <v>117</v>
      </c>
      <c r="C386" s="79"/>
      <c r="D386" s="46">
        <f t="shared" si="16"/>
        <v>18.899999999999999</v>
      </c>
      <c r="E386" s="46">
        <v>18.899999999999999</v>
      </c>
      <c r="F386" s="46"/>
      <c r="G386" s="46"/>
      <c r="S386" s="41"/>
      <c r="T386" s="41"/>
      <c r="U386" s="40"/>
      <c r="V386" s="40"/>
    </row>
    <row r="387" spans="1:22" ht="12.75" customHeight="1" x14ac:dyDescent="0.25">
      <c r="A387" s="81"/>
      <c r="B387" s="12" t="s">
        <v>21</v>
      </c>
      <c r="C387" s="79"/>
      <c r="D387" s="46">
        <f t="shared" si="16"/>
        <v>31.8</v>
      </c>
      <c r="E387" s="46">
        <v>31.8</v>
      </c>
      <c r="F387" s="46">
        <v>2.2000000000000002</v>
      </c>
      <c r="G387" s="46"/>
      <c r="S387" s="41"/>
      <c r="T387" s="41"/>
      <c r="U387" s="40"/>
      <c r="V387" s="40"/>
    </row>
    <row r="388" spans="1:22" ht="12.75" customHeight="1" x14ac:dyDescent="0.25">
      <c r="A388" s="81"/>
      <c r="B388" s="12" t="s">
        <v>24</v>
      </c>
      <c r="C388" s="79"/>
      <c r="D388" s="46">
        <f t="shared" si="16"/>
        <v>3.3</v>
      </c>
      <c r="E388" s="46">
        <v>3.3</v>
      </c>
      <c r="F388" s="46"/>
      <c r="G388" s="46"/>
      <c r="S388" s="41"/>
      <c r="T388" s="41"/>
      <c r="U388" s="40"/>
      <c r="V388" s="40"/>
    </row>
    <row r="389" spans="1:22" ht="12.75" customHeight="1" x14ac:dyDescent="0.25">
      <c r="A389" s="81"/>
      <c r="B389" s="47" t="s">
        <v>20</v>
      </c>
      <c r="C389" s="80"/>
      <c r="D389" s="46">
        <f t="shared" si="16"/>
        <v>345.3</v>
      </c>
      <c r="E389" s="46">
        <v>345.3</v>
      </c>
      <c r="F389" s="46">
        <v>264.39999999999998</v>
      </c>
      <c r="G389" s="46"/>
      <c r="S389" s="41"/>
      <c r="T389" s="41"/>
      <c r="U389" s="40"/>
      <c r="V389" s="40"/>
    </row>
    <row r="390" spans="1:22" ht="18" customHeight="1" x14ac:dyDescent="0.25">
      <c r="A390" s="87" t="s">
        <v>150</v>
      </c>
      <c r="B390" s="87"/>
      <c r="C390" s="48"/>
      <c r="D390" s="49">
        <f>SUM(G390+E390)</f>
        <v>44958.400000000009</v>
      </c>
      <c r="E390" s="49">
        <f>SUM(E454+E448+E440+E431+E421+E412+E401+E391)</f>
        <v>35701.200000000004</v>
      </c>
      <c r="F390" s="49">
        <f>SUM(F454+F448+F440+F431+F421+F412+F401+F391)</f>
        <v>22058.9</v>
      </c>
      <c r="G390" s="49">
        <f>SUM(G454+G448+G440+G431+G421+G412+G401+G391)</f>
        <v>9257.2000000000007</v>
      </c>
    </row>
    <row r="391" spans="1:22" ht="15" customHeight="1" x14ac:dyDescent="0.25">
      <c r="A391" s="86" t="s">
        <v>151</v>
      </c>
      <c r="B391" s="86"/>
      <c r="C391" s="50" t="s">
        <v>16</v>
      </c>
      <c r="D391" s="51">
        <f>SUM(G391+E391)</f>
        <v>7414.9000000000005</v>
      </c>
      <c r="E391" s="51">
        <f>SUM(E392:E400)</f>
        <v>7170.0000000000009</v>
      </c>
      <c r="F391" s="51">
        <f t="shared" ref="F391" si="19">SUM(F392:F400)</f>
        <v>4998.7</v>
      </c>
      <c r="G391" s="51">
        <f>SUM(G392:G400)</f>
        <v>244.9</v>
      </c>
      <c r="O391" s="52"/>
    </row>
    <row r="392" spans="1:22" ht="12.75" customHeight="1" x14ac:dyDescent="0.25">
      <c r="A392" s="53"/>
      <c r="B392" s="54" t="s">
        <v>21</v>
      </c>
      <c r="C392" s="50"/>
      <c r="D392" s="13">
        <f>SUM(G392+E392)</f>
        <v>44.6</v>
      </c>
      <c r="E392" s="55"/>
      <c r="F392" s="55"/>
      <c r="G392" s="55">
        <f>SUM(G24)</f>
        <v>44.6</v>
      </c>
      <c r="O392" s="52"/>
    </row>
    <row r="393" spans="1:22" ht="12.95" customHeight="1" x14ac:dyDescent="0.25">
      <c r="A393" s="56"/>
      <c r="B393" s="57" t="s">
        <v>15</v>
      </c>
      <c r="C393" s="58"/>
      <c r="D393" s="13">
        <f>SUM(G393+E393)</f>
        <v>4041.900000000001</v>
      </c>
      <c r="E393" s="13">
        <f>SUM(E14+E16+E67+E73+E78+E83+E89+E95+E102+E107+E113+E119+E124+E131+E138)</f>
        <v>3932.900000000001</v>
      </c>
      <c r="F393" s="13">
        <f>SUM(F14+F16+F67+F73+F78+F83+F89+F95+F102+F107+F113+F119+F124+F131+F138)</f>
        <v>3067.7999999999997</v>
      </c>
      <c r="G393" s="13">
        <f>SUM(G14+G16+G67+G73+G78+G83+G89+G95+G102+G107+G113+G119+G124+G131+G138)</f>
        <v>109</v>
      </c>
    </row>
    <row r="394" spans="1:22" ht="12.95" customHeight="1" x14ac:dyDescent="0.25">
      <c r="A394" s="56"/>
      <c r="B394" s="47" t="s">
        <v>31</v>
      </c>
      <c r="C394" s="58"/>
      <c r="D394" s="13">
        <f t="shared" ref="D394:D397" si="20">SUM(G394+E394)</f>
        <v>111.4</v>
      </c>
      <c r="E394" s="13">
        <f t="shared" ref="E394" si="21">SUM(E18)</f>
        <v>111.4</v>
      </c>
      <c r="F394" s="13">
        <f>SUM(F18)</f>
        <v>109</v>
      </c>
      <c r="G394" s="13"/>
    </row>
    <row r="395" spans="1:22" ht="12.95" customHeight="1" x14ac:dyDescent="0.25">
      <c r="A395" s="56"/>
      <c r="B395" s="57" t="s">
        <v>162</v>
      </c>
      <c r="C395" s="58"/>
      <c r="D395" s="13">
        <f t="shared" si="20"/>
        <v>47.4</v>
      </c>
      <c r="E395" s="13"/>
      <c r="F395" s="13"/>
      <c r="G395" s="13">
        <f>SUM(G23)</f>
        <v>47.4</v>
      </c>
    </row>
    <row r="396" spans="1:22" ht="12.95" customHeight="1" x14ac:dyDescent="0.25">
      <c r="A396" s="56"/>
      <c r="B396" s="12" t="s">
        <v>117</v>
      </c>
      <c r="C396" s="58"/>
      <c r="D396" s="13">
        <f t="shared" si="20"/>
        <v>186.9</v>
      </c>
      <c r="E396" s="13">
        <f>SUM(E21+E139)</f>
        <v>186.9</v>
      </c>
      <c r="F396" s="13"/>
      <c r="G396" s="13"/>
    </row>
    <row r="397" spans="1:22" ht="12.95" customHeight="1" x14ac:dyDescent="0.25">
      <c r="A397" s="56"/>
      <c r="B397" s="12" t="s">
        <v>166</v>
      </c>
      <c r="C397" s="58"/>
      <c r="D397" s="13">
        <f t="shared" si="20"/>
        <v>43.9</v>
      </c>
      <c r="E397" s="13"/>
      <c r="F397" s="13"/>
      <c r="G397" s="13">
        <f>SUM(G22)</f>
        <v>43.9</v>
      </c>
    </row>
    <row r="398" spans="1:22" ht="12.95" customHeight="1" x14ac:dyDescent="0.25">
      <c r="A398" s="56"/>
      <c r="B398" s="12" t="s">
        <v>19</v>
      </c>
      <c r="C398" s="58"/>
      <c r="D398" s="13">
        <f t="shared" ref="D398:D430" si="22">SUM(G398+E398)</f>
        <v>27.5</v>
      </c>
      <c r="E398" s="13">
        <f>SUM(E17)</f>
        <v>27.5</v>
      </c>
      <c r="F398" s="13"/>
      <c r="G398" s="13"/>
    </row>
    <row r="399" spans="1:22" ht="12.95" customHeight="1" x14ac:dyDescent="0.25">
      <c r="A399" s="56"/>
      <c r="B399" s="12" t="s">
        <v>24</v>
      </c>
      <c r="C399" s="58"/>
      <c r="D399" s="13">
        <f t="shared" si="22"/>
        <v>15.9</v>
      </c>
      <c r="E399" s="13">
        <f>SUM(E20)</f>
        <v>15.9</v>
      </c>
      <c r="F399" s="13">
        <f>SUM(F20)</f>
        <v>15.6</v>
      </c>
      <c r="G399" s="13"/>
    </row>
    <row r="400" spans="1:22" ht="12.95" customHeight="1" x14ac:dyDescent="0.25">
      <c r="A400" s="56"/>
      <c r="B400" s="18" t="s">
        <v>20</v>
      </c>
      <c r="C400" s="58"/>
      <c r="D400" s="13">
        <f t="shared" si="22"/>
        <v>2895.4000000000005</v>
      </c>
      <c r="E400" s="13">
        <f>SUM(E19+E140+E142+E148+E154+E161+E167+E173+E180+E188+E193+E199+E204+E209+E215+E221+E227+E233+E238+E244+E250+E263+E269+E280+E286+E370+E275+E257)</f>
        <v>2895.4000000000005</v>
      </c>
      <c r="F400" s="13">
        <f>SUM(F19+F140+F142+F148+F154+F161+F167+F173+F180+F188+F193+F199+F204+F209+F215+F221+F227+F233+F238+F244+F250+F263+F269+F280+F286+F370+F275+F257)</f>
        <v>1806.3000000000002</v>
      </c>
      <c r="G400" s="13"/>
    </row>
    <row r="401" spans="1:7" ht="15" customHeight="1" x14ac:dyDescent="0.25">
      <c r="A401" s="84" t="s">
        <v>152</v>
      </c>
      <c r="B401" s="84"/>
      <c r="C401" s="50" t="s">
        <v>22</v>
      </c>
      <c r="D401" s="51">
        <f>SUM(G401+E401)</f>
        <v>16812.5</v>
      </c>
      <c r="E401" s="51">
        <f>SUM(E402:E411)</f>
        <v>15654.800000000001</v>
      </c>
      <c r="F401" s="51">
        <f>SUM(F402:F411)</f>
        <v>12675.300000000001</v>
      </c>
      <c r="G401" s="51">
        <f>SUM(G402:G411)</f>
        <v>1157.7</v>
      </c>
    </row>
    <row r="402" spans="1:7" ht="12.95" customHeight="1" x14ac:dyDescent="0.25">
      <c r="A402" s="56"/>
      <c r="B402" s="12" t="s">
        <v>15</v>
      </c>
      <c r="C402" s="58"/>
      <c r="D402" s="13">
        <f t="shared" si="22"/>
        <v>7621.2999999999993</v>
      </c>
      <c r="E402" s="13">
        <f>SUM(E25+E143+E149+E155+E162+E168+E174+E182+E189+E194+E200+E205+E210+E216+E222+E228+E234+E239+E245+E251+E258+E264+E270+E276+E281+E287+E292+E297+E302)</f>
        <v>7340.4</v>
      </c>
      <c r="F402" s="13">
        <f>SUM(F25+F143+F149+F155+F162+F168+F174+F182+F189+F194+F200+F205+F210+F216+F222+F228+F234+F239+F245+F251+F258+F264+F270+F276+F281+F287+F292+F297+F302)</f>
        <v>5436.0000000000009</v>
      </c>
      <c r="G402" s="13">
        <f>SUM(G25+G143+G149+G155+G162+G168+G174+G182+G189+G194+G200+G205+G210+G216+G222+G228+G234+G239+G245+G251+G258+G264+G270+G276+G281+G287+G292+G297+G302)</f>
        <v>280.90000000000003</v>
      </c>
    </row>
    <row r="403" spans="1:7" ht="12.95" customHeight="1" x14ac:dyDescent="0.25">
      <c r="A403" s="56"/>
      <c r="B403" s="12" t="s">
        <v>21</v>
      </c>
      <c r="C403" s="58"/>
      <c r="D403" s="13">
        <f t="shared" si="22"/>
        <v>463.2</v>
      </c>
      <c r="E403" s="13">
        <f>SUM(E26+E181)</f>
        <v>172.2</v>
      </c>
      <c r="F403" s="13">
        <f>SUM(F26+F181)</f>
        <v>14.1</v>
      </c>
      <c r="G403" s="13">
        <f>SUM(G26+G181)</f>
        <v>291</v>
      </c>
    </row>
    <row r="404" spans="1:7" ht="12.95" customHeight="1" x14ac:dyDescent="0.25">
      <c r="A404" s="56"/>
      <c r="B404" s="12" t="s">
        <v>167</v>
      </c>
      <c r="C404" s="58"/>
      <c r="D404" s="13">
        <f t="shared" si="22"/>
        <v>116.80000000000001</v>
      </c>
      <c r="E404" s="13">
        <f>SUM(E27+E301+E307+E312+E324+E331+E335+E340+E347+E352+E357+E361+E366+E319)</f>
        <v>116.80000000000001</v>
      </c>
      <c r="F404" s="13">
        <f>SUM(F27+F301+F307+F312+F324+F331+F335+F340+F347+F352+F357+F361+F366+F319)</f>
        <v>3.2</v>
      </c>
      <c r="G404" s="13"/>
    </row>
    <row r="405" spans="1:7" ht="12.95" customHeight="1" x14ac:dyDescent="0.25">
      <c r="A405" s="56"/>
      <c r="B405" s="12" t="s">
        <v>24</v>
      </c>
      <c r="C405" s="58"/>
      <c r="D405" s="13">
        <f t="shared" si="22"/>
        <v>20.7</v>
      </c>
      <c r="E405" s="13"/>
      <c r="F405" s="13"/>
      <c r="G405" s="13">
        <f>SUM(G28)</f>
        <v>20.7</v>
      </c>
    </row>
    <row r="406" spans="1:7" ht="12.95" customHeight="1" x14ac:dyDescent="0.25">
      <c r="A406" s="56"/>
      <c r="B406" s="12" t="s">
        <v>160</v>
      </c>
      <c r="C406" s="59"/>
      <c r="D406" s="13">
        <f t="shared" si="22"/>
        <v>7573.6</v>
      </c>
      <c r="E406" s="13">
        <f>SUM(E144+E150+E156+E163+E169+E175+E183+E190+E195+E201+E206+E211+E217+E223+E229+E235+E240+E246+E252+E259+E265+E271+E277+E282+E288+E299+E303+E29)</f>
        <v>7569.1</v>
      </c>
      <c r="F406" s="13">
        <f>SUM(F144+F150+F156+F163+F169+F175+F183+F190+F195+F201+F206+F211+F217+F223+F229+F235+F240+F246+F252+F259+F265+F271+F277+F282+F288+F299+F303+F29)</f>
        <v>7196.5999999999995</v>
      </c>
      <c r="G406" s="13">
        <f>SUM(G144+G150+G156+G163+G169+G175+G183+G190+G195+G201+G206+G211+G217+G223+G229+G235+G240+G246+G252+G259+G265+G271+G277+G282+G288+G299+G303+G29)</f>
        <v>4.5</v>
      </c>
    </row>
    <row r="407" spans="1:7" ht="12.95" customHeight="1" x14ac:dyDescent="0.25">
      <c r="A407" s="56"/>
      <c r="B407" s="12" t="s">
        <v>165</v>
      </c>
      <c r="C407" s="59"/>
      <c r="D407" s="13">
        <f t="shared" si="22"/>
        <v>532.70000000000005</v>
      </c>
      <c r="E407" s="13"/>
      <c r="F407" s="13"/>
      <c r="G407" s="13">
        <f>SUM(G254+G185)</f>
        <v>532.70000000000005</v>
      </c>
    </row>
    <row r="408" spans="1:7" ht="12.95" customHeight="1" x14ac:dyDescent="0.25">
      <c r="A408" s="56"/>
      <c r="B408" s="12" t="s">
        <v>28</v>
      </c>
      <c r="C408" s="59"/>
      <c r="D408" s="13">
        <f t="shared" si="22"/>
        <v>19.5</v>
      </c>
      <c r="E408" s="13"/>
      <c r="F408" s="13"/>
      <c r="G408" s="13">
        <f>SUM(G32)</f>
        <v>19.5</v>
      </c>
    </row>
    <row r="409" spans="1:7" ht="12.95" customHeight="1" x14ac:dyDescent="0.25">
      <c r="A409" s="56"/>
      <c r="B409" s="12" t="s">
        <v>117</v>
      </c>
      <c r="C409" s="59"/>
      <c r="D409" s="13">
        <f t="shared" si="22"/>
        <v>116.8</v>
      </c>
      <c r="E409" s="13">
        <f>SUM(E304+E30+E145+E151+E157+E164+E170+E176+E184+E218+E224+E230+E241+E247+E253+E260+E266+E272+E283+E289+E293+E298+E212+E196)</f>
        <v>115</v>
      </c>
      <c r="F409" s="13">
        <f>SUM(F304+F30+F145+F151+F157+F164+F170+F176+F184+F218+F224+F230+F241+F247+F253+F260+F266+F272+F283+F289+F293+F298+F212+F196)</f>
        <v>25.400000000000002</v>
      </c>
      <c r="G409" s="13">
        <f>SUM(G304+G30+G145+G151+G157+G164+G170+G176+G184+G218+G224+G230+G241+G247+G253+G260+G266+G272+G283+G289+G293)</f>
        <v>1.8</v>
      </c>
    </row>
    <row r="410" spans="1:7" ht="12.95" customHeight="1" x14ac:dyDescent="0.25">
      <c r="A410" s="56"/>
      <c r="B410" s="12" t="s">
        <v>166</v>
      </c>
      <c r="C410" s="59"/>
      <c r="D410" s="13">
        <f t="shared" si="22"/>
        <v>48.2</v>
      </c>
      <c r="E410" s="13">
        <f>SUM(E31)</f>
        <v>48.2</v>
      </c>
      <c r="F410" s="13"/>
      <c r="G410" s="13"/>
    </row>
    <row r="411" spans="1:7" ht="12.95" customHeight="1" x14ac:dyDescent="0.25">
      <c r="A411" s="56"/>
      <c r="B411" s="12" t="s">
        <v>19</v>
      </c>
      <c r="C411" s="59"/>
      <c r="D411" s="13">
        <f t="shared" si="22"/>
        <v>299.7</v>
      </c>
      <c r="E411" s="13">
        <f>SUM(E146+E152+E158+E165+E171+E177+E186+E191+E197+E202+E207+E213+E219+E225+E231+E236+E242+E248+E255+E261+E267+E273+E278+E284+E290+E294+E305)</f>
        <v>293.09999999999997</v>
      </c>
      <c r="F411" s="13"/>
      <c r="G411" s="13">
        <f>SUM(G146+G152+G158+G165+G171+G177+G186+G191+G197+G202+G207+G213+G219+G225+G231+G236+G242+G248+G255+G261+G267+G273+G278+G284+G290+G294+G305)</f>
        <v>6.6</v>
      </c>
    </row>
    <row r="412" spans="1:7" ht="15" customHeight="1" x14ac:dyDescent="0.25">
      <c r="A412" s="84" t="s">
        <v>153</v>
      </c>
      <c r="B412" s="84"/>
      <c r="C412" s="50" t="s">
        <v>27</v>
      </c>
      <c r="D412" s="51">
        <f>SUM(G412+E412)</f>
        <v>5252.2000000000007</v>
      </c>
      <c r="E412" s="51">
        <f t="shared" ref="E412:F412" si="23">SUM(E413:E420)</f>
        <v>3429.1000000000008</v>
      </c>
      <c r="F412" s="51">
        <f t="shared" si="23"/>
        <v>2322.3000000000002</v>
      </c>
      <c r="G412" s="51">
        <f>SUM(G413:G420)</f>
        <v>1823.1</v>
      </c>
    </row>
    <row r="413" spans="1:7" ht="12.75" customHeight="1" x14ac:dyDescent="0.25">
      <c r="A413" s="53"/>
      <c r="B413" s="54" t="s">
        <v>21</v>
      </c>
      <c r="C413" s="50"/>
      <c r="D413" s="13">
        <f t="shared" si="22"/>
        <v>837.3</v>
      </c>
      <c r="E413" s="55">
        <f t="shared" ref="E413:F413" si="24">SUM(E35+E325)</f>
        <v>5</v>
      </c>
      <c r="F413" s="55">
        <f t="shared" si="24"/>
        <v>4.5</v>
      </c>
      <c r="G413" s="55">
        <f>SUM(G35+G325)</f>
        <v>832.3</v>
      </c>
    </row>
    <row r="414" spans="1:7" ht="12.75" customHeight="1" x14ac:dyDescent="0.25">
      <c r="A414" s="53"/>
      <c r="B414" s="12" t="s">
        <v>24</v>
      </c>
      <c r="C414" s="50"/>
      <c r="D414" s="13">
        <f t="shared" si="22"/>
        <v>69.900000000000006</v>
      </c>
      <c r="E414" s="55"/>
      <c r="F414" s="55"/>
      <c r="G414" s="55">
        <f>SUM(G36+G326)</f>
        <v>69.900000000000006</v>
      </c>
    </row>
    <row r="415" spans="1:7" ht="12.95" customHeight="1" x14ac:dyDescent="0.25">
      <c r="A415" s="56"/>
      <c r="B415" s="12" t="s">
        <v>15</v>
      </c>
      <c r="C415" s="58"/>
      <c r="D415" s="13">
        <f t="shared" si="22"/>
        <v>3514.900000000001</v>
      </c>
      <c r="E415" s="13">
        <f t="shared" ref="E415:F415" si="25">SUM(E308+E313+E320+E327+E332+E336+E341+E344+E348+E358+E353+E362+E367+E33+E295+E96+E125+E132)</f>
        <v>3234.5000000000009</v>
      </c>
      <c r="F415" s="13">
        <f t="shared" si="25"/>
        <v>2317.8000000000002</v>
      </c>
      <c r="G415" s="13">
        <f>SUM(G308+G313+G320+G327+G332+G336+G341+G344+G348+G358+G353+G362+G367+G33+G295+G96+G125+G132)</f>
        <v>280.39999999999998</v>
      </c>
    </row>
    <row r="416" spans="1:7" ht="12.95" customHeight="1" x14ac:dyDescent="0.25">
      <c r="A416" s="56"/>
      <c r="B416" s="47" t="s">
        <v>31</v>
      </c>
      <c r="C416" s="58"/>
      <c r="D416" s="13">
        <f t="shared" si="22"/>
        <v>166.1</v>
      </c>
      <c r="E416" s="13">
        <f>SUM(E34)</f>
        <v>166.1</v>
      </c>
      <c r="F416" s="13"/>
      <c r="G416" s="13"/>
    </row>
    <row r="417" spans="1:7" ht="12.95" customHeight="1" x14ac:dyDescent="0.25">
      <c r="A417" s="56"/>
      <c r="B417" s="12" t="s">
        <v>165</v>
      </c>
      <c r="C417" s="58"/>
      <c r="D417" s="13">
        <f t="shared" si="22"/>
        <v>550</v>
      </c>
      <c r="E417" s="13"/>
      <c r="F417" s="13"/>
      <c r="G417" s="13">
        <f>SUM(G37)</f>
        <v>550</v>
      </c>
    </row>
    <row r="418" spans="1:7" ht="12.95" customHeight="1" x14ac:dyDescent="0.25">
      <c r="A418" s="56"/>
      <c r="B418" s="12" t="s">
        <v>28</v>
      </c>
      <c r="C418" s="58"/>
      <c r="D418" s="13">
        <f t="shared" si="22"/>
        <v>83.5</v>
      </c>
      <c r="E418" s="13"/>
      <c r="F418" s="13"/>
      <c r="G418" s="13">
        <f>SUM(G38)</f>
        <v>83.5</v>
      </c>
    </row>
    <row r="419" spans="1:7" ht="12.95" customHeight="1" x14ac:dyDescent="0.25">
      <c r="A419" s="56"/>
      <c r="B419" s="12" t="s">
        <v>117</v>
      </c>
      <c r="C419" s="58"/>
      <c r="D419" s="13">
        <f t="shared" si="22"/>
        <v>4.0999999999999996</v>
      </c>
      <c r="E419" s="13">
        <f>SUM(E309+E321+E328+E337+E349+E354+E363)</f>
        <v>4.0999999999999996</v>
      </c>
      <c r="F419" s="13"/>
      <c r="G419" s="13"/>
    </row>
    <row r="420" spans="1:7" ht="12.95" customHeight="1" x14ac:dyDescent="0.25">
      <c r="A420" s="56"/>
      <c r="B420" s="12" t="s">
        <v>19</v>
      </c>
      <c r="C420" s="58"/>
      <c r="D420" s="13">
        <f t="shared" si="22"/>
        <v>26.400000000000002</v>
      </c>
      <c r="E420" s="13">
        <f>SUM(E310+E314+E322+E329+E333+E338+E342+E345+E350+E355+E359+E364+E368)</f>
        <v>19.400000000000002</v>
      </c>
      <c r="F420" s="13"/>
      <c r="G420" s="13">
        <f>SUM(G310+G314+G322+G329+G333+G338+G342+G345+G350+G355+G359+G364+G368)</f>
        <v>7</v>
      </c>
    </row>
    <row r="421" spans="1:7" ht="15" customHeight="1" x14ac:dyDescent="0.25">
      <c r="A421" s="84" t="s">
        <v>154</v>
      </c>
      <c r="B421" s="84"/>
      <c r="C421" s="50" t="s">
        <v>29</v>
      </c>
      <c r="D421" s="51">
        <f>SUM(G421+E421)</f>
        <v>6274.7000000000007</v>
      </c>
      <c r="E421" s="51">
        <f t="shared" ref="E421:F421" si="26">SUM(E422:E430)</f>
        <v>2208.3000000000002</v>
      </c>
      <c r="F421" s="51">
        <f t="shared" si="26"/>
        <v>98.5</v>
      </c>
      <c r="G421" s="51">
        <f>SUM(G422:G430)</f>
        <v>4066.4000000000005</v>
      </c>
    </row>
    <row r="422" spans="1:7" ht="12.75" customHeight="1" x14ac:dyDescent="0.25">
      <c r="A422" s="53"/>
      <c r="B422" s="54" t="s">
        <v>21</v>
      </c>
      <c r="C422" s="50"/>
      <c r="D422" s="13">
        <f t="shared" si="22"/>
        <v>217.5</v>
      </c>
      <c r="E422" s="51"/>
      <c r="F422" s="51"/>
      <c r="G422" s="55">
        <f>SUM(G41)</f>
        <v>217.5</v>
      </c>
    </row>
    <row r="423" spans="1:7" ht="12.75" customHeight="1" x14ac:dyDescent="0.25">
      <c r="A423" s="53"/>
      <c r="B423" s="12" t="s">
        <v>24</v>
      </c>
      <c r="C423" s="50"/>
      <c r="D423" s="13">
        <f t="shared" si="22"/>
        <v>30.5</v>
      </c>
      <c r="E423" s="51"/>
      <c r="F423" s="51"/>
      <c r="G423" s="55">
        <f>SUM(G42)</f>
        <v>30.5</v>
      </c>
    </row>
    <row r="424" spans="1:7" ht="12.95" customHeight="1" x14ac:dyDescent="0.25">
      <c r="A424" s="60"/>
      <c r="B424" s="61" t="s">
        <v>15</v>
      </c>
      <c r="C424" s="58"/>
      <c r="D424" s="13">
        <f t="shared" si="22"/>
        <v>1931.9</v>
      </c>
      <c r="E424" s="13">
        <f t="shared" ref="E424:F424" si="27">SUM(E39+E68+E74+E79+E84+E90+E97+E103+E108+E114+E120+E126+E133+E178+E159)</f>
        <v>574.6</v>
      </c>
      <c r="F424" s="13">
        <f t="shared" si="27"/>
        <v>98.5</v>
      </c>
      <c r="G424" s="13">
        <f>SUM(G39+G68+G74+G79+G84+G90+G97+G103+G108+G114+G120+G126+G133+G178+G159)</f>
        <v>1357.3000000000002</v>
      </c>
    </row>
    <row r="425" spans="1:7" ht="12.95" customHeight="1" x14ac:dyDescent="0.25">
      <c r="A425" s="60"/>
      <c r="B425" s="47" t="s">
        <v>31</v>
      </c>
      <c r="C425" s="58"/>
      <c r="D425" s="13">
        <f t="shared" si="22"/>
        <v>103</v>
      </c>
      <c r="E425" s="13">
        <f t="shared" ref="E425" si="28">SUM(E86+E92+E99+E110+E116+E128+E135)</f>
        <v>66.7</v>
      </c>
      <c r="F425" s="13"/>
      <c r="G425" s="13">
        <f>SUM(G86+G92+G99+G110+G116+G128+G135+G70)</f>
        <v>36.299999999999997</v>
      </c>
    </row>
    <row r="426" spans="1:7" ht="12.95" customHeight="1" x14ac:dyDescent="0.25">
      <c r="A426" s="60"/>
      <c r="B426" s="57" t="s">
        <v>162</v>
      </c>
      <c r="C426" s="58"/>
      <c r="D426" s="13">
        <f t="shared" si="22"/>
        <v>260</v>
      </c>
      <c r="E426" s="13"/>
      <c r="F426" s="13"/>
      <c r="G426" s="13">
        <f>SUM(G40)</f>
        <v>260</v>
      </c>
    </row>
    <row r="427" spans="1:7" ht="12.95" customHeight="1" x14ac:dyDescent="0.25">
      <c r="A427" s="56"/>
      <c r="B427" s="18" t="s">
        <v>20</v>
      </c>
      <c r="C427" s="58"/>
      <c r="D427" s="13">
        <f t="shared" si="22"/>
        <v>27.8</v>
      </c>
      <c r="E427" s="13">
        <f>SUM(E45)</f>
        <v>27.8</v>
      </c>
      <c r="F427" s="13"/>
      <c r="G427" s="13"/>
    </row>
    <row r="428" spans="1:7" ht="12.95" customHeight="1" x14ac:dyDescent="0.25">
      <c r="A428" s="56"/>
      <c r="B428" s="12" t="s">
        <v>28</v>
      </c>
      <c r="C428" s="58"/>
      <c r="D428" s="13">
        <f t="shared" si="22"/>
        <v>38.4</v>
      </c>
      <c r="E428" s="13"/>
      <c r="F428" s="13"/>
      <c r="G428" s="13">
        <f>SUM(G43)</f>
        <v>38.4</v>
      </c>
    </row>
    <row r="429" spans="1:7" ht="12.95" customHeight="1" x14ac:dyDescent="0.25">
      <c r="A429" s="56"/>
      <c r="B429" s="12" t="s">
        <v>117</v>
      </c>
      <c r="C429" s="58"/>
      <c r="D429" s="13">
        <f t="shared" si="22"/>
        <v>3640.7</v>
      </c>
      <c r="E429" s="13">
        <f>SUM(E44)</f>
        <v>1514.3</v>
      </c>
      <c r="F429" s="13"/>
      <c r="G429" s="13">
        <f>SUM(G44)</f>
        <v>2126.4</v>
      </c>
    </row>
    <row r="430" spans="1:7" ht="12.95" customHeight="1" x14ac:dyDescent="0.25">
      <c r="A430" s="56"/>
      <c r="B430" s="12" t="s">
        <v>19</v>
      </c>
      <c r="C430" s="58"/>
      <c r="D430" s="13">
        <f t="shared" si="22"/>
        <v>24.9</v>
      </c>
      <c r="E430" s="13">
        <f>SUM(E69+E75+E80+E85+E91+E98+E104+E109+E115+E121+E127+E134)</f>
        <v>24.9</v>
      </c>
      <c r="F430" s="13"/>
      <c r="G430" s="13"/>
    </row>
    <row r="431" spans="1:7" ht="15" customHeight="1" x14ac:dyDescent="0.25">
      <c r="A431" s="84" t="s">
        <v>155</v>
      </c>
      <c r="B431" s="84"/>
      <c r="C431" s="50" t="s">
        <v>30</v>
      </c>
      <c r="D431" s="51">
        <f>SUM(G431+E431)</f>
        <v>6070.5</v>
      </c>
      <c r="E431" s="51">
        <f>SUM(E432:E439)</f>
        <v>4964.5</v>
      </c>
      <c r="F431" s="51">
        <f>SUM(F432:F439)</f>
        <v>1689.7000000000003</v>
      </c>
      <c r="G431" s="51">
        <f>SUM(G432:G439)</f>
        <v>1106</v>
      </c>
    </row>
    <row r="432" spans="1:7" ht="12.95" customHeight="1" x14ac:dyDescent="0.25">
      <c r="A432" s="56"/>
      <c r="B432" s="12" t="s">
        <v>15</v>
      </c>
      <c r="C432" s="58"/>
      <c r="D432" s="13">
        <f t="shared" ref="D432:D439" si="29">SUM(G432+E432)</f>
        <v>991.1</v>
      </c>
      <c r="E432" s="13">
        <f>SUM(E46+E379)</f>
        <v>896.9</v>
      </c>
      <c r="F432" s="13">
        <f>SUM(F46+F379)</f>
        <v>41.2</v>
      </c>
      <c r="G432" s="13">
        <f t="shared" ref="G432" si="30">SUM(G46)</f>
        <v>94.2</v>
      </c>
    </row>
    <row r="433" spans="1:7" ht="12.95" customHeight="1" x14ac:dyDescent="0.25">
      <c r="A433" s="62"/>
      <c r="B433" s="47" t="s">
        <v>31</v>
      </c>
      <c r="C433" s="63"/>
      <c r="D433" s="46">
        <f t="shared" si="29"/>
        <v>3137.1</v>
      </c>
      <c r="E433" s="46">
        <f>SUM(E47+E372+E380+E71+E76+E81+E87+E93+E100+E105+E111+E117+E122+E129+E136)</f>
        <v>2921.6</v>
      </c>
      <c r="F433" s="46">
        <f>SUM(F47+F372+F380+F71+F76+F81+F87+F93+F100+F105+F111+F117+F122+F129+F136)</f>
        <v>1198.2</v>
      </c>
      <c r="G433" s="46">
        <f>SUM(G47+G372+G380+G71+G76+G81+G87+G93+G100+G105+G111+G117+G122+G129+G136)</f>
        <v>215.49999999999997</v>
      </c>
    </row>
    <row r="434" spans="1:7" ht="12.95" customHeight="1" x14ac:dyDescent="0.25">
      <c r="A434" s="56"/>
      <c r="B434" s="12" t="s">
        <v>21</v>
      </c>
      <c r="C434" s="58"/>
      <c r="D434" s="13">
        <f t="shared" si="29"/>
        <v>961.59999999999991</v>
      </c>
      <c r="E434" s="13">
        <f t="shared" ref="E434:F434" si="31">SUM(E48+E371+E378)</f>
        <v>293.59999999999997</v>
      </c>
      <c r="F434" s="13">
        <f t="shared" si="31"/>
        <v>264</v>
      </c>
      <c r="G434" s="13">
        <f>SUM(G48+G371+G378)</f>
        <v>668</v>
      </c>
    </row>
    <row r="435" spans="1:7" ht="12.95" customHeight="1" x14ac:dyDescent="0.25">
      <c r="A435" s="56"/>
      <c r="B435" s="12" t="s">
        <v>28</v>
      </c>
      <c r="C435" s="58"/>
      <c r="D435" s="13">
        <f t="shared" si="29"/>
        <v>129.5</v>
      </c>
      <c r="E435" s="13">
        <f>SUM(E373)</f>
        <v>1.2</v>
      </c>
      <c r="F435" s="13"/>
      <c r="G435" s="13">
        <f>SUM(G373)</f>
        <v>128.30000000000001</v>
      </c>
    </row>
    <row r="436" spans="1:7" ht="12.95" customHeight="1" x14ac:dyDescent="0.25">
      <c r="A436" s="56"/>
      <c r="B436" s="12" t="s">
        <v>117</v>
      </c>
      <c r="C436" s="58"/>
      <c r="D436" s="13">
        <f t="shared" si="29"/>
        <v>44.9</v>
      </c>
      <c r="E436" s="13">
        <f>SUM(E374+E49+E381)</f>
        <v>44.9</v>
      </c>
      <c r="F436" s="13">
        <f>SUM(F374+F49+F381)</f>
        <v>37</v>
      </c>
      <c r="G436" s="13"/>
    </row>
    <row r="437" spans="1:7" ht="12.95" customHeight="1" x14ac:dyDescent="0.25">
      <c r="A437" s="56"/>
      <c r="B437" s="12" t="s">
        <v>24</v>
      </c>
      <c r="C437" s="58"/>
      <c r="D437" s="13">
        <f t="shared" si="29"/>
        <v>470.5</v>
      </c>
      <c r="E437" s="13">
        <f>SUM(E50)</f>
        <v>470.5</v>
      </c>
      <c r="F437" s="13"/>
      <c r="G437" s="13"/>
    </row>
    <row r="438" spans="1:7" ht="12.75" customHeight="1" x14ac:dyDescent="0.25">
      <c r="A438" s="64"/>
      <c r="B438" s="18" t="s">
        <v>20</v>
      </c>
      <c r="C438" s="64"/>
      <c r="D438" s="13">
        <f t="shared" si="29"/>
        <v>119.69999999999999</v>
      </c>
      <c r="E438" s="65">
        <f>SUM(E51+E375)</f>
        <v>119.69999999999999</v>
      </c>
      <c r="F438" s="65">
        <f>SUM(F51+F375)</f>
        <v>113.9</v>
      </c>
      <c r="G438" s="65"/>
    </row>
    <row r="439" spans="1:7" ht="12.95" customHeight="1" x14ac:dyDescent="0.25">
      <c r="A439" s="64"/>
      <c r="B439" s="12" t="s">
        <v>19</v>
      </c>
      <c r="C439" s="64"/>
      <c r="D439" s="13">
        <f t="shared" si="29"/>
        <v>216.1</v>
      </c>
      <c r="E439" s="65">
        <f>SUM(E376+E382)</f>
        <v>216.1</v>
      </c>
      <c r="F439" s="65">
        <f>SUM(F376+F382)</f>
        <v>35.4</v>
      </c>
      <c r="G439" s="65"/>
    </row>
    <row r="440" spans="1:7" ht="15" customHeight="1" x14ac:dyDescent="0.25">
      <c r="A440" s="84" t="s">
        <v>156</v>
      </c>
      <c r="B440" s="84"/>
      <c r="C440" s="50" t="s">
        <v>32</v>
      </c>
      <c r="D440" s="51">
        <f t="shared" ref="D440:D459" si="32">SUM(G440+E440)</f>
        <v>475.1</v>
      </c>
      <c r="E440" s="51">
        <f>SUM(E441:E447)</f>
        <v>475.1</v>
      </c>
      <c r="F440" s="51">
        <f>SUM(F441:F447)</f>
        <v>271.49999999999994</v>
      </c>
      <c r="G440" s="74">
        <f>SUM(G441:G447)</f>
        <v>0</v>
      </c>
    </row>
    <row r="441" spans="1:7" ht="12.95" customHeight="1" x14ac:dyDescent="0.25">
      <c r="A441" s="56"/>
      <c r="B441" s="12" t="s">
        <v>15</v>
      </c>
      <c r="C441" s="58"/>
      <c r="D441" s="13">
        <f t="shared" si="32"/>
        <v>39.1</v>
      </c>
      <c r="E441" s="13">
        <f>SUM(E52+E384)</f>
        <v>39.1</v>
      </c>
      <c r="F441" s="13"/>
      <c r="G441" s="13"/>
    </row>
    <row r="442" spans="1:7" ht="12.95" customHeight="1" x14ac:dyDescent="0.25">
      <c r="A442" s="56"/>
      <c r="B442" s="47" t="s">
        <v>31</v>
      </c>
      <c r="C442" s="58"/>
      <c r="D442" s="13">
        <f t="shared" si="32"/>
        <v>3.2</v>
      </c>
      <c r="E442" s="13">
        <f>SUM(E385)</f>
        <v>3.2</v>
      </c>
      <c r="F442" s="13"/>
      <c r="G442" s="13"/>
    </row>
    <row r="443" spans="1:7" ht="12.95" customHeight="1" x14ac:dyDescent="0.25">
      <c r="A443" s="56"/>
      <c r="B443" s="54" t="s">
        <v>21</v>
      </c>
      <c r="C443" s="58"/>
      <c r="D443" s="13">
        <f t="shared" si="32"/>
        <v>33.9</v>
      </c>
      <c r="E443" s="13">
        <f>SUM(E53+E387)</f>
        <v>33.9</v>
      </c>
      <c r="F443" s="13">
        <f>SUM(F53+F387)</f>
        <v>2.4000000000000004</v>
      </c>
      <c r="G443" s="13"/>
    </row>
    <row r="444" spans="1:7" ht="12.95" customHeight="1" x14ac:dyDescent="0.25">
      <c r="A444" s="56"/>
      <c r="B444" s="12" t="s">
        <v>24</v>
      </c>
      <c r="C444" s="58"/>
      <c r="D444" s="13">
        <f t="shared" si="32"/>
        <v>3.4</v>
      </c>
      <c r="E444" s="13">
        <f>SUM(E54+E388)</f>
        <v>3.4</v>
      </c>
      <c r="F444" s="13"/>
      <c r="G444" s="13"/>
    </row>
    <row r="445" spans="1:7" ht="12.95" customHeight="1" x14ac:dyDescent="0.25">
      <c r="A445" s="56"/>
      <c r="B445" s="12" t="s">
        <v>117</v>
      </c>
      <c r="C445" s="58"/>
      <c r="D445" s="13">
        <f t="shared" si="32"/>
        <v>18.899999999999999</v>
      </c>
      <c r="E445" s="13">
        <f>SUM(E386)</f>
        <v>18.899999999999999</v>
      </c>
      <c r="F445" s="13"/>
      <c r="G445" s="13"/>
    </row>
    <row r="446" spans="1:7" ht="12.95" customHeight="1" x14ac:dyDescent="0.25">
      <c r="A446" s="64"/>
      <c r="B446" s="18" t="s">
        <v>20</v>
      </c>
      <c r="C446" s="64"/>
      <c r="D446" s="13">
        <f t="shared" si="32"/>
        <v>350.1</v>
      </c>
      <c r="E446" s="65">
        <f>SUM(E55+E389)</f>
        <v>350.1</v>
      </c>
      <c r="F446" s="65">
        <f>SUM(F55+F389)</f>
        <v>269.09999999999997</v>
      </c>
      <c r="G446" s="65"/>
    </row>
    <row r="447" spans="1:7" ht="12.95" customHeight="1" x14ac:dyDescent="0.25">
      <c r="A447" s="64"/>
      <c r="B447" s="12" t="s">
        <v>33</v>
      </c>
      <c r="C447" s="64"/>
      <c r="D447" s="13">
        <f t="shared" si="32"/>
        <v>26.5</v>
      </c>
      <c r="E447" s="65">
        <f>SUM(E56)</f>
        <v>26.5</v>
      </c>
      <c r="F447" s="66"/>
      <c r="G447" s="66"/>
    </row>
    <row r="448" spans="1:7" ht="13.5" customHeight="1" x14ac:dyDescent="0.25">
      <c r="A448" s="84" t="s">
        <v>157</v>
      </c>
      <c r="B448" s="84"/>
      <c r="C448" s="50" t="s">
        <v>34</v>
      </c>
      <c r="D448" s="51">
        <f t="shared" si="32"/>
        <v>1607.7000000000003</v>
      </c>
      <c r="E448" s="51">
        <f t="shared" ref="E448:F448" si="33">SUM(E449:E453)</f>
        <v>982.60000000000014</v>
      </c>
      <c r="F448" s="51">
        <f t="shared" si="33"/>
        <v>2.7</v>
      </c>
      <c r="G448" s="51">
        <f>SUM(G449:G453)</f>
        <v>625.1</v>
      </c>
    </row>
    <row r="449" spans="1:7" ht="12.95" customHeight="1" x14ac:dyDescent="0.25">
      <c r="A449" s="56"/>
      <c r="B449" s="12" t="s">
        <v>15</v>
      </c>
      <c r="C449" s="58"/>
      <c r="D449" s="13">
        <f t="shared" si="32"/>
        <v>849</v>
      </c>
      <c r="E449" s="13">
        <f>SUM(E57)</f>
        <v>795.7</v>
      </c>
      <c r="F449" s="13"/>
      <c r="G449" s="13">
        <f>SUM(G57)</f>
        <v>53.3</v>
      </c>
    </row>
    <row r="450" spans="1:7" ht="12.95" customHeight="1" x14ac:dyDescent="0.25">
      <c r="A450" s="64"/>
      <c r="B450" s="12" t="s">
        <v>33</v>
      </c>
      <c r="C450" s="64"/>
      <c r="D450" s="13">
        <f t="shared" si="32"/>
        <v>141</v>
      </c>
      <c r="E450" s="65">
        <f>SUM(E58)</f>
        <v>109.5</v>
      </c>
      <c r="F450" s="65"/>
      <c r="G450" s="65">
        <f t="shared" ref="G450" si="34">SUM(G58)</f>
        <v>31.5</v>
      </c>
    </row>
    <row r="451" spans="1:7" ht="12.95" customHeight="1" x14ac:dyDescent="0.25">
      <c r="A451" s="64"/>
      <c r="B451" s="12" t="s">
        <v>21</v>
      </c>
      <c r="C451" s="64"/>
      <c r="D451" s="13">
        <f t="shared" si="32"/>
        <v>574.80000000000007</v>
      </c>
      <c r="E451" s="65">
        <f t="shared" ref="E451:F451" si="35">SUM(E59)</f>
        <v>70.2</v>
      </c>
      <c r="F451" s="65">
        <f t="shared" si="35"/>
        <v>2.7</v>
      </c>
      <c r="G451" s="65">
        <f>SUM(G59)</f>
        <v>504.6</v>
      </c>
    </row>
    <row r="452" spans="1:7" ht="12.95" customHeight="1" x14ac:dyDescent="0.25">
      <c r="A452" s="64"/>
      <c r="B452" s="12" t="s">
        <v>117</v>
      </c>
      <c r="C452" s="64"/>
      <c r="D452" s="13">
        <f t="shared" si="32"/>
        <v>7.2</v>
      </c>
      <c r="E452" s="65">
        <f t="shared" ref="E452" si="36">SUM(E60)</f>
        <v>7.2</v>
      </c>
      <c r="F452" s="65"/>
      <c r="G452" s="65"/>
    </row>
    <row r="453" spans="1:7" ht="12.95" customHeight="1" x14ac:dyDescent="0.25">
      <c r="A453" s="64"/>
      <c r="B453" s="12" t="s">
        <v>28</v>
      </c>
      <c r="C453" s="64"/>
      <c r="D453" s="13">
        <f t="shared" si="32"/>
        <v>35.700000000000003</v>
      </c>
      <c r="E453" s="65"/>
      <c r="F453" s="65"/>
      <c r="G453" s="65">
        <f>SUM(G61)</f>
        <v>35.700000000000003</v>
      </c>
    </row>
    <row r="454" spans="1:7" ht="15" customHeight="1" x14ac:dyDescent="0.25">
      <c r="A454" s="84" t="s">
        <v>158</v>
      </c>
      <c r="B454" s="84"/>
      <c r="C454" s="50" t="s">
        <v>35</v>
      </c>
      <c r="D454" s="51">
        <f t="shared" si="32"/>
        <v>1050.8</v>
      </c>
      <c r="E454" s="51">
        <f>SUM(E455:E459)</f>
        <v>816.8</v>
      </c>
      <c r="F454" s="51">
        <f>SUM(F455:F459)</f>
        <v>0.2</v>
      </c>
      <c r="G454" s="51">
        <f>SUM(G455:G459)</f>
        <v>234</v>
      </c>
    </row>
    <row r="455" spans="1:7" ht="12.95" customHeight="1" x14ac:dyDescent="0.25">
      <c r="A455" s="56"/>
      <c r="B455" s="12" t="s">
        <v>15</v>
      </c>
      <c r="C455" s="58"/>
      <c r="D455" s="13">
        <f t="shared" si="32"/>
        <v>204.5</v>
      </c>
      <c r="E455" s="13">
        <f t="shared" ref="E455" si="37">SUM(E62+E317)</f>
        <v>71.7</v>
      </c>
      <c r="F455" s="13"/>
      <c r="G455" s="13">
        <f>SUM(G62+G317)</f>
        <v>132.80000000000001</v>
      </c>
    </row>
    <row r="456" spans="1:7" ht="12.95" customHeight="1" x14ac:dyDescent="0.25">
      <c r="A456" s="56"/>
      <c r="B456" s="12" t="s">
        <v>21</v>
      </c>
      <c r="C456" s="58"/>
      <c r="D456" s="13">
        <f t="shared" si="32"/>
        <v>179.2</v>
      </c>
      <c r="E456" s="13">
        <f t="shared" ref="E456:F456" si="38">SUM(E63+E315)</f>
        <v>98.6</v>
      </c>
      <c r="F456" s="13">
        <f t="shared" si="38"/>
        <v>0.2</v>
      </c>
      <c r="G456" s="13">
        <f>SUM(G63+G315)</f>
        <v>80.599999999999994</v>
      </c>
    </row>
    <row r="457" spans="1:7" ht="12.95" customHeight="1" x14ac:dyDescent="0.25">
      <c r="A457" s="56"/>
      <c r="B457" s="12" t="s">
        <v>24</v>
      </c>
      <c r="C457" s="58"/>
      <c r="D457" s="13">
        <f t="shared" si="32"/>
        <v>11.6</v>
      </c>
      <c r="E457" s="13"/>
      <c r="F457" s="13"/>
      <c r="G457" s="13">
        <f>SUM(G316)</f>
        <v>11.6</v>
      </c>
    </row>
    <row r="458" spans="1:7" ht="12.95" customHeight="1" x14ac:dyDescent="0.25">
      <c r="A458" s="56"/>
      <c r="B458" s="12" t="s">
        <v>28</v>
      </c>
      <c r="C458" s="58"/>
      <c r="D458" s="13">
        <f t="shared" si="32"/>
        <v>9.5</v>
      </c>
      <c r="E458" s="13">
        <f t="shared" ref="E458" si="39">SUM(E64)</f>
        <v>0.5</v>
      </c>
      <c r="F458" s="13"/>
      <c r="G458" s="13">
        <f>SUM(G64)</f>
        <v>9</v>
      </c>
    </row>
    <row r="459" spans="1:7" ht="12.95" customHeight="1" x14ac:dyDescent="0.25">
      <c r="A459" s="64"/>
      <c r="B459" s="18" t="s">
        <v>20</v>
      </c>
      <c r="C459" s="64"/>
      <c r="D459" s="13">
        <f t="shared" si="32"/>
        <v>646</v>
      </c>
      <c r="E459" s="65">
        <f>SUM(E65)</f>
        <v>646</v>
      </c>
      <c r="F459" s="65"/>
      <c r="G459" s="65"/>
    </row>
    <row r="460" spans="1:7" ht="15" customHeight="1" x14ac:dyDescent="0.25">
      <c r="A460" s="85" t="s">
        <v>159</v>
      </c>
      <c r="B460" s="85"/>
      <c r="C460" s="85"/>
      <c r="D460" s="85"/>
      <c r="E460" s="85"/>
      <c r="F460" s="85"/>
      <c r="G460" s="85"/>
    </row>
    <row r="461" spans="1:7" ht="15" customHeight="1" x14ac:dyDescent="0.25"/>
    <row r="462" spans="1:7" ht="15" customHeight="1" x14ac:dyDescent="0.25"/>
    <row r="463" spans="1:7" ht="15" customHeight="1" x14ac:dyDescent="0.25"/>
    <row r="464" spans="1:7" ht="15" customHeight="1" x14ac:dyDescent="0.25"/>
    <row r="465" ht="16.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192:A197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262:A267"/>
    <mergeCell ref="A198:A202"/>
    <mergeCell ref="A203:A207"/>
    <mergeCell ref="A208:A213"/>
    <mergeCell ref="A214:A219"/>
    <mergeCell ref="A220:A225"/>
    <mergeCell ref="A226:A231"/>
    <mergeCell ref="A232:A236"/>
    <mergeCell ref="A237:A242"/>
    <mergeCell ref="A243:A248"/>
    <mergeCell ref="A249:A255"/>
    <mergeCell ref="A256:A261"/>
    <mergeCell ref="A377:A382"/>
    <mergeCell ref="A383:A389"/>
    <mergeCell ref="A330:A333"/>
    <mergeCell ref="A268:A273"/>
    <mergeCell ref="A274:A278"/>
    <mergeCell ref="A279:A284"/>
    <mergeCell ref="A285:A290"/>
    <mergeCell ref="A296:A299"/>
    <mergeCell ref="A300:A305"/>
    <mergeCell ref="A306:A310"/>
    <mergeCell ref="A318:A322"/>
    <mergeCell ref="A323:A329"/>
    <mergeCell ref="A311:A317"/>
    <mergeCell ref="C16:C24"/>
    <mergeCell ref="C25:C32"/>
    <mergeCell ref="C33:C38"/>
    <mergeCell ref="C39:C45"/>
    <mergeCell ref="C46:C51"/>
    <mergeCell ref="A448:B448"/>
    <mergeCell ref="A454:B454"/>
    <mergeCell ref="A460:G460"/>
    <mergeCell ref="A391:B391"/>
    <mergeCell ref="A401:B401"/>
    <mergeCell ref="A412:B412"/>
    <mergeCell ref="A421:B421"/>
    <mergeCell ref="A431:B431"/>
    <mergeCell ref="A440:B440"/>
    <mergeCell ref="A390:B390"/>
    <mergeCell ref="A334:A338"/>
    <mergeCell ref="A339:A342"/>
    <mergeCell ref="A343:A345"/>
    <mergeCell ref="A346:A350"/>
    <mergeCell ref="A351:A355"/>
    <mergeCell ref="A356:A359"/>
    <mergeCell ref="A360:A364"/>
    <mergeCell ref="A365:A368"/>
    <mergeCell ref="A369:A376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200:C202"/>
    <mergeCell ref="C205:C207"/>
    <mergeCell ref="C210:C213"/>
    <mergeCell ref="C216:C219"/>
    <mergeCell ref="C222:C225"/>
    <mergeCell ref="C168:C171"/>
    <mergeCell ref="C174:C177"/>
    <mergeCell ref="C181:C186"/>
    <mergeCell ref="C189:C191"/>
    <mergeCell ref="C194:C197"/>
    <mergeCell ref="C264:C267"/>
    <mergeCell ref="C270:C273"/>
    <mergeCell ref="C276:C278"/>
    <mergeCell ref="C281:C284"/>
    <mergeCell ref="C228:C231"/>
    <mergeCell ref="C234:C236"/>
    <mergeCell ref="C239:C242"/>
    <mergeCell ref="C245:C248"/>
    <mergeCell ref="C251:C255"/>
    <mergeCell ref="C384:C389"/>
    <mergeCell ref="A291:A295"/>
    <mergeCell ref="A172:A178"/>
    <mergeCell ref="C358:C359"/>
    <mergeCell ref="C362:C364"/>
    <mergeCell ref="C367:C368"/>
    <mergeCell ref="C371:C376"/>
    <mergeCell ref="C378:C382"/>
    <mergeCell ref="C336:C338"/>
    <mergeCell ref="C341:C342"/>
    <mergeCell ref="C344:C345"/>
    <mergeCell ref="C348:C350"/>
    <mergeCell ref="C353:C355"/>
    <mergeCell ref="C313:C314"/>
    <mergeCell ref="C315:C317"/>
    <mergeCell ref="C320:C322"/>
    <mergeCell ref="C325:C329"/>
    <mergeCell ref="C332:C333"/>
    <mergeCell ref="C287:C290"/>
    <mergeCell ref="C292:C294"/>
    <mergeCell ref="C297:C299"/>
    <mergeCell ref="C301:C305"/>
    <mergeCell ref="C308:C310"/>
    <mergeCell ref="C258:C261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2020-02-21T08:18:31Z</cp:lastPrinted>
  <dcterms:created xsi:type="dcterms:W3CDTF">2019-02-14T11:38:38Z</dcterms:created>
  <dcterms:modified xsi:type="dcterms:W3CDTF">2020-12-21T13:02:46Z</dcterms:modified>
</cp:coreProperties>
</file>