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2-03\"/>
    </mc:Choice>
  </mc:AlternateContent>
  <xr:revisionPtr revIDLastSave="0" documentId="13_ncr:1_{472C9B8A-55E2-437B-B87B-091B32F8D48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1" l="1"/>
  <c r="G405" i="1" l="1"/>
  <c r="G408" i="1"/>
  <c r="F392" i="1" l="1"/>
  <c r="F399" i="1"/>
  <c r="F431" i="1" l="1"/>
  <c r="E431" i="1"/>
  <c r="D378" i="1"/>
  <c r="E408" i="1" l="1"/>
  <c r="D212" i="1"/>
  <c r="D196" i="1"/>
  <c r="E436" i="1" l="1"/>
  <c r="D436" i="1" s="1"/>
  <c r="D50" i="1"/>
  <c r="D51" i="1"/>
  <c r="E415" i="1" l="1"/>
  <c r="D415" i="1" s="1"/>
  <c r="D34" i="1"/>
  <c r="G396" i="1" l="1"/>
  <c r="D396" i="1" s="1"/>
  <c r="D22" i="1"/>
  <c r="E457" i="1" l="1"/>
  <c r="E444" i="1"/>
  <c r="D444" i="1" s="1"/>
  <c r="E435" i="1"/>
  <c r="F435" i="1"/>
  <c r="G424" i="1"/>
  <c r="E418" i="1"/>
  <c r="D418" i="1" s="1"/>
  <c r="E414" i="1"/>
  <c r="F414" i="1"/>
  <c r="G414" i="1"/>
  <c r="F408" i="1" l="1"/>
  <c r="E409" i="1"/>
  <c r="D409" i="1" s="1"/>
  <c r="E395" i="1"/>
  <c r="D395" i="1" s="1"/>
  <c r="E393" i="1"/>
  <c r="D393" i="1" s="1"/>
  <c r="F393" i="1"/>
  <c r="D385" i="1"/>
  <c r="D380" i="1"/>
  <c r="E359" i="1"/>
  <c r="D362" i="1"/>
  <c r="E350" i="1"/>
  <c r="E345" i="1"/>
  <c r="D348" i="1"/>
  <c r="D353" i="1"/>
  <c r="E333" i="1"/>
  <c r="D336" i="1"/>
  <c r="D327" i="1"/>
  <c r="E317" i="1"/>
  <c r="F317" i="1"/>
  <c r="D320" i="1"/>
  <c r="D308" i="1"/>
  <c r="D293" i="1"/>
  <c r="D289" i="1"/>
  <c r="D283" i="1"/>
  <c r="D272" i="1"/>
  <c r="D266" i="1"/>
  <c r="D260" i="1"/>
  <c r="D253" i="1"/>
  <c r="D247" i="1"/>
  <c r="D241" i="1"/>
  <c r="D230" i="1"/>
  <c r="D224" i="1"/>
  <c r="D218" i="1"/>
  <c r="D184" i="1"/>
  <c r="D176" i="1"/>
  <c r="D170" i="1"/>
  <c r="D164" i="1"/>
  <c r="D157" i="1"/>
  <c r="D151" i="1"/>
  <c r="D145" i="1"/>
  <c r="D139" i="1"/>
  <c r="D132" i="1"/>
  <c r="D125" i="1"/>
  <c r="D96" i="1"/>
  <c r="D70" i="1"/>
  <c r="D31" i="1"/>
  <c r="D21" i="1"/>
  <c r="D18" i="1"/>
  <c r="G432" i="1" l="1"/>
  <c r="G406" i="1"/>
  <c r="D185" i="1" l="1"/>
  <c r="D49" i="1"/>
  <c r="D30" i="1"/>
  <c r="D435" i="1" l="1"/>
  <c r="D373" i="1"/>
  <c r="G416" i="1" l="1"/>
  <c r="D416" i="1" s="1"/>
  <c r="D37" i="1"/>
  <c r="E398" i="1" l="1"/>
  <c r="D398" i="1" s="1"/>
  <c r="F398" i="1"/>
  <c r="D20" i="1"/>
  <c r="F403" i="1" l="1"/>
  <c r="G449" i="1" l="1"/>
  <c r="G137" i="1" l="1"/>
  <c r="E423" i="1" l="1"/>
  <c r="F423" i="1"/>
  <c r="G423" i="1"/>
  <c r="G153" i="1"/>
  <c r="D159" i="1"/>
  <c r="G401" i="1"/>
  <c r="E428" i="1" l="1"/>
  <c r="G428" i="1"/>
  <c r="D44" i="1"/>
  <c r="D428" i="1" l="1"/>
  <c r="G456" i="1"/>
  <c r="D456" i="1" s="1"/>
  <c r="E455" i="1"/>
  <c r="F455" i="1"/>
  <c r="G455" i="1"/>
  <c r="E454" i="1"/>
  <c r="G454" i="1"/>
  <c r="G452" i="1"/>
  <c r="D452" i="1" s="1"/>
  <c r="E451" i="1"/>
  <c r="D451" i="1"/>
  <c r="E450" i="1"/>
  <c r="F450" i="1"/>
  <c r="F447" i="1" s="1"/>
  <c r="G431" i="1"/>
  <c r="E433" i="1"/>
  <c r="F433" i="1"/>
  <c r="G433" i="1"/>
  <c r="G425" i="1"/>
  <c r="D425" i="1" s="1"/>
  <c r="E424" i="1"/>
  <c r="E172" i="1"/>
  <c r="F172" i="1"/>
  <c r="G172" i="1"/>
  <c r="D178" i="1"/>
  <c r="E291" i="1"/>
  <c r="F291" i="1"/>
  <c r="G291" i="1"/>
  <c r="D295" i="1"/>
  <c r="G413" i="1"/>
  <c r="E412" i="1"/>
  <c r="F412" i="1"/>
  <c r="F411" i="1" s="1"/>
  <c r="G412" i="1"/>
  <c r="D424" i="1" l="1"/>
  <c r="D315" i="1" l="1"/>
  <c r="E403" i="1" l="1"/>
  <c r="E402" i="1"/>
  <c r="F402" i="1"/>
  <c r="G402" i="1"/>
  <c r="E399" i="1"/>
  <c r="E392" i="1"/>
  <c r="G392" i="1"/>
  <c r="G394" i="1" l="1"/>
  <c r="D394" i="1" s="1"/>
  <c r="E397" i="1"/>
  <c r="E390" i="1" s="1"/>
  <c r="E256" i="1"/>
  <c r="F256" i="1"/>
  <c r="G256" i="1"/>
  <c r="D257" i="1"/>
  <c r="D181" i="1"/>
  <c r="E376" i="1" l="1"/>
  <c r="F376" i="1"/>
  <c r="G376" i="1"/>
  <c r="D377" i="1" l="1"/>
  <c r="E322" i="1"/>
  <c r="F322" i="1"/>
  <c r="G322" i="1"/>
  <c r="D324" i="1"/>
  <c r="D325" i="1"/>
  <c r="G317" i="1"/>
  <c r="D318" i="1"/>
  <c r="E310" i="1"/>
  <c r="F310" i="1"/>
  <c r="G310" i="1"/>
  <c r="D314" i="1"/>
  <c r="D316" i="1"/>
  <c r="D135" i="1"/>
  <c r="D128" i="1"/>
  <c r="D116" i="1"/>
  <c r="D110" i="1"/>
  <c r="D99" i="1"/>
  <c r="D92" i="1"/>
  <c r="D86" i="1"/>
  <c r="D60" i="1"/>
  <c r="D61" i="1"/>
  <c r="D62" i="1"/>
  <c r="D40" i="1"/>
  <c r="D23" i="1" l="1"/>
  <c r="E13" i="1" l="1"/>
  <c r="F13" i="1"/>
  <c r="G13" i="1"/>
  <c r="D14" i="1"/>
  <c r="E15" i="1"/>
  <c r="F15" i="1"/>
  <c r="G15" i="1"/>
  <c r="D16" i="1"/>
  <c r="D17" i="1"/>
  <c r="D19" i="1"/>
  <c r="D24" i="1"/>
  <c r="D26" i="1"/>
  <c r="D27" i="1"/>
  <c r="D28" i="1"/>
  <c r="D29" i="1"/>
  <c r="D32" i="1"/>
  <c r="D33" i="1"/>
  <c r="D35" i="1"/>
  <c r="D36" i="1"/>
  <c r="D38" i="1"/>
  <c r="D39" i="1"/>
  <c r="D41" i="1"/>
  <c r="D42" i="1"/>
  <c r="D43" i="1"/>
  <c r="D45" i="1"/>
  <c r="D46" i="1"/>
  <c r="D47" i="1"/>
  <c r="D48" i="1"/>
  <c r="D52" i="1"/>
  <c r="D53" i="1"/>
  <c r="D54" i="1"/>
  <c r="D55" i="1"/>
  <c r="D56" i="1"/>
  <c r="D57" i="1"/>
  <c r="D58" i="1"/>
  <c r="D59" i="1"/>
  <c r="D63" i="1"/>
  <c r="D64" i="1"/>
  <c r="D65" i="1"/>
  <c r="E66" i="1"/>
  <c r="F66" i="1"/>
  <c r="G66" i="1"/>
  <c r="D67" i="1"/>
  <c r="D68" i="1"/>
  <c r="D69" i="1"/>
  <c r="D71" i="1"/>
  <c r="E72" i="1"/>
  <c r="F72" i="1"/>
  <c r="G72" i="1"/>
  <c r="D73" i="1"/>
  <c r="D74" i="1"/>
  <c r="D75" i="1"/>
  <c r="D76" i="1"/>
  <c r="E77" i="1"/>
  <c r="F77" i="1"/>
  <c r="G77" i="1"/>
  <c r="D78" i="1"/>
  <c r="D79" i="1"/>
  <c r="D80" i="1"/>
  <c r="D81" i="1"/>
  <c r="E82" i="1"/>
  <c r="F82" i="1"/>
  <c r="G82" i="1"/>
  <c r="D83" i="1"/>
  <c r="D84" i="1"/>
  <c r="D85" i="1"/>
  <c r="D87" i="1"/>
  <c r="E88" i="1"/>
  <c r="F88" i="1"/>
  <c r="G88" i="1"/>
  <c r="D89" i="1"/>
  <c r="D90" i="1"/>
  <c r="D91" i="1"/>
  <c r="D93" i="1"/>
  <c r="E94" i="1"/>
  <c r="F94" i="1"/>
  <c r="G94" i="1"/>
  <c r="D95" i="1"/>
  <c r="D97" i="1"/>
  <c r="D98" i="1"/>
  <c r="D100" i="1"/>
  <c r="E101" i="1"/>
  <c r="F101" i="1"/>
  <c r="G101" i="1"/>
  <c r="D102" i="1"/>
  <c r="D103" i="1"/>
  <c r="D104" i="1"/>
  <c r="D105" i="1"/>
  <c r="E106" i="1"/>
  <c r="F106" i="1"/>
  <c r="G106" i="1"/>
  <c r="D107" i="1"/>
  <c r="D108" i="1"/>
  <c r="D109" i="1"/>
  <c r="D111" i="1"/>
  <c r="E112" i="1"/>
  <c r="F112" i="1"/>
  <c r="G112" i="1"/>
  <c r="D113" i="1"/>
  <c r="D114" i="1"/>
  <c r="D115" i="1"/>
  <c r="D117" i="1"/>
  <c r="E118" i="1"/>
  <c r="F118" i="1"/>
  <c r="G118" i="1"/>
  <c r="D119" i="1"/>
  <c r="D120" i="1"/>
  <c r="D121" i="1"/>
  <c r="D122" i="1"/>
  <c r="E123" i="1"/>
  <c r="F123" i="1"/>
  <c r="G123" i="1"/>
  <c r="D124" i="1"/>
  <c r="D126" i="1"/>
  <c r="D127" i="1"/>
  <c r="D129" i="1"/>
  <c r="E130" i="1"/>
  <c r="F130" i="1"/>
  <c r="G130" i="1"/>
  <c r="D131" i="1"/>
  <c r="D133" i="1"/>
  <c r="D134" i="1"/>
  <c r="D136" i="1"/>
  <c r="E137" i="1"/>
  <c r="F137" i="1"/>
  <c r="D138" i="1"/>
  <c r="D140" i="1"/>
  <c r="E141" i="1"/>
  <c r="F141" i="1"/>
  <c r="G141" i="1"/>
  <c r="D142" i="1"/>
  <c r="D143" i="1"/>
  <c r="D144" i="1"/>
  <c r="D146" i="1"/>
  <c r="E147" i="1"/>
  <c r="F147" i="1"/>
  <c r="G147" i="1"/>
  <c r="D148" i="1"/>
  <c r="D149" i="1"/>
  <c r="D150" i="1"/>
  <c r="D152" i="1"/>
  <c r="E153" i="1"/>
  <c r="F153" i="1"/>
  <c r="D154" i="1"/>
  <c r="D155" i="1"/>
  <c r="D156" i="1"/>
  <c r="D158" i="1"/>
  <c r="E160" i="1"/>
  <c r="F160" i="1"/>
  <c r="G160" i="1"/>
  <c r="D161" i="1"/>
  <c r="D162" i="1"/>
  <c r="D163" i="1"/>
  <c r="D165" i="1"/>
  <c r="E166" i="1"/>
  <c r="F166" i="1"/>
  <c r="G166" i="1"/>
  <c r="D167" i="1"/>
  <c r="D168" i="1"/>
  <c r="D169" i="1"/>
  <c r="D171" i="1"/>
  <c r="D173" i="1"/>
  <c r="D174" i="1"/>
  <c r="D175" i="1"/>
  <c r="D177" i="1"/>
  <c r="E179" i="1"/>
  <c r="F179" i="1"/>
  <c r="G179" i="1"/>
  <c r="D180" i="1"/>
  <c r="D182" i="1"/>
  <c r="D183" i="1"/>
  <c r="D186" i="1"/>
  <c r="E187" i="1"/>
  <c r="F187" i="1"/>
  <c r="G187" i="1"/>
  <c r="D188" i="1"/>
  <c r="D189" i="1"/>
  <c r="D190" i="1"/>
  <c r="D191" i="1"/>
  <c r="E192" i="1"/>
  <c r="F192" i="1"/>
  <c r="G192" i="1"/>
  <c r="D193" i="1"/>
  <c r="D194" i="1"/>
  <c r="D195" i="1"/>
  <c r="D197" i="1"/>
  <c r="E198" i="1"/>
  <c r="F198" i="1"/>
  <c r="G198" i="1"/>
  <c r="D199" i="1"/>
  <c r="D200" i="1"/>
  <c r="D201" i="1"/>
  <c r="D202" i="1"/>
  <c r="E203" i="1"/>
  <c r="F203" i="1"/>
  <c r="G203" i="1"/>
  <c r="D204" i="1"/>
  <c r="D205" i="1"/>
  <c r="D206" i="1"/>
  <c r="D207" i="1"/>
  <c r="E208" i="1"/>
  <c r="F208" i="1"/>
  <c r="G208" i="1"/>
  <c r="D209" i="1"/>
  <c r="D210" i="1"/>
  <c r="D211" i="1"/>
  <c r="D213" i="1"/>
  <c r="E214" i="1"/>
  <c r="F214" i="1"/>
  <c r="G214" i="1"/>
  <c r="D215" i="1"/>
  <c r="D216" i="1"/>
  <c r="D217" i="1"/>
  <c r="D219" i="1"/>
  <c r="E220" i="1"/>
  <c r="F220" i="1"/>
  <c r="G220" i="1"/>
  <c r="D221" i="1"/>
  <c r="D222" i="1"/>
  <c r="D223" i="1"/>
  <c r="D225" i="1"/>
  <c r="E226" i="1"/>
  <c r="F226" i="1"/>
  <c r="G226" i="1"/>
  <c r="D227" i="1"/>
  <c r="D228" i="1"/>
  <c r="D229" i="1"/>
  <c r="D231" i="1"/>
  <c r="E232" i="1"/>
  <c r="F232" i="1"/>
  <c r="G232" i="1"/>
  <c r="D233" i="1"/>
  <c r="D234" i="1"/>
  <c r="D235" i="1"/>
  <c r="D236" i="1"/>
  <c r="E237" i="1"/>
  <c r="F237" i="1"/>
  <c r="G237" i="1"/>
  <c r="D238" i="1"/>
  <c r="D239" i="1"/>
  <c r="D240" i="1"/>
  <c r="D242" i="1"/>
  <c r="E243" i="1"/>
  <c r="F243" i="1"/>
  <c r="G243" i="1"/>
  <c r="D244" i="1"/>
  <c r="D245" i="1"/>
  <c r="D246" i="1"/>
  <c r="D248" i="1"/>
  <c r="E249" i="1"/>
  <c r="F249" i="1"/>
  <c r="G249" i="1"/>
  <c r="D250" i="1"/>
  <c r="D251" i="1"/>
  <c r="D252" i="1"/>
  <c r="D254" i="1"/>
  <c r="D255" i="1"/>
  <c r="D258" i="1"/>
  <c r="D259" i="1"/>
  <c r="D261" i="1"/>
  <c r="E262" i="1"/>
  <c r="F262" i="1"/>
  <c r="G262" i="1"/>
  <c r="D263" i="1"/>
  <c r="D264" i="1"/>
  <c r="D265" i="1"/>
  <c r="D267" i="1"/>
  <c r="E268" i="1"/>
  <c r="F268" i="1"/>
  <c r="G268" i="1"/>
  <c r="D269" i="1"/>
  <c r="D270" i="1"/>
  <c r="D271" i="1"/>
  <c r="D273" i="1"/>
  <c r="E274" i="1"/>
  <c r="F274" i="1"/>
  <c r="G274" i="1"/>
  <c r="D275" i="1"/>
  <c r="D276" i="1"/>
  <c r="D277" i="1"/>
  <c r="D278" i="1"/>
  <c r="E279" i="1"/>
  <c r="F279" i="1"/>
  <c r="G279" i="1"/>
  <c r="D280" i="1"/>
  <c r="D281" i="1"/>
  <c r="D282" i="1"/>
  <c r="D284" i="1"/>
  <c r="E285" i="1"/>
  <c r="F285" i="1"/>
  <c r="G285" i="1"/>
  <c r="D286" i="1"/>
  <c r="D287" i="1"/>
  <c r="D288" i="1"/>
  <c r="D290" i="1"/>
  <c r="D292" i="1"/>
  <c r="D294" i="1"/>
  <c r="E296" i="1"/>
  <c r="F296" i="1"/>
  <c r="G296" i="1"/>
  <c r="D297" i="1"/>
  <c r="D298" i="1"/>
  <c r="E299" i="1"/>
  <c r="F299" i="1"/>
  <c r="G299" i="1"/>
  <c r="D300" i="1"/>
  <c r="D301" i="1"/>
  <c r="D302" i="1"/>
  <c r="D303" i="1"/>
  <c r="D304" i="1"/>
  <c r="E305" i="1"/>
  <c r="F305" i="1"/>
  <c r="G305" i="1"/>
  <c r="D306" i="1"/>
  <c r="D307" i="1"/>
  <c r="D309" i="1"/>
  <c r="D311" i="1"/>
  <c r="D312" i="1"/>
  <c r="D313" i="1"/>
  <c r="D317" i="1"/>
  <c r="D319" i="1"/>
  <c r="D321" i="1"/>
  <c r="D322" i="1"/>
  <c r="D323" i="1"/>
  <c r="D326" i="1"/>
  <c r="D328" i="1"/>
  <c r="E329" i="1"/>
  <c r="F329" i="1"/>
  <c r="G329" i="1"/>
  <c r="D330" i="1"/>
  <c r="D331" i="1"/>
  <c r="D332" i="1"/>
  <c r="F333" i="1"/>
  <c r="G333" i="1"/>
  <c r="D334" i="1"/>
  <c r="D335" i="1"/>
  <c r="D337" i="1"/>
  <c r="E338" i="1"/>
  <c r="F338" i="1"/>
  <c r="G338" i="1"/>
  <c r="D339" i="1"/>
  <c r="D340" i="1"/>
  <c r="D341" i="1"/>
  <c r="E342" i="1"/>
  <c r="F342" i="1"/>
  <c r="G342" i="1"/>
  <c r="D343" i="1"/>
  <c r="D344" i="1"/>
  <c r="F345" i="1"/>
  <c r="G345" i="1"/>
  <c r="D346" i="1"/>
  <c r="D347" i="1"/>
  <c r="D349" i="1"/>
  <c r="F350" i="1"/>
  <c r="G350" i="1"/>
  <c r="D351" i="1"/>
  <c r="D352" i="1"/>
  <c r="D354" i="1"/>
  <c r="E355" i="1"/>
  <c r="F355" i="1"/>
  <c r="G355" i="1"/>
  <c r="D356" i="1"/>
  <c r="D357" i="1"/>
  <c r="D358" i="1"/>
  <c r="F359" i="1"/>
  <c r="G359" i="1"/>
  <c r="D360" i="1"/>
  <c r="D361" i="1"/>
  <c r="D363" i="1"/>
  <c r="E364" i="1"/>
  <c r="F364" i="1"/>
  <c r="G364" i="1"/>
  <c r="D365" i="1"/>
  <c r="D366" i="1"/>
  <c r="D367" i="1"/>
  <c r="E368" i="1"/>
  <c r="F368" i="1"/>
  <c r="G368" i="1"/>
  <c r="D369" i="1"/>
  <c r="D370" i="1"/>
  <c r="D371" i="1"/>
  <c r="D372" i="1"/>
  <c r="D374" i="1"/>
  <c r="D375" i="1"/>
  <c r="D379" i="1"/>
  <c r="D381" i="1"/>
  <c r="E382" i="1"/>
  <c r="F382" i="1"/>
  <c r="G382" i="1"/>
  <c r="D383" i="1"/>
  <c r="D384" i="1"/>
  <c r="D386" i="1"/>
  <c r="D387" i="1"/>
  <c r="D388" i="1"/>
  <c r="G391" i="1"/>
  <c r="D397" i="1"/>
  <c r="D399" i="1"/>
  <c r="E401" i="1"/>
  <c r="F401" i="1"/>
  <c r="D403" i="1"/>
  <c r="G404" i="1"/>
  <c r="D404" i="1" s="1"/>
  <c r="E405" i="1"/>
  <c r="D405" i="1" s="1"/>
  <c r="F405" i="1"/>
  <c r="D406" i="1"/>
  <c r="G407" i="1"/>
  <c r="D408" i="1"/>
  <c r="E410" i="1"/>
  <c r="G410" i="1"/>
  <c r="G417" i="1"/>
  <c r="E419" i="1"/>
  <c r="E411" i="1" s="1"/>
  <c r="G419" i="1"/>
  <c r="G421" i="1"/>
  <c r="D421" i="1" s="1"/>
  <c r="G422" i="1"/>
  <c r="F420" i="1"/>
  <c r="E426" i="1"/>
  <c r="D426" i="1" s="1"/>
  <c r="G427" i="1"/>
  <c r="D427" i="1" s="1"/>
  <c r="E429" i="1"/>
  <c r="D429" i="1" s="1"/>
  <c r="D431" i="1"/>
  <c r="E432" i="1"/>
  <c r="F432" i="1"/>
  <c r="E434" i="1"/>
  <c r="G434" i="1"/>
  <c r="E437" i="1"/>
  <c r="D437" i="1" s="1"/>
  <c r="F437" i="1"/>
  <c r="E438" i="1"/>
  <c r="D438" i="1" s="1"/>
  <c r="F438" i="1"/>
  <c r="E440" i="1"/>
  <c r="E441" i="1"/>
  <c r="D441" i="1" s="1"/>
  <c r="E442" i="1"/>
  <c r="F442" i="1"/>
  <c r="E443" i="1"/>
  <c r="E445" i="1"/>
  <c r="D445" i="1" s="1"/>
  <c r="F445" i="1"/>
  <c r="E446" i="1"/>
  <c r="D446" i="1" s="1"/>
  <c r="E448" i="1"/>
  <c r="G448" i="1"/>
  <c r="E449" i="1"/>
  <c r="G450" i="1"/>
  <c r="D450" i="1" s="1"/>
  <c r="F453" i="1"/>
  <c r="G457" i="1"/>
  <c r="D457" i="1" s="1"/>
  <c r="E458" i="1"/>
  <c r="D458" i="1" s="1"/>
  <c r="G411" i="1" l="1"/>
  <c r="D422" i="1"/>
  <c r="G420" i="1"/>
  <c r="D417" i="1"/>
  <c r="E447" i="1"/>
  <c r="G447" i="1"/>
  <c r="D187" i="1"/>
  <c r="D402" i="1"/>
  <c r="D342" i="1"/>
  <c r="D329" i="1"/>
  <c r="D305" i="1"/>
  <c r="D285" i="1"/>
  <c r="D262" i="1"/>
  <c r="D256" i="1"/>
  <c r="D249" i="1"/>
  <c r="D401" i="1"/>
  <c r="D179" i="1"/>
  <c r="D166" i="1"/>
  <c r="D153" i="1"/>
  <c r="D101" i="1"/>
  <c r="D77" i="1"/>
  <c r="D160" i="1"/>
  <c r="D364" i="1"/>
  <c r="D355" i="1"/>
  <c r="D345" i="1"/>
  <c r="D419" i="1"/>
  <c r="D106" i="1"/>
  <c r="D279" i="1"/>
  <c r="D220" i="1"/>
  <c r="D141" i="1"/>
  <c r="D296" i="1"/>
  <c r="D291" i="1"/>
  <c r="D274" i="1"/>
  <c r="D268" i="1"/>
  <c r="D243" i="1"/>
  <c r="D214" i="1"/>
  <c r="D203" i="1"/>
  <c r="D198" i="1"/>
  <c r="D192" i="1"/>
  <c r="D410" i="1"/>
  <c r="D440" i="1"/>
  <c r="D376" i="1"/>
  <c r="D434" i="1"/>
  <c r="D368" i="1"/>
  <c r="D350" i="1"/>
  <c r="D130" i="1"/>
  <c r="D123" i="1"/>
  <c r="D82" i="1"/>
  <c r="D423" i="1"/>
  <c r="D392" i="1"/>
  <c r="D449" i="1"/>
  <c r="D443" i="1"/>
  <c r="F439" i="1"/>
  <c r="D413" i="1"/>
  <c r="D412" i="1"/>
  <c r="F430" i="1"/>
  <c r="D432" i="1"/>
  <c r="D433" i="1"/>
  <c r="D414" i="1"/>
  <c r="D15" i="1"/>
  <c r="F390" i="1"/>
  <c r="D455" i="1"/>
  <c r="E453" i="1"/>
  <c r="D442" i="1"/>
  <c r="D382" i="1"/>
  <c r="D359" i="1"/>
  <c r="D232" i="1"/>
  <c r="D226" i="1"/>
  <c r="D208" i="1"/>
  <c r="D172" i="1"/>
  <c r="D112" i="1"/>
  <c r="D88" i="1"/>
  <c r="D66" i="1"/>
  <c r="E420" i="1"/>
  <c r="F400" i="1"/>
  <c r="D338" i="1"/>
  <c r="D333" i="1"/>
  <c r="D310" i="1"/>
  <c r="D299" i="1"/>
  <c r="D237" i="1"/>
  <c r="D147" i="1"/>
  <c r="D137" i="1"/>
  <c r="D118" i="1"/>
  <c r="D94" i="1"/>
  <c r="D72" i="1"/>
  <c r="D13" i="1"/>
  <c r="G453" i="1"/>
  <c r="D454" i="1"/>
  <c r="D448" i="1"/>
  <c r="E439" i="1"/>
  <c r="G439" i="1"/>
  <c r="E430" i="1"/>
  <c r="G430" i="1"/>
  <c r="D407" i="1"/>
  <c r="G400" i="1"/>
  <c r="E400" i="1"/>
  <c r="G390" i="1"/>
  <c r="D391" i="1"/>
  <c r="F389" i="1" l="1"/>
  <c r="D390" i="1"/>
  <c r="D447" i="1"/>
  <c r="D430" i="1"/>
  <c r="D439" i="1"/>
  <c r="E389" i="1"/>
  <c r="D420" i="1"/>
  <c r="D400" i="1"/>
  <c r="D411" i="1"/>
  <c r="G389" i="1"/>
  <c r="D453" i="1"/>
  <c r="D389" i="1" l="1"/>
</calcChain>
</file>

<file path=xl/sharedStrings.xml><?xml version="1.0" encoding="utf-8"?>
<sst xmlns="http://schemas.openxmlformats.org/spreadsheetml/2006/main" count="664" uniqueCount="169">
  <si>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</si>
  <si>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</si>
  <si>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</si>
  <si>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</si>
  <si>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</si>
  <si>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</si>
  <si>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</si>
  <si>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</si>
  <si>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</si>
  <si>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</si>
  <si>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</si>
  <si>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</si>
  <si>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</si>
  <si>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</si>
  <si>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</si>
  <si>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</si>
  <si>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</si>
  <si>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</si>
  <si>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</si>
  <si>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</si>
  <si>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</si>
  <si>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 xml:space="preserve">ES finansinės paramos lėšos </t>
  </si>
  <si>
    <t>02</t>
  </si>
  <si>
    <t xml:space="preserve">ES finansinės paramos lėšos (NVŠ) </t>
  </si>
  <si>
    <t>valstybės biudžeto lėšos</t>
  </si>
  <si>
    <t>valstybės biudžeto lėšos (VIP)</t>
  </si>
  <si>
    <t>kita tikslinė dotacija (VIPA)</t>
  </si>
  <si>
    <t>03</t>
  </si>
  <si>
    <t>kita tikslinė dotacija(VIPA)</t>
  </si>
  <si>
    <t>04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</si>
  <si>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</si>
  <si>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</si>
  <si>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</si>
  <si>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</si>
  <si>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</si>
  <si>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</si>
  <si>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</si>
  <si>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</si>
  <si>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</si>
  <si>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</si>
  <si>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</si>
  <si>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</si>
  <si>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</si>
  <si>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</si>
  <si>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</si>
  <si>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</si>
  <si>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</si>
  <si>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</si>
  <si>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</si>
  <si>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</si>
  <si>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</si>
  <si>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</si>
  <si>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</si>
  <si>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</si>
  <si>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</si>
  <si>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</si>
  <si>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</si>
  <si>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</si>
  <si>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</si>
  <si>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</si>
  <si>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</si>
  <si>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</si>
  <si>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</si>
  <si>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</si>
  <si>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</si>
  <si>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</si>
  <si>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</si>
  <si>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</si>
  <si>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</si>
  <si>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</si>
  <si>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</si>
  <si>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</si>
  <si>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</si>
  <si>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</si>
  <si>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</si>
  <si>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</si>
  <si>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</si>
  <si>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</si>
  <si>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</si>
  <si>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</si>
  <si>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</si>
  <si>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</si>
  <si>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</si>
  <si>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</si>
  <si>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</si>
  <si>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</si>
  <si>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</si>
  <si>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</si>
  <si>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</si>
  <si>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</si>
  <si>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</si>
  <si>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</si>
  <si>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32.</t>
  </si>
  <si>
    <t>Žibartonių pagrindinė mokykla, iš viso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</si>
  <si>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</si>
  <si>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</si>
  <si>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</si>
  <si>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</si>
  <si>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</si>
  <si>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</si>
  <si>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„Smalsutis“, iš viso</t>
  </si>
  <si>
    <t>36.</t>
  </si>
  <si>
    <t>Krekenavos lopšelis-darželis „Sigutė“,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</si>
  <si>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</si>
  <si>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</si>
  <si>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</si>
  <si>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</si>
  <si>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</si>
  <si>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</si>
  <si>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</si>
  <si>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 „Šypsenėlė“,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</si>
  <si>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</si>
  <si>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</si>
  <si>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</si>
  <si>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</si>
  <si>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</si>
  <si>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</si>
  <si>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kita tikslinė dotacija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</si>
  <si>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</si>
  <si>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</si>
  <si>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</si>
  <si>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</si>
  <si>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</si>
  <si>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</si>
  <si>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</si>
  <si>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</si>
  <si>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</si>
  <si>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</si>
  <si>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</si>
  <si>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</si>
  <si>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</si>
  <si>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</si>
  <si>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</si>
  <si>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</si>
  <si>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</si>
  <si>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</si>
  <si>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</si>
  <si>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</si>
  <si>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</si>
  <si>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</si>
  <si>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</si>
  <si>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</si>
  <si>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</si>
  <si>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</si>
  <si>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</si>
  <si>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</si>
  <si>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</si>
  <si>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</si>
  <si>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>59.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</si>
  <si>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</si>
  <si>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</si>
  <si>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</si>
  <si>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</si>
  <si>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</si>
  <si>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</si>
  <si>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</si>
  <si>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</si>
  <si>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</si>
  <si>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</si>
  <si>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</si>
  <si>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mokymo lėšos</t>
  </si>
  <si>
    <t>31.</t>
  </si>
  <si>
    <t>skolintos lėšos</t>
  </si>
  <si>
    <t>PANEVĖŽIO RAJONO SAVIVALDYBĖS 2020 METŲ ASIGNAVIMAI PAGAL PROGRAMAS</t>
  </si>
  <si>
    <t>kita tikslinė dotacija (TP)</t>
  </si>
  <si>
    <t>valstybės biudžeto lėšos(VIP)</t>
  </si>
  <si>
    <t>kita tikslinė dotacija(TP)</t>
  </si>
  <si>
    <t xml:space="preserve">ES finansinės paramos lėšos(NVŠ) </t>
  </si>
  <si>
    <t>2020 m. gruodžio 3 d. sprendimu Nr. T-269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</si>
</sst>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8"/>
      <color indexed="10"/>
      <name val="Arial"/>
      <family val="2"/>
      <charset val="186"/>
    </font>
    <font>
      <sz val="8"/>
      <color indexed="4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8"/>
      <color rgb="FFFF0000"/>
      <name val="Arial"/>
      <family val="2"/>
      <charset val="186"/>
    </font>
    <font>
      <i/>
      <sz val="10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2" fillId="2" borderId="0"/>
  </cellStyleXfs>
  <cellXfs count="9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7" fillId="3" borderId="2" xfId="2" applyNumberFormat="1" applyFont="1" applyFill="1" applyBorder="1" applyAlignment="1" applyProtection="1">
      <alignment horizontal="right" vertical="center"/>
    </xf>
    <xf numFmtId="0" fontId="1" fillId="3" borderId="0" xfId="1" applyFill="1"/>
    <xf numFmtId="0" fontId="2" fillId="3" borderId="0" xfId="1" applyFont="1" applyFill="1"/>
    <xf numFmtId="0" fontId="10" fillId="3" borderId="2" xfId="1" applyFont="1" applyFill="1" applyBorder="1" applyAlignment="1">
      <alignment horizontal="right"/>
    </xf>
    <xf numFmtId="164" fontId="10" fillId="3" borderId="2" xfId="1" applyNumberFormat="1" applyFont="1" applyFill="1" applyBorder="1"/>
    <xf numFmtId="0" fontId="7" fillId="3" borderId="2" xfId="1" applyFont="1" applyFill="1" applyBorder="1" applyAlignment="1">
      <alignment horizontal="left" vertical="center"/>
    </xf>
    <xf numFmtId="164" fontId="7" fillId="3" borderId="2" xfId="1" applyNumberFormat="1" applyFont="1" applyFill="1" applyBorder="1" applyAlignment="1">
      <alignment horizontal="right" vertical="center"/>
    </xf>
    <xf numFmtId="164" fontId="10" fillId="3" borderId="4" xfId="3" applyNumberFormat="1" applyFont="1" applyFill="1" applyBorder="1" applyAlignment="1" applyProtection="1">
      <alignment vertical="center"/>
    </xf>
    <xf numFmtId="0" fontId="13" fillId="0" borderId="0" xfId="1" applyFont="1"/>
    <xf numFmtId="0" fontId="10" fillId="3" borderId="2" xfId="1" applyFont="1" applyFill="1" applyBorder="1" applyAlignment="1">
      <alignment horizontal="left"/>
    </xf>
    <xf numFmtId="0" fontId="14" fillId="0" borderId="0" xfId="1" applyFont="1"/>
    <xf numFmtId="164" fontId="11" fillId="3" borderId="2" xfId="3" applyNumberFormat="1" applyFont="1" applyFill="1" applyBorder="1" applyAlignment="1" applyProtection="1">
      <alignment vertical="center"/>
    </xf>
    <xf numFmtId="164" fontId="10" fillId="3" borderId="2" xfId="3" applyNumberFormat="1" applyFont="1" applyFill="1" applyBorder="1" applyAlignment="1" applyProtection="1">
      <alignment vertical="center"/>
    </xf>
    <xf numFmtId="1" fontId="10" fillId="3" borderId="2" xfId="1" applyNumberFormat="1" applyFont="1" applyFill="1" applyBorder="1"/>
    <xf numFmtId="0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horizontal="right"/>
    </xf>
    <xf numFmtId="164" fontId="7" fillId="3" borderId="2" xfId="1" applyNumberFormat="1" applyFont="1" applyFill="1" applyBorder="1" applyAlignment="1">
      <alignment vertical="center"/>
    </xf>
    <xf numFmtId="1" fontId="7" fillId="3" borderId="2" xfId="1" applyNumberFormat="1" applyFont="1" applyFill="1" applyBorder="1" applyAlignment="1">
      <alignment vertical="center"/>
    </xf>
    <xf numFmtId="1" fontId="15" fillId="3" borderId="2" xfId="3" applyNumberFormat="1" applyFont="1" applyFill="1" applyBorder="1" applyAlignment="1" applyProtection="1">
      <alignment vertical="center"/>
    </xf>
    <xf numFmtId="164" fontId="15" fillId="3" borderId="2" xfId="3" applyNumberFormat="1" applyFont="1" applyFill="1" applyBorder="1" applyAlignment="1" applyProtection="1">
      <alignment vertical="center"/>
    </xf>
    <xf numFmtId="0" fontId="6" fillId="0" borderId="0" xfId="1" applyFont="1" applyBorder="1" applyAlignment="1">
      <alignment vertical="top" wrapText="1"/>
    </xf>
    <xf numFmtId="0" fontId="16" fillId="0" borderId="0" xfId="1" applyFont="1" applyFill="1" applyBorder="1"/>
    <xf numFmtId="49" fontId="6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/>
    <xf numFmtId="0" fontId="17" fillId="0" borderId="0" xfId="1" applyFont="1" applyFill="1" applyBorder="1"/>
    <xf numFmtId="49" fontId="11" fillId="0" borderId="0" xfId="1" applyNumberFormat="1" applyFont="1" applyFill="1" applyBorder="1" applyAlignment="1">
      <alignment horizontal="right"/>
    </xf>
    <xf numFmtId="164" fontId="11" fillId="0" borderId="0" xfId="1" applyNumberFormat="1" applyFont="1" applyFill="1" applyBorder="1"/>
    <xf numFmtId="0" fontId="7" fillId="3" borderId="5" xfId="1" applyFont="1" applyFill="1" applyBorder="1" applyAlignment="1">
      <alignment vertical="center"/>
    </xf>
    <xf numFmtId="1" fontId="11" fillId="3" borderId="2" xfId="1" applyNumberFormat="1" applyFont="1" applyFill="1" applyBorder="1"/>
    <xf numFmtId="0" fontId="10" fillId="0" borderId="0" xfId="1" applyFont="1" applyFill="1" applyBorder="1"/>
    <xf numFmtId="49" fontId="10" fillId="0" borderId="0" xfId="1" applyNumberFormat="1" applyFont="1" applyFill="1" applyBorder="1" applyAlignment="1">
      <alignment horizontal="right"/>
    </xf>
    <xf numFmtId="0" fontId="1" fillId="0" borderId="0" xfId="1" applyBorder="1"/>
    <xf numFmtId="164" fontId="10" fillId="0" borderId="0" xfId="1" applyNumberFormat="1" applyFont="1" applyFill="1" applyBorder="1"/>
    <xf numFmtId="0" fontId="2" fillId="0" borderId="0" xfId="1" applyFont="1" applyBorder="1"/>
    <xf numFmtId="164" fontId="11" fillId="3" borderId="2" xfId="1" applyNumberFormat="1" applyFont="1" applyFill="1" applyBorder="1"/>
    <xf numFmtId="0" fontId="18" fillId="0" borderId="0" xfId="1" applyFont="1" applyBorder="1" applyAlignment="1">
      <alignment horizontal="center" vertical="top" wrapText="1"/>
    </xf>
    <xf numFmtId="0" fontId="11" fillId="0" borderId="0" xfId="1" applyFont="1" applyFill="1" applyBorder="1"/>
    <xf numFmtId="164" fontId="10" fillId="3" borderId="3" xfId="1" applyNumberFormat="1" applyFont="1" applyFill="1" applyBorder="1"/>
    <xf numFmtId="0" fontId="10" fillId="3" borderId="3" xfId="1" applyFont="1" applyFill="1" applyBorder="1" applyAlignment="1">
      <alignment horizontal="right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/>
    </xf>
    <xf numFmtId="164" fontId="6" fillId="3" borderId="2" xfId="1" applyNumberFormat="1" applyFont="1" applyFill="1" applyBorder="1" applyAlignment="1">
      <alignment vertical="center"/>
    </xf>
    <xf numFmtId="0" fontId="1" fillId="0" borderId="0" xfId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right"/>
    </xf>
    <xf numFmtId="164" fontId="10" fillId="3" borderId="2" xfId="1" applyNumberFormat="1" applyFont="1" applyFill="1" applyBorder="1" applyAlignment="1">
      <alignment vertical="center"/>
    </xf>
    <xf numFmtId="0" fontId="18" fillId="3" borderId="2" xfId="1" applyFont="1" applyFill="1" applyBorder="1" applyAlignment="1"/>
    <xf numFmtId="0" fontId="10" fillId="3" borderId="8" xfId="1" applyFont="1" applyFill="1" applyBorder="1" applyAlignment="1">
      <alignment horizontal="right"/>
    </xf>
    <xf numFmtId="0" fontId="6" fillId="3" borderId="2" xfId="1" applyFont="1" applyFill="1" applyBorder="1"/>
    <xf numFmtId="0" fontId="19" fillId="3" borderId="2" xfId="1" applyFont="1" applyFill="1" applyBorder="1"/>
    <xf numFmtId="0" fontId="18" fillId="3" borderId="5" xfId="1" applyFont="1" applyFill="1" applyBorder="1" applyAlignment="1"/>
    <xf numFmtId="0" fontId="10" fillId="3" borderId="5" xfId="1" applyFont="1" applyFill="1" applyBorder="1" applyAlignment="1">
      <alignment horizontal="right"/>
    </xf>
    <xf numFmtId="0" fontId="18" fillId="3" borderId="3" xfId="1" applyFont="1" applyFill="1" applyBorder="1" applyAlignment="1"/>
    <xf numFmtId="0" fontId="6" fillId="3" borderId="3" xfId="1" applyFont="1" applyFill="1" applyBorder="1"/>
    <xf numFmtId="0" fontId="1" fillId="0" borderId="2" xfId="1" applyBorder="1"/>
    <xf numFmtId="164" fontId="10" fillId="0" borderId="2" xfId="1" applyNumberFormat="1" applyFont="1" applyBorder="1"/>
    <xf numFmtId="1" fontId="10" fillId="0" borderId="2" xfId="1" applyNumberFormat="1" applyFont="1" applyBorder="1"/>
    <xf numFmtId="49" fontId="11" fillId="3" borderId="2" xfId="1" applyNumberFormat="1" applyFont="1" applyFill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/>
    </xf>
    <xf numFmtId="49" fontId="11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right" vertical="center"/>
    </xf>
    <xf numFmtId="49" fontId="11" fillId="3" borderId="5" xfId="1" applyNumberFormat="1" applyFont="1" applyFill="1" applyBorder="1" applyAlignment="1">
      <alignment horizontal="center" vertical="center"/>
    </xf>
    <xf numFmtId="49" fontId="11" fillId="3" borderId="3" xfId="1" applyNumberFormat="1" applyFont="1" applyFill="1" applyBorder="1" applyAlignment="1">
      <alignment horizontal="center" vertical="center"/>
    </xf>
    <xf numFmtId="1" fontId="6" fillId="3" borderId="2" xfId="1" applyNumberFormat="1" applyFont="1" applyFill="1" applyBorder="1" applyAlignment="1">
      <alignment vertical="center"/>
    </xf>
    <xf numFmtId="0" fontId="20" fillId="0" borderId="0" xfId="1" applyFont="1"/>
    <xf numFmtId="164" fontId="21" fillId="3" borderId="2" xfId="1" applyNumberFormat="1" applyFont="1" applyFill="1" applyBorder="1"/>
    <xf numFmtId="49" fontId="11" fillId="3" borderId="3" xfId="1" applyNumberFormat="1" applyFont="1" applyFill="1" applyBorder="1" applyAlignment="1">
      <alignment horizontal="center" vertical="center"/>
    </xf>
    <xf numFmtId="49" fontId="11" fillId="3" borderId="6" xfId="1" applyNumberFormat="1" applyFont="1" applyFill="1" applyBorder="1" applyAlignment="1">
      <alignment horizontal="center" vertical="center"/>
    </xf>
    <xf numFmtId="49" fontId="11" fillId="3" borderId="5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top" wrapText="1"/>
    </xf>
    <xf numFmtId="0" fontId="7" fillId="3" borderId="6" xfId="1" applyFont="1" applyFill="1" applyBorder="1" applyAlignment="1">
      <alignment horizontal="center" vertical="top" wrapText="1"/>
    </xf>
    <xf numFmtId="0" fontId="7" fillId="3" borderId="5" xfId="1" applyFont="1" applyFill="1" applyBorder="1" applyAlignment="1">
      <alignment horizontal="center" vertical="top" wrapText="1"/>
    </xf>
    <xf numFmtId="0" fontId="6" fillId="3" borderId="6" xfId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top" wrapText="1"/>
    </xf>
    <xf numFmtId="0" fontId="5" fillId="3" borderId="2" xfId="1" applyFont="1" applyFill="1" applyBorder="1" applyAlignment="1">
      <alignment horizontal="center" vertical="top" wrapText="1"/>
    </xf>
    <xf numFmtId="0" fontId="7" fillId="3" borderId="2" xfId="2" applyNumberFormat="1" applyFont="1" applyFill="1" applyBorder="1" applyAlignment="1" applyProtection="1">
      <alignment horizontal="center" vertical="top" wrapText="1"/>
    </xf>
    <xf numFmtId="0" fontId="5" fillId="0" borderId="0" xfId="1" applyFont="1" applyBorder="1" applyAlignment="1">
      <alignment horizontal="center"/>
    </xf>
    <xf numFmtId="0" fontId="3" fillId="0" borderId="1" xfId="1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</cellXfs>
  <cellStyles count="4">
    <cellStyle name="Excel Built-in Good" xfId="3" xr:uid="{00000000-0005-0000-0000-000000000000}"/>
    <cellStyle name="Excel Built-in Normal" xfId="1" xr:uid="{00000000-0005-0000-0000-000001000000}"/>
    <cellStyle name="Excel_BuiltIn_4 antraštė" xfId="2" xr:uid="{00000000-0005-0000-0000-000002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1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6EFCE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F3F3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70"/>
  <sheetViews>
    <sheetView tabSelected="1" workbookViewId="0">
      <pane ySplit="12" topLeftCell="A373" activePane="bottomLeft" state="frozen"/>
      <selection pane="bottomLeft" activeCell="D4" sqref="D4"/>
    </sheetView>
  </sheetViews>
  <sheetFormatPr defaultColWidth="8.7109375" defaultRowHeight="15" x14ac:dyDescent="0.25"/>
  <cols>
    <col min="1" max="1" width="4.85546875" style="1" customWidth="1"/>
    <col min="2" max="2" width="55.85546875" style="1" customWidth="1"/>
    <col min="3" max="3" width="6.28515625" style="1" customWidth="1"/>
    <col min="4" max="4" width="9.85546875" style="1" customWidth="1"/>
    <col min="5" max="5" width="9" style="1" customWidth="1"/>
    <col min="6" max="6" width="11" style="1" customWidth="1"/>
    <col min="7" max="7" width="8.5703125" style="1" customWidth="1"/>
    <col min="8" max="8" width="8.7109375" style="1"/>
    <col min="9" max="9" width="9.140625" style="2" customWidth="1"/>
    <col min="10" max="16384" width="8.7109375" style="1"/>
  </cols>
  <sheetData>
    <row r="1" spans="1:9" ht="15.75" x14ac:dyDescent="0.25">
      <c r="A1" s="3"/>
      <c r="B1" s="3"/>
      <c r="C1" s="3"/>
      <c r="D1" s="3" t="s">
        <v>0</v>
      </c>
      <c r="E1" s="3"/>
      <c r="F1" s="3"/>
      <c r="G1" s="3"/>
    </row>
    <row r="2" spans="1:9" ht="15.75" x14ac:dyDescent="0.25">
      <c r="A2" s="3"/>
      <c r="B2" s="3"/>
      <c r="C2" s="3"/>
      <c r="D2" s="3" t="s">
        <v>1</v>
      </c>
      <c r="E2" s="3"/>
      <c r="F2" s="3"/>
      <c r="G2" s="3"/>
    </row>
    <row r="3" spans="1:9" ht="15.75" x14ac:dyDescent="0.25">
      <c r="A3" s="3"/>
      <c r="B3" s="3"/>
      <c r="C3" s="3"/>
      <c r="D3" s="3" t="s">
        <v>168</v>
      </c>
      <c r="E3" s="3"/>
      <c r="F3" s="3"/>
      <c r="G3" s="3"/>
    </row>
    <row r="4" spans="1:9" ht="15.75" x14ac:dyDescent="0.25">
      <c r="A4" s="3"/>
      <c r="B4" s="3"/>
      <c r="C4" s="3"/>
      <c r="D4" s="3" t="s">
        <v>2</v>
      </c>
      <c r="E4" s="3"/>
      <c r="F4" s="3"/>
      <c r="G4" s="3"/>
    </row>
    <row r="5" spans="1:9" ht="15.75" x14ac:dyDescent="0.25">
      <c r="A5" s="3"/>
      <c r="B5" s="3"/>
      <c r="C5" s="3"/>
      <c r="D5" s="4"/>
      <c r="E5" s="3"/>
      <c r="F5" s="3"/>
      <c r="G5" s="3"/>
    </row>
    <row r="6" spans="1:9" ht="15.75" x14ac:dyDescent="0.25">
      <c r="A6" s="3"/>
      <c r="B6" s="3"/>
      <c r="C6" s="3"/>
      <c r="D6" s="3"/>
      <c r="E6" s="3"/>
      <c r="F6" s="3"/>
      <c r="G6" s="3"/>
    </row>
    <row r="7" spans="1:9" ht="15.75" x14ac:dyDescent="0.25">
      <c r="A7" s="90" t="s">
        <v>163</v>
      </c>
      <c r="B7" s="90"/>
      <c r="C7" s="90"/>
      <c r="D7" s="90"/>
      <c r="E7" s="90"/>
      <c r="F7" s="90"/>
      <c r="G7" s="90"/>
    </row>
    <row r="8" spans="1:9" ht="15.75" x14ac:dyDescent="0.25">
      <c r="A8" s="3"/>
      <c r="B8" s="3"/>
      <c r="C8" s="3"/>
      <c r="D8" s="3"/>
      <c r="E8" s="3"/>
      <c r="F8" s="3"/>
      <c r="G8" s="3"/>
    </row>
    <row r="9" spans="1:9" ht="15.75" x14ac:dyDescent="0.25">
      <c r="A9" s="3"/>
      <c r="B9" s="3"/>
      <c r="C9" s="3"/>
      <c r="D9" s="3"/>
      <c r="E9" s="3"/>
      <c r="F9" s="91" t="s">
        <v>3</v>
      </c>
      <c r="G9" s="91"/>
    </row>
    <row r="10" spans="1:9" ht="12.75" customHeight="1" x14ac:dyDescent="0.25">
      <c r="A10" s="92" t="s">
        <v>4</v>
      </c>
      <c r="B10" s="93" t="s">
        <v>5</v>
      </c>
      <c r="C10" s="92" t="s">
        <v>6</v>
      </c>
      <c r="D10" s="93" t="s">
        <v>7</v>
      </c>
      <c r="E10" s="93" t="s">
        <v>8</v>
      </c>
      <c r="F10" s="93"/>
      <c r="G10" s="93"/>
    </row>
    <row r="11" spans="1:9" x14ac:dyDescent="0.25">
      <c r="A11" s="92"/>
      <c r="B11" s="93"/>
      <c r="C11" s="92"/>
      <c r="D11" s="93"/>
      <c r="E11" s="93" t="s">
        <v>9</v>
      </c>
      <c r="F11" s="93"/>
      <c r="G11" s="93" t="s">
        <v>10</v>
      </c>
    </row>
    <row r="12" spans="1:9" ht="25.5" x14ac:dyDescent="0.25">
      <c r="A12" s="92"/>
      <c r="B12" s="93"/>
      <c r="C12" s="92"/>
      <c r="D12" s="93"/>
      <c r="E12" s="6" t="s">
        <v>11</v>
      </c>
      <c r="F12" s="5" t="s">
        <v>12</v>
      </c>
      <c r="G12" s="93"/>
    </row>
    <row r="13" spans="1:9" s="10" customFormat="1" ht="15" customHeight="1" x14ac:dyDescent="0.25">
      <c r="A13" s="89" t="s">
        <v>13</v>
      </c>
      <c r="B13" s="7" t="s">
        <v>14</v>
      </c>
      <c r="C13" s="8"/>
      <c r="D13" s="9">
        <f t="shared" ref="D13:D16" si="0">SUM(G13+E13)</f>
        <v>97.1</v>
      </c>
      <c r="E13" s="9">
        <f>SUM(E14:E14)</f>
        <v>95.6</v>
      </c>
      <c r="F13" s="9">
        <f>SUM(F14:F14)</f>
        <v>90.1</v>
      </c>
      <c r="G13" s="9">
        <f>SUM(G14:G14)</f>
        <v>1.5</v>
      </c>
      <c r="I13" s="11"/>
    </row>
    <row r="14" spans="1:9" s="10" customFormat="1" ht="12.75" customHeight="1" x14ac:dyDescent="0.25">
      <c r="A14" s="89"/>
      <c r="B14" s="12" t="s">
        <v>15</v>
      </c>
      <c r="C14" s="67" t="s">
        <v>16</v>
      </c>
      <c r="D14" s="13">
        <f t="shared" si="0"/>
        <v>97.1</v>
      </c>
      <c r="E14" s="13">
        <v>95.6</v>
      </c>
      <c r="F14" s="13">
        <v>90.1</v>
      </c>
      <c r="G14" s="13">
        <v>1.5</v>
      </c>
      <c r="I14" s="11"/>
    </row>
    <row r="15" spans="1:9" ht="15" customHeight="1" x14ac:dyDescent="0.25">
      <c r="A15" s="80" t="s">
        <v>17</v>
      </c>
      <c r="B15" s="14" t="s">
        <v>18</v>
      </c>
      <c r="C15" s="68"/>
      <c r="D15" s="15">
        <f t="shared" si="0"/>
        <v>21172.9</v>
      </c>
      <c r="E15" s="15">
        <f>SUM(E16:E65)</f>
        <v>13468.700000000003</v>
      </c>
      <c r="F15" s="15">
        <f>SUM(F16:F65)</f>
        <v>4427.0999999999985</v>
      </c>
      <c r="G15" s="15">
        <f>SUM(G16:G65)</f>
        <v>7704.2</v>
      </c>
    </row>
    <row r="16" spans="1:9" ht="12.75" customHeight="1" x14ac:dyDescent="0.25">
      <c r="A16" s="80"/>
      <c r="B16" s="12" t="s">
        <v>15</v>
      </c>
      <c r="C16" s="77" t="s">
        <v>16</v>
      </c>
      <c r="D16" s="16">
        <f t="shared" si="0"/>
        <v>3756.6000000000004</v>
      </c>
      <c r="E16" s="16">
        <v>3678.3</v>
      </c>
      <c r="F16" s="16">
        <v>2951.2</v>
      </c>
      <c r="G16" s="16">
        <v>78.3</v>
      </c>
      <c r="H16" s="17"/>
    </row>
    <row r="17" spans="1:9" ht="12.95" customHeight="1" x14ac:dyDescent="0.25">
      <c r="A17" s="80"/>
      <c r="B17" s="12" t="s">
        <v>19</v>
      </c>
      <c r="C17" s="78"/>
      <c r="D17" s="13">
        <f t="shared" ref="D17:D107" si="1">SUM(G17+E17)</f>
        <v>27.5</v>
      </c>
      <c r="E17" s="13">
        <v>27.5</v>
      </c>
      <c r="F17" s="13"/>
      <c r="G17" s="13"/>
      <c r="I17" s="75"/>
    </row>
    <row r="18" spans="1:9" ht="12.95" customHeight="1" x14ac:dyDescent="0.25">
      <c r="A18" s="80"/>
      <c r="B18" s="12" t="s">
        <v>31</v>
      </c>
      <c r="C18" s="78"/>
      <c r="D18" s="13">
        <f t="shared" si="1"/>
        <v>111.4</v>
      </c>
      <c r="E18" s="13">
        <v>111.4</v>
      </c>
      <c r="F18" s="13">
        <v>109</v>
      </c>
      <c r="G18" s="13"/>
      <c r="I18" s="75"/>
    </row>
    <row r="19" spans="1:9" ht="12.95" customHeight="1" x14ac:dyDescent="0.25">
      <c r="A19" s="80"/>
      <c r="B19" s="18" t="s">
        <v>20</v>
      </c>
      <c r="C19" s="78"/>
      <c r="D19" s="13">
        <f t="shared" si="1"/>
        <v>1529.4</v>
      </c>
      <c r="E19" s="13">
        <v>1529.4</v>
      </c>
      <c r="F19" s="13">
        <v>834.1</v>
      </c>
      <c r="G19" s="13"/>
    </row>
    <row r="20" spans="1:9" ht="12.95" customHeight="1" x14ac:dyDescent="0.25">
      <c r="A20" s="80"/>
      <c r="B20" s="12" t="s">
        <v>24</v>
      </c>
      <c r="C20" s="78"/>
      <c r="D20" s="13">
        <f t="shared" si="1"/>
        <v>15.9</v>
      </c>
      <c r="E20" s="13">
        <v>15.9</v>
      </c>
      <c r="F20" s="13">
        <v>15.6</v>
      </c>
      <c r="G20" s="13"/>
    </row>
    <row r="21" spans="1:9" ht="12.95" customHeight="1" x14ac:dyDescent="0.25">
      <c r="A21" s="80"/>
      <c r="B21" s="12" t="s">
        <v>117</v>
      </c>
      <c r="C21" s="78"/>
      <c r="D21" s="13">
        <f t="shared" si="1"/>
        <v>186.5</v>
      </c>
      <c r="E21" s="13">
        <v>186.5</v>
      </c>
      <c r="F21" s="13"/>
      <c r="G21" s="13"/>
    </row>
    <row r="22" spans="1:9" ht="12.95" customHeight="1" x14ac:dyDescent="0.25">
      <c r="A22" s="80"/>
      <c r="B22" s="12" t="s">
        <v>164</v>
      </c>
      <c r="C22" s="78"/>
      <c r="D22" s="13">
        <f t="shared" si="1"/>
        <v>43.9</v>
      </c>
      <c r="E22" s="13"/>
      <c r="F22" s="13"/>
      <c r="G22" s="13">
        <v>43.9</v>
      </c>
    </row>
    <row r="23" spans="1:9" ht="12.95" customHeight="1" x14ac:dyDescent="0.25">
      <c r="A23" s="80"/>
      <c r="B23" s="12" t="s">
        <v>162</v>
      </c>
      <c r="C23" s="78"/>
      <c r="D23" s="13">
        <f t="shared" si="1"/>
        <v>47.4</v>
      </c>
      <c r="E23" s="13"/>
      <c r="F23" s="13"/>
      <c r="G23" s="13">
        <v>47.4</v>
      </c>
    </row>
    <row r="24" spans="1:9" ht="12.95" customHeight="1" x14ac:dyDescent="0.25">
      <c r="A24" s="80"/>
      <c r="B24" s="12" t="s">
        <v>21</v>
      </c>
      <c r="C24" s="79"/>
      <c r="D24" s="13">
        <f t="shared" si="1"/>
        <v>44.6</v>
      </c>
      <c r="E24" s="13"/>
      <c r="F24" s="13"/>
      <c r="G24" s="13">
        <v>44.6</v>
      </c>
    </row>
    <row r="25" spans="1:9" ht="12.95" customHeight="1" x14ac:dyDescent="0.25">
      <c r="A25" s="80"/>
      <c r="B25" s="12" t="s">
        <v>15</v>
      </c>
      <c r="C25" s="77" t="s">
        <v>22</v>
      </c>
      <c r="D25" s="13">
        <f t="shared" si="1"/>
        <v>204.7</v>
      </c>
      <c r="E25" s="13">
        <v>78</v>
      </c>
      <c r="F25" s="76"/>
      <c r="G25" s="13">
        <v>126.7</v>
      </c>
      <c r="H25" s="17"/>
    </row>
    <row r="26" spans="1:9" ht="12.95" customHeight="1" x14ac:dyDescent="0.25">
      <c r="A26" s="80"/>
      <c r="B26" s="12" t="s">
        <v>21</v>
      </c>
      <c r="C26" s="78"/>
      <c r="D26" s="13">
        <f t="shared" si="1"/>
        <v>398.3</v>
      </c>
      <c r="E26" s="13">
        <v>107.3</v>
      </c>
      <c r="F26" s="13">
        <v>8.6</v>
      </c>
      <c r="G26" s="13">
        <v>291</v>
      </c>
      <c r="H26" s="17"/>
    </row>
    <row r="27" spans="1:9" ht="12.95" customHeight="1" x14ac:dyDescent="0.25">
      <c r="A27" s="80"/>
      <c r="B27" s="12" t="s">
        <v>23</v>
      </c>
      <c r="C27" s="78"/>
      <c r="D27" s="13">
        <f t="shared" si="1"/>
        <v>53.8</v>
      </c>
      <c r="E27" s="13">
        <v>53.8</v>
      </c>
      <c r="F27" s="13">
        <v>2.4</v>
      </c>
      <c r="G27" s="13"/>
      <c r="H27" s="17"/>
    </row>
    <row r="28" spans="1:9" ht="12.95" customHeight="1" x14ac:dyDescent="0.25">
      <c r="A28" s="80"/>
      <c r="B28" s="12" t="s">
        <v>24</v>
      </c>
      <c r="C28" s="78"/>
      <c r="D28" s="13">
        <f t="shared" si="1"/>
        <v>20.7</v>
      </c>
      <c r="E28" s="13"/>
      <c r="F28" s="13"/>
      <c r="G28" s="13">
        <v>20.7</v>
      </c>
    </row>
    <row r="29" spans="1:9" ht="12.95" customHeight="1" x14ac:dyDescent="0.25">
      <c r="A29" s="80"/>
      <c r="B29" s="12" t="s">
        <v>160</v>
      </c>
      <c r="C29" s="78"/>
      <c r="D29" s="13">
        <f t="shared" si="1"/>
        <v>0</v>
      </c>
      <c r="E29" s="13"/>
      <c r="F29" s="13"/>
      <c r="G29" s="13"/>
    </row>
    <row r="30" spans="1:9" ht="12.95" customHeight="1" x14ac:dyDescent="0.25">
      <c r="A30" s="80"/>
      <c r="B30" s="12" t="s">
        <v>117</v>
      </c>
      <c r="C30" s="78"/>
      <c r="D30" s="13">
        <f t="shared" si="1"/>
        <v>22.8</v>
      </c>
      <c r="E30" s="13">
        <v>22.8</v>
      </c>
      <c r="F30" s="13"/>
      <c r="G30" s="13"/>
    </row>
    <row r="31" spans="1:9" ht="12.95" customHeight="1" x14ac:dyDescent="0.25">
      <c r="A31" s="80"/>
      <c r="B31" s="12" t="s">
        <v>164</v>
      </c>
      <c r="C31" s="78"/>
      <c r="D31" s="13">
        <f t="shared" si="1"/>
        <v>48.2</v>
      </c>
      <c r="E31" s="13">
        <v>48.2</v>
      </c>
      <c r="F31" s="13"/>
      <c r="G31" s="13"/>
    </row>
    <row r="32" spans="1:9" ht="12.95" customHeight="1" x14ac:dyDescent="0.25">
      <c r="A32" s="80"/>
      <c r="B32" s="12" t="s">
        <v>26</v>
      </c>
      <c r="C32" s="79"/>
      <c r="D32" s="13">
        <f t="shared" si="1"/>
        <v>19.5</v>
      </c>
      <c r="E32" s="13"/>
      <c r="F32" s="13"/>
      <c r="G32" s="13">
        <v>19.5</v>
      </c>
    </row>
    <row r="33" spans="1:8" ht="12.95" customHeight="1" x14ac:dyDescent="0.25">
      <c r="A33" s="80"/>
      <c r="B33" s="12" t="s">
        <v>15</v>
      </c>
      <c r="C33" s="77" t="s">
        <v>27</v>
      </c>
      <c r="D33" s="13">
        <f t="shared" si="1"/>
        <v>708.5</v>
      </c>
      <c r="E33" s="13">
        <v>463.3</v>
      </c>
      <c r="F33" s="13">
        <v>88.3</v>
      </c>
      <c r="G33" s="13">
        <v>245.2</v>
      </c>
      <c r="H33" s="17"/>
    </row>
    <row r="34" spans="1:8" ht="12.95" customHeight="1" x14ac:dyDescent="0.25">
      <c r="A34" s="80"/>
      <c r="B34" s="12" t="s">
        <v>31</v>
      </c>
      <c r="C34" s="78"/>
      <c r="D34" s="13">
        <f t="shared" si="1"/>
        <v>166.1</v>
      </c>
      <c r="E34" s="13">
        <v>166.1</v>
      </c>
      <c r="F34" s="13"/>
      <c r="G34" s="13"/>
      <c r="H34" s="17"/>
    </row>
    <row r="35" spans="1:8" ht="12.95" customHeight="1" x14ac:dyDescent="0.25">
      <c r="A35" s="80"/>
      <c r="B35" s="12" t="s">
        <v>21</v>
      </c>
      <c r="C35" s="78"/>
      <c r="D35" s="13">
        <f t="shared" si="1"/>
        <v>775.8</v>
      </c>
      <c r="E35" s="13">
        <v>5</v>
      </c>
      <c r="F35" s="13">
        <v>4.5</v>
      </c>
      <c r="G35" s="13">
        <v>770.8</v>
      </c>
      <c r="H35" s="17"/>
    </row>
    <row r="36" spans="1:8" ht="12.95" customHeight="1" x14ac:dyDescent="0.25">
      <c r="A36" s="80"/>
      <c r="B36" s="12" t="s">
        <v>24</v>
      </c>
      <c r="C36" s="78"/>
      <c r="D36" s="13">
        <f t="shared" si="1"/>
        <v>59</v>
      </c>
      <c r="E36" s="13"/>
      <c r="F36" s="13"/>
      <c r="G36" s="13">
        <v>59</v>
      </c>
      <c r="H36" s="17"/>
    </row>
    <row r="37" spans="1:8" ht="12.95" customHeight="1" x14ac:dyDescent="0.25">
      <c r="A37" s="80"/>
      <c r="B37" s="12" t="s">
        <v>25</v>
      </c>
      <c r="C37" s="78"/>
      <c r="D37" s="13">
        <f t="shared" si="1"/>
        <v>550</v>
      </c>
      <c r="E37" s="13"/>
      <c r="F37" s="13"/>
      <c r="G37" s="13">
        <v>550</v>
      </c>
      <c r="H37" s="17"/>
    </row>
    <row r="38" spans="1:8" ht="12.95" customHeight="1" x14ac:dyDescent="0.25">
      <c r="A38" s="80"/>
      <c r="B38" s="12" t="s">
        <v>28</v>
      </c>
      <c r="C38" s="79"/>
      <c r="D38" s="13">
        <f t="shared" si="1"/>
        <v>83.5</v>
      </c>
      <c r="E38" s="13"/>
      <c r="F38" s="13"/>
      <c r="G38" s="13">
        <v>83.5</v>
      </c>
      <c r="H38" s="19"/>
    </row>
    <row r="39" spans="1:8" ht="12.95" customHeight="1" x14ac:dyDescent="0.25">
      <c r="A39" s="80"/>
      <c r="B39" s="12" t="s">
        <v>15</v>
      </c>
      <c r="C39" s="77" t="s">
        <v>29</v>
      </c>
      <c r="D39" s="13">
        <f t="shared" si="1"/>
        <v>1763.7</v>
      </c>
      <c r="E39" s="13">
        <v>412.2</v>
      </c>
      <c r="F39" s="13">
        <v>98.5</v>
      </c>
      <c r="G39" s="13">
        <v>1351.5</v>
      </c>
      <c r="H39" s="17"/>
    </row>
    <row r="40" spans="1:8" ht="12.95" customHeight="1" x14ac:dyDescent="0.25">
      <c r="A40" s="80"/>
      <c r="B40" s="12" t="s">
        <v>162</v>
      </c>
      <c r="C40" s="78"/>
      <c r="D40" s="13">
        <f t="shared" si="1"/>
        <v>260</v>
      </c>
      <c r="E40" s="13"/>
      <c r="F40" s="13"/>
      <c r="G40" s="13">
        <v>260</v>
      </c>
      <c r="H40" s="17"/>
    </row>
    <row r="41" spans="1:8" ht="12.95" customHeight="1" x14ac:dyDescent="0.25">
      <c r="A41" s="80"/>
      <c r="B41" s="12" t="s">
        <v>21</v>
      </c>
      <c r="C41" s="78"/>
      <c r="D41" s="13">
        <f t="shared" si="1"/>
        <v>217.5</v>
      </c>
      <c r="E41" s="13"/>
      <c r="F41" s="13"/>
      <c r="G41" s="13">
        <v>217.5</v>
      </c>
      <c r="H41" s="17"/>
    </row>
    <row r="42" spans="1:8" ht="12.95" customHeight="1" x14ac:dyDescent="0.25">
      <c r="A42" s="80"/>
      <c r="B42" s="12" t="s">
        <v>24</v>
      </c>
      <c r="C42" s="78"/>
      <c r="D42" s="13">
        <f t="shared" si="1"/>
        <v>30.5</v>
      </c>
      <c r="E42" s="13"/>
      <c r="F42" s="13"/>
      <c r="G42" s="13">
        <v>30.5</v>
      </c>
      <c r="H42" s="17"/>
    </row>
    <row r="43" spans="1:8" ht="12.75" customHeight="1" x14ac:dyDescent="0.25">
      <c r="A43" s="80"/>
      <c r="B43" s="12" t="s">
        <v>28</v>
      </c>
      <c r="C43" s="78"/>
      <c r="D43" s="13">
        <f t="shared" si="1"/>
        <v>38.4</v>
      </c>
      <c r="E43" s="20"/>
      <c r="F43" s="20"/>
      <c r="G43" s="13">
        <v>38.4</v>
      </c>
    </row>
    <row r="44" spans="1:8" ht="12.75" customHeight="1" x14ac:dyDescent="0.25">
      <c r="A44" s="80"/>
      <c r="B44" s="12" t="s">
        <v>117</v>
      </c>
      <c r="C44" s="78"/>
      <c r="D44" s="13">
        <f t="shared" si="1"/>
        <v>3640.7</v>
      </c>
      <c r="E44" s="21">
        <v>1514.3</v>
      </c>
      <c r="F44" s="20"/>
      <c r="G44" s="13">
        <v>2126.4</v>
      </c>
    </row>
    <row r="45" spans="1:8" ht="12.75" customHeight="1" x14ac:dyDescent="0.25">
      <c r="A45" s="80"/>
      <c r="B45" s="18" t="s">
        <v>20</v>
      </c>
      <c r="C45" s="79"/>
      <c r="D45" s="13">
        <f t="shared" si="1"/>
        <v>27.8</v>
      </c>
      <c r="E45" s="21">
        <v>27.8</v>
      </c>
      <c r="F45" s="20"/>
      <c r="G45" s="13"/>
    </row>
    <row r="46" spans="1:8" ht="12.95" customHeight="1" x14ac:dyDescent="0.25">
      <c r="A46" s="80"/>
      <c r="B46" s="12" t="s">
        <v>15</v>
      </c>
      <c r="C46" s="77" t="s">
        <v>30</v>
      </c>
      <c r="D46" s="13">
        <f t="shared" si="1"/>
        <v>932.1</v>
      </c>
      <c r="E46" s="13">
        <v>837.9</v>
      </c>
      <c r="F46" s="13"/>
      <c r="G46" s="13">
        <v>94.2</v>
      </c>
    </row>
    <row r="47" spans="1:8" ht="12.95" customHeight="1" x14ac:dyDescent="0.25">
      <c r="A47" s="80"/>
      <c r="B47" s="12" t="s">
        <v>31</v>
      </c>
      <c r="C47" s="78"/>
      <c r="D47" s="13">
        <f>SUM(G47+E47)</f>
        <v>1823.1000000000001</v>
      </c>
      <c r="E47" s="13">
        <v>1683.7</v>
      </c>
      <c r="F47" s="13">
        <v>210.2</v>
      </c>
      <c r="G47" s="13">
        <v>139.4</v>
      </c>
    </row>
    <row r="48" spans="1:8" ht="12.95" customHeight="1" x14ac:dyDescent="0.25">
      <c r="A48" s="80"/>
      <c r="B48" s="12" t="s">
        <v>21</v>
      </c>
      <c r="C48" s="78"/>
      <c r="D48" s="13">
        <f t="shared" si="1"/>
        <v>438.5</v>
      </c>
      <c r="E48" s="13">
        <v>134.80000000000001</v>
      </c>
      <c r="F48" s="13">
        <v>96.9</v>
      </c>
      <c r="G48" s="13">
        <v>303.7</v>
      </c>
    </row>
    <row r="49" spans="1:8" ht="12.95" customHeight="1" x14ac:dyDescent="0.25">
      <c r="A49" s="80"/>
      <c r="B49" s="12" t="s">
        <v>117</v>
      </c>
      <c r="C49" s="78"/>
      <c r="D49" s="13">
        <f t="shared" si="1"/>
        <v>5</v>
      </c>
      <c r="E49" s="13">
        <v>5</v>
      </c>
      <c r="F49" s="13"/>
      <c r="G49" s="13"/>
    </row>
    <row r="50" spans="1:8" ht="12.95" customHeight="1" x14ac:dyDescent="0.25">
      <c r="A50" s="80"/>
      <c r="B50" s="12" t="s">
        <v>24</v>
      </c>
      <c r="C50" s="78"/>
      <c r="D50" s="13">
        <f t="shared" si="1"/>
        <v>470.5</v>
      </c>
      <c r="E50" s="13">
        <v>470.5</v>
      </c>
      <c r="F50" s="13"/>
      <c r="G50" s="13"/>
    </row>
    <row r="51" spans="1:8" ht="12.95" customHeight="1" x14ac:dyDescent="0.25">
      <c r="A51" s="80"/>
      <c r="B51" s="18" t="s">
        <v>20</v>
      </c>
      <c r="C51" s="79"/>
      <c r="D51" s="13">
        <f t="shared" si="1"/>
        <v>1.6</v>
      </c>
      <c r="E51" s="13">
        <v>1.6</v>
      </c>
      <c r="F51" s="13"/>
      <c r="G51" s="22"/>
    </row>
    <row r="52" spans="1:8" ht="12.95" customHeight="1" x14ac:dyDescent="0.25">
      <c r="A52" s="80"/>
      <c r="B52" s="12" t="s">
        <v>15</v>
      </c>
      <c r="C52" s="77" t="s">
        <v>32</v>
      </c>
      <c r="D52" s="13">
        <f t="shared" si="1"/>
        <v>38</v>
      </c>
      <c r="E52" s="13">
        <v>38</v>
      </c>
      <c r="F52" s="13"/>
      <c r="G52" s="13"/>
      <c r="H52" s="17"/>
    </row>
    <row r="53" spans="1:8" ht="12.95" customHeight="1" x14ac:dyDescent="0.25">
      <c r="A53" s="80"/>
      <c r="B53" s="12" t="s">
        <v>21</v>
      </c>
      <c r="C53" s="78"/>
      <c r="D53" s="13">
        <f t="shared" si="1"/>
        <v>2.1</v>
      </c>
      <c r="E53" s="13">
        <v>2.1</v>
      </c>
      <c r="F53" s="13">
        <v>0.2</v>
      </c>
      <c r="G53" s="13"/>
      <c r="H53" s="17"/>
    </row>
    <row r="54" spans="1:8" ht="12.95" customHeight="1" x14ac:dyDescent="0.25">
      <c r="A54" s="80"/>
      <c r="B54" s="12" t="s">
        <v>24</v>
      </c>
      <c r="C54" s="78"/>
      <c r="D54" s="13">
        <f t="shared" si="1"/>
        <v>0.1</v>
      </c>
      <c r="E54" s="13">
        <v>0.1</v>
      </c>
      <c r="F54" s="13"/>
      <c r="G54" s="13"/>
      <c r="H54" s="17"/>
    </row>
    <row r="55" spans="1:8" ht="12.95" customHeight="1" x14ac:dyDescent="0.25">
      <c r="A55" s="80"/>
      <c r="B55" s="18" t="s">
        <v>20</v>
      </c>
      <c r="C55" s="78"/>
      <c r="D55" s="13">
        <f t="shared" si="1"/>
        <v>4.8</v>
      </c>
      <c r="E55" s="13">
        <v>4.8</v>
      </c>
      <c r="F55" s="13">
        <v>4.7</v>
      </c>
      <c r="G55" s="22"/>
    </row>
    <row r="56" spans="1:8" ht="12.95" customHeight="1" x14ac:dyDescent="0.25">
      <c r="A56" s="80"/>
      <c r="B56" s="12" t="s">
        <v>33</v>
      </c>
      <c r="C56" s="79"/>
      <c r="D56" s="13">
        <f t="shared" si="1"/>
        <v>26.5</v>
      </c>
      <c r="E56" s="13">
        <v>26.5</v>
      </c>
      <c r="F56" s="13"/>
      <c r="G56" s="22"/>
    </row>
    <row r="57" spans="1:8" ht="12.75" customHeight="1" x14ac:dyDescent="0.25">
      <c r="A57" s="80"/>
      <c r="B57" s="12" t="s">
        <v>15</v>
      </c>
      <c r="C57" s="77" t="s">
        <v>34</v>
      </c>
      <c r="D57" s="13">
        <f t="shared" si="1"/>
        <v>849</v>
      </c>
      <c r="E57" s="13">
        <v>795.7</v>
      </c>
      <c r="F57" s="13"/>
      <c r="G57" s="13">
        <v>53.3</v>
      </c>
      <c r="H57" s="17"/>
    </row>
    <row r="58" spans="1:8" ht="12.95" customHeight="1" x14ac:dyDescent="0.25">
      <c r="A58" s="80"/>
      <c r="B58" s="12" t="s">
        <v>33</v>
      </c>
      <c r="C58" s="78"/>
      <c r="D58" s="13">
        <f t="shared" si="1"/>
        <v>141</v>
      </c>
      <c r="E58" s="13">
        <v>109.5</v>
      </c>
      <c r="F58" s="13"/>
      <c r="G58" s="13">
        <v>31.5</v>
      </c>
    </row>
    <row r="59" spans="1:8" ht="12.75" customHeight="1" x14ac:dyDescent="0.25">
      <c r="A59" s="80"/>
      <c r="B59" s="12" t="s">
        <v>21</v>
      </c>
      <c r="C59" s="78"/>
      <c r="D59" s="13">
        <f t="shared" si="1"/>
        <v>570.70000000000005</v>
      </c>
      <c r="E59" s="13">
        <v>66.099999999999994</v>
      </c>
      <c r="F59" s="13">
        <v>2.7</v>
      </c>
      <c r="G59" s="13">
        <v>504.6</v>
      </c>
    </row>
    <row r="60" spans="1:8" ht="12.75" customHeight="1" x14ac:dyDescent="0.25">
      <c r="A60" s="80"/>
      <c r="B60" s="12" t="s">
        <v>117</v>
      </c>
      <c r="C60" s="78"/>
      <c r="D60" s="13">
        <f t="shared" si="1"/>
        <v>7.2</v>
      </c>
      <c r="E60" s="13">
        <v>7.2</v>
      </c>
      <c r="F60" s="13"/>
      <c r="G60" s="13"/>
    </row>
    <row r="61" spans="1:8" ht="12.75" customHeight="1" x14ac:dyDescent="0.25">
      <c r="A61" s="80"/>
      <c r="B61" s="12" t="s">
        <v>28</v>
      </c>
      <c r="C61" s="79"/>
      <c r="D61" s="13">
        <f t="shared" si="1"/>
        <v>35.700000000000003</v>
      </c>
      <c r="E61" s="13"/>
      <c r="F61" s="13"/>
      <c r="G61" s="13">
        <v>35.700000000000003</v>
      </c>
    </row>
    <row r="62" spans="1:8" ht="12.95" customHeight="1" x14ac:dyDescent="0.25">
      <c r="A62" s="80"/>
      <c r="B62" s="12" t="s">
        <v>15</v>
      </c>
      <c r="C62" s="77" t="s">
        <v>35</v>
      </c>
      <c r="D62" s="13">
        <f t="shared" si="1"/>
        <v>194.5</v>
      </c>
      <c r="E62" s="13">
        <v>71.7</v>
      </c>
      <c r="F62" s="13"/>
      <c r="G62" s="13">
        <v>122.8</v>
      </c>
      <c r="H62" s="17"/>
    </row>
    <row r="63" spans="1:8" ht="12.95" customHeight="1" x14ac:dyDescent="0.25">
      <c r="A63" s="80"/>
      <c r="B63" s="12" t="s">
        <v>21</v>
      </c>
      <c r="C63" s="78"/>
      <c r="D63" s="13">
        <f t="shared" si="1"/>
        <v>124.3</v>
      </c>
      <c r="E63" s="13">
        <v>119.2</v>
      </c>
      <c r="F63" s="13">
        <v>0.2</v>
      </c>
      <c r="G63" s="13">
        <v>5.0999999999999996</v>
      </c>
      <c r="H63" s="17"/>
    </row>
    <row r="64" spans="1:8" ht="12.95" customHeight="1" x14ac:dyDescent="0.25">
      <c r="A64" s="80"/>
      <c r="B64" s="12" t="s">
        <v>28</v>
      </c>
      <c r="C64" s="78"/>
      <c r="D64" s="13">
        <f t="shared" si="1"/>
        <v>9.5</v>
      </c>
      <c r="E64" s="13">
        <v>0.5</v>
      </c>
      <c r="F64" s="13"/>
      <c r="G64" s="13">
        <v>9</v>
      </c>
      <c r="H64" s="17"/>
    </row>
    <row r="65" spans="1:7" ht="12.75" customHeight="1" x14ac:dyDescent="0.25">
      <c r="A65" s="80"/>
      <c r="B65" s="18" t="s">
        <v>20</v>
      </c>
      <c r="C65" s="79"/>
      <c r="D65" s="13">
        <f t="shared" si="1"/>
        <v>646</v>
      </c>
      <c r="E65" s="13">
        <v>646</v>
      </c>
      <c r="F65" s="13"/>
      <c r="G65" s="13"/>
    </row>
    <row r="66" spans="1:7" ht="15" customHeight="1" x14ac:dyDescent="0.25">
      <c r="A66" s="87" t="s">
        <v>36</v>
      </c>
      <c r="B66" s="23" t="s">
        <v>37</v>
      </c>
      <c r="C66" s="24"/>
      <c r="D66" s="25">
        <f t="shared" si="1"/>
        <v>44.3</v>
      </c>
      <c r="E66" s="25">
        <f>SUM(E67:E71)</f>
        <v>29</v>
      </c>
      <c r="F66" s="26">
        <f>SUM(F67:F71)</f>
        <v>0</v>
      </c>
      <c r="G66" s="25">
        <f>SUM(G67:G71)</f>
        <v>15.3</v>
      </c>
    </row>
    <row r="67" spans="1:7" ht="12.75" customHeight="1" x14ac:dyDescent="0.25">
      <c r="A67" s="87"/>
      <c r="B67" s="12" t="s">
        <v>15</v>
      </c>
      <c r="C67" s="67" t="s">
        <v>16</v>
      </c>
      <c r="D67" s="13">
        <f t="shared" si="1"/>
        <v>23</v>
      </c>
      <c r="E67" s="13">
        <v>11</v>
      </c>
      <c r="F67" s="22"/>
      <c r="G67" s="13">
        <v>12</v>
      </c>
    </row>
    <row r="68" spans="1:7" ht="12.95" customHeight="1" x14ac:dyDescent="0.25">
      <c r="A68" s="87"/>
      <c r="B68" s="12" t="s">
        <v>15</v>
      </c>
      <c r="C68" s="77" t="s">
        <v>29</v>
      </c>
      <c r="D68" s="13">
        <f t="shared" si="1"/>
        <v>13</v>
      </c>
      <c r="E68" s="13">
        <v>13</v>
      </c>
      <c r="F68" s="22"/>
      <c r="G68" s="22"/>
    </row>
    <row r="69" spans="1:7" ht="12.95" customHeight="1" x14ac:dyDescent="0.25">
      <c r="A69" s="87"/>
      <c r="B69" s="12" t="s">
        <v>19</v>
      </c>
      <c r="C69" s="78"/>
      <c r="D69" s="13">
        <f t="shared" si="1"/>
        <v>0.5</v>
      </c>
      <c r="E69" s="13">
        <v>0.5</v>
      </c>
      <c r="F69" s="22"/>
      <c r="G69" s="22"/>
    </row>
    <row r="70" spans="1:7" ht="12.95" customHeight="1" x14ac:dyDescent="0.25">
      <c r="A70" s="87"/>
      <c r="B70" s="12" t="s">
        <v>31</v>
      </c>
      <c r="C70" s="79"/>
      <c r="D70" s="13">
        <f t="shared" si="1"/>
        <v>3.3</v>
      </c>
      <c r="E70" s="13"/>
      <c r="F70" s="22"/>
      <c r="G70" s="13">
        <v>3.3</v>
      </c>
    </row>
    <row r="71" spans="1:7" ht="12.75" customHeight="1" x14ac:dyDescent="0.25">
      <c r="A71" s="87"/>
      <c r="B71" s="12" t="s">
        <v>31</v>
      </c>
      <c r="C71" s="67" t="s">
        <v>30</v>
      </c>
      <c r="D71" s="13">
        <f t="shared" si="1"/>
        <v>4.5</v>
      </c>
      <c r="E71" s="13">
        <v>4.5</v>
      </c>
      <c r="F71" s="27"/>
      <c r="G71" s="27"/>
    </row>
    <row r="72" spans="1:7" ht="15" customHeight="1" x14ac:dyDescent="0.25">
      <c r="A72" s="87" t="s">
        <v>38</v>
      </c>
      <c r="B72" s="23" t="s">
        <v>39</v>
      </c>
      <c r="C72" s="24"/>
      <c r="D72" s="25">
        <f t="shared" si="1"/>
        <v>47.199999999999996</v>
      </c>
      <c r="E72" s="25">
        <f>SUM(E73:E76)</f>
        <v>42.8</v>
      </c>
      <c r="F72" s="26">
        <f>SUM(F73:F76)</f>
        <v>0</v>
      </c>
      <c r="G72" s="25">
        <f>SUM(G73:G76)</f>
        <v>4.4000000000000004</v>
      </c>
    </row>
    <row r="73" spans="1:7" ht="12.75" customHeight="1" x14ac:dyDescent="0.25">
      <c r="A73" s="87"/>
      <c r="B73" s="12" t="s">
        <v>15</v>
      </c>
      <c r="C73" s="67" t="s">
        <v>16</v>
      </c>
      <c r="D73" s="13">
        <f t="shared" si="1"/>
        <v>14.3</v>
      </c>
      <c r="E73" s="13">
        <v>10.9</v>
      </c>
      <c r="F73" s="13"/>
      <c r="G73" s="13">
        <v>3.4</v>
      </c>
    </row>
    <row r="74" spans="1:7" ht="12.75" customHeight="1" x14ac:dyDescent="0.25">
      <c r="A74" s="87"/>
      <c r="B74" s="12" t="s">
        <v>15</v>
      </c>
      <c r="C74" s="77" t="s">
        <v>29</v>
      </c>
      <c r="D74" s="13">
        <f t="shared" si="1"/>
        <v>21.5</v>
      </c>
      <c r="E74" s="13">
        <v>20.5</v>
      </c>
      <c r="F74" s="13"/>
      <c r="G74" s="13">
        <v>1</v>
      </c>
    </row>
    <row r="75" spans="1:7" ht="12.75" customHeight="1" x14ac:dyDescent="0.25">
      <c r="A75" s="87"/>
      <c r="B75" s="12" t="s">
        <v>19</v>
      </c>
      <c r="C75" s="79"/>
      <c r="D75" s="13">
        <f t="shared" si="1"/>
        <v>1.4</v>
      </c>
      <c r="E75" s="13">
        <v>1.4</v>
      </c>
      <c r="F75" s="13"/>
      <c r="G75" s="13"/>
    </row>
    <row r="76" spans="1:7" ht="12.75" customHeight="1" x14ac:dyDescent="0.25">
      <c r="A76" s="87"/>
      <c r="B76" s="12" t="s">
        <v>31</v>
      </c>
      <c r="C76" s="67" t="s">
        <v>30</v>
      </c>
      <c r="D76" s="13">
        <f t="shared" si="1"/>
        <v>10</v>
      </c>
      <c r="E76" s="13">
        <v>10</v>
      </c>
      <c r="F76" s="28"/>
      <c r="G76" s="27"/>
    </row>
    <row r="77" spans="1:7" ht="15" customHeight="1" x14ac:dyDescent="0.25">
      <c r="A77" s="87" t="s">
        <v>40</v>
      </c>
      <c r="B77" s="23" t="s">
        <v>41</v>
      </c>
      <c r="C77" s="69"/>
      <c r="D77" s="25">
        <f t="shared" si="1"/>
        <v>20.400000000000002</v>
      </c>
      <c r="E77" s="25">
        <f>SUM(E78:E81)</f>
        <v>20.400000000000002</v>
      </c>
      <c r="F77" s="26">
        <f>SUM(F78:F81)</f>
        <v>0</v>
      </c>
      <c r="G77" s="26">
        <f>SUM(G78:G81)</f>
        <v>0</v>
      </c>
    </row>
    <row r="78" spans="1:7" ht="12.75" customHeight="1" x14ac:dyDescent="0.25">
      <c r="A78" s="87"/>
      <c r="B78" s="12" t="s">
        <v>15</v>
      </c>
      <c r="C78" s="67" t="s">
        <v>16</v>
      </c>
      <c r="D78" s="13">
        <f t="shared" si="1"/>
        <v>7.5</v>
      </c>
      <c r="E78" s="13">
        <v>7.5</v>
      </c>
      <c r="F78" s="13"/>
      <c r="G78" s="13"/>
    </row>
    <row r="79" spans="1:7" ht="12.75" customHeight="1" x14ac:dyDescent="0.25">
      <c r="A79" s="87"/>
      <c r="B79" s="12" t="s">
        <v>15</v>
      </c>
      <c r="C79" s="77" t="s">
        <v>29</v>
      </c>
      <c r="D79" s="13">
        <f t="shared" si="1"/>
        <v>8.3000000000000007</v>
      </c>
      <c r="E79" s="13">
        <v>8.3000000000000007</v>
      </c>
      <c r="F79" s="13"/>
      <c r="G79" s="13"/>
    </row>
    <row r="80" spans="1:7" ht="12.75" customHeight="1" x14ac:dyDescent="0.25">
      <c r="A80" s="87"/>
      <c r="B80" s="12" t="s">
        <v>19</v>
      </c>
      <c r="C80" s="79"/>
      <c r="D80" s="13">
        <f t="shared" si="1"/>
        <v>0.6</v>
      </c>
      <c r="E80" s="13">
        <v>0.6</v>
      </c>
      <c r="F80" s="13"/>
      <c r="G80" s="13"/>
    </row>
    <row r="81" spans="1:7" ht="12.75" customHeight="1" x14ac:dyDescent="0.25">
      <c r="A81" s="87"/>
      <c r="B81" s="12" t="s">
        <v>31</v>
      </c>
      <c r="C81" s="67" t="s">
        <v>30</v>
      </c>
      <c r="D81" s="13">
        <f t="shared" si="1"/>
        <v>4</v>
      </c>
      <c r="E81" s="13">
        <v>4</v>
      </c>
      <c r="F81" s="28"/>
      <c r="G81" s="27"/>
    </row>
    <row r="82" spans="1:7" ht="15" customHeight="1" x14ac:dyDescent="0.25">
      <c r="A82" s="87" t="s">
        <v>42</v>
      </c>
      <c r="B82" s="23" t="s">
        <v>43</v>
      </c>
      <c r="C82" s="24"/>
      <c r="D82" s="25">
        <f t="shared" si="1"/>
        <v>55.199999999999996</v>
      </c>
      <c r="E82" s="25">
        <f>SUM(E83:E87)</f>
        <v>55.199999999999996</v>
      </c>
      <c r="F82" s="26">
        <f>SUM(F83:F87)</f>
        <v>0</v>
      </c>
      <c r="G82" s="26">
        <f>SUM(G83:G87)</f>
        <v>0</v>
      </c>
    </row>
    <row r="83" spans="1:7" ht="12.75" customHeight="1" x14ac:dyDescent="0.25">
      <c r="A83" s="87"/>
      <c r="B83" s="12" t="s">
        <v>15</v>
      </c>
      <c r="C83" s="67" t="s">
        <v>16</v>
      </c>
      <c r="D83" s="13">
        <f t="shared" si="1"/>
        <v>10.9</v>
      </c>
      <c r="E83" s="13">
        <v>10.9</v>
      </c>
      <c r="F83" s="13"/>
      <c r="G83" s="13"/>
    </row>
    <row r="84" spans="1:7" ht="12.75" customHeight="1" x14ac:dyDescent="0.25">
      <c r="A84" s="87"/>
      <c r="B84" s="12" t="s">
        <v>15</v>
      </c>
      <c r="C84" s="77" t="s">
        <v>29</v>
      </c>
      <c r="D84" s="13">
        <f t="shared" si="1"/>
        <v>24</v>
      </c>
      <c r="E84" s="13">
        <v>24</v>
      </c>
      <c r="F84" s="13"/>
      <c r="G84" s="13"/>
    </row>
    <row r="85" spans="1:7" ht="12.75" customHeight="1" x14ac:dyDescent="0.25">
      <c r="A85" s="87"/>
      <c r="B85" s="12" t="s">
        <v>19</v>
      </c>
      <c r="C85" s="78"/>
      <c r="D85" s="13">
        <f t="shared" si="1"/>
        <v>2.5</v>
      </c>
      <c r="E85" s="13">
        <v>2.5</v>
      </c>
      <c r="F85" s="13"/>
      <c r="G85" s="13"/>
    </row>
    <row r="86" spans="1:7" ht="12.75" customHeight="1" x14ac:dyDescent="0.25">
      <c r="A86" s="87"/>
      <c r="B86" s="12" t="s">
        <v>31</v>
      </c>
      <c r="C86" s="79"/>
      <c r="D86" s="13">
        <f t="shared" si="1"/>
        <v>14.5</v>
      </c>
      <c r="E86" s="13">
        <v>14.5</v>
      </c>
      <c r="F86" s="13"/>
      <c r="G86" s="13"/>
    </row>
    <row r="87" spans="1:7" ht="12.75" customHeight="1" x14ac:dyDescent="0.25">
      <c r="A87" s="87"/>
      <c r="B87" s="12" t="s">
        <v>31</v>
      </c>
      <c r="C87" s="67" t="s">
        <v>30</v>
      </c>
      <c r="D87" s="13">
        <f t="shared" si="1"/>
        <v>3.3</v>
      </c>
      <c r="E87" s="13">
        <v>3.3</v>
      </c>
      <c r="F87" s="28"/>
      <c r="G87" s="27"/>
    </row>
    <row r="88" spans="1:7" ht="15" customHeight="1" x14ac:dyDescent="0.25">
      <c r="A88" s="88" t="s">
        <v>44</v>
      </c>
      <c r="B88" s="23" t="s">
        <v>45</v>
      </c>
      <c r="C88" s="69"/>
      <c r="D88" s="25">
        <f t="shared" si="1"/>
        <v>50.099999999999994</v>
      </c>
      <c r="E88" s="25">
        <f>SUM(E89:E93)</f>
        <v>24.799999999999997</v>
      </c>
      <c r="F88" s="26">
        <f>SUM(F89:F93)</f>
        <v>0</v>
      </c>
      <c r="G88" s="25">
        <f>SUM(G89:G93)</f>
        <v>25.299999999999997</v>
      </c>
    </row>
    <row r="89" spans="1:7" ht="12.75" customHeight="1" x14ac:dyDescent="0.25">
      <c r="A89" s="88"/>
      <c r="B89" s="12" t="s">
        <v>15</v>
      </c>
      <c r="C89" s="67" t="s">
        <v>16</v>
      </c>
      <c r="D89" s="13">
        <f t="shared" si="1"/>
        <v>21.5</v>
      </c>
      <c r="E89" s="13">
        <v>9.4</v>
      </c>
      <c r="F89" s="13"/>
      <c r="G89" s="13">
        <v>12.1</v>
      </c>
    </row>
    <row r="90" spans="1:7" ht="12.75" customHeight="1" x14ac:dyDescent="0.25">
      <c r="A90" s="88"/>
      <c r="B90" s="12" t="s">
        <v>15</v>
      </c>
      <c r="C90" s="77" t="s">
        <v>29</v>
      </c>
      <c r="D90" s="13">
        <f t="shared" si="1"/>
        <v>7</v>
      </c>
      <c r="E90" s="13">
        <v>6.3</v>
      </c>
      <c r="F90" s="13"/>
      <c r="G90" s="13">
        <v>0.7</v>
      </c>
    </row>
    <row r="91" spans="1:7" ht="12.75" customHeight="1" x14ac:dyDescent="0.25">
      <c r="A91" s="88"/>
      <c r="B91" s="12" t="s">
        <v>19</v>
      </c>
      <c r="C91" s="78"/>
      <c r="D91" s="13">
        <f t="shared" si="1"/>
        <v>0.9</v>
      </c>
      <c r="E91" s="13">
        <v>0.9</v>
      </c>
      <c r="F91" s="13"/>
      <c r="G91" s="13"/>
    </row>
    <row r="92" spans="1:7" ht="12.75" customHeight="1" x14ac:dyDescent="0.25">
      <c r="A92" s="88"/>
      <c r="B92" s="12" t="s">
        <v>31</v>
      </c>
      <c r="C92" s="79"/>
      <c r="D92" s="13">
        <f t="shared" si="1"/>
        <v>15.7</v>
      </c>
      <c r="E92" s="13">
        <v>3.2</v>
      </c>
      <c r="F92" s="13"/>
      <c r="G92" s="13">
        <v>12.5</v>
      </c>
    </row>
    <row r="93" spans="1:7" ht="12.75" customHeight="1" x14ac:dyDescent="0.25">
      <c r="A93" s="88"/>
      <c r="B93" s="12" t="s">
        <v>31</v>
      </c>
      <c r="C93" s="67" t="s">
        <v>30</v>
      </c>
      <c r="D93" s="13">
        <f t="shared" si="1"/>
        <v>5</v>
      </c>
      <c r="E93" s="13">
        <v>5</v>
      </c>
      <c r="F93" s="28"/>
      <c r="G93" s="27"/>
    </row>
    <row r="94" spans="1:7" ht="15" customHeight="1" x14ac:dyDescent="0.25">
      <c r="A94" s="88" t="s">
        <v>46</v>
      </c>
      <c r="B94" s="23" t="s">
        <v>47</v>
      </c>
      <c r="C94" s="69"/>
      <c r="D94" s="25">
        <f t="shared" si="1"/>
        <v>76.900000000000006</v>
      </c>
      <c r="E94" s="25">
        <f>SUM(E95:E100)</f>
        <v>59.5</v>
      </c>
      <c r="F94" s="26">
        <f>SUM(F95:F100)</f>
        <v>0</v>
      </c>
      <c r="G94" s="25">
        <f>SUM(G95:G100)</f>
        <v>17.399999999999999</v>
      </c>
    </row>
    <row r="95" spans="1:7" ht="12.75" customHeight="1" x14ac:dyDescent="0.25">
      <c r="A95" s="88"/>
      <c r="B95" s="12" t="s">
        <v>15</v>
      </c>
      <c r="C95" s="67" t="s">
        <v>16</v>
      </c>
      <c r="D95" s="13">
        <f>SUM(G95+E95)</f>
        <v>16</v>
      </c>
      <c r="E95" s="13">
        <v>15.3</v>
      </c>
      <c r="F95" s="13"/>
      <c r="G95" s="13">
        <v>0.7</v>
      </c>
    </row>
    <row r="96" spans="1:7" ht="12.75" customHeight="1" x14ac:dyDescent="0.25">
      <c r="A96" s="88"/>
      <c r="B96" s="12" t="s">
        <v>15</v>
      </c>
      <c r="C96" s="67" t="s">
        <v>27</v>
      </c>
      <c r="D96" s="13">
        <f>SUM(G96+E96)</f>
        <v>7</v>
      </c>
      <c r="E96" s="13">
        <v>3.3</v>
      </c>
      <c r="F96" s="13"/>
      <c r="G96" s="13">
        <v>3.7</v>
      </c>
    </row>
    <row r="97" spans="1:7" ht="12.75" customHeight="1" x14ac:dyDescent="0.25">
      <c r="A97" s="88"/>
      <c r="B97" s="12" t="s">
        <v>15</v>
      </c>
      <c r="C97" s="77" t="s">
        <v>29</v>
      </c>
      <c r="D97" s="13">
        <f t="shared" si="1"/>
        <v>17</v>
      </c>
      <c r="E97" s="13">
        <v>16</v>
      </c>
      <c r="F97" s="13"/>
      <c r="G97" s="13">
        <v>1</v>
      </c>
    </row>
    <row r="98" spans="1:7" ht="12.75" customHeight="1" x14ac:dyDescent="0.25">
      <c r="A98" s="88"/>
      <c r="B98" s="12" t="s">
        <v>19</v>
      </c>
      <c r="C98" s="78"/>
      <c r="D98" s="13">
        <f t="shared" si="1"/>
        <v>3.3</v>
      </c>
      <c r="E98" s="13">
        <v>3.3</v>
      </c>
      <c r="F98" s="13"/>
      <c r="G98" s="13"/>
    </row>
    <row r="99" spans="1:7" ht="12.75" customHeight="1" x14ac:dyDescent="0.25">
      <c r="A99" s="88"/>
      <c r="B99" s="12" t="s">
        <v>31</v>
      </c>
      <c r="C99" s="79"/>
      <c r="D99" s="13">
        <f t="shared" si="1"/>
        <v>16.600000000000001</v>
      </c>
      <c r="E99" s="13">
        <v>16.600000000000001</v>
      </c>
      <c r="F99" s="13"/>
      <c r="G99" s="13"/>
    </row>
    <row r="100" spans="1:7" ht="12.75" customHeight="1" x14ac:dyDescent="0.25">
      <c r="A100" s="88"/>
      <c r="B100" s="12" t="s">
        <v>31</v>
      </c>
      <c r="C100" s="67" t="s">
        <v>30</v>
      </c>
      <c r="D100" s="13">
        <f t="shared" si="1"/>
        <v>17</v>
      </c>
      <c r="E100" s="13">
        <v>5</v>
      </c>
      <c r="F100" s="28"/>
      <c r="G100" s="13">
        <v>12</v>
      </c>
    </row>
    <row r="101" spans="1:7" ht="15" customHeight="1" x14ac:dyDescent="0.25">
      <c r="A101" s="88" t="s">
        <v>48</v>
      </c>
      <c r="B101" s="23" t="s">
        <v>49</v>
      </c>
      <c r="C101" s="24"/>
      <c r="D101" s="25">
        <f t="shared" si="1"/>
        <v>26.199999999999996</v>
      </c>
      <c r="E101" s="25">
        <f>SUM(E102:E105)</f>
        <v>25.499999999999996</v>
      </c>
      <c r="F101" s="26">
        <f>SUM(F102:F105)</f>
        <v>0</v>
      </c>
      <c r="G101" s="25">
        <f>SUM(G102:G105)</f>
        <v>0.7</v>
      </c>
    </row>
    <row r="102" spans="1:7" ht="12.95" customHeight="1" x14ac:dyDescent="0.25">
      <c r="A102" s="88"/>
      <c r="B102" s="12" t="s">
        <v>15</v>
      </c>
      <c r="C102" s="70" t="s">
        <v>16</v>
      </c>
      <c r="D102" s="13">
        <f t="shared" si="1"/>
        <v>7.8</v>
      </c>
      <c r="E102" s="13">
        <v>7.1</v>
      </c>
      <c r="F102" s="13"/>
      <c r="G102" s="13">
        <v>0.7</v>
      </c>
    </row>
    <row r="103" spans="1:7" ht="12.95" customHeight="1" x14ac:dyDescent="0.25">
      <c r="A103" s="88"/>
      <c r="B103" s="12" t="s">
        <v>15</v>
      </c>
      <c r="C103" s="77" t="s">
        <v>29</v>
      </c>
      <c r="D103" s="13">
        <f t="shared" si="1"/>
        <v>14.7</v>
      </c>
      <c r="E103" s="13">
        <v>14.7</v>
      </c>
      <c r="F103" s="13"/>
      <c r="G103" s="13"/>
    </row>
    <row r="104" spans="1:7" ht="12.95" customHeight="1" x14ac:dyDescent="0.25">
      <c r="A104" s="88"/>
      <c r="B104" s="12" t="s">
        <v>19</v>
      </c>
      <c r="C104" s="79"/>
      <c r="D104" s="13">
        <f t="shared" si="1"/>
        <v>0.4</v>
      </c>
      <c r="E104" s="13">
        <v>0.4</v>
      </c>
      <c r="F104" s="13"/>
      <c r="G104" s="13"/>
    </row>
    <row r="105" spans="1:7" ht="12.95" customHeight="1" x14ac:dyDescent="0.25">
      <c r="A105" s="88"/>
      <c r="B105" s="12" t="s">
        <v>31</v>
      </c>
      <c r="C105" s="70" t="s">
        <v>30</v>
      </c>
      <c r="D105" s="13">
        <f t="shared" si="1"/>
        <v>3.3</v>
      </c>
      <c r="E105" s="13">
        <v>3.3</v>
      </c>
      <c r="F105" s="28"/>
      <c r="G105" s="27"/>
    </row>
    <row r="106" spans="1:7" ht="15" customHeight="1" x14ac:dyDescent="0.25">
      <c r="A106" s="88" t="s">
        <v>50</v>
      </c>
      <c r="B106" s="23" t="s">
        <v>51</v>
      </c>
      <c r="C106" s="68"/>
      <c r="D106" s="25">
        <f t="shared" si="1"/>
        <v>54.199999999999996</v>
      </c>
      <c r="E106" s="25">
        <f>SUM(E107:E111)</f>
        <v>45.9</v>
      </c>
      <c r="F106" s="26">
        <f>SUM(F107:F111)</f>
        <v>0</v>
      </c>
      <c r="G106" s="25">
        <f>SUM(G107:G111)</f>
        <v>8.2999999999999989</v>
      </c>
    </row>
    <row r="107" spans="1:7" ht="12.75" customHeight="1" x14ac:dyDescent="0.25">
      <c r="A107" s="88"/>
      <c r="B107" s="12" t="s">
        <v>15</v>
      </c>
      <c r="C107" s="70" t="s">
        <v>16</v>
      </c>
      <c r="D107" s="13">
        <f t="shared" si="1"/>
        <v>15.2</v>
      </c>
      <c r="E107" s="13">
        <v>14.6</v>
      </c>
      <c r="F107" s="13"/>
      <c r="G107" s="13">
        <v>0.6</v>
      </c>
    </row>
    <row r="108" spans="1:7" ht="12.75" customHeight="1" x14ac:dyDescent="0.25">
      <c r="A108" s="88"/>
      <c r="B108" s="12" t="s">
        <v>15</v>
      </c>
      <c r="C108" s="77" t="s">
        <v>29</v>
      </c>
      <c r="D108" s="13">
        <f t="shared" ref="D108:D173" si="2">SUM(G108+E108)</f>
        <v>20.399999999999999</v>
      </c>
      <c r="E108" s="13">
        <v>20.399999999999999</v>
      </c>
      <c r="F108" s="13"/>
      <c r="G108" s="13"/>
    </row>
    <row r="109" spans="1:7" ht="12.75" customHeight="1" x14ac:dyDescent="0.25">
      <c r="A109" s="88"/>
      <c r="B109" s="12" t="s">
        <v>19</v>
      </c>
      <c r="C109" s="78"/>
      <c r="D109" s="13">
        <f t="shared" si="2"/>
        <v>4</v>
      </c>
      <c r="E109" s="13">
        <v>4</v>
      </c>
      <c r="F109" s="13"/>
      <c r="G109" s="13"/>
    </row>
    <row r="110" spans="1:7" ht="12.75" customHeight="1" x14ac:dyDescent="0.25">
      <c r="A110" s="88"/>
      <c r="B110" s="12" t="s">
        <v>31</v>
      </c>
      <c r="C110" s="79"/>
      <c r="D110" s="13">
        <f t="shared" si="2"/>
        <v>8.5</v>
      </c>
      <c r="E110" s="13">
        <v>1.5</v>
      </c>
      <c r="F110" s="13"/>
      <c r="G110" s="13">
        <v>7</v>
      </c>
    </row>
    <row r="111" spans="1:7" ht="12.75" customHeight="1" x14ac:dyDescent="0.25">
      <c r="A111" s="88"/>
      <c r="B111" s="12" t="s">
        <v>31</v>
      </c>
      <c r="C111" s="70" t="s">
        <v>30</v>
      </c>
      <c r="D111" s="13">
        <f t="shared" si="2"/>
        <v>6.1000000000000005</v>
      </c>
      <c r="E111" s="13">
        <v>5.4</v>
      </c>
      <c r="F111" s="28"/>
      <c r="G111" s="13">
        <v>0.7</v>
      </c>
    </row>
    <row r="112" spans="1:7" ht="15" customHeight="1" x14ac:dyDescent="0.25">
      <c r="A112" s="88" t="s">
        <v>52</v>
      </c>
      <c r="B112" s="23" t="s">
        <v>53</v>
      </c>
      <c r="C112" s="68"/>
      <c r="D112" s="25">
        <f t="shared" si="2"/>
        <v>39.700000000000003</v>
      </c>
      <c r="E112" s="25">
        <f>SUM(E113:E117)</f>
        <v>39.700000000000003</v>
      </c>
      <c r="F112" s="26">
        <f>SUM(F113:F117)</f>
        <v>0</v>
      </c>
      <c r="G112" s="26">
        <f>SUM(G113:G117)</f>
        <v>0</v>
      </c>
    </row>
    <row r="113" spans="1:7" ht="12.75" customHeight="1" x14ac:dyDescent="0.25">
      <c r="A113" s="88"/>
      <c r="B113" s="12" t="s">
        <v>15</v>
      </c>
      <c r="C113" s="70" t="s">
        <v>16</v>
      </c>
      <c r="D113" s="13">
        <f t="shared" si="2"/>
        <v>7.9</v>
      </c>
      <c r="E113" s="13">
        <v>7.9</v>
      </c>
      <c r="F113" s="13"/>
      <c r="G113" s="13"/>
    </row>
    <row r="114" spans="1:7" ht="12.75" customHeight="1" x14ac:dyDescent="0.25">
      <c r="A114" s="88"/>
      <c r="B114" s="12" t="s">
        <v>15</v>
      </c>
      <c r="C114" s="77" t="s">
        <v>29</v>
      </c>
      <c r="D114" s="13">
        <f t="shared" si="2"/>
        <v>8.6</v>
      </c>
      <c r="E114" s="13">
        <v>8.6</v>
      </c>
      <c r="F114" s="13"/>
      <c r="G114" s="13"/>
    </row>
    <row r="115" spans="1:7" ht="12.75" customHeight="1" x14ac:dyDescent="0.25">
      <c r="A115" s="88"/>
      <c r="B115" s="12" t="s">
        <v>19</v>
      </c>
      <c r="C115" s="78"/>
      <c r="D115" s="13">
        <f t="shared" si="2"/>
        <v>1.7</v>
      </c>
      <c r="E115" s="13">
        <v>1.7</v>
      </c>
      <c r="F115" s="13"/>
      <c r="G115" s="13"/>
    </row>
    <row r="116" spans="1:7" ht="12.75" customHeight="1" x14ac:dyDescent="0.25">
      <c r="A116" s="88"/>
      <c r="B116" s="12" t="s">
        <v>31</v>
      </c>
      <c r="C116" s="79"/>
      <c r="D116" s="13">
        <f t="shared" si="2"/>
        <v>14</v>
      </c>
      <c r="E116" s="13">
        <v>14</v>
      </c>
      <c r="F116" s="13"/>
      <c r="G116" s="13"/>
    </row>
    <row r="117" spans="1:7" ht="12.75" customHeight="1" x14ac:dyDescent="0.25">
      <c r="A117" s="88"/>
      <c r="B117" s="12" t="s">
        <v>31</v>
      </c>
      <c r="C117" s="70" t="s">
        <v>30</v>
      </c>
      <c r="D117" s="13">
        <f t="shared" si="2"/>
        <v>7.5</v>
      </c>
      <c r="E117" s="13">
        <v>7.5</v>
      </c>
      <c r="F117" s="28"/>
      <c r="G117" s="27"/>
    </row>
    <row r="118" spans="1:7" ht="15" customHeight="1" x14ac:dyDescent="0.25">
      <c r="A118" s="88" t="s">
        <v>54</v>
      </c>
      <c r="B118" s="23" t="s">
        <v>55</v>
      </c>
      <c r="C118" s="68"/>
      <c r="D118" s="25">
        <f t="shared" si="2"/>
        <v>19.700000000000003</v>
      </c>
      <c r="E118" s="25">
        <f>SUM(E119:E122)</f>
        <v>19.700000000000003</v>
      </c>
      <c r="F118" s="26">
        <f>SUM(F119:F122)</f>
        <v>0</v>
      </c>
      <c r="G118" s="26">
        <f>SUM(G119:G122)</f>
        <v>0</v>
      </c>
    </row>
    <row r="119" spans="1:7" ht="12.75" customHeight="1" x14ac:dyDescent="0.25">
      <c r="A119" s="88"/>
      <c r="B119" s="12" t="s">
        <v>15</v>
      </c>
      <c r="C119" s="70" t="s">
        <v>16</v>
      </c>
      <c r="D119" s="13">
        <f t="shared" si="2"/>
        <v>5.5</v>
      </c>
      <c r="E119" s="13">
        <v>5.5</v>
      </c>
      <c r="F119" s="13"/>
      <c r="G119" s="13"/>
    </row>
    <row r="120" spans="1:7" ht="12.75" customHeight="1" x14ac:dyDescent="0.25">
      <c r="A120" s="88"/>
      <c r="B120" s="12" t="s">
        <v>15</v>
      </c>
      <c r="C120" s="77" t="s">
        <v>29</v>
      </c>
      <c r="D120" s="13">
        <f t="shared" si="2"/>
        <v>9.3000000000000007</v>
      </c>
      <c r="E120" s="13">
        <v>9.3000000000000007</v>
      </c>
      <c r="F120" s="13"/>
      <c r="G120" s="13"/>
    </row>
    <row r="121" spans="1:7" ht="12.75" customHeight="1" x14ac:dyDescent="0.25">
      <c r="A121" s="88"/>
      <c r="B121" s="12" t="s">
        <v>19</v>
      </c>
      <c r="C121" s="79"/>
      <c r="D121" s="13">
        <f t="shared" si="2"/>
        <v>1.3</v>
      </c>
      <c r="E121" s="13">
        <v>1.3</v>
      </c>
      <c r="F121" s="13"/>
      <c r="G121" s="13"/>
    </row>
    <row r="122" spans="1:7" ht="12.75" customHeight="1" x14ac:dyDescent="0.25">
      <c r="A122" s="88"/>
      <c r="B122" s="12" t="s">
        <v>31</v>
      </c>
      <c r="C122" s="70" t="s">
        <v>30</v>
      </c>
      <c r="D122" s="13">
        <f t="shared" si="2"/>
        <v>3.6</v>
      </c>
      <c r="E122" s="13">
        <v>3.6</v>
      </c>
      <c r="F122" s="28"/>
      <c r="G122" s="27"/>
    </row>
    <row r="123" spans="1:7" ht="15" customHeight="1" x14ac:dyDescent="0.25">
      <c r="A123" s="87" t="s">
        <v>56</v>
      </c>
      <c r="B123" s="23" t="s">
        <v>57</v>
      </c>
      <c r="C123" s="24"/>
      <c r="D123" s="25">
        <f t="shared" si="2"/>
        <v>45.500000000000007</v>
      </c>
      <c r="E123" s="25">
        <f>SUM(E124:E129)</f>
        <v>23.900000000000006</v>
      </c>
      <c r="F123" s="26">
        <f>SUM(F124:F129)</f>
        <v>0</v>
      </c>
      <c r="G123" s="25">
        <f>SUM(G124:G129)</f>
        <v>21.6</v>
      </c>
    </row>
    <row r="124" spans="1:7" ht="12.75" customHeight="1" x14ac:dyDescent="0.25">
      <c r="A124" s="87"/>
      <c r="B124" s="12" t="s">
        <v>15</v>
      </c>
      <c r="C124" s="70" t="s">
        <v>16</v>
      </c>
      <c r="D124" s="13">
        <f t="shared" si="2"/>
        <v>8.4</v>
      </c>
      <c r="E124" s="13">
        <v>8.4</v>
      </c>
      <c r="F124" s="13"/>
      <c r="G124" s="13"/>
    </row>
    <row r="125" spans="1:7" ht="12.75" customHeight="1" x14ac:dyDescent="0.25">
      <c r="A125" s="87"/>
      <c r="B125" s="12" t="s">
        <v>15</v>
      </c>
      <c r="C125" s="70" t="s">
        <v>27</v>
      </c>
      <c r="D125" s="13">
        <f t="shared" si="2"/>
        <v>7</v>
      </c>
      <c r="E125" s="13"/>
      <c r="F125" s="13"/>
      <c r="G125" s="13">
        <v>7</v>
      </c>
    </row>
    <row r="126" spans="1:7" ht="12.75" customHeight="1" x14ac:dyDescent="0.25">
      <c r="A126" s="87"/>
      <c r="B126" s="12" t="s">
        <v>15</v>
      </c>
      <c r="C126" s="77" t="s">
        <v>29</v>
      </c>
      <c r="D126" s="13">
        <f t="shared" si="2"/>
        <v>7.7</v>
      </c>
      <c r="E126" s="13">
        <v>7.7</v>
      </c>
      <c r="F126" s="13"/>
      <c r="G126" s="13"/>
    </row>
    <row r="127" spans="1:7" ht="12.75" customHeight="1" x14ac:dyDescent="0.25">
      <c r="A127" s="87"/>
      <c r="B127" s="12" t="s">
        <v>19</v>
      </c>
      <c r="C127" s="78"/>
      <c r="D127" s="13">
        <f t="shared" si="2"/>
        <v>1.6</v>
      </c>
      <c r="E127" s="13">
        <v>1.6</v>
      </c>
      <c r="F127" s="13"/>
      <c r="G127" s="13"/>
    </row>
    <row r="128" spans="1:7" ht="12.75" customHeight="1" x14ac:dyDescent="0.25">
      <c r="A128" s="87"/>
      <c r="B128" s="12" t="s">
        <v>31</v>
      </c>
      <c r="C128" s="79"/>
      <c r="D128" s="13">
        <f t="shared" si="2"/>
        <v>14.8</v>
      </c>
      <c r="E128" s="13">
        <v>0.8</v>
      </c>
      <c r="F128" s="13"/>
      <c r="G128" s="13">
        <v>14</v>
      </c>
    </row>
    <row r="129" spans="1:14" ht="12.75" customHeight="1" x14ac:dyDescent="0.25">
      <c r="A129" s="87"/>
      <c r="B129" s="12" t="s">
        <v>31</v>
      </c>
      <c r="C129" s="70" t="s">
        <v>30</v>
      </c>
      <c r="D129" s="13">
        <f t="shared" si="2"/>
        <v>6</v>
      </c>
      <c r="E129" s="13">
        <v>5.4</v>
      </c>
      <c r="F129" s="28"/>
      <c r="G129" s="13">
        <v>0.6</v>
      </c>
    </row>
    <row r="130" spans="1:14" ht="15" customHeight="1" x14ac:dyDescent="0.25">
      <c r="A130" s="87" t="s">
        <v>58</v>
      </c>
      <c r="B130" s="23" t="s">
        <v>59</v>
      </c>
      <c r="C130" s="68"/>
      <c r="D130" s="25">
        <f t="shared" si="2"/>
        <v>67.599999999999994</v>
      </c>
      <c r="E130" s="25">
        <f>SUM(E131:E136)</f>
        <v>59.6</v>
      </c>
      <c r="F130" s="26">
        <f>SUM(F131:F136)</f>
        <v>0</v>
      </c>
      <c r="G130" s="25">
        <f>SUM(G131:G136)</f>
        <v>8</v>
      </c>
    </row>
    <row r="131" spans="1:14" ht="12.75" customHeight="1" x14ac:dyDescent="0.25">
      <c r="A131" s="87"/>
      <c r="B131" s="12" t="s">
        <v>15</v>
      </c>
      <c r="C131" s="70" t="s">
        <v>16</v>
      </c>
      <c r="D131" s="13">
        <f t="shared" si="2"/>
        <v>17.3</v>
      </c>
      <c r="E131" s="13">
        <v>17.3</v>
      </c>
      <c r="F131" s="13"/>
      <c r="G131" s="13"/>
    </row>
    <row r="132" spans="1:14" ht="12.75" customHeight="1" x14ac:dyDescent="0.25">
      <c r="A132" s="87"/>
      <c r="B132" s="12" t="s">
        <v>15</v>
      </c>
      <c r="C132" s="73" t="s">
        <v>27</v>
      </c>
      <c r="D132" s="13">
        <f t="shared" si="2"/>
        <v>7</v>
      </c>
      <c r="E132" s="13">
        <v>0.5</v>
      </c>
      <c r="F132" s="13"/>
      <c r="G132" s="13">
        <v>6.5</v>
      </c>
    </row>
    <row r="133" spans="1:14" ht="12.75" customHeight="1" x14ac:dyDescent="0.25">
      <c r="A133" s="87"/>
      <c r="B133" s="12" t="s">
        <v>15</v>
      </c>
      <c r="C133" s="77" t="s">
        <v>29</v>
      </c>
      <c r="D133" s="13">
        <f t="shared" si="2"/>
        <v>15.1</v>
      </c>
      <c r="E133" s="13">
        <v>13.6</v>
      </c>
      <c r="F133" s="13"/>
      <c r="G133" s="13">
        <v>1.5</v>
      </c>
      <c r="H133" s="29"/>
      <c r="I133" s="30"/>
      <c r="J133" s="31"/>
      <c r="K133" s="32"/>
      <c r="L133" s="32"/>
      <c r="M133" s="32"/>
      <c r="N133" s="32"/>
    </row>
    <row r="134" spans="1:14" ht="12.75" customHeight="1" x14ac:dyDescent="0.25">
      <c r="A134" s="87"/>
      <c r="B134" s="12" t="s">
        <v>19</v>
      </c>
      <c r="C134" s="78"/>
      <c r="D134" s="13">
        <f t="shared" si="2"/>
        <v>6.7</v>
      </c>
      <c r="E134" s="13">
        <v>6.7</v>
      </c>
      <c r="F134" s="13"/>
      <c r="G134" s="13"/>
      <c r="H134" s="29"/>
      <c r="I134" s="33"/>
      <c r="J134" s="34"/>
      <c r="K134" s="35"/>
      <c r="L134" s="35"/>
      <c r="M134" s="35"/>
      <c r="N134" s="35"/>
    </row>
    <row r="135" spans="1:14" ht="12.75" customHeight="1" x14ac:dyDescent="0.25">
      <c r="A135" s="87"/>
      <c r="B135" s="12" t="s">
        <v>31</v>
      </c>
      <c r="C135" s="79"/>
      <c r="D135" s="13">
        <f t="shared" si="2"/>
        <v>17</v>
      </c>
      <c r="E135" s="13">
        <v>17</v>
      </c>
      <c r="F135" s="13"/>
      <c r="G135" s="13"/>
      <c r="H135" s="29"/>
      <c r="I135" s="33"/>
      <c r="J135" s="34"/>
      <c r="K135" s="35"/>
      <c r="L135" s="35"/>
      <c r="M135" s="35"/>
      <c r="N135" s="35"/>
    </row>
    <row r="136" spans="1:14" ht="12.75" customHeight="1" x14ac:dyDescent="0.25">
      <c r="A136" s="87"/>
      <c r="B136" s="12" t="s">
        <v>31</v>
      </c>
      <c r="C136" s="70" t="s">
        <v>30</v>
      </c>
      <c r="D136" s="13">
        <f t="shared" si="2"/>
        <v>4.5</v>
      </c>
      <c r="E136" s="13">
        <v>4.5</v>
      </c>
      <c r="F136" s="28"/>
      <c r="G136" s="27"/>
      <c r="H136" s="29"/>
      <c r="I136" s="33"/>
      <c r="J136" s="34"/>
      <c r="K136" s="35"/>
      <c r="L136" s="35"/>
      <c r="M136" s="35"/>
      <c r="N136" s="35"/>
    </row>
    <row r="137" spans="1:14" ht="15" customHeight="1" x14ac:dyDescent="0.25">
      <c r="A137" s="87" t="s">
        <v>60</v>
      </c>
      <c r="B137" s="23" t="s">
        <v>61</v>
      </c>
      <c r="C137" s="68"/>
      <c r="D137" s="25">
        <f t="shared" si="2"/>
        <v>903.9</v>
      </c>
      <c r="E137" s="25">
        <f>SUM(E138:E140)</f>
        <v>903.9</v>
      </c>
      <c r="F137" s="25">
        <f>SUM(F138:F140)</f>
        <v>820.8</v>
      </c>
      <c r="G137" s="26">
        <f>SUM(G138:G140)</f>
        <v>0</v>
      </c>
      <c r="H137" s="29"/>
      <c r="I137" s="33"/>
      <c r="J137" s="34"/>
      <c r="K137" s="35"/>
      <c r="L137" s="35"/>
      <c r="M137" s="35"/>
      <c r="N137" s="35"/>
    </row>
    <row r="138" spans="1:14" ht="12.75" customHeight="1" x14ac:dyDescent="0.25">
      <c r="A138" s="87"/>
      <c r="B138" s="12" t="s">
        <v>15</v>
      </c>
      <c r="C138" s="77" t="s">
        <v>16</v>
      </c>
      <c r="D138" s="13">
        <f t="shared" si="2"/>
        <v>34.9</v>
      </c>
      <c r="E138" s="13">
        <v>34.9</v>
      </c>
      <c r="F138" s="13">
        <v>28</v>
      </c>
      <c r="G138" s="13"/>
      <c r="H138" s="29"/>
      <c r="I138" s="33"/>
      <c r="J138" s="34"/>
      <c r="K138" s="35"/>
      <c r="L138" s="35"/>
      <c r="M138" s="35"/>
      <c r="N138" s="35"/>
    </row>
    <row r="139" spans="1:14" ht="12.75" customHeight="1" x14ac:dyDescent="0.25">
      <c r="A139" s="87"/>
      <c r="B139" s="12" t="s">
        <v>117</v>
      </c>
      <c r="C139" s="78"/>
      <c r="D139" s="13">
        <f t="shared" si="2"/>
        <v>0.4</v>
      </c>
      <c r="E139" s="13">
        <v>0.4</v>
      </c>
      <c r="F139" s="13"/>
      <c r="G139" s="13"/>
      <c r="H139" s="29"/>
      <c r="I139" s="33"/>
      <c r="J139" s="34"/>
      <c r="K139" s="35"/>
      <c r="L139" s="35"/>
      <c r="M139" s="35"/>
      <c r="N139" s="35"/>
    </row>
    <row r="140" spans="1:14" ht="12.75" customHeight="1" x14ac:dyDescent="0.25">
      <c r="A140" s="87"/>
      <c r="B140" s="18" t="s">
        <v>20</v>
      </c>
      <c r="C140" s="79"/>
      <c r="D140" s="13">
        <f t="shared" si="2"/>
        <v>868.6</v>
      </c>
      <c r="E140" s="13">
        <v>868.6</v>
      </c>
      <c r="F140" s="13">
        <v>792.8</v>
      </c>
      <c r="G140" s="22"/>
      <c r="H140" s="29"/>
      <c r="I140" s="33"/>
      <c r="J140" s="34"/>
      <c r="K140" s="35"/>
      <c r="L140" s="35"/>
      <c r="M140" s="35"/>
      <c r="N140" s="35"/>
    </row>
    <row r="141" spans="1:14" ht="15" customHeight="1" x14ac:dyDescent="0.25">
      <c r="A141" s="87" t="s">
        <v>62</v>
      </c>
      <c r="B141" s="36" t="s">
        <v>63</v>
      </c>
      <c r="C141" s="24"/>
      <c r="D141" s="25">
        <f t="shared" si="2"/>
        <v>977.59999999999991</v>
      </c>
      <c r="E141" s="25">
        <f>SUM(E142:E146)</f>
        <v>967.69999999999993</v>
      </c>
      <c r="F141" s="25">
        <f>SUM(F142:F146)</f>
        <v>817.59999999999991</v>
      </c>
      <c r="G141" s="25">
        <f>SUM(G142:G146)</f>
        <v>9.9</v>
      </c>
      <c r="H141" s="29"/>
      <c r="I141" s="33"/>
      <c r="J141" s="34"/>
      <c r="K141" s="35"/>
      <c r="L141" s="35"/>
      <c r="M141" s="35"/>
      <c r="N141" s="35"/>
    </row>
    <row r="142" spans="1:14" ht="12.75" customHeight="1" x14ac:dyDescent="0.25">
      <c r="A142" s="87"/>
      <c r="B142" s="18" t="s">
        <v>20</v>
      </c>
      <c r="C142" s="70" t="s">
        <v>16</v>
      </c>
      <c r="D142" s="13">
        <f t="shared" si="2"/>
        <v>23.8</v>
      </c>
      <c r="E142" s="13">
        <v>23.8</v>
      </c>
      <c r="F142" s="13"/>
      <c r="G142" s="43"/>
      <c r="H142" s="29"/>
      <c r="I142" s="33"/>
      <c r="J142" s="34"/>
      <c r="K142" s="35"/>
      <c r="L142" s="35"/>
      <c r="M142" s="35"/>
      <c r="N142" s="35"/>
    </row>
    <row r="143" spans="1:14" ht="12.75" customHeight="1" x14ac:dyDescent="0.25">
      <c r="A143" s="87"/>
      <c r="B143" s="12" t="s">
        <v>15</v>
      </c>
      <c r="C143" s="77" t="s">
        <v>22</v>
      </c>
      <c r="D143" s="13">
        <f t="shared" si="2"/>
        <v>380.5</v>
      </c>
      <c r="E143" s="13">
        <v>376.9</v>
      </c>
      <c r="F143" s="13">
        <v>270.39999999999998</v>
      </c>
      <c r="G143" s="13">
        <v>3.6</v>
      </c>
      <c r="H143" s="29"/>
      <c r="I143" s="30"/>
      <c r="K143" s="32"/>
      <c r="L143" s="32"/>
      <c r="M143" s="32"/>
      <c r="N143" s="32"/>
    </row>
    <row r="144" spans="1:14" ht="12.75" customHeight="1" x14ac:dyDescent="0.25">
      <c r="A144" s="87"/>
      <c r="B144" s="12" t="s">
        <v>160</v>
      </c>
      <c r="C144" s="78"/>
      <c r="D144" s="13">
        <f t="shared" si="2"/>
        <v>565.1</v>
      </c>
      <c r="E144" s="13">
        <v>560.6</v>
      </c>
      <c r="F144" s="13">
        <v>546.9</v>
      </c>
      <c r="G144" s="13">
        <v>4.5</v>
      </c>
      <c r="H144" s="29"/>
      <c r="I144" s="30"/>
      <c r="J144" s="31"/>
      <c r="K144" s="32"/>
      <c r="L144" s="32"/>
      <c r="M144" s="32"/>
      <c r="N144" s="32"/>
    </row>
    <row r="145" spans="1:14" ht="12.75" customHeight="1" x14ac:dyDescent="0.25">
      <c r="A145" s="87"/>
      <c r="B145" s="12" t="s">
        <v>117</v>
      </c>
      <c r="C145" s="78"/>
      <c r="D145" s="13">
        <f t="shared" si="2"/>
        <v>6.3</v>
      </c>
      <c r="E145" s="13">
        <v>4.5</v>
      </c>
      <c r="F145" s="13">
        <v>0.3</v>
      </c>
      <c r="G145" s="13">
        <v>1.8</v>
      </c>
      <c r="H145" s="29"/>
      <c r="I145" s="30"/>
      <c r="J145" s="31"/>
      <c r="K145" s="32"/>
      <c r="L145" s="32"/>
      <c r="M145" s="32"/>
      <c r="N145" s="32"/>
    </row>
    <row r="146" spans="1:14" ht="12.75" customHeight="1" x14ac:dyDescent="0.25">
      <c r="A146" s="87"/>
      <c r="B146" s="12" t="s">
        <v>19</v>
      </c>
      <c r="C146" s="79"/>
      <c r="D146" s="13">
        <f t="shared" si="2"/>
        <v>1.9</v>
      </c>
      <c r="E146" s="13">
        <v>1.9</v>
      </c>
      <c r="F146" s="22"/>
      <c r="G146" s="22"/>
      <c r="H146" s="29"/>
      <c r="I146" s="33"/>
      <c r="J146" s="34"/>
      <c r="K146" s="35"/>
      <c r="L146" s="35"/>
      <c r="M146" s="35"/>
      <c r="N146" s="35"/>
    </row>
    <row r="147" spans="1:14" ht="15" customHeight="1" x14ac:dyDescent="0.25">
      <c r="A147" s="87" t="s">
        <v>64</v>
      </c>
      <c r="B147" s="36" t="s">
        <v>65</v>
      </c>
      <c r="C147" s="68"/>
      <c r="D147" s="25">
        <f t="shared" si="2"/>
        <v>652.9</v>
      </c>
      <c r="E147" s="25">
        <f>SUM(E148:E152)</f>
        <v>637.79999999999995</v>
      </c>
      <c r="F147" s="25">
        <f>SUM(F148:F152)</f>
        <v>532.9</v>
      </c>
      <c r="G147" s="25">
        <f>SUM(G148:G152)</f>
        <v>15.1</v>
      </c>
      <c r="H147" s="29"/>
      <c r="I147" s="33"/>
      <c r="J147" s="38"/>
      <c r="K147" s="39"/>
      <c r="L147" s="40"/>
      <c r="M147" s="40"/>
      <c r="N147" s="35"/>
    </row>
    <row r="148" spans="1:14" ht="12.75" customHeight="1" x14ac:dyDescent="0.25">
      <c r="A148" s="87"/>
      <c r="B148" s="18" t="s">
        <v>20</v>
      </c>
      <c r="C148" s="70" t="s">
        <v>16</v>
      </c>
      <c r="D148" s="13">
        <f t="shared" si="2"/>
        <v>14</v>
      </c>
      <c r="E148" s="13">
        <v>14</v>
      </c>
      <c r="F148" s="13"/>
      <c r="G148" s="43"/>
      <c r="H148" s="29"/>
      <c r="I148" s="33"/>
      <c r="J148" s="38"/>
      <c r="K148" s="39"/>
      <c r="L148" s="41"/>
      <c r="M148" s="41"/>
      <c r="N148" s="35"/>
    </row>
    <row r="149" spans="1:14" ht="12.75" customHeight="1" x14ac:dyDescent="0.25">
      <c r="A149" s="87"/>
      <c r="B149" s="12" t="s">
        <v>15</v>
      </c>
      <c r="C149" s="77" t="s">
        <v>22</v>
      </c>
      <c r="D149" s="13">
        <f t="shared" si="2"/>
        <v>273.90000000000003</v>
      </c>
      <c r="E149" s="13">
        <v>258.8</v>
      </c>
      <c r="F149" s="13">
        <v>181</v>
      </c>
      <c r="G149" s="13">
        <v>15.1</v>
      </c>
      <c r="H149" s="29"/>
      <c r="I149" s="33"/>
      <c r="J149" s="38"/>
      <c r="K149" s="39"/>
      <c r="L149" s="40"/>
      <c r="M149" s="40"/>
      <c r="N149" s="35"/>
    </row>
    <row r="150" spans="1:14" ht="12.75" customHeight="1" x14ac:dyDescent="0.25">
      <c r="A150" s="87"/>
      <c r="B150" s="12" t="s">
        <v>160</v>
      </c>
      <c r="C150" s="78"/>
      <c r="D150" s="13">
        <f t="shared" si="2"/>
        <v>362.7</v>
      </c>
      <c r="E150" s="13">
        <v>362.7</v>
      </c>
      <c r="F150" s="13">
        <v>351.9</v>
      </c>
      <c r="G150" s="22"/>
      <c r="H150" s="29"/>
      <c r="I150" s="30"/>
      <c r="J150" s="38"/>
      <c r="K150" s="39"/>
      <c r="L150" s="41"/>
      <c r="M150" s="41"/>
      <c r="N150" s="32"/>
    </row>
    <row r="151" spans="1:14" ht="12.75" customHeight="1" x14ac:dyDescent="0.25">
      <c r="A151" s="87"/>
      <c r="B151" s="12" t="s">
        <v>117</v>
      </c>
      <c r="C151" s="78"/>
      <c r="D151" s="13">
        <f t="shared" si="2"/>
        <v>2</v>
      </c>
      <c r="E151" s="13">
        <v>2</v>
      </c>
      <c r="F151" s="13"/>
      <c r="G151" s="22"/>
      <c r="H151" s="29"/>
      <c r="I151" s="30"/>
      <c r="J151" s="38"/>
      <c r="K151" s="39"/>
      <c r="L151" s="41"/>
      <c r="M151" s="41"/>
      <c r="N151" s="32"/>
    </row>
    <row r="152" spans="1:14" ht="12.75" customHeight="1" x14ac:dyDescent="0.25">
      <c r="A152" s="87"/>
      <c r="B152" s="12" t="s">
        <v>19</v>
      </c>
      <c r="C152" s="79"/>
      <c r="D152" s="13">
        <f t="shared" si="2"/>
        <v>0.3</v>
      </c>
      <c r="E152" s="13">
        <v>0.3</v>
      </c>
      <c r="F152" s="13"/>
      <c r="G152" s="22"/>
      <c r="H152" s="29"/>
      <c r="I152" s="33"/>
      <c r="J152" s="38"/>
      <c r="K152" s="39"/>
      <c r="L152" s="40"/>
      <c r="M152" s="40"/>
      <c r="N152" s="35"/>
    </row>
    <row r="153" spans="1:14" ht="15" customHeight="1" x14ac:dyDescent="0.25">
      <c r="A153" s="80" t="s">
        <v>66</v>
      </c>
      <c r="B153" s="36" t="s">
        <v>67</v>
      </c>
      <c r="C153" s="68"/>
      <c r="D153" s="25">
        <f t="shared" si="2"/>
        <v>949.00000000000011</v>
      </c>
      <c r="E153" s="25">
        <f>SUM(E154:E158)</f>
        <v>947.80000000000007</v>
      </c>
      <c r="F153" s="25">
        <f>SUM(F154:F158)</f>
        <v>768.8</v>
      </c>
      <c r="G153" s="25">
        <f>SUM(G154:G159)</f>
        <v>1.2</v>
      </c>
      <c r="H153" s="29"/>
      <c r="I153" s="33"/>
      <c r="J153" s="38"/>
      <c r="K153" s="39"/>
      <c r="L153" s="40"/>
      <c r="M153" s="40"/>
      <c r="N153" s="35"/>
    </row>
    <row r="154" spans="1:14" ht="12.75" customHeight="1" x14ac:dyDescent="0.25">
      <c r="A154" s="81"/>
      <c r="B154" s="18" t="s">
        <v>20</v>
      </c>
      <c r="C154" s="70" t="s">
        <v>16</v>
      </c>
      <c r="D154" s="13">
        <f t="shared" si="2"/>
        <v>27</v>
      </c>
      <c r="E154" s="13">
        <v>27</v>
      </c>
      <c r="F154" s="13"/>
      <c r="G154" s="37"/>
      <c r="H154" s="40"/>
      <c r="I154" s="42"/>
      <c r="J154" s="38"/>
      <c r="K154" s="39"/>
      <c r="L154" s="40"/>
      <c r="M154" s="40"/>
      <c r="N154" s="40"/>
    </row>
    <row r="155" spans="1:14" ht="12.75" customHeight="1" x14ac:dyDescent="0.25">
      <c r="A155" s="81"/>
      <c r="B155" s="12" t="s">
        <v>15</v>
      </c>
      <c r="C155" s="77" t="s">
        <v>22</v>
      </c>
      <c r="D155" s="13">
        <f t="shared" si="2"/>
        <v>380.3</v>
      </c>
      <c r="E155" s="13">
        <v>380.3</v>
      </c>
      <c r="F155" s="13">
        <v>261.2</v>
      </c>
      <c r="G155" s="22"/>
      <c r="J155" s="38"/>
      <c r="K155" s="39"/>
      <c r="L155" s="40"/>
      <c r="M155" s="40"/>
    </row>
    <row r="156" spans="1:14" ht="12.75" customHeight="1" x14ac:dyDescent="0.25">
      <c r="A156" s="81"/>
      <c r="B156" s="12" t="s">
        <v>160</v>
      </c>
      <c r="C156" s="78"/>
      <c r="D156" s="13">
        <f t="shared" si="2"/>
        <v>525.1</v>
      </c>
      <c r="E156" s="13">
        <v>525.1</v>
      </c>
      <c r="F156" s="13">
        <v>507.3</v>
      </c>
      <c r="G156" s="22"/>
      <c r="J156" s="38"/>
      <c r="K156" s="39"/>
      <c r="L156" s="40"/>
      <c r="M156" s="40"/>
    </row>
    <row r="157" spans="1:14" ht="12.75" customHeight="1" x14ac:dyDescent="0.25">
      <c r="A157" s="81"/>
      <c r="B157" s="12" t="s">
        <v>117</v>
      </c>
      <c r="C157" s="78"/>
      <c r="D157" s="13">
        <f t="shared" si="2"/>
        <v>3</v>
      </c>
      <c r="E157" s="13">
        <v>3</v>
      </c>
      <c r="F157" s="13">
        <v>0.3</v>
      </c>
      <c r="G157" s="22"/>
      <c r="J157" s="38"/>
      <c r="K157" s="39"/>
      <c r="L157" s="40"/>
      <c r="M157" s="40"/>
    </row>
    <row r="158" spans="1:14" ht="12.75" customHeight="1" x14ac:dyDescent="0.25">
      <c r="A158" s="81"/>
      <c r="B158" s="12" t="s">
        <v>19</v>
      </c>
      <c r="C158" s="79"/>
      <c r="D158" s="13">
        <f t="shared" si="2"/>
        <v>12.4</v>
      </c>
      <c r="E158" s="13">
        <v>12.4</v>
      </c>
      <c r="F158" s="22"/>
      <c r="G158" s="22"/>
      <c r="J158" s="38"/>
      <c r="K158" s="39"/>
      <c r="L158" s="40"/>
      <c r="M158" s="40"/>
    </row>
    <row r="159" spans="1:14" ht="12.75" customHeight="1" x14ac:dyDescent="0.25">
      <c r="A159" s="82"/>
      <c r="B159" s="12" t="s">
        <v>15</v>
      </c>
      <c r="C159" s="72" t="s">
        <v>29</v>
      </c>
      <c r="D159" s="13">
        <f t="shared" si="2"/>
        <v>1.2</v>
      </c>
      <c r="E159" s="13"/>
      <c r="F159" s="22"/>
      <c r="G159" s="13">
        <v>1.2</v>
      </c>
      <c r="J159" s="38"/>
      <c r="K159" s="39"/>
      <c r="L159" s="40"/>
      <c r="M159" s="40"/>
    </row>
    <row r="160" spans="1:14" ht="15" customHeight="1" x14ac:dyDescent="0.25">
      <c r="A160" s="80" t="s">
        <v>68</v>
      </c>
      <c r="B160" s="36" t="s">
        <v>69</v>
      </c>
      <c r="C160" s="69"/>
      <c r="D160" s="25">
        <f t="shared" si="2"/>
        <v>921.6</v>
      </c>
      <c r="E160" s="25">
        <f>SUM(E161:E165)</f>
        <v>876.7</v>
      </c>
      <c r="F160" s="25">
        <f>SUM(F161:F165)</f>
        <v>740.5</v>
      </c>
      <c r="G160" s="25">
        <f>SUM(G161:G165)</f>
        <v>44.9</v>
      </c>
      <c r="J160" s="38"/>
      <c r="K160" s="39"/>
      <c r="L160" s="41"/>
      <c r="M160" s="41"/>
    </row>
    <row r="161" spans="1:14" ht="12.75" customHeight="1" x14ac:dyDescent="0.25">
      <c r="A161" s="80"/>
      <c r="B161" s="18" t="s">
        <v>20</v>
      </c>
      <c r="C161" s="67" t="s">
        <v>16</v>
      </c>
      <c r="D161" s="13">
        <f t="shared" si="2"/>
        <v>18.3</v>
      </c>
      <c r="E161" s="13">
        <v>18.3</v>
      </c>
      <c r="F161" s="13"/>
      <c r="G161" s="43"/>
      <c r="J161" s="38"/>
      <c r="K161" s="39"/>
      <c r="L161" s="41"/>
      <c r="M161" s="41"/>
    </row>
    <row r="162" spans="1:14" ht="12.75" customHeight="1" x14ac:dyDescent="0.25">
      <c r="A162" s="80"/>
      <c r="B162" s="12" t="s">
        <v>15</v>
      </c>
      <c r="C162" s="77" t="s">
        <v>22</v>
      </c>
      <c r="D162" s="13">
        <f t="shared" si="2"/>
        <v>446.4</v>
      </c>
      <c r="E162" s="13">
        <v>403.5</v>
      </c>
      <c r="F162" s="13">
        <v>312.2</v>
      </c>
      <c r="G162" s="13">
        <v>42.9</v>
      </c>
      <c r="J162" s="38"/>
      <c r="K162" s="39"/>
      <c r="L162" s="41"/>
      <c r="M162" s="41"/>
    </row>
    <row r="163" spans="1:14" ht="12.75" customHeight="1" x14ac:dyDescent="0.25">
      <c r="A163" s="80"/>
      <c r="B163" s="12" t="s">
        <v>160</v>
      </c>
      <c r="C163" s="78"/>
      <c r="D163" s="13">
        <f t="shared" si="2"/>
        <v>443.4</v>
      </c>
      <c r="E163" s="13">
        <v>443.4</v>
      </c>
      <c r="F163" s="13">
        <v>428.3</v>
      </c>
      <c r="G163" s="22"/>
      <c r="J163" s="38"/>
      <c r="K163" s="39"/>
      <c r="L163" s="41"/>
      <c r="M163" s="41"/>
    </row>
    <row r="164" spans="1:14" ht="12.75" customHeight="1" x14ac:dyDescent="0.25">
      <c r="A164" s="80"/>
      <c r="B164" s="12" t="s">
        <v>117</v>
      </c>
      <c r="C164" s="78"/>
      <c r="D164" s="13">
        <f t="shared" si="2"/>
        <v>2.6</v>
      </c>
      <c r="E164" s="13">
        <v>2.6</v>
      </c>
      <c r="F164" s="13"/>
      <c r="G164" s="22"/>
      <c r="J164" s="38"/>
      <c r="K164" s="39"/>
      <c r="L164" s="41"/>
      <c r="M164" s="41"/>
    </row>
    <row r="165" spans="1:14" ht="12.75" customHeight="1" x14ac:dyDescent="0.25">
      <c r="A165" s="80"/>
      <c r="B165" s="12" t="s">
        <v>19</v>
      </c>
      <c r="C165" s="79"/>
      <c r="D165" s="13">
        <f t="shared" si="2"/>
        <v>10.9</v>
      </c>
      <c r="E165" s="13">
        <v>8.9</v>
      </c>
      <c r="F165" s="22"/>
      <c r="G165" s="13">
        <v>2</v>
      </c>
      <c r="J165" s="38"/>
      <c r="K165" s="39"/>
      <c r="L165" s="41"/>
      <c r="M165" s="41"/>
    </row>
    <row r="166" spans="1:14" ht="15" customHeight="1" x14ac:dyDescent="0.25">
      <c r="A166" s="87" t="s">
        <v>70</v>
      </c>
      <c r="B166" s="36" t="s">
        <v>71</v>
      </c>
      <c r="C166" s="69"/>
      <c r="D166" s="25">
        <f t="shared" si="2"/>
        <v>1204.7</v>
      </c>
      <c r="E166" s="25">
        <f>SUM(E167:E171)</f>
        <v>1204.7</v>
      </c>
      <c r="F166" s="25">
        <f>SUM(F167:F171)</f>
        <v>985.2</v>
      </c>
      <c r="G166" s="26">
        <f>SUM(G167:G171)</f>
        <v>0</v>
      </c>
      <c r="J166" s="38"/>
      <c r="K166" s="39"/>
      <c r="L166" s="41"/>
      <c r="M166" s="41"/>
    </row>
    <row r="167" spans="1:14" ht="12.75" customHeight="1" x14ac:dyDescent="0.25">
      <c r="A167" s="87"/>
      <c r="B167" s="18" t="s">
        <v>20</v>
      </c>
      <c r="C167" s="67" t="s">
        <v>16</v>
      </c>
      <c r="D167" s="13">
        <f t="shared" si="2"/>
        <v>40</v>
      </c>
      <c r="E167" s="13">
        <v>40</v>
      </c>
      <c r="F167" s="13"/>
      <c r="G167" s="37"/>
      <c r="J167" s="38"/>
      <c r="K167" s="39"/>
      <c r="L167" s="41"/>
      <c r="M167" s="41"/>
    </row>
    <row r="168" spans="1:14" ht="12.75" customHeight="1" x14ac:dyDescent="0.25">
      <c r="A168" s="87"/>
      <c r="B168" s="12" t="s">
        <v>15</v>
      </c>
      <c r="C168" s="77" t="s">
        <v>22</v>
      </c>
      <c r="D168" s="13">
        <f t="shared" si="2"/>
        <v>437.1</v>
      </c>
      <c r="E168" s="13">
        <v>437.1</v>
      </c>
      <c r="F168" s="13">
        <v>287.60000000000002</v>
      </c>
      <c r="G168" s="22"/>
      <c r="J168" s="38"/>
      <c r="K168" s="39"/>
      <c r="L168" s="41"/>
      <c r="M168" s="41"/>
    </row>
    <row r="169" spans="1:14" ht="12.75" customHeight="1" x14ac:dyDescent="0.25">
      <c r="A169" s="87"/>
      <c r="B169" s="12" t="s">
        <v>160</v>
      </c>
      <c r="C169" s="78"/>
      <c r="D169" s="13">
        <f t="shared" si="2"/>
        <v>721.3</v>
      </c>
      <c r="E169" s="13">
        <v>721.3</v>
      </c>
      <c r="F169" s="13">
        <v>697.6</v>
      </c>
      <c r="G169" s="22"/>
      <c r="J169" s="38"/>
      <c r="K169" s="39"/>
      <c r="L169" s="41"/>
      <c r="M169" s="41"/>
    </row>
    <row r="170" spans="1:14" ht="12.75" customHeight="1" x14ac:dyDescent="0.25">
      <c r="A170" s="87"/>
      <c r="B170" s="12" t="s">
        <v>117</v>
      </c>
      <c r="C170" s="78"/>
      <c r="D170" s="13">
        <f t="shared" si="2"/>
        <v>4.0999999999999996</v>
      </c>
      <c r="E170" s="13">
        <v>4.0999999999999996</v>
      </c>
      <c r="F170" s="13"/>
      <c r="G170" s="22"/>
      <c r="J170" s="38"/>
      <c r="K170" s="39"/>
      <c r="L170" s="41"/>
      <c r="M170" s="41"/>
    </row>
    <row r="171" spans="1:14" ht="12.75" customHeight="1" x14ac:dyDescent="0.25">
      <c r="A171" s="87"/>
      <c r="B171" s="12" t="s">
        <v>19</v>
      </c>
      <c r="C171" s="79"/>
      <c r="D171" s="13">
        <f t="shared" si="2"/>
        <v>2.2000000000000002</v>
      </c>
      <c r="E171" s="13">
        <v>2.2000000000000002</v>
      </c>
      <c r="F171" s="22"/>
      <c r="G171" s="22"/>
      <c r="J171" s="38"/>
      <c r="K171" s="39"/>
      <c r="L171" s="40"/>
      <c r="M171" s="40"/>
    </row>
    <row r="172" spans="1:14" ht="15" customHeight="1" x14ac:dyDescent="0.25">
      <c r="A172" s="80" t="s">
        <v>72</v>
      </c>
      <c r="B172" s="36" t="s">
        <v>73</v>
      </c>
      <c r="C172" s="24"/>
      <c r="D172" s="25">
        <f t="shared" si="2"/>
        <v>1050.9000000000001</v>
      </c>
      <c r="E172" s="25">
        <f t="shared" ref="E172:F172" si="3">SUM(E173:E178)</f>
        <v>1050.5</v>
      </c>
      <c r="F172" s="25">
        <f t="shared" si="3"/>
        <v>824.4</v>
      </c>
      <c r="G172" s="25">
        <f>SUM(G173:G178)</f>
        <v>0.4</v>
      </c>
      <c r="J172" s="38"/>
      <c r="K172" s="39"/>
      <c r="L172" s="40"/>
      <c r="M172" s="40"/>
    </row>
    <row r="173" spans="1:14" ht="12.75" customHeight="1" x14ac:dyDescent="0.25">
      <c r="A173" s="81"/>
      <c r="B173" s="18" t="s">
        <v>20</v>
      </c>
      <c r="C173" s="67" t="s">
        <v>16</v>
      </c>
      <c r="D173" s="13">
        <f t="shared" si="2"/>
        <v>39.4</v>
      </c>
      <c r="E173" s="13">
        <v>39.4</v>
      </c>
      <c r="F173" s="13"/>
      <c r="G173" s="43"/>
      <c r="I173" s="42"/>
      <c r="J173" s="38"/>
      <c r="K173" s="39"/>
      <c r="L173" s="40"/>
      <c r="M173" s="40"/>
      <c r="N173" s="40"/>
    </row>
    <row r="174" spans="1:14" ht="12.75" customHeight="1" x14ac:dyDescent="0.25">
      <c r="A174" s="81"/>
      <c r="B174" s="12" t="s">
        <v>15</v>
      </c>
      <c r="C174" s="77" t="s">
        <v>22</v>
      </c>
      <c r="D174" s="13">
        <f t="shared" ref="D174:D197" si="4">SUM(G174+E174)</f>
        <v>441.7</v>
      </c>
      <c r="E174" s="13">
        <v>441.7</v>
      </c>
      <c r="F174" s="13">
        <v>293</v>
      </c>
      <c r="G174" s="13"/>
      <c r="I174" s="42"/>
      <c r="J174" s="38"/>
      <c r="K174" s="39"/>
      <c r="L174" s="40"/>
      <c r="M174" s="40"/>
      <c r="N174" s="40"/>
    </row>
    <row r="175" spans="1:14" ht="12.75" customHeight="1" x14ac:dyDescent="0.25">
      <c r="A175" s="81"/>
      <c r="B175" s="12" t="s">
        <v>160</v>
      </c>
      <c r="C175" s="78"/>
      <c r="D175" s="13">
        <f t="shared" si="4"/>
        <v>548.6</v>
      </c>
      <c r="E175" s="13">
        <v>548.6</v>
      </c>
      <c r="F175" s="13">
        <v>531.4</v>
      </c>
      <c r="G175" s="13"/>
      <c r="I175" s="42"/>
      <c r="J175" s="38"/>
      <c r="K175" s="39"/>
      <c r="L175" s="40"/>
      <c r="M175" s="40"/>
      <c r="N175" s="40"/>
    </row>
    <row r="176" spans="1:14" ht="12.75" customHeight="1" x14ac:dyDescent="0.25">
      <c r="A176" s="81"/>
      <c r="B176" s="12" t="s">
        <v>117</v>
      </c>
      <c r="C176" s="78"/>
      <c r="D176" s="13">
        <f t="shared" si="4"/>
        <v>8.6</v>
      </c>
      <c r="E176" s="13">
        <v>8.6</v>
      </c>
      <c r="F176" s="13"/>
      <c r="G176" s="13"/>
      <c r="I176" s="42"/>
      <c r="J176" s="38"/>
      <c r="K176" s="39"/>
      <c r="L176" s="40"/>
      <c r="M176" s="40"/>
      <c r="N176" s="40"/>
    </row>
    <row r="177" spans="1:14" ht="12.75" customHeight="1" x14ac:dyDescent="0.25">
      <c r="A177" s="81"/>
      <c r="B177" s="12" t="s">
        <v>19</v>
      </c>
      <c r="C177" s="79"/>
      <c r="D177" s="13">
        <f t="shared" si="4"/>
        <v>12.2</v>
      </c>
      <c r="E177" s="13">
        <v>12.2</v>
      </c>
      <c r="F177" s="22"/>
      <c r="G177" s="22"/>
      <c r="I177" s="42"/>
      <c r="J177" s="38"/>
      <c r="K177" s="39"/>
      <c r="L177" s="40"/>
      <c r="M177" s="40"/>
      <c r="N177" s="40"/>
    </row>
    <row r="178" spans="1:14" ht="12.75" customHeight="1" x14ac:dyDescent="0.25">
      <c r="A178" s="82"/>
      <c r="B178" s="12" t="s">
        <v>15</v>
      </c>
      <c r="C178" s="72" t="s">
        <v>29</v>
      </c>
      <c r="D178" s="13">
        <f t="shared" si="4"/>
        <v>0.4</v>
      </c>
      <c r="E178" s="13"/>
      <c r="F178" s="22"/>
      <c r="G178" s="13">
        <v>0.4</v>
      </c>
      <c r="I178" s="42"/>
      <c r="J178" s="38"/>
      <c r="K178" s="39"/>
      <c r="L178" s="40"/>
      <c r="M178" s="40"/>
      <c r="N178" s="40"/>
    </row>
    <row r="179" spans="1:14" ht="15" customHeight="1" x14ac:dyDescent="0.25">
      <c r="A179" s="87" t="s">
        <v>74</v>
      </c>
      <c r="B179" s="36" t="s">
        <v>75</v>
      </c>
      <c r="C179" s="68"/>
      <c r="D179" s="25">
        <f t="shared" si="4"/>
        <v>1655.4999999999998</v>
      </c>
      <c r="E179" s="25">
        <f>SUM(E180:E186)</f>
        <v>1620.7999999999997</v>
      </c>
      <c r="F179" s="25">
        <f>SUM(F180:F186)</f>
        <v>1275.5</v>
      </c>
      <c r="G179" s="25">
        <f>SUM(G180:G186)</f>
        <v>34.700000000000003</v>
      </c>
      <c r="I179" s="42"/>
      <c r="J179" s="38"/>
      <c r="K179" s="39"/>
      <c r="L179" s="40"/>
      <c r="M179" s="40"/>
      <c r="N179" s="40"/>
    </row>
    <row r="180" spans="1:14" ht="12.75" customHeight="1" x14ac:dyDescent="0.25">
      <c r="A180" s="87"/>
      <c r="B180" s="18" t="s">
        <v>20</v>
      </c>
      <c r="C180" s="70" t="s">
        <v>16</v>
      </c>
      <c r="D180" s="13">
        <f t="shared" si="4"/>
        <v>33.5</v>
      </c>
      <c r="E180" s="13">
        <v>33.5</v>
      </c>
      <c r="F180" s="13"/>
      <c r="G180" s="37"/>
      <c r="I180" s="42"/>
      <c r="J180" s="38"/>
      <c r="K180" s="39"/>
      <c r="L180" s="40"/>
      <c r="M180" s="40"/>
      <c r="N180" s="40"/>
    </row>
    <row r="181" spans="1:14" ht="12.75" customHeight="1" x14ac:dyDescent="0.25">
      <c r="A181" s="87"/>
      <c r="B181" s="12" t="s">
        <v>21</v>
      </c>
      <c r="C181" s="77" t="s">
        <v>22</v>
      </c>
      <c r="D181" s="13">
        <f t="shared" si="4"/>
        <v>64.900000000000006</v>
      </c>
      <c r="E181" s="13">
        <v>64.900000000000006</v>
      </c>
      <c r="F181" s="13">
        <v>5.6</v>
      </c>
      <c r="G181" s="37"/>
      <c r="I181" s="42"/>
      <c r="J181" s="38"/>
      <c r="K181" s="39"/>
      <c r="L181" s="40"/>
      <c r="M181" s="40"/>
      <c r="N181" s="40"/>
    </row>
    <row r="182" spans="1:14" ht="12.75" customHeight="1" x14ac:dyDescent="0.25">
      <c r="A182" s="87"/>
      <c r="B182" s="12" t="s">
        <v>15</v>
      </c>
      <c r="C182" s="78"/>
      <c r="D182" s="13">
        <f t="shared" si="4"/>
        <v>477</v>
      </c>
      <c r="E182" s="13">
        <v>467</v>
      </c>
      <c r="F182" s="13">
        <v>273.2</v>
      </c>
      <c r="G182" s="13">
        <v>10</v>
      </c>
      <c r="I182" s="42"/>
      <c r="J182" s="38"/>
      <c r="K182" s="39"/>
      <c r="L182" s="40"/>
      <c r="M182" s="40"/>
      <c r="N182" s="40"/>
    </row>
    <row r="183" spans="1:14" ht="12.75" customHeight="1" x14ac:dyDescent="0.25">
      <c r="A183" s="87"/>
      <c r="B183" s="12" t="s">
        <v>160</v>
      </c>
      <c r="C183" s="78"/>
      <c r="D183" s="13">
        <f t="shared" si="4"/>
        <v>1028.7</v>
      </c>
      <c r="E183" s="13">
        <v>1028.7</v>
      </c>
      <c r="F183" s="13">
        <v>996.3</v>
      </c>
      <c r="G183" s="22"/>
      <c r="I183" s="42"/>
      <c r="J183" s="38"/>
      <c r="K183" s="39"/>
      <c r="L183" s="41"/>
      <c r="M183" s="41"/>
      <c r="N183" s="40"/>
    </row>
    <row r="184" spans="1:14" ht="12.75" customHeight="1" x14ac:dyDescent="0.25">
      <c r="A184" s="87"/>
      <c r="B184" s="12" t="s">
        <v>117</v>
      </c>
      <c r="C184" s="78"/>
      <c r="D184" s="13">
        <f t="shared" si="4"/>
        <v>24.1</v>
      </c>
      <c r="E184" s="13">
        <v>24.1</v>
      </c>
      <c r="F184" s="13">
        <v>0.4</v>
      </c>
      <c r="G184" s="22"/>
      <c r="I184" s="42"/>
      <c r="J184" s="38"/>
      <c r="K184" s="39"/>
      <c r="L184" s="41"/>
      <c r="M184" s="41"/>
      <c r="N184" s="40"/>
    </row>
    <row r="185" spans="1:14" ht="12.75" customHeight="1" x14ac:dyDescent="0.25">
      <c r="A185" s="87"/>
      <c r="B185" s="12" t="s">
        <v>25</v>
      </c>
      <c r="C185" s="78"/>
      <c r="D185" s="13">
        <f t="shared" si="4"/>
        <v>24.7</v>
      </c>
      <c r="E185" s="13"/>
      <c r="F185" s="13"/>
      <c r="G185" s="13">
        <v>24.7</v>
      </c>
      <c r="I185" s="42"/>
      <c r="J185" s="38"/>
      <c r="K185" s="39"/>
      <c r="L185" s="41"/>
      <c r="M185" s="41"/>
      <c r="N185" s="40"/>
    </row>
    <row r="186" spans="1:14" ht="12.75" customHeight="1" x14ac:dyDescent="0.25">
      <c r="A186" s="87"/>
      <c r="B186" s="12" t="s">
        <v>19</v>
      </c>
      <c r="C186" s="79"/>
      <c r="D186" s="13">
        <f t="shared" si="4"/>
        <v>2.6</v>
      </c>
      <c r="E186" s="13">
        <v>2.6</v>
      </c>
      <c r="F186" s="22"/>
      <c r="G186" s="22"/>
      <c r="I186" s="42"/>
      <c r="J186" s="38"/>
      <c r="K186" s="39"/>
      <c r="L186" s="41"/>
      <c r="M186" s="41"/>
      <c r="N186" s="40"/>
    </row>
    <row r="187" spans="1:14" ht="15" customHeight="1" x14ac:dyDescent="0.25">
      <c r="A187" s="87" t="s">
        <v>76</v>
      </c>
      <c r="B187" s="23" t="s">
        <v>77</v>
      </c>
      <c r="C187" s="68"/>
      <c r="D187" s="25">
        <f t="shared" si="4"/>
        <v>368.40000000000003</v>
      </c>
      <c r="E187" s="25">
        <f>SUM(E188:E191)</f>
        <v>368.40000000000003</v>
      </c>
      <c r="F187" s="25">
        <f>SUM(F188:F191)</f>
        <v>224.4</v>
      </c>
      <c r="G187" s="26">
        <f>SUM(G188:G191)</f>
        <v>0</v>
      </c>
      <c r="I187" s="42"/>
      <c r="J187" s="38"/>
      <c r="K187" s="39"/>
      <c r="L187" s="41"/>
      <c r="M187" s="41"/>
      <c r="N187" s="40"/>
    </row>
    <row r="188" spans="1:14" ht="12.75" customHeight="1" x14ac:dyDescent="0.25">
      <c r="A188" s="87"/>
      <c r="B188" s="18" t="s">
        <v>20</v>
      </c>
      <c r="C188" s="70" t="s">
        <v>16</v>
      </c>
      <c r="D188" s="13">
        <f t="shared" si="4"/>
        <v>4</v>
      </c>
      <c r="E188" s="13">
        <v>4</v>
      </c>
      <c r="F188" s="13"/>
      <c r="G188" s="37"/>
      <c r="I188" s="42"/>
      <c r="J188" s="38"/>
      <c r="K188" s="39"/>
      <c r="L188" s="41"/>
      <c r="M188" s="41"/>
      <c r="N188" s="40"/>
    </row>
    <row r="189" spans="1:14" ht="12.75" customHeight="1" x14ac:dyDescent="0.25">
      <c r="A189" s="87"/>
      <c r="B189" s="12" t="s">
        <v>15</v>
      </c>
      <c r="C189" s="77" t="s">
        <v>22</v>
      </c>
      <c r="D189" s="13">
        <f t="shared" si="4"/>
        <v>184.7</v>
      </c>
      <c r="E189" s="13">
        <v>184.7</v>
      </c>
      <c r="F189" s="13">
        <v>95.4</v>
      </c>
      <c r="G189" s="22"/>
      <c r="I189" s="42"/>
      <c r="J189" s="38"/>
      <c r="K189" s="39"/>
      <c r="L189" s="41"/>
      <c r="M189" s="41"/>
      <c r="N189" s="40"/>
    </row>
    <row r="190" spans="1:14" ht="12.75" customHeight="1" x14ac:dyDescent="0.25">
      <c r="A190" s="87"/>
      <c r="B190" s="12" t="s">
        <v>160</v>
      </c>
      <c r="C190" s="78"/>
      <c r="D190" s="13">
        <f t="shared" si="4"/>
        <v>177.9</v>
      </c>
      <c r="E190" s="13">
        <v>177.9</v>
      </c>
      <c r="F190" s="13">
        <v>129</v>
      </c>
      <c r="G190" s="22"/>
      <c r="I190" s="42"/>
      <c r="J190" s="38"/>
      <c r="K190" s="39"/>
      <c r="L190" s="41"/>
      <c r="M190" s="41"/>
      <c r="N190" s="40"/>
    </row>
    <row r="191" spans="1:14" ht="12.75" customHeight="1" x14ac:dyDescent="0.25">
      <c r="A191" s="87"/>
      <c r="B191" s="12" t="s">
        <v>19</v>
      </c>
      <c r="C191" s="79"/>
      <c r="D191" s="13">
        <f t="shared" si="4"/>
        <v>1.8</v>
      </c>
      <c r="E191" s="13">
        <v>1.8</v>
      </c>
      <c r="F191" s="13"/>
      <c r="G191" s="22"/>
      <c r="I191" s="42"/>
      <c r="J191" s="38"/>
      <c r="K191" s="39"/>
      <c r="L191" s="41"/>
      <c r="M191" s="41"/>
      <c r="N191" s="40"/>
    </row>
    <row r="192" spans="1:14" ht="15" customHeight="1" x14ac:dyDescent="0.25">
      <c r="A192" s="87" t="s">
        <v>78</v>
      </c>
      <c r="B192" s="23" t="s">
        <v>79</v>
      </c>
      <c r="C192" s="68"/>
      <c r="D192" s="25">
        <f t="shared" si="4"/>
        <v>456.29999999999995</v>
      </c>
      <c r="E192" s="25">
        <f>SUM(E193:E197)</f>
        <v>456.29999999999995</v>
      </c>
      <c r="F192" s="25">
        <f>SUM(F193:F197)</f>
        <v>405.79999999999995</v>
      </c>
      <c r="G192" s="26">
        <f>SUM(G193:G197)</f>
        <v>0</v>
      </c>
      <c r="I192" s="42"/>
      <c r="J192" s="38"/>
      <c r="K192" s="39"/>
      <c r="L192" s="41"/>
      <c r="M192" s="41"/>
      <c r="N192" s="40"/>
    </row>
    <row r="193" spans="1:14" ht="12.75" customHeight="1" x14ac:dyDescent="0.25">
      <c r="A193" s="87"/>
      <c r="B193" s="18" t="s">
        <v>20</v>
      </c>
      <c r="C193" s="70" t="s">
        <v>16</v>
      </c>
      <c r="D193" s="13">
        <f t="shared" si="4"/>
        <v>6.3</v>
      </c>
      <c r="E193" s="13">
        <v>6.3</v>
      </c>
      <c r="F193" s="13"/>
      <c r="G193" s="37"/>
      <c r="I193" s="42"/>
      <c r="J193" s="38"/>
      <c r="K193" s="39"/>
      <c r="L193" s="41"/>
      <c r="M193" s="41"/>
      <c r="N193" s="40"/>
    </row>
    <row r="194" spans="1:14" ht="12.75" customHeight="1" x14ac:dyDescent="0.25">
      <c r="A194" s="87"/>
      <c r="B194" s="12" t="s">
        <v>15</v>
      </c>
      <c r="C194" s="77" t="s">
        <v>22</v>
      </c>
      <c r="D194" s="13">
        <f t="shared" si="4"/>
        <v>198.4</v>
      </c>
      <c r="E194" s="13">
        <v>198.4</v>
      </c>
      <c r="F194" s="13">
        <v>167.6</v>
      </c>
      <c r="G194" s="22"/>
      <c r="I194" s="42"/>
      <c r="J194" s="38"/>
      <c r="K194" s="39"/>
      <c r="L194" s="41"/>
      <c r="M194" s="41"/>
      <c r="N194" s="40"/>
    </row>
    <row r="195" spans="1:14" ht="12.75" customHeight="1" x14ac:dyDescent="0.25">
      <c r="A195" s="87"/>
      <c r="B195" s="12" t="s">
        <v>160</v>
      </c>
      <c r="C195" s="78"/>
      <c r="D195" s="13">
        <f t="shared" si="4"/>
        <v>245.7</v>
      </c>
      <c r="E195" s="13">
        <v>245.7</v>
      </c>
      <c r="F195" s="13">
        <v>238.2</v>
      </c>
      <c r="G195" s="22"/>
      <c r="I195" s="42"/>
      <c r="J195" s="38"/>
      <c r="K195" s="39"/>
      <c r="L195" s="41"/>
      <c r="M195" s="41"/>
      <c r="N195" s="40"/>
    </row>
    <row r="196" spans="1:14" ht="12.75" customHeight="1" x14ac:dyDescent="0.25">
      <c r="A196" s="87"/>
      <c r="B196" s="12" t="s">
        <v>117</v>
      </c>
      <c r="C196" s="78"/>
      <c r="D196" s="13">
        <f t="shared" si="4"/>
        <v>1.2</v>
      </c>
      <c r="E196" s="13">
        <v>1.2</v>
      </c>
      <c r="F196" s="13"/>
      <c r="G196" s="22"/>
      <c r="I196" s="42"/>
      <c r="J196" s="38"/>
      <c r="K196" s="39"/>
      <c r="L196" s="41"/>
      <c r="M196" s="41"/>
      <c r="N196" s="40"/>
    </row>
    <row r="197" spans="1:14" ht="12.75" customHeight="1" x14ac:dyDescent="0.25">
      <c r="A197" s="87"/>
      <c r="B197" s="12" t="s">
        <v>19</v>
      </c>
      <c r="C197" s="79"/>
      <c r="D197" s="13">
        <f t="shared" si="4"/>
        <v>4.7</v>
      </c>
      <c r="E197" s="13">
        <v>4.7</v>
      </c>
      <c r="F197" s="13"/>
      <c r="G197" s="22"/>
      <c r="I197" s="42"/>
      <c r="J197" s="38"/>
      <c r="K197" s="39"/>
      <c r="L197" s="41"/>
      <c r="M197" s="41"/>
      <c r="N197" s="40"/>
    </row>
    <row r="198" spans="1:14" ht="15" customHeight="1" x14ac:dyDescent="0.25">
      <c r="A198" s="87" t="s">
        <v>80</v>
      </c>
      <c r="B198" s="23" t="s">
        <v>81</v>
      </c>
      <c r="C198" s="68"/>
      <c r="D198" s="25">
        <f t="shared" ref="D198:D264" si="5">SUM(G198+E198)</f>
        <v>342.7</v>
      </c>
      <c r="E198" s="25">
        <f>SUM(E199:E202)</f>
        <v>341.5</v>
      </c>
      <c r="F198" s="25">
        <f>SUM(F199:F202)</f>
        <v>255</v>
      </c>
      <c r="G198" s="25">
        <f>SUM(G199:G202)</f>
        <v>1.2</v>
      </c>
      <c r="I198" s="42"/>
      <c r="J198" s="38"/>
      <c r="K198" s="39"/>
      <c r="L198" s="41"/>
      <c r="M198" s="41"/>
      <c r="N198" s="40"/>
    </row>
    <row r="199" spans="1:14" ht="12.75" customHeight="1" x14ac:dyDescent="0.25">
      <c r="A199" s="87"/>
      <c r="B199" s="18" t="s">
        <v>20</v>
      </c>
      <c r="C199" s="70" t="s">
        <v>16</v>
      </c>
      <c r="D199" s="13">
        <f t="shared" si="5"/>
        <v>8.8000000000000007</v>
      </c>
      <c r="E199" s="13">
        <v>8.8000000000000007</v>
      </c>
      <c r="F199" s="13"/>
      <c r="G199" s="43"/>
      <c r="I199" s="42"/>
      <c r="J199" s="38"/>
      <c r="K199" s="39"/>
      <c r="L199" s="41"/>
      <c r="M199" s="41"/>
      <c r="N199" s="40"/>
    </row>
    <row r="200" spans="1:14" ht="12.75" customHeight="1" x14ac:dyDescent="0.25">
      <c r="A200" s="87"/>
      <c r="B200" s="12" t="s">
        <v>15</v>
      </c>
      <c r="C200" s="77" t="s">
        <v>22</v>
      </c>
      <c r="D200" s="13">
        <f t="shared" si="5"/>
        <v>171.2</v>
      </c>
      <c r="E200" s="13">
        <v>171.2</v>
      </c>
      <c r="F200" s="13">
        <v>132.5</v>
      </c>
      <c r="G200" s="13"/>
      <c r="I200" s="42"/>
      <c r="J200" s="38"/>
      <c r="K200" s="39"/>
      <c r="L200" s="41"/>
      <c r="M200" s="41"/>
      <c r="N200" s="40"/>
    </row>
    <row r="201" spans="1:14" ht="12.75" customHeight="1" x14ac:dyDescent="0.25">
      <c r="A201" s="87"/>
      <c r="B201" s="12" t="s">
        <v>160</v>
      </c>
      <c r="C201" s="78"/>
      <c r="D201" s="13">
        <f t="shared" si="5"/>
        <v>159</v>
      </c>
      <c r="E201" s="13">
        <v>159</v>
      </c>
      <c r="F201" s="13">
        <v>122.5</v>
      </c>
      <c r="G201" s="13"/>
      <c r="I201" s="42"/>
      <c r="J201" s="38"/>
      <c r="K201" s="39"/>
      <c r="L201" s="41"/>
      <c r="M201" s="41"/>
      <c r="N201" s="40"/>
    </row>
    <row r="202" spans="1:14" ht="12.75" customHeight="1" x14ac:dyDescent="0.25">
      <c r="A202" s="87"/>
      <c r="B202" s="12" t="s">
        <v>19</v>
      </c>
      <c r="C202" s="79"/>
      <c r="D202" s="13">
        <f t="shared" si="5"/>
        <v>3.7</v>
      </c>
      <c r="E202" s="13">
        <v>2.5</v>
      </c>
      <c r="F202" s="13"/>
      <c r="G202" s="13">
        <v>1.2</v>
      </c>
      <c r="I202" s="42"/>
      <c r="J202" s="38"/>
      <c r="K202" s="39"/>
      <c r="L202" s="41"/>
      <c r="M202" s="41"/>
      <c r="N202" s="40"/>
    </row>
    <row r="203" spans="1:14" ht="15" customHeight="1" x14ac:dyDescent="0.25">
      <c r="A203" s="87" t="s">
        <v>82</v>
      </c>
      <c r="B203" s="23" t="s">
        <v>83</v>
      </c>
      <c r="C203" s="68"/>
      <c r="D203" s="25">
        <f t="shared" si="5"/>
        <v>326</v>
      </c>
      <c r="E203" s="25">
        <f>SUM(E204:E207)</f>
        <v>326</v>
      </c>
      <c r="F203" s="25">
        <f>SUM(F204:F207)</f>
        <v>205</v>
      </c>
      <c r="G203" s="26">
        <f>SUM(G204:G207)</f>
        <v>0</v>
      </c>
      <c r="I203" s="42"/>
      <c r="J203" s="38"/>
      <c r="K203" s="39"/>
      <c r="L203" s="41"/>
      <c r="M203" s="41"/>
      <c r="N203" s="40"/>
    </row>
    <row r="204" spans="1:14" ht="12.75" customHeight="1" x14ac:dyDescent="0.25">
      <c r="A204" s="87"/>
      <c r="B204" s="18" t="s">
        <v>20</v>
      </c>
      <c r="C204" s="70" t="s">
        <v>16</v>
      </c>
      <c r="D204" s="13">
        <f t="shared" si="5"/>
        <v>2.7</v>
      </c>
      <c r="E204" s="13">
        <v>2.7</v>
      </c>
      <c r="F204" s="13"/>
      <c r="G204" s="43"/>
      <c r="I204" s="42"/>
      <c r="J204" s="38"/>
      <c r="K204" s="39"/>
      <c r="L204" s="41"/>
      <c r="M204" s="41"/>
      <c r="N204" s="40"/>
    </row>
    <row r="205" spans="1:14" ht="12.75" customHeight="1" x14ac:dyDescent="0.25">
      <c r="A205" s="87"/>
      <c r="B205" s="12" t="s">
        <v>15</v>
      </c>
      <c r="C205" s="77" t="s">
        <v>22</v>
      </c>
      <c r="D205" s="13">
        <f t="shared" si="5"/>
        <v>203.4</v>
      </c>
      <c r="E205" s="13">
        <v>203.4</v>
      </c>
      <c r="F205" s="13">
        <v>88.3</v>
      </c>
      <c r="G205" s="13"/>
      <c r="I205" s="42"/>
      <c r="J205" s="38"/>
      <c r="K205" s="39"/>
      <c r="L205" s="41"/>
      <c r="M205" s="41"/>
      <c r="N205" s="40"/>
    </row>
    <row r="206" spans="1:14" ht="12.75" customHeight="1" x14ac:dyDescent="0.25">
      <c r="A206" s="87"/>
      <c r="B206" s="12" t="s">
        <v>160</v>
      </c>
      <c r="C206" s="78"/>
      <c r="D206" s="13">
        <f t="shared" si="5"/>
        <v>119.9</v>
      </c>
      <c r="E206" s="13">
        <v>119.9</v>
      </c>
      <c r="F206" s="13">
        <v>116.7</v>
      </c>
      <c r="G206" s="22"/>
      <c r="I206" s="42"/>
      <c r="J206" s="38"/>
      <c r="K206" s="39"/>
      <c r="L206" s="41"/>
      <c r="M206" s="41"/>
      <c r="N206" s="40"/>
    </row>
    <row r="207" spans="1:14" ht="12.75" customHeight="1" x14ac:dyDescent="0.25">
      <c r="A207" s="87"/>
      <c r="B207" s="12" t="s">
        <v>19</v>
      </c>
      <c r="C207" s="79"/>
      <c r="D207" s="13">
        <f t="shared" si="5"/>
        <v>0</v>
      </c>
      <c r="E207" s="13">
        <v>0</v>
      </c>
      <c r="F207" s="13"/>
      <c r="G207" s="22"/>
      <c r="I207" s="42"/>
      <c r="J207" s="38"/>
      <c r="K207" s="39"/>
      <c r="L207" s="41"/>
      <c r="M207" s="41"/>
      <c r="N207" s="40"/>
    </row>
    <row r="208" spans="1:14" ht="15" customHeight="1" x14ac:dyDescent="0.25">
      <c r="A208" s="87" t="s">
        <v>84</v>
      </c>
      <c r="B208" s="23" t="s">
        <v>85</v>
      </c>
      <c r="C208" s="24"/>
      <c r="D208" s="25">
        <f t="shared" si="5"/>
        <v>456.5</v>
      </c>
      <c r="E208" s="25">
        <f>SUM(E209:E213)</f>
        <v>456.5</v>
      </c>
      <c r="F208" s="25">
        <f>SUM(F209:F213)</f>
        <v>381</v>
      </c>
      <c r="G208" s="26">
        <f>SUM(G209:G213)</f>
        <v>0</v>
      </c>
      <c r="I208" s="42"/>
      <c r="J208" s="38"/>
      <c r="K208" s="39"/>
      <c r="L208" s="41"/>
      <c r="M208" s="41"/>
      <c r="N208" s="40"/>
    </row>
    <row r="209" spans="1:14" ht="12.75" customHeight="1" x14ac:dyDescent="0.25">
      <c r="A209" s="87"/>
      <c r="B209" s="18" t="s">
        <v>20</v>
      </c>
      <c r="C209" s="67" t="s">
        <v>16</v>
      </c>
      <c r="D209" s="13">
        <f t="shared" si="5"/>
        <v>11</v>
      </c>
      <c r="E209" s="13">
        <v>11</v>
      </c>
      <c r="F209" s="13"/>
      <c r="G209" s="37"/>
      <c r="I209" s="42"/>
      <c r="J209" s="38"/>
      <c r="K209" s="39"/>
      <c r="L209" s="41"/>
      <c r="M209" s="41"/>
      <c r="N209" s="40"/>
    </row>
    <row r="210" spans="1:14" ht="12.75" customHeight="1" x14ac:dyDescent="0.25">
      <c r="A210" s="87"/>
      <c r="B210" s="12" t="s">
        <v>15</v>
      </c>
      <c r="C210" s="77" t="s">
        <v>22</v>
      </c>
      <c r="D210" s="13">
        <f t="shared" si="5"/>
        <v>202.2</v>
      </c>
      <c r="E210" s="13">
        <v>202.2</v>
      </c>
      <c r="F210" s="13">
        <v>153.19999999999999</v>
      </c>
      <c r="G210" s="22"/>
      <c r="I210" s="42"/>
      <c r="J210" s="38"/>
      <c r="K210" s="39"/>
      <c r="L210" s="41"/>
      <c r="M210" s="41"/>
      <c r="N210" s="40"/>
    </row>
    <row r="211" spans="1:14" ht="12.75" customHeight="1" x14ac:dyDescent="0.25">
      <c r="A211" s="87"/>
      <c r="B211" s="12" t="s">
        <v>160</v>
      </c>
      <c r="C211" s="78"/>
      <c r="D211" s="13">
        <f t="shared" si="5"/>
        <v>239.8</v>
      </c>
      <c r="E211" s="13">
        <v>239.8</v>
      </c>
      <c r="F211" s="13">
        <v>227.8</v>
      </c>
      <c r="G211" s="22"/>
      <c r="I211" s="42"/>
      <c r="J211" s="38"/>
      <c r="K211" s="39"/>
      <c r="L211" s="41"/>
      <c r="M211" s="41"/>
      <c r="N211" s="40"/>
    </row>
    <row r="212" spans="1:14" ht="12.75" customHeight="1" x14ac:dyDescent="0.25">
      <c r="A212" s="87"/>
      <c r="B212" s="12" t="s">
        <v>117</v>
      </c>
      <c r="C212" s="78"/>
      <c r="D212" s="13">
        <f t="shared" si="5"/>
        <v>0.6</v>
      </c>
      <c r="E212" s="13">
        <v>0.6</v>
      </c>
      <c r="F212" s="13"/>
      <c r="G212" s="22"/>
      <c r="I212" s="42"/>
      <c r="J212" s="38"/>
      <c r="K212" s="39"/>
      <c r="L212" s="41"/>
      <c r="M212" s="41"/>
      <c r="N212" s="40"/>
    </row>
    <row r="213" spans="1:14" ht="12.75" customHeight="1" x14ac:dyDescent="0.25">
      <c r="A213" s="87"/>
      <c r="B213" s="12" t="s">
        <v>19</v>
      </c>
      <c r="C213" s="79"/>
      <c r="D213" s="13">
        <f t="shared" si="5"/>
        <v>2.9</v>
      </c>
      <c r="E213" s="13">
        <v>2.9</v>
      </c>
      <c r="F213" s="13"/>
      <c r="G213" s="22"/>
      <c r="I213" s="42"/>
      <c r="J213" s="38"/>
      <c r="K213" s="39"/>
      <c r="L213" s="41"/>
      <c r="M213" s="41"/>
      <c r="N213" s="40"/>
    </row>
    <row r="214" spans="1:14" ht="15" customHeight="1" x14ac:dyDescent="0.25">
      <c r="A214" s="87" t="s">
        <v>86</v>
      </c>
      <c r="B214" s="23" t="s">
        <v>87</v>
      </c>
      <c r="C214" s="69"/>
      <c r="D214" s="25">
        <f t="shared" si="5"/>
        <v>659.5</v>
      </c>
      <c r="E214" s="25">
        <f>SUM(E215:E219)</f>
        <v>656.5</v>
      </c>
      <c r="F214" s="25">
        <f>SUM(F215:F219)</f>
        <v>555</v>
      </c>
      <c r="G214" s="25">
        <f>SUM(G215:G219)</f>
        <v>3</v>
      </c>
      <c r="I214" s="42"/>
      <c r="J214" s="38"/>
      <c r="K214" s="39"/>
      <c r="L214" s="41"/>
      <c r="M214" s="41"/>
      <c r="N214" s="40"/>
    </row>
    <row r="215" spans="1:14" ht="12.75" customHeight="1" x14ac:dyDescent="0.25">
      <c r="A215" s="87"/>
      <c r="B215" s="18" t="s">
        <v>20</v>
      </c>
      <c r="C215" s="67" t="s">
        <v>16</v>
      </c>
      <c r="D215" s="13">
        <f t="shared" si="5"/>
        <v>19.2</v>
      </c>
      <c r="E215" s="13">
        <v>19.2</v>
      </c>
      <c r="F215" s="13"/>
      <c r="G215" s="43"/>
      <c r="I215" s="42"/>
      <c r="J215" s="38"/>
      <c r="K215" s="39"/>
      <c r="L215" s="41"/>
      <c r="M215" s="41"/>
      <c r="N215" s="40"/>
    </row>
    <row r="216" spans="1:14" ht="12.75" customHeight="1" x14ac:dyDescent="0.25">
      <c r="A216" s="87"/>
      <c r="B216" s="12" t="s">
        <v>15</v>
      </c>
      <c r="C216" s="77" t="s">
        <v>22</v>
      </c>
      <c r="D216" s="13">
        <f t="shared" si="5"/>
        <v>260.39999999999998</v>
      </c>
      <c r="E216" s="13">
        <v>257.39999999999998</v>
      </c>
      <c r="F216" s="13">
        <v>203.4</v>
      </c>
      <c r="G216" s="13">
        <v>3</v>
      </c>
      <c r="I216" s="42"/>
      <c r="J216" s="38"/>
      <c r="K216" s="39"/>
      <c r="L216" s="41"/>
      <c r="M216" s="41"/>
      <c r="N216" s="40"/>
    </row>
    <row r="217" spans="1:14" ht="12.75" customHeight="1" x14ac:dyDescent="0.25">
      <c r="A217" s="87"/>
      <c r="B217" s="12" t="s">
        <v>160</v>
      </c>
      <c r="C217" s="78"/>
      <c r="D217" s="13">
        <f t="shared" si="5"/>
        <v>362.4</v>
      </c>
      <c r="E217" s="13">
        <v>362.4</v>
      </c>
      <c r="F217" s="13">
        <v>351.6</v>
      </c>
      <c r="G217" s="22"/>
      <c r="J217" s="38"/>
      <c r="K217" s="39"/>
      <c r="L217" s="41"/>
      <c r="M217" s="41"/>
      <c r="N217" s="40"/>
    </row>
    <row r="218" spans="1:14" ht="12.75" customHeight="1" x14ac:dyDescent="0.25">
      <c r="A218" s="87"/>
      <c r="B218" s="12" t="s">
        <v>117</v>
      </c>
      <c r="C218" s="78"/>
      <c r="D218" s="13">
        <f t="shared" si="5"/>
        <v>1.9</v>
      </c>
      <c r="E218" s="13">
        <v>1.9</v>
      </c>
      <c r="F218" s="13"/>
      <c r="G218" s="22"/>
      <c r="J218" s="38"/>
      <c r="K218" s="39"/>
      <c r="L218" s="41"/>
      <c r="M218" s="41"/>
      <c r="N218" s="40"/>
    </row>
    <row r="219" spans="1:14" ht="12.75" customHeight="1" x14ac:dyDescent="0.25">
      <c r="A219" s="87"/>
      <c r="B219" s="12" t="s">
        <v>19</v>
      </c>
      <c r="C219" s="79"/>
      <c r="D219" s="13">
        <f t="shared" si="5"/>
        <v>15.6</v>
      </c>
      <c r="E219" s="13">
        <v>15.6</v>
      </c>
      <c r="F219" s="13"/>
      <c r="G219" s="22"/>
      <c r="J219" s="38"/>
      <c r="K219" s="39"/>
      <c r="L219" s="41"/>
      <c r="M219" s="41"/>
      <c r="N219" s="40"/>
    </row>
    <row r="220" spans="1:14" ht="15" customHeight="1" x14ac:dyDescent="0.25">
      <c r="A220" s="87" t="s">
        <v>88</v>
      </c>
      <c r="B220" s="23" t="s">
        <v>89</v>
      </c>
      <c r="C220" s="69"/>
      <c r="D220" s="25">
        <f t="shared" si="5"/>
        <v>598.4</v>
      </c>
      <c r="E220" s="25">
        <f>SUM(E221:E225)</f>
        <v>598.4</v>
      </c>
      <c r="F220" s="25">
        <f>SUM(F221:F225)</f>
        <v>500.70000000000005</v>
      </c>
      <c r="G220" s="26">
        <f>SUM(G221:G225)</f>
        <v>0</v>
      </c>
      <c r="J220" s="38"/>
      <c r="K220" s="39"/>
      <c r="L220" s="41"/>
      <c r="M220" s="41"/>
      <c r="N220" s="40"/>
    </row>
    <row r="221" spans="1:14" ht="12.75" customHeight="1" x14ac:dyDescent="0.25">
      <c r="A221" s="87"/>
      <c r="B221" s="18" t="s">
        <v>20</v>
      </c>
      <c r="C221" s="67" t="s">
        <v>16</v>
      </c>
      <c r="D221" s="13">
        <f t="shared" si="5"/>
        <v>15</v>
      </c>
      <c r="E221" s="13">
        <v>15</v>
      </c>
      <c r="F221" s="13"/>
      <c r="G221" s="37"/>
      <c r="J221" s="38"/>
      <c r="K221" s="39"/>
      <c r="L221" s="41"/>
      <c r="M221" s="41"/>
      <c r="N221" s="40"/>
    </row>
    <row r="222" spans="1:14" ht="12.75" customHeight="1" x14ac:dyDescent="0.25">
      <c r="A222" s="87"/>
      <c r="B222" s="12" t="s">
        <v>15</v>
      </c>
      <c r="C222" s="77" t="s">
        <v>22</v>
      </c>
      <c r="D222" s="13">
        <f t="shared" si="5"/>
        <v>256.8</v>
      </c>
      <c r="E222" s="13">
        <v>256.8</v>
      </c>
      <c r="F222" s="13">
        <v>202.5</v>
      </c>
      <c r="G222" s="22"/>
      <c r="J222" s="38"/>
      <c r="K222" s="39"/>
      <c r="L222" s="41"/>
      <c r="M222" s="41"/>
      <c r="N222" s="40"/>
    </row>
    <row r="223" spans="1:14" ht="12.75" customHeight="1" x14ac:dyDescent="0.25">
      <c r="A223" s="87"/>
      <c r="B223" s="12" t="s">
        <v>160</v>
      </c>
      <c r="C223" s="78"/>
      <c r="D223" s="13">
        <f t="shared" si="5"/>
        <v>312.7</v>
      </c>
      <c r="E223" s="13">
        <v>312.7</v>
      </c>
      <c r="F223" s="13">
        <v>298.10000000000002</v>
      </c>
      <c r="G223" s="22"/>
      <c r="J223" s="38"/>
      <c r="K223" s="39"/>
      <c r="L223" s="41"/>
      <c r="M223" s="41"/>
      <c r="N223" s="40"/>
    </row>
    <row r="224" spans="1:14" ht="12.75" customHeight="1" x14ac:dyDescent="0.25">
      <c r="A224" s="87"/>
      <c r="B224" s="12" t="s">
        <v>117</v>
      </c>
      <c r="C224" s="78"/>
      <c r="D224" s="13">
        <f t="shared" si="5"/>
        <v>1.1000000000000001</v>
      </c>
      <c r="E224" s="13">
        <v>1.1000000000000001</v>
      </c>
      <c r="F224" s="13">
        <v>0.1</v>
      </c>
      <c r="G224" s="22"/>
      <c r="J224" s="38"/>
      <c r="K224" s="39"/>
      <c r="L224" s="41"/>
      <c r="M224" s="41"/>
      <c r="N224" s="40"/>
    </row>
    <row r="225" spans="1:20" ht="12.75" customHeight="1" x14ac:dyDescent="0.25">
      <c r="A225" s="87"/>
      <c r="B225" s="12" t="s">
        <v>19</v>
      </c>
      <c r="C225" s="79"/>
      <c r="D225" s="13">
        <f t="shared" si="5"/>
        <v>12.8</v>
      </c>
      <c r="E225" s="13">
        <v>12.8</v>
      </c>
      <c r="F225" s="13"/>
      <c r="G225" s="22"/>
      <c r="J225" s="38"/>
      <c r="K225" s="39"/>
      <c r="L225" s="41"/>
      <c r="M225" s="41"/>
      <c r="N225" s="40"/>
    </row>
    <row r="226" spans="1:20" ht="15" customHeight="1" x14ac:dyDescent="0.25">
      <c r="A226" s="87" t="s">
        <v>90</v>
      </c>
      <c r="B226" s="23" t="s">
        <v>91</v>
      </c>
      <c r="C226" s="68"/>
      <c r="D226" s="25">
        <f t="shared" si="5"/>
        <v>556.70000000000005</v>
      </c>
      <c r="E226" s="25">
        <f>SUM(E227:E231)</f>
        <v>556.70000000000005</v>
      </c>
      <c r="F226" s="25">
        <f>SUM(F227:F231)</f>
        <v>444.09999999999997</v>
      </c>
      <c r="G226" s="26">
        <f>SUM(G227:G231)</f>
        <v>0</v>
      </c>
      <c r="J226" s="38"/>
      <c r="K226" s="39"/>
      <c r="L226" s="41"/>
      <c r="M226" s="41"/>
      <c r="N226" s="40"/>
    </row>
    <row r="227" spans="1:20" ht="12.75" customHeight="1" x14ac:dyDescent="0.25">
      <c r="A227" s="87"/>
      <c r="B227" s="18" t="s">
        <v>20</v>
      </c>
      <c r="C227" s="70" t="s">
        <v>16</v>
      </c>
      <c r="D227" s="13">
        <f t="shared" si="5"/>
        <v>24</v>
      </c>
      <c r="E227" s="13">
        <v>24</v>
      </c>
      <c r="F227" s="13"/>
      <c r="G227" s="43"/>
      <c r="J227" s="38"/>
      <c r="K227" s="39"/>
      <c r="L227" s="41"/>
      <c r="M227" s="41"/>
      <c r="N227" s="40"/>
    </row>
    <row r="228" spans="1:20" ht="12.75" customHeight="1" x14ac:dyDescent="0.25">
      <c r="A228" s="87"/>
      <c r="B228" s="12" t="s">
        <v>15</v>
      </c>
      <c r="C228" s="77" t="s">
        <v>22</v>
      </c>
      <c r="D228" s="13">
        <f t="shared" si="5"/>
        <v>235.1</v>
      </c>
      <c r="E228" s="13">
        <v>235.1</v>
      </c>
      <c r="F228" s="13">
        <v>166.7</v>
      </c>
      <c r="G228" s="13"/>
      <c r="J228" s="38"/>
      <c r="K228" s="39"/>
      <c r="L228" s="40"/>
      <c r="M228" s="40"/>
      <c r="N228" s="40"/>
    </row>
    <row r="229" spans="1:20" ht="12.75" customHeight="1" x14ac:dyDescent="0.25">
      <c r="A229" s="87"/>
      <c r="B229" s="12" t="s">
        <v>160</v>
      </c>
      <c r="C229" s="78"/>
      <c r="D229" s="13">
        <f t="shared" si="5"/>
        <v>286.60000000000002</v>
      </c>
      <c r="E229" s="13">
        <v>286.60000000000002</v>
      </c>
      <c r="F229" s="13">
        <v>277.39999999999998</v>
      </c>
      <c r="G229" s="22"/>
      <c r="J229" s="40"/>
      <c r="K229" s="40"/>
      <c r="L229" s="40"/>
      <c r="M229" s="40"/>
      <c r="N229" s="44"/>
      <c r="O229" s="38"/>
      <c r="P229" s="39"/>
      <c r="Q229" s="41"/>
      <c r="R229" s="41"/>
      <c r="S229" s="41"/>
      <c r="T229" s="41"/>
    </row>
    <row r="230" spans="1:20" ht="12.75" customHeight="1" x14ac:dyDescent="0.25">
      <c r="A230" s="87"/>
      <c r="B230" s="12" t="s">
        <v>117</v>
      </c>
      <c r="C230" s="78"/>
      <c r="D230" s="13">
        <f t="shared" si="5"/>
        <v>7.4</v>
      </c>
      <c r="E230" s="13">
        <v>7.4</v>
      </c>
      <c r="F230" s="13"/>
      <c r="G230" s="22"/>
      <c r="J230" s="40"/>
      <c r="K230" s="40"/>
      <c r="L230" s="40"/>
      <c r="M230" s="40"/>
      <c r="N230" s="44"/>
      <c r="O230" s="38"/>
      <c r="P230" s="39"/>
      <c r="Q230" s="41"/>
      <c r="R230" s="41"/>
      <c r="S230" s="41"/>
      <c r="T230" s="41"/>
    </row>
    <row r="231" spans="1:20" ht="12.75" customHeight="1" x14ac:dyDescent="0.25">
      <c r="A231" s="87"/>
      <c r="B231" s="12" t="s">
        <v>19</v>
      </c>
      <c r="C231" s="79"/>
      <c r="D231" s="13">
        <f t="shared" si="5"/>
        <v>3.6</v>
      </c>
      <c r="E231" s="13">
        <v>3.6</v>
      </c>
      <c r="F231" s="13"/>
      <c r="G231" s="22"/>
      <c r="J231" s="40"/>
      <c r="K231" s="40"/>
      <c r="L231" s="40"/>
      <c r="M231" s="40"/>
      <c r="N231" s="44"/>
      <c r="O231" s="38"/>
      <c r="P231" s="39"/>
      <c r="Q231" s="41"/>
      <c r="R231" s="41"/>
      <c r="S231" s="41"/>
      <c r="T231" s="41"/>
    </row>
    <row r="232" spans="1:20" ht="15" customHeight="1" x14ac:dyDescent="0.25">
      <c r="A232" s="87" t="s">
        <v>161</v>
      </c>
      <c r="B232" s="23" t="s">
        <v>93</v>
      </c>
      <c r="C232" s="68"/>
      <c r="D232" s="25">
        <f t="shared" si="5"/>
        <v>349.09999999999997</v>
      </c>
      <c r="E232" s="25">
        <f>SUM(E233:E236)</f>
        <v>349.09999999999997</v>
      </c>
      <c r="F232" s="25">
        <f>SUM(F233:F236)</f>
        <v>243.4</v>
      </c>
      <c r="G232" s="26">
        <f>SUM(G233:G236)</f>
        <v>0</v>
      </c>
      <c r="J232" s="40"/>
      <c r="K232" s="40"/>
      <c r="L232" s="40"/>
      <c r="M232" s="40"/>
      <c r="N232" s="44"/>
      <c r="O232" s="38"/>
      <c r="P232" s="39"/>
      <c r="Q232" s="41"/>
      <c r="R232" s="41"/>
      <c r="S232" s="41"/>
      <c r="T232" s="41"/>
    </row>
    <row r="233" spans="1:20" ht="12.75" customHeight="1" x14ac:dyDescent="0.25">
      <c r="A233" s="87"/>
      <c r="B233" s="18" t="s">
        <v>20</v>
      </c>
      <c r="C233" s="70" t="s">
        <v>16</v>
      </c>
      <c r="D233" s="13">
        <f t="shared" si="5"/>
        <v>4</v>
      </c>
      <c r="E233" s="13">
        <v>4</v>
      </c>
      <c r="F233" s="13"/>
      <c r="G233" s="37"/>
      <c r="N233" s="44"/>
      <c r="O233" s="38"/>
      <c r="P233" s="39"/>
      <c r="Q233" s="41"/>
      <c r="R233" s="41"/>
      <c r="S233" s="41"/>
      <c r="T233" s="41"/>
    </row>
    <row r="234" spans="1:20" ht="12.75" customHeight="1" x14ac:dyDescent="0.25">
      <c r="A234" s="87"/>
      <c r="B234" s="12" t="s">
        <v>15</v>
      </c>
      <c r="C234" s="77" t="s">
        <v>22</v>
      </c>
      <c r="D234" s="13">
        <f t="shared" si="5"/>
        <v>164.7</v>
      </c>
      <c r="E234" s="13">
        <v>164.7</v>
      </c>
      <c r="F234" s="13">
        <v>111</v>
      </c>
      <c r="G234" s="22"/>
      <c r="N234" s="44"/>
      <c r="O234" s="38"/>
      <c r="P234" s="39"/>
      <c r="Q234" s="41"/>
      <c r="R234" s="41"/>
      <c r="S234" s="41"/>
      <c r="T234" s="41"/>
    </row>
    <row r="235" spans="1:20" ht="12.75" customHeight="1" x14ac:dyDescent="0.25">
      <c r="A235" s="87"/>
      <c r="B235" s="12" t="s">
        <v>160</v>
      </c>
      <c r="C235" s="78"/>
      <c r="D235" s="13">
        <f t="shared" si="5"/>
        <v>177</v>
      </c>
      <c r="E235" s="13">
        <v>177</v>
      </c>
      <c r="F235" s="13">
        <v>132.4</v>
      </c>
      <c r="G235" s="22"/>
      <c r="N235" s="44"/>
      <c r="O235" s="38"/>
      <c r="P235" s="39"/>
      <c r="Q235" s="41"/>
      <c r="R235" s="41"/>
      <c r="S235" s="41"/>
      <c r="T235" s="41"/>
    </row>
    <row r="236" spans="1:20" ht="12.75" customHeight="1" x14ac:dyDescent="0.25">
      <c r="A236" s="87"/>
      <c r="B236" s="12" t="s">
        <v>19</v>
      </c>
      <c r="C236" s="79"/>
      <c r="D236" s="13">
        <f t="shared" si="5"/>
        <v>3.4</v>
      </c>
      <c r="E236" s="13">
        <v>3.4</v>
      </c>
      <c r="F236" s="13"/>
      <c r="G236" s="22"/>
      <c r="N236" s="44"/>
      <c r="O236" s="38"/>
      <c r="P236" s="39"/>
      <c r="Q236" s="41"/>
      <c r="R236" s="41"/>
      <c r="S236" s="41"/>
      <c r="T236" s="41"/>
    </row>
    <row r="237" spans="1:20" ht="15" customHeight="1" x14ac:dyDescent="0.25">
      <c r="A237" s="87" t="s">
        <v>92</v>
      </c>
      <c r="B237" s="23" t="s">
        <v>94</v>
      </c>
      <c r="C237" s="68"/>
      <c r="D237" s="25">
        <f t="shared" si="5"/>
        <v>230</v>
      </c>
      <c r="E237" s="25">
        <f>SUM(E238:E242)</f>
        <v>230</v>
      </c>
      <c r="F237" s="25">
        <f>SUM(F238:F242)</f>
        <v>186</v>
      </c>
      <c r="G237" s="26">
        <f>SUM(G238:G242)</f>
        <v>0</v>
      </c>
      <c r="N237" s="44"/>
      <c r="O237" s="38"/>
      <c r="P237" s="39"/>
      <c r="Q237" s="41"/>
      <c r="R237" s="41"/>
      <c r="S237" s="41"/>
      <c r="T237" s="41"/>
    </row>
    <row r="238" spans="1:20" ht="12.95" customHeight="1" x14ac:dyDescent="0.25">
      <c r="A238" s="87"/>
      <c r="B238" s="18" t="s">
        <v>20</v>
      </c>
      <c r="C238" s="70" t="s">
        <v>16</v>
      </c>
      <c r="D238" s="13">
        <f t="shared" si="5"/>
        <v>3.3</v>
      </c>
      <c r="E238" s="13">
        <v>3.3</v>
      </c>
      <c r="F238" s="13"/>
      <c r="G238" s="37"/>
      <c r="N238" s="44"/>
      <c r="O238" s="38"/>
      <c r="P238" s="39"/>
      <c r="Q238" s="41"/>
      <c r="R238" s="41"/>
      <c r="S238" s="41"/>
      <c r="T238" s="41"/>
    </row>
    <row r="239" spans="1:20" ht="12.95" customHeight="1" x14ac:dyDescent="0.25">
      <c r="A239" s="87"/>
      <c r="B239" s="12" t="s">
        <v>15</v>
      </c>
      <c r="C239" s="77" t="s">
        <v>22</v>
      </c>
      <c r="D239" s="13">
        <f t="shared" si="5"/>
        <v>135.9</v>
      </c>
      <c r="E239" s="13">
        <v>135.9</v>
      </c>
      <c r="F239" s="13">
        <v>108.1</v>
      </c>
      <c r="G239" s="22"/>
      <c r="N239" s="44"/>
      <c r="O239" s="38"/>
      <c r="P239" s="39"/>
      <c r="Q239" s="41"/>
      <c r="R239" s="41"/>
      <c r="S239" s="41"/>
      <c r="T239" s="41"/>
    </row>
    <row r="240" spans="1:20" ht="12.95" customHeight="1" x14ac:dyDescent="0.25">
      <c r="A240" s="87"/>
      <c r="B240" s="12" t="s">
        <v>160</v>
      </c>
      <c r="C240" s="78"/>
      <c r="D240" s="13">
        <f t="shared" si="5"/>
        <v>81</v>
      </c>
      <c r="E240" s="13">
        <v>81</v>
      </c>
      <c r="F240" s="13">
        <v>77.900000000000006</v>
      </c>
      <c r="G240" s="22"/>
      <c r="N240" s="44"/>
      <c r="O240" s="38"/>
      <c r="P240" s="39"/>
      <c r="Q240" s="41"/>
      <c r="R240" s="41"/>
      <c r="S240" s="41"/>
      <c r="T240" s="41"/>
    </row>
    <row r="241" spans="1:20" ht="12.95" customHeight="1" x14ac:dyDescent="0.25">
      <c r="A241" s="87"/>
      <c r="B241" s="12" t="s">
        <v>117</v>
      </c>
      <c r="C241" s="78"/>
      <c r="D241" s="13">
        <f t="shared" si="5"/>
        <v>0.6</v>
      </c>
      <c r="E241" s="13">
        <v>0.6</v>
      </c>
      <c r="F241" s="13"/>
      <c r="G241" s="22"/>
      <c r="N241" s="44"/>
      <c r="O241" s="38"/>
      <c r="P241" s="39"/>
      <c r="Q241" s="41"/>
      <c r="R241" s="41"/>
      <c r="S241" s="41"/>
      <c r="T241" s="41"/>
    </row>
    <row r="242" spans="1:20" ht="12.95" customHeight="1" x14ac:dyDescent="0.25">
      <c r="A242" s="87"/>
      <c r="B242" s="12" t="s">
        <v>19</v>
      </c>
      <c r="C242" s="79"/>
      <c r="D242" s="13">
        <f t="shared" si="5"/>
        <v>9.1999999999999993</v>
      </c>
      <c r="E242" s="13">
        <v>9.1999999999999993</v>
      </c>
      <c r="F242" s="13"/>
      <c r="G242" s="22"/>
      <c r="N242" s="44"/>
      <c r="O242" s="38"/>
      <c r="P242" s="39"/>
      <c r="Q242" s="41"/>
      <c r="R242" s="41"/>
      <c r="S242" s="41"/>
      <c r="T242" s="41"/>
    </row>
    <row r="243" spans="1:20" ht="15" customHeight="1" x14ac:dyDescent="0.25">
      <c r="A243" s="87" t="s">
        <v>95</v>
      </c>
      <c r="B243" s="23" t="s">
        <v>96</v>
      </c>
      <c r="C243" s="24"/>
      <c r="D243" s="25">
        <f t="shared" si="5"/>
        <v>420.09999999999997</v>
      </c>
      <c r="E243" s="25">
        <f>SUM(E244:E248)</f>
        <v>420.09999999999997</v>
      </c>
      <c r="F243" s="25">
        <f>SUM(F244:F248)</f>
        <v>353.1</v>
      </c>
      <c r="G243" s="26">
        <f>SUM(G244:G248)</f>
        <v>0</v>
      </c>
      <c r="N243" s="44"/>
      <c r="O243" s="38"/>
      <c r="P243" s="39"/>
      <c r="Q243" s="41"/>
      <c r="R243" s="41"/>
      <c r="S243" s="41"/>
      <c r="T243" s="41"/>
    </row>
    <row r="244" spans="1:20" ht="12.75" customHeight="1" x14ac:dyDescent="0.25">
      <c r="A244" s="87"/>
      <c r="B244" s="18" t="s">
        <v>20</v>
      </c>
      <c r="C244" s="70" t="s">
        <v>16</v>
      </c>
      <c r="D244" s="13">
        <f t="shared" si="5"/>
        <v>6.3</v>
      </c>
      <c r="E244" s="13">
        <v>6.3</v>
      </c>
      <c r="F244" s="13"/>
      <c r="G244" s="43"/>
      <c r="N244" s="44"/>
      <c r="O244" s="38"/>
      <c r="P244" s="39"/>
      <c r="Q244" s="41"/>
      <c r="R244" s="41"/>
      <c r="S244" s="41"/>
      <c r="T244" s="41"/>
    </row>
    <row r="245" spans="1:20" ht="12.75" customHeight="1" x14ac:dyDescent="0.25">
      <c r="A245" s="87"/>
      <c r="B245" s="12" t="s">
        <v>15</v>
      </c>
      <c r="C245" s="77" t="s">
        <v>22</v>
      </c>
      <c r="D245" s="13">
        <f t="shared" si="5"/>
        <v>222</v>
      </c>
      <c r="E245" s="13">
        <v>222</v>
      </c>
      <c r="F245" s="13">
        <v>184.8</v>
      </c>
      <c r="G245" s="13"/>
      <c r="N245" s="44"/>
      <c r="O245" s="38"/>
      <c r="P245" s="39"/>
      <c r="Q245" s="41"/>
      <c r="R245" s="41"/>
      <c r="S245" s="41"/>
      <c r="T245" s="41"/>
    </row>
    <row r="246" spans="1:20" ht="12.75" customHeight="1" x14ac:dyDescent="0.25">
      <c r="A246" s="87"/>
      <c r="B246" s="12" t="s">
        <v>160</v>
      </c>
      <c r="C246" s="78"/>
      <c r="D246" s="13">
        <f t="shared" si="5"/>
        <v>174.1</v>
      </c>
      <c r="E246" s="13">
        <v>174.1</v>
      </c>
      <c r="F246" s="13">
        <v>168.3</v>
      </c>
      <c r="G246" s="22"/>
      <c r="N246" s="44"/>
      <c r="O246" s="38"/>
      <c r="P246" s="39"/>
      <c r="Q246" s="41"/>
      <c r="R246" s="41"/>
      <c r="S246" s="41"/>
      <c r="T246" s="41"/>
    </row>
    <row r="247" spans="1:20" ht="12.75" customHeight="1" x14ac:dyDescent="0.25">
      <c r="A247" s="87"/>
      <c r="B247" s="12" t="s">
        <v>117</v>
      </c>
      <c r="C247" s="78"/>
      <c r="D247" s="13">
        <f t="shared" si="5"/>
        <v>2.5</v>
      </c>
      <c r="E247" s="13">
        <v>2.5</v>
      </c>
      <c r="F247" s="13"/>
      <c r="G247" s="22"/>
      <c r="N247" s="44"/>
      <c r="O247" s="38"/>
      <c r="P247" s="39"/>
      <c r="Q247" s="41"/>
      <c r="R247" s="41"/>
      <c r="S247" s="41"/>
      <c r="T247" s="41"/>
    </row>
    <row r="248" spans="1:20" ht="12.75" customHeight="1" x14ac:dyDescent="0.25">
      <c r="A248" s="87"/>
      <c r="B248" s="12" t="s">
        <v>19</v>
      </c>
      <c r="C248" s="79"/>
      <c r="D248" s="13">
        <f t="shared" si="5"/>
        <v>15.2</v>
      </c>
      <c r="E248" s="13">
        <v>15.2</v>
      </c>
      <c r="F248" s="13"/>
      <c r="G248" s="22"/>
      <c r="N248" s="44"/>
      <c r="O248" s="38"/>
      <c r="P248" s="39"/>
      <c r="Q248" s="41"/>
      <c r="R248" s="41"/>
      <c r="S248" s="41"/>
      <c r="T248" s="41"/>
    </row>
    <row r="249" spans="1:20" ht="15" customHeight="1" x14ac:dyDescent="0.25">
      <c r="A249" s="87" t="s">
        <v>97</v>
      </c>
      <c r="B249" s="23" t="s">
        <v>98</v>
      </c>
      <c r="C249" s="68"/>
      <c r="D249" s="25">
        <f t="shared" si="5"/>
        <v>1148.7</v>
      </c>
      <c r="E249" s="25">
        <f>SUM(E250:E255)</f>
        <v>605.40000000000009</v>
      </c>
      <c r="F249" s="25">
        <f>SUM(F250:F255)</f>
        <v>499.7</v>
      </c>
      <c r="G249" s="25">
        <f>SUM(G250:G255)</f>
        <v>543.29999999999995</v>
      </c>
      <c r="J249" s="45"/>
      <c r="K249" s="45"/>
      <c r="L249" s="35"/>
      <c r="M249" s="35"/>
      <c r="N249" s="35"/>
      <c r="O249" s="35"/>
      <c r="P249" s="39"/>
      <c r="Q249" s="41"/>
      <c r="R249" s="41"/>
      <c r="S249" s="41"/>
      <c r="T249" s="41"/>
    </row>
    <row r="250" spans="1:20" ht="12.75" customHeight="1" x14ac:dyDescent="0.25">
      <c r="A250" s="87"/>
      <c r="B250" s="18" t="s">
        <v>20</v>
      </c>
      <c r="C250" s="70" t="s">
        <v>16</v>
      </c>
      <c r="D250" s="13">
        <f t="shared" si="5"/>
        <v>9.6</v>
      </c>
      <c r="E250" s="13">
        <v>9.6</v>
      </c>
      <c r="F250" s="13"/>
      <c r="G250" s="43"/>
      <c r="J250" s="45"/>
      <c r="K250" s="45"/>
      <c r="L250" s="35"/>
      <c r="M250" s="35"/>
      <c r="N250" s="35"/>
      <c r="O250" s="35"/>
      <c r="P250" s="39"/>
      <c r="Q250" s="41"/>
      <c r="R250" s="41"/>
      <c r="S250" s="41"/>
      <c r="T250" s="41"/>
    </row>
    <row r="251" spans="1:20" ht="12.75" customHeight="1" x14ac:dyDescent="0.25">
      <c r="A251" s="87"/>
      <c r="B251" s="12" t="s">
        <v>15</v>
      </c>
      <c r="C251" s="77" t="s">
        <v>22</v>
      </c>
      <c r="D251" s="13">
        <f t="shared" si="5"/>
        <v>337.8</v>
      </c>
      <c r="E251" s="13">
        <v>302.5</v>
      </c>
      <c r="F251" s="13">
        <v>264.2</v>
      </c>
      <c r="G251" s="13">
        <v>35.299999999999997</v>
      </c>
      <c r="J251" s="45"/>
      <c r="K251" s="45"/>
      <c r="L251" s="35"/>
      <c r="M251" s="35"/>
      <c r="N251" s="35"/>
      <c r="O251" s="35"/>
      <c r="P251" s="39"/>
      <c r="Q251" s="41"/>
      <c r="R251" s="41"/>
      <c r="S251" s="41"/>
      <c r="T251" s="41"/>
    </row>
    <row r="252" spans="1:20" ht="12.75" customHeight="1" x14ac:dyDescent="0.25">
      <c r="A252" s="87"/>
      <c r="B252" s="12" t="s">
        <v>160</v>
      </c>
      <c r="C252" s="78"/>
      <c r="D252" s="13">
        <f t="shared" si="5"/>
        <v>246.1</v>
      </c>
      <c r="E252" s="13">
        <v>246.1</v>
      </c>
      <c r="F252" s="13">
        <v>235.5</v>
      </c>
      <c r="G252" s="22"/>
      <c r="J252" s="45"/>
      <c r="K252" s="45"/>
      <c r="L252" s="35"/>
      <c r="M252" s="35"/>
      <c r="N252" s="35"/>
      <c r="O252" s="35"/>
      <c r="P252" s="39"/>
      <c r="Q252" s="41"/>
      <c r="R252" s="41"/>
      <c r="S252" s="41"/>
      <c r="T252" s="41"/>
    </row>
    <row r="253" spans="1:20" ht="12.75" customHeight="1" x14ac:dyDescent="0.25">
      <c r="A253" s="87"/>
      <c r="B253" s="12" t="s">
        <v>117</v>
      </c>
      <c r="C253" s="78"/>
      <c r="D253" s="13">
        <f t="shared" si="5"/>
        <v>1</v>
      </c>
      <c r="E253" s="13">
        <v>1</v>
      </c>
      <c r="F253" s="13"/>
      <c r="G253" s="22"/>
      <c r="J253" s="45"/>
      <c r="K253" s="45"/>
      <c r="L253" s="35"/>
      <c r="M253" s="35"/>
      <c r="N253" s="35"/>
      <c r="O253" s="35"/>
      <c r="P253" s="39"/>
      <c r="Q253" s="41"/>
      <c r="R253" s="41"/>
      <c r="S253" s="41"/>
      <c r="T253" s="41"/>
    </row>
    <row r="254" spans="1:20" ht="12.75" customHeight="1" x14ac:dyDescent="0.25">
      <c r="A254" s="87"/>
      <c r="B254" s="12" t="s">
        <v>25</v>
      </c>
      <c r="C254" s="78"/>
      <c r="D254" s="13">
        <f t="shared" si="5"/>
        <v>508</v>
      </c>
      <c r="E254" s="13"/>
      <c r="F254" s="13"/>
      <c r="G254" s="13">
        <v>508</v>
      </c>
      <c r="J254" s="45"/>
      <c r="K254" s="45"/>
      <c r="L254" s="35"/>
      <c r="M254" s="35"/>
      <c r="N254" s="35"/>
      <c r="O254" s="35"/>
      <c r="P254" s="39"/>
      <c r="Q254" s="41"/>
      <c r="R254" s="41"/>
      <c r="S254" s="41"/>
      <c r="T254" s="41"/>
    </row>
    <row r="255" spans="1:20" ht="12.75" customHeight="1" x14ac:dyDescent="0.25">
      <c r="A255" s="87"/>
      <c r="B255" s="12" t="s">
        <v>19</v>
      </c>
      <c r="C255" s="79"/>
      <c r="D255" s="13">
        <f t="shared" si="5"/>
        <v>46.2</v>
      </c>
      <c r="E255" s="13">
        <v>46.2</v>
      </c>
      <c r="F255" s="13"/>
      <c r="G255" s="22"/>
      <c r="J255" s="45"/>
      <c r="K255" s="45"/>
      <c r="L255" s="35"/>
      <c r="M255" s="35"/>
      <c r="N255" s="35"/>
      <c r="O255" s="35"/>
      <c r="P255" s="39"/>
      <c r="Q255" s="41"/>
      <c r="R255" s="41"/>
      <c r="S255" s="41"/>
      <c r="T255" s="41"/>
    </row>
    <row r="256" spans="1:20" ht="15" customHeight="1" x14ac:dyDescent="0.25">
      <c r="A256" s="87" t="s">
        <v>99</v>
      </c>
      <c r="B256" s="23" t="s">
        <v>100</v>
      </c>
      <c r="C256" s="24"/>
      <c r="D256" s="25">
        <f t="shared" si="5"/>
        <v>355.49999999999994</v>
      </c>
      <c r="E256" s="25">
        <f t="shared" ref="E256:F256" si="6">SUM(E257:E261)</f>
        <v>355.49999999999994</v>
      </c>
      <c r="F256" s="25">
        <f t="shared" si="6"/>
        <v>303.39999999999998</v>
      </c>
      <c r="G256" s="26">
        <f>SUM(G257:G261)</f>
        <v>0</v>
      </c>
      <c r="J256" s="45"/>
      <c r="K256" s="45"/>
      <c r="L256" s="35"/>
      <c r="M256" s="35"/>
      <c r="N256" s="35"/>
      <c r="O256" s="35"/>
      <c r="P256" s="39"/>
      <c r="Q256" s="41"/>
      <c r="R256" s="41"/>
      <c r="S256" s="41"/>
      <c r="T256" s="41"/>
    </row>
    <row r="257" spans="1:22" ht="12.75" customHeight="1" x14ac:dyDescent="0.25">
      <c r="A257" s="87"/>
      <c r="B257" s="18" t="s">
        <v>20</v>
      </c>
      <c r="C257" s="70" t="s">
        <v>16</v>
      </c>
      <c r="D257" s="13">
        <f t="shared" ref="D257" si="7">SUM(G257+E257)</f>
        <v>3.3</v>
      </c>
      <c r="E257" s="13">
        <v>3.3</v>
      </c>
      <c r="F257" s="13"/>
      <c r="G257" s="43"/>
      <c r="J257" s="45"/>
      <c r="K257" s="45"/>
      <c r="L257" s="35"/>
      <c r="M257" s="35"/>
      <c r="N257" s="35"/>
      <c r="O257" s="35"/>
      <c r="P257" s="39"/>
      <c r="Q257" s="41"/>
      <c r="R257" s="41"/>
      <c r="S257" s="41"/>
      <c r="T257" s="41"/>
    </row>
    <row r="258" spans="1:22" ht="12.75" customHeight="1" x14ac:dyDescent="0.25">
      <c r="A258" s="87"/>
      <c r="B258" s="12" t="s">
        <v>15</v>
      </c>
      <c r="C258" s="77" t="s">
        <v>22</v>
      </c>
      <c r="D258" s="13">
        <f t="shared" si="5"/>
        <v>232</v>
      </c>
      <c r="E258" s="13">
        <v>232</v>
      </c>
      <c r="F258" s="13">
        <v>203.4</v>
      </c>
      <c r="G258" s="22"/>
      <c r="J258" s="45"/>
      <c r="K258" s="45"/>
      <c r="L258" s="35"/>
      <c r="M258" s="35"/>
      <c r="N258" s="35"/>
      <c r="O258" s="35"/>
      <c r="P258" s="39"/>
      <c r="Q258" s="41"/>
      <c r="R258" s="41"/>
      <c r="S258" s="41"/>
      <c r="T258" s="41"/>
    </row>
    <row r="259" spans="1:22" ht="12.75" customHeight="1" x14ac:dyDescent="0.25">
      <c r="A259" s="87"/>
      <c r="B259" s="12" t="s">
        <v>160</v>
      </c>
      <c r="C259" s="78"/>
      <c r="D259" s="13">
        <f t="shared" si="5"/>
        <v>104.6</v>
      </c>
      <c r="E259" s="13">
        <v>104.6</v>
      </c>
      <c r="F259" s="13">
        <v>100</v>
      </c>
      <c r="G259" s="22"/>
      <c r="J259" s="45"/>
      <c r="K259" s="45"/>
      <c r="L259" s="35"/>
      <c r="M259" s="35"/>
      <c r="N259" s="35"/>
      <c r="O259" s="35"/>
      <c r="P259" s="39"/>
      <c r="Q259" s="41"/>
      <c r="R259" s="41"/>
      <c r="S259" s="41"/>
      <c r="T259" s="41"/>
    </row>
    <row r="260" spans="1:22" ht="12.75" customHeight="1" x14ac:dyDescent="0.25">
      <c r="A260" s="87"/>
      <c r="B260" s="12" t="s">
        <v>117</v>
      </c>
      <c r="C260" s="78"/>
      <c r="D260" s="13">
        <f t="shared" si="5"/>
        <v>0.4</v>
      </c>
      <c r="E260" s="13">
        <v>0.4</v>
      </c>
      <c r="F260" s="13"/>
      <c r="G260" s="22"/>
      <c r="J260" s="45"/>
      <c r="K260" s="45"/>
      <c r="L260" s="35"/>
      <c r="M260" s="35"/>
      <c r="N260" s="35"/>
      <c r="O260" s="35"/>
      <c r="P260" s="39"/>
      <c r="Q260" s="41"/>
      <c r="R260" s="41"/>
      <c r="S260" s="41"/>
      <c r="T260" s="41"/>
    </row>
    <row r="261" spans="1:22" ht="12.75" customHeight="1" x14ac:dyDescent="0.25">
      <c r="A261" s="87"/>
      <c r="B261" s="12" t="s">
        <v>19</v>
      </c>
      <c r="C261" s="79"/>
      <c r="D261" s="13">
        <f t="shared" si="5"/>
        <v>15.2</v>
      </c>
      <c r="E261" s="13">
        <v>15.2</v>
      </c>
      <c r="F261" s="13"/>
      <c r="G261" s="22"/>
      <c r="J261" s="45"/>
      <c r="K261" s="45"/>
      <c r="L261" s="35"/>
      <c r="M261" s="35"/>
      <c r="N261" s="35"/>
      <c r="O261" s="35"/>
      <c r="P261" s="39"/>
      <c r="Q261" s="41"/>
      <c r="R261" s="41"/>
      <c r="S261" s="41"/>
      <c r="T261" s="41"/>
    </row>
    <row r="262" spans="1:22" ht="15" customHeight="1" x14ac:dyDescent="0.25">
      <c r="A262" s="87" t="s">
        <v>101</v>
      </c>
      <c r="B262" s="23" t="s">
        <v>102</v>
      </c>
      <c r="C262" s="68"/>
      <c r="D262" s="25">
        <f t="shared" si="5"/>
        <v>441.80000000000007</v>
      </c>
      <c r="E262" s="25">
        <f>SUM(E263:E267)</f>
        <v>441.80000000000007</v>
      </c>
      <c r="F262" s="25">
        <f>SUM(F263:F267)</f>
        <v>370.1</v>
      </c>
      <c r="G262" s="26">
        <f>SUM(G263:G267)</f>
        <v>0</v>
      </c>
      <c r="J262" s="45"/>
      <c r="K262" s="45"/>
      <c r="L262" s="45"/>
      <c r="M262" s="45"/>
      <c r="N262" s="45"/>
      <c r="O262" s="45"/>
      <c r="P262" s="39"/>
      <c r="Q262" s="41"/>
      <c r="R262" s="41"/>
      <c r="S262" s="41"/>
      <c r="T262" s="41"/>
    </row>
    <row r="263" spans="1:22" ht="12.75" customHeight="1" x14ac:dyDescent="0.25">
      <c r="A263" s="87"/>
      <c r="B263" s="18" t="s">
        <v>20</v>
      </c>
      <c r="C263" s="70" t="s">
        <v>16</v>
      </c>
      <c r="D263" s="13">
        <f t="shared" si="5"/>
        <v>3.6</v>
      </c>
      <c r="E263" s="13">
        <v>3.6</v>
      </c>
      <c r="F263" s="13"/>
      <c r="G263" s="43"/>
      <c r="J263" s="45"/>
      <c r="K263" s="45"/>
      <c r="L263" s="45"/>
      <c r="M263" s="45"/>
      <c r="N263" s="45"/>
      <c r="O263" s="45"/>
      <c r="P263" s="39"/>
      <c r="Q263" s="41"/>
      <c r="R263" s="41"/>
      <c r="S263" s="41"/>
      <c r="T263" s="41"/>
    </row>
    <row r="264" spans="1:22" ht="12.75" customHeight="1" x14ac:dyDescent="0.25">
      <c r="A264" s="87"/>
      <c r="B264" s="12" t="s">
        <v>15</v>
      </c>
      <c r="C264" s="77" t="s">
        <v>22</v>
      </c>
      <c r="D264" s="13">
        <f t="shared" si="5"/>
        <v>301.89999999999998</v>
      </c>
      <c r="E264" s="13">
        <v>301.89999999999998</v>
      </c>
      <c r="F264" s="13">
        <v>263.60000000000002</v>
      </c>
      <c r="G264" s="13"/>
      <c r="J264" s="45"/>
      <c r="K264" s="45"/>
      <c r="L264" s="35"/>
      <c r="M264" s="35"/>
      <c r="N264" s="35"/>
      <c r="O264" s="35"/>
      <c r="P264" s="39"/>
      <c r="Q264" s="41"/>
      <c r="R264" s="41"/>
      <c r="S264" s="41"/>
      <c r="T264" s="41"/>
    </row>
    <row r="265" spans="1:22" ht="12.75" customHeight="1" x14ac:dyDescent="0.25">
      <c r="A265" s="87"/>
      <c r="B265" s="12" t="s">
        <v>160</v>
      </c>
      <c r="C265" s="78"/>
      <c r="D265" s="13">
        <f t="shared" ref="D265:D331" si="8">SUM(G265+E265)</f>
        <v>111.1</v>
      </c>
      <c r="E265" s="13">
        <v>111.1</v>
      </c>
      <c r="F265" s="13">
        <v>106.5</v>
      </c>
      <c r="G265" s="22"/>
      <c r="J265" s="45"/>
      <c r="K265" s="45"/>
      <c r="L265" s="35"/>
      <c r="M265" s="35"/>
      <c r="N265" s="35"/>
      <c r="O265" s="35"/>
      <c r="P265" s="39"/>
      <c r="Q265" s="41"/>
      <c r="R265" s="41"/>
      <c r="S265" s="41"/>
      <c r="T265" s="41"/>
    </row>
    <row r="266" spans="1:22" ht="12.75" customHeight="1" x14ac:dyDescent="0.25">
      <c r="A266" s="87"/>
      <c r="B266" s="12" t="s">
        <v>117</v>
      </c>
      <c r="C266" s="78"/>
      <c r="D266" s="13">
        <f t="shared" si="8"/>
        <v>0.6</v>
      </c>
      <c r="E266" s="13">
        <v>0.6</v>
      </c>
      <c r="F266" s="13"/>
      <c r="G266" s="22"/>
      <c r="J266" s="45"/>
      <c r="K266" s="45"/>
      <c r="L266" s="35"/>
      <c r="M266" s="35"/>
      <c r="N266" s="35"/>
      <c r="O266" s="35"/>
      <c r="P266" s="39"/>
      <c r="Q266" s="41"/>
      <c r="R266" s="41"/>
      <c r="S266" s="41"/>
      <c r="T266" s="41"/>
    </row>
    <row r="267" spans="1:22" ht="12.75" customHeight="1" x14ac:dyDescent="0.25">
      <c r="A267" s="87"/>
      <c r="B267" s="12" t="s">
        <v>19</v>
      </c>
      <c r="C267" s="79"/>
      <c r="D267" s="13">
        <f t="shared" si="8"/>
        <v>24.6</v>
      </c>
      <c r="E267" s="13">
        <v>24.6</v>
      </c>
      <c r="F267" s="13"/>
      <c r="G267" s="22"/>
      <c r="J267" s="45"/>
      <c r="K267" s="45"/>
      <c r="L267" s="35"/>
      <c r="M267" s="35"/>
      <c r="N267" s="35"/>
      <c r="O267" s="35"/>
      <c r="P267" s="39"/>
      <c r="Q267" s="41"/>
      <c r="R267" s="41"/>
      <c r="S267" s="41"/>
      <c r="T267" s="41"/>
    </row>
    <row r="268" spans="1:22" ht="15" customHeight="1" x14ac:dyDescent="0.25">
      <c r="A268" s="87" t="s">
        <v>103</v>
      </c>
      <c r="B268" s="23" t="s">
        <v>104</v>
      </c>
      <c r="C268" s="68"/>
      <c r="D268" s="25">
        <f t="shared" si="8"/>
        <v>304</v>
      </c>
      <c r="E268" s="25">
        <f>SUM(E269:E273)</f>
        <v>304</v>
      </c>
      <c r="F268" s="25">
        <f>SUM(F269:F273)</f>
        <v>253.9</v>
      </c>
      <c r="G268" s="26">
        <f>SUM(G269:G273)</f>
        <v>0</v>
      </c>
      <c r="J268" s="40"/>
      <c r="K268" s="40"/>
      <c r="L268" s="40"/>
      <c r="M268" s="40"/>
      <c r="N268" s="44"/>
      <c r="O268" s="38"/>
      <c r="P268" s="39"/>
      <c r="Q268" s="41"/>
      <c r="R268" s="41"/>
      <c r="S268" s="41"/>
      <c r="T268" s="41"/>
    </row>
    <row r="269" spans="1:22" ht="12.75" customHeight="1" x14ac:dyDescent="0.25">
      <c r="A269" s="87"/>
      <c r="B269" s="18" t="s">
        <v>20</v>
      </c>
      <c r="C269" s="70" t="s">
        <v>16</v>
      </c>
      <c r="D269" s="13">
        <f t="shared" si="8"/>
        <v>2.7</v>
      </c>
      <c r="E269" s="13">
        <v>2.7</v>
      </c>
      <c r="F269" s="13"/>
      <c r="G269" s="37"/>
      <c r="N269" s="44"/>
      <c r="O269" s="38"/>
      <c r="P269" s="39"/>
      <c r="Q269" s="41"/>
      <c r="R269" s="41"/>
      <c r="S269" s="41"/>
      <c r="T269" s="41"/>
      <c r="U269" s="40"/>
      <c r="V269" s="40"/>
    </row>
    <row r="270" spans="1:22" ht="12.75" customHeight="1" x14ac:dyDescent="0.25">
      <c r="A270" s="87"/>
      <c r="B270" s="12" t="s">
        <v>15</v>
      </c>
      <c r="C270" s="77" t="s">
        <v>22</v>
      </c>
      <c r="D270" s="13">
        <f t="shared" si="8"/>
        <v>198.4</v>
      </c>
      <c r="E270" s="13">
        <v>198.4</v>
      </c>
      <c r="F270" s="13">
        <v>165.8</v>
      </c>
      <c r="G270" s="22"/>
      <c r="N270" s="44"/>
      <c r="O270" s="38"/>
      <c r="P270" s="39"/>
      <c r="Q270" s="41"/>
      <c r="R270" s="41"/>
      <c r="S270" s="41"/>
      <c r="T270" s="41"/>
      <c r="U270" s="40"/>
      <c r="V270" s="40"/>
    </row>
    <row r="271" spans="1:22" ht="12.75" customHeight="1" x14ac:dyDescent="0.25">
      <c r="A271" s="87"/>
      <c r="B271" s="12" t="s">
        <v>160</v>
      </c>
      <c r="C271" s="78"/>
      <c r="D271" s="13">
        <f t="shared" si="8"/>
        <v>91.9</v>
      </c>
      <c r="E271" s="13">
        <v>91.9</v>
      </c>
      <c r="F271" s="13">
        <v>88.1</v>
      </c>
      <c r="G271" s="22"/>
      <c r="N271" s="44"/>
      <c r="O271" s="38"/>
      <c r="P271" s="39"/>
      <c r="Q271" s="41"/>
      <c r="R271" s="41"/>
      <c r="S271" s="41"/>
      <c r="T271" s="41"/>
      <c r="U271" s="40"/>
      <c r="V271" s="40"/>
    </row>
    <row r="272" spans="1:22" ht="12.75" customHeight="1" x14ac:dyDescent="0.25">
      <c r="A272" s="87"/>
      <c r="B272" s="12" t="s">
        <v>117</v>
      </c>
      <c r="C272" s="78"/>
      <c r="D272" s="13">
        <f t="shared" si="8"/>
        <v>0.3</v>
      </c>
      <c r="E272" s="13">
        <v>0.3</v>
      </c>
      <c r="F272" s="13"/>
      <c r="G272" s="22"/>
      <c r="N272" s="44"/>
      <c r="O272" s="38"/>
      <c r="P272" s="39"/>
      <c r="Q272" s="41"/>
      <c r="R272" s="41"/>
      <c r="S272" s="41"/>
      <c r="T272" s="41"/>
      <c r="U272" s="40"/>
      <c r="V272" s="40"/>
    </row>
    <row r="273" spans="1:22" ht="12.75" customHeight="1" x14ac:dyDescent="0.25">
      <c r="A273" s="87"/>
      <c r="B273" s="12" t="s">
        <v>19</v>
      </c>
      <c r="C273" s="79"/>
      <c r="D273" s="13">
        <f t="shared" si="8"/>
        <v>10.7</v>
      </c>
      <c r="E273" s="13">
        <v>10.7</v>
      </c>
      <c r="F273" s="13"/>
      <c r="G273" s="22"/>
      <c r="N273" s="44"/>
      <c r="O273" s="38"/>
      <c r="P273" s="39"/>
      <c r="Q273" s="41"/>
      <c r="R273" s="41"/>
      <c r="S273" s="41"/>
      <c r="T273" s="41"/>
      <c r="U273" s="40"/>
      <c r="V273" s="40"/>
    </row>
    <row r="274" spans="1:22" ht="15" customHeight="1" x14ac:dyDescent="0.25">
      <c r="A274" s="87" t="s">
        <v>105</v>
      </c>
      <c r="B274" s="23" t="s">
        <v>106</v>
      </c>
      <c r="C274" s="24"/>
      <c r="D274" s="25">
        <f t="shared" si="8"/>
        <v>144.30000000000001</v>
      </c>
      <c r="E274" s="25">
        <f t="shared" ref="E274:F274" si="9">SUM(E275:E278)</f>
        <v>144.30000000000001</v>
      </c>
      <c r="F274" s="25">
        <f t="shared" si="9"/>
        <v>119.3</v>
      </c>
      <c r="G274" s="26">
        <f>SUM(G275:G278)</f>
        <v>0</v>
      </c>
      <c r="N274" s="44"/>
      <c r="O274" s="38"/>
      <c r="P274" s="39"/>
      <c r="Q274" s="41"/>
      <c r="R274" s="41"/>
      <c r="S274" s="41"/>
      <c r="T274" s="41"/>
      <c r="U274" s="40"/>
      <c r="V274" s="40"/>
    </row>
    <row r="275" spans="1:22" ht="12.75" customHeight="1" x14ac:dyDescent="0.25">
      <c r="A275" s="87"/>
      <c r="B275" s="18" t="s">
        <v>20</v>
      </c>
      <c r="C275" s="70" t="s">
        <v>16</v>
      </c>
      <c r="D275" s="13">
        <f>SUM(G275+E275)</f>
        <v>0.4</v>
      </c>
      <c r="E275" s="13">
        <v>0.4</v>
      </c>
      <c r="F275" s="13"/>
      <c r="G275" s="43"/>
      <c r="N275" s="44"/>
      <c r="O275" s="38"/>
      <c r="P275" s="39"/>
      <c r="Q275" s="41"/>
      <c r="R275" s="41"/>
      <c r="S275" s="41"/>
      <c r="T275" s="41"/>
      <c r="U275" s="40"/>
      <c r="V275" s="40"/>
    </row>
    <row r="276" spans="1:22" ht="12.75" customHeight="1" x14ac:dyDescent="0.25">
      <c r="A276" s="87"/>
      <c r="B276" s="12" t="s">
        <v>15</v>
      </c>
      <c r="C276" s="77" t="s">
        <v>22</v>
      </c>
      <c r="D276" s="13">
        <f t="shared" si="8"/>
        <v>102.4</v>
      </c>
      <c r="E276" s="13">
        <v>102.4</v>
      </c>
      <c r="F276" s="13">
        <v>79.3</v>
      </c>
      <c r="G276" s="22"/>
      <c r="N276" s="44"/>
      <c r="O276" s="38"/>
      <c r="P276" s="39"/>
      <c r="Q276" s="41"/>
      <c r="R276" s="41"/>
      <c r="S276" s="41"/>
      <c r="T276" s="41"/>
      <c r="U276" s="40"/>
      <c r="V276" s="40"/>
    </row>
    <row r="277" spans="1:22" ht="12.75" customHeight="1" x14ac:dyDescent="0.25">
      <c r="A277" s="87"/>
      <c r="B277" s="12" t="s">
        <v>160</v>
      </c>
      <c r="C277" s="78"/>
      <c r="D277" s="13">
        <f t="shared" si="8"/>
        <v>40.9</v>
      </c>
      <c r="E277" s="13">
        <v>40.9</v>
      </c>
      <c r="F277" s="13">
        <v>40</v>
      </c>
      <c r="G277" s="22"/>
      <c r="N277" s="44"/>
      <c r="O277" s="38"/>
      <c r="P277" s="39"/>
      <c r="Q277" s="41"/>
      <c r="R277" s="41"/>
      <c r="S277" s="41"/>
      <c r="T277" s="41"/>
      <c r="U277" s="40"/>
      <c r="V277" s="40"/>
    </row>
    <row r="278" spans="1:22" ht="12.75" customHeight="1" x14ac:dyDescent="0.25">
      <c r="A278" s="87"/>
      <c r="B278" s="12" t="s">
        <v>19</v>
      </c>
      <c r="C278" s="79"/>
      <c r="D278" s="13">
        <f t="shared" si="8"/>
        <v>0.6</v>
      </c>
      <c r="E278" s="13">
        <v>0.6</v>
      </c>
      <c r="F278" s="13"/>
      <c r="G278" s="22"/>
      <c r="N278" s="44"/>
      <c r="O278" s="38"/>
      <c r="P278" s="39"/>
      <c r="Q278" s="41"/>
      <c r="R278" s="41"/>
      <c r="S278" s="41"/>
      <c r="T278" s="41"/>
      <c r="U278" s="40"/>
      <c r="V278" s="40"/>
    </row>
    <row r="279" spans="1:22" ht="15" customHeight="1" x14ac:dyDescent="0.25">
      <c r="A279" s="87" t="s">
        <v>107</v>
      </c>
      <c r="B279" s="23" t="s">
        <v>108</v>
      </c>
      <c r="C279" s="68"/>
      <c r="D279" s="25">
        <f t="shared" si="8"/>
        <v>353.79999999999995</v>
      </c>
      <c r="E279" s="25">
        <f>SUM(E280:E284)</f>
        <v>353.79999999999995</v>
      </c>
      <c r="F279" s="25">
        <f>SUM(F280:F284)</f>
        <v>294.2</v>
      </c>
      <c r="G279" s="26">
        <f>SUM(G280:G284)</f>
        <v>0</v>
      </c>
      <c r="N279" s="44"/>
      <c r="O279" s="38"/>
      <c r="P279" s="39"/>
      <c r="Q279" s="41"/>
      <c r="R279" s="41"/>
      <c r="S279" s="41"/>
      <c r="T279" s="41"/>
      <c r="U279" s="40"/>
      <c r="V279" s="40"/>
    </row>
    <row r="280" spans="1:22" ht="12.75" customHeight="1" x14ac:dyDescent="0.25">
      <c r="A280" s="87"/>
      <c r="B280" s="18" t="s">
        <v>20</v>
      </c>
      <c r="C280" s="70" t="s">
        <v>16</v>
      </c>
      <c r="D280" s="13">
        <f t="shared" si="8"/>
        <v>3.6</v>
      </c>
      <c r="E280" s="13">
        <v>3.6</v>
      </c>
      <c r="F280" s="13"/>
      <c r="G280" s="43"/>
      <c r="N280" s="44"/>
      <c r="O280" s="38"/>
      <c r="P280" s="39"/>
      <c r="Q280" s="41"/>
      <c r="R280" s="41"/>
      <c r="S280" s="41"/>
      <c r="T280" s="41"/>
      <c r="U280" s="40"/>
      <c r="V280" s="40"/>
    </row>
    <row r="281" spans="1:22" ht="12.75" customHeight="1" x14ac:dyDescent="0.25">
      <c r="A281" s="87"/>
      <c r="B281" s="12" t="s">
        <v>15</v>
      </c>
      <c r="C281" s="77" t="s">
        <v>22</v>
      </c>
      <c r="D281" s="13">
        <f t="shared" si="8"/>
        <v>211.3</v>
      </c>
      <c r="E281" s="13">
        <v>211.3</v>
      </c>
      <c r="F281" s="13">
        <v>178.1</v>
      </c>
      <c r="G281" s="13"/>
      <c r="N281" s="44"/>
      <c r="O281" s="38"/>
      <c r="P281" s="39"/>
      <c r="Q281" s="41"/>
      <c r="R281" s="41"/>
      <c r="S281" s="41"/>
      <c r="T281" s="41"/>
      <c r="U281" s="40"/>
      <c r="V281" s="40"/>
    </row>
    <row r="282" spans="1:22" ht="12.75" customHeight="1" x14ac:dyDescent="0.25">
      <c r="A282" s="87"/>
      <c r="B282" s="12" t="s">
        <v>160</v>
      </c>
      <c r="C282" s="78"/>
      <c r="D282" s="13">
        <f t="shared" si="8"/>
        <v>121.3</v>
      </c>
      <c r="E282" s="13">
        <v>121.3</v>
      </c>
      <c r="F282" s="13">
        <v>116.1</v>
      </c>
      <c r="G282" s="22"/>
      <c r="N282" s="44"/>
      <c r="O282" s="38"/>
      <c r="P282" s="39"/>
      <c r="Q282" s="41"/>
      <c r="R282" s="41"/>
      <c r="S282" s="41"/>
      <c r="T282" s="41"/>
      <c r="U282" s="40"/>
      <c r="V282" s="40"/>
    </row>
    <row r="283" spans="1:22" ht="12.75" customHeight="1" x14ac:dyDescent="0.25">
      <c r="A283" s="87"/>
      <c r="B283" s="12" t="s">
        <v>117</v>
      </c>
      <c r="C283" s="78"/>
      <c r="D283" s="13">
        <f t="shared" si="8"/>
        <v>0.4</v>
      </c>
      <c r="E283" s="13">
        <v>0.4</v>
      </c>
      <c r="F283" s="13"/>
      <c r="G283" s="22"/>
      <c r="N283" s="44"/>
      <c r="O283" s="38"/>
      <c r="P283" s="39"/>
      <c r="Q283" s="41"/>
      <c r="R283" s="41"/>
      <c r="S283" s="41"/>
      <c r="T283" s="41"/>
      <c r="U283" s="40"/>
      <c r="V283" s="40"/>
    </row>
    <row r="284" spans="1:22" ht="12.75" customHeight="1" x14ac:dyDescent="0.25">
      <c r="A284" s="87"/>
      <c r="B284" s="12" t="s">
        <v>19</v>
      </c>
      <c r="C284" s="79"/>
      <c r="D284" s="13">
        <f t="shared" si="8"/>
        <v>17.2</v>
      </c>
      <c r="E284" s="13">
        <v>17.2</v>
      </c>
      <c r="F284" s="13"/>
      <c r="G284" s="22"/>
      <c r="N284" s="44"/>
      <c r="O284" s="38"/>
      <c r="P284" s="39"/>
      <c r="Q284" s="41"/>
      <c r="R284" s="41"/>
      <c r="S284" s="41"/>
      <c r="T284" s="41"/>
      <c r="U284" s="40"/>
      <c r="V284" s="40"/>
    </row>
    <row r="285" spans="1:22" ht="15" customHeight="1" x14ac:dyDescent="0.25">
      <c r="A285" s="87" t="s">
        <v>109</v>
      </c>
      <c r="B285" s="23" t="s">
        <v>110</v>
      </c>
      <c r="C285" s="68"/>
      <c r="D285" s="25">
        <f t="shared" si="8"/>
        <v>605.99999999999989</v>
      </c>
      <c r="E285" s="25">
        <f>SUM(E286:E290)</f>
        <v>593.69999999999993</v>
      </c>
      <c r="F285" s="25">
        <f>SUM(F286:F290)</f>
        <v>480.59999999999997</v>
      </c>
      <c r="G285" s="25">
        <f>SUM(G286:G290)</f>
        <v>12.3</v>
      </c>
      <c r="N285" s="44"/>
      <c r="O285" s="38"/>
      <c r="P285" s="39"/>
      <c r="Q285" s="41"/>
      <c r="R285" s="41"/>
      <c r="S285" s="41"/>
      <c r="T285" s="41"/>
      <c r="U285" s="40"/>
      <c r="V285" s="40"/>
    </row>
    <row r="286" spans="1:22" ht="12.75" customHeight="1" x14ac:dyDescent="0.25">
      <c r="A286" s="87"/>
      <c r="B286" s="18" t="s">
        <v>20</v>
      </c>
      <c r="C286" s="70" t="s">
        <v>16</v>
      </c>
      <c r="D286" s="13">
        <f t="shared" si="8"/>
        <v>3.5</v>
      </c>
      <c r="E286" s="13">
        <v>3.5</v>
      </c>
      <c r="F286" s="13"/>
      <c r="G286" s="43"/>
      <c r="N286" s="44"/>
      <c r="O286" s="38"/>
      <c r="P286" s="39"/>
      <c r="Q286" s="41"/>
      <c r="R286" s="41"/>
      <c r="S286" s="41"/>
      <c r="T286" s="41"/>
      <c r="U286" s="40"/>
      <c r="V286" s="40"/>
    </row>
    <row r="287" spans="1:22" ht="12.75" customHeight="1" x14ac:dyDescent="0.25">
      <c r="A287" s="87"/>
      <c r="B287" s="12" t="s">
        <v>15</v>
      </c>
      <c r="C287" s="77" t="s">
        <v>22</v>
      </c>
      <c r="D287" s="13">
        <f t="shared" si="8"/>
        <v>348.8</v>
      </c>
      <c r="E287" s="13">
        <v>336.5</v>
      </c>
      <c r="F287" s="13">
        <v>280.39999999999998</v>
      </c>
      <c r="G287" s="13">
        <v>12.3</v>
      </c>
      <c r="H287" s="17"/>
      <c r="N287" s="44"/>
      <c r="O287" s="38"/>
      <c r="P287" s="39"/>
      <c r="Q287" s="41"/>
      <c r="R287" s="41"/>
      <c r="S287" s="41"/>
      <c r="T287" s="41"/>
      <c r="U287" s="40"/>
      <c r="V287" s="40"/>
    </row>
    <row r="288" spans="1:22" ht="12.75" customHeight="1" x14ac:dyDescent="0.25">
      <c r="A288" s="87"/>
      <c r="B288" s="12" t="s">
        <v>160</v>
      </c>
      <c r="C288" s="78"/>
      <c r="D288" s="13">
        <f t="shared" si="8"/>
        <v>208.9</v>
      </c>
      <c r="E288" s="13">
        <v>208.9</v>
      </c>
      <c r="F288" s="13">
        <v>200.2</v>
      </c>
      <c r="G288" s="22"/>
      <c r="N288" s="44"/>
      <c r="O288" s="38"/>
      <c r="P288" s="39"/>
      <c r="Q288" s="41"/>
      <c r="R288" s="41"/>
      <c r="S288" s="41"/>
      <c r="T288" s="41"/>
      <c r="U288" s="40"/>
      <c r="V288" s="40"/>
    </row>
    <row r="289" spans="1:22" ht="12.75" customHeight="1" x14ac:dyDescent="0.25">
      <c r="A289" s="87"/>
      <c r="B289" s="12" t="s">
        <v>117</v>
      </c>
      <c r="C289" s="78"/>
      <c r="D289" s="13">
        <f t="shared" si="8"/>
        <v>0.3</v>
      </c>
      <c r="E289" s="13">
        <v>0.3</v>
      </c>
      <c r="F289" s="13"/>
      <c r="G289" s="22"/>
      <c r="N289" s="44"/>
      <c r="O289" s="38"/>
      <c r="P289" s="39"/>
      <c r="Q289" s="41"/>
      <c r="R289" s="41"/>
      <c r="S289" s="41"/>
      <c r="T289" s="41"/>
      <c r="U289" s="40"/>
      <c r="V289" s="40"/>
    </row>
    <row r="290" spans="1:22" ht="12.75" customHeight="1" x14ac:dyDescent="0.25">
      <c r="A290" s="87"/>
      <c r="B290" s="12" t="s">
        <v>19</v>
      </c>
      <c r="C290" s="79"/>
      <c r="D290" s="13">
        <f t="shared" si="8"/>
        <v>44.5</v>
      </c>
      <c r="E290" s="13">
        <v>44.5</v>
      </c>
      <c r="F290" s="13"/>
      <c r="G290" s="22"/>
      <c r="N290" s="44"/>
      <c r="O290" s="38"/>
      <c r="P290" s="39"/>
      <c r="Q290" s="41"/>
      <c r="R290" s="41"/>
      <c r="S290" s="41"/>
      <c r="T290" s="41"/>
      <c r="U290" s="40"/>
      <c r="V290" s="40"/>
    </row>
    <row r="291" spans="1:22" ht="15" customHeight="1" x14ac:dyDescent="0.25">
      <c r="A291" s="80" t="s">
        <v>111</v>
      </c>
      <c r="B291" s="23" t="s">
        <v>112</v>
      </c>
      <c r="C291" s="24"/>
      <c r="D291" s="25">
        <f t="shared" si="8"/>
        <v>230.1</v>
      </c>
      <c r="E291" s="25">
        <f t="shared" ref="E291:F291" si="10">SUM(E292:E295)</f>
        <v>195.1</v>
      </c>
      <c r="F291" s="25">
        <f t="shared" si="10"/>
        <v>140.29999999999998</v>
      </c>
      <c r="G291" s="25">
        <f>SUM(G292:G295)</f>
        <v>35</v>
      </c>
      <c r="N291" s="44"/>
      <c r="O291" s="38"/>
      <c r="P291" s="39"/>
      <c r="Q291" s="41"/>
      <c r="R291" s="41"/>
      <c r="S291" s="41"/>
      <c r="T291" s="41"/>
      <c r="U291" s="40"/>
      <c r="V291" s="40"/>
    </row>
    <row r="292" spans="1:22" ht="12.95" customHeight="1" x14ac:dyDescent="0.25">
      <c r="A292" s="81"/>
      <c r="B292" s="12" t="s">
        <v>15</v>
      </c>
      <c r="C292" s="77" t="s">
        <v>22</v>
      </c>
      <c r="D292" s="13">
        <f t="shared" si="8"/>
        <v>197.6</v>
      </c>
      <c r="E292" s="13">
        <v>162.6</v>
      </c>
      <c r="F292" s="13">
        <v>135.1</v>
      </c>
      <c r="G292" s="13">
        <v>35</v>
      </c>
      <c r="N292" s="44"/>
      <c r="O292" s="38"/>
      <c r="P292" s="39"/>
      <c r="Q292" s="41"/>
      <c r="R292" s="41"/>
      <c r="S292" s="41"/>
      <c r="T292" s="41"/>
      <c r="U292" s="40"/>
      <c r="V292" s="40"/>
    </row>
    <row r="293" spans="1:22" ht="12.95" customHeight="1" x14ac:dyDescent="0.25">
      <c r="A293" s="81"/>
      <c r="B293" s="12" t="s">
        <v>117</v>
      </c>
      <c r="C293" s="78"/>
      <c r="D293" s="13">
        <f t="shared" si="8"/>
        <v>0.8</v>
      </c>
      <c r="E293" s="13">
        <v>0.8</v>
      </c>
      <c r="F293" s="13">
        <v>0.7</v>
      </c>
      <c r="G293" s="13"/>
      <c r="N293" s="44"/>
      <c r="O293" s="38"/>
      <c r="P293" s="39"/>
      <c r="Q293" s="41"/>
      <c r="R293" s="41"/>
      <c r="S293" s="41"/>
      <c r="T293" s="41"/>
      <c r="U293" s="40"/>
      <c r="V293" s="40"/>
    </row>
    <row r="294" spans="1:22" ht="12.95" customHeight="1" x14ac:dyDescent="0.25">
      <c r="A294" s="81"/>
      <c r="B294" s="12" t="s">
        <v>19</v>
      </c>
      <c r="C294" s="79"/>
      <c r="D294" s="13">
        <f t="shared" si="8"/>
        <v>14.2</v>
      </c>
      <c r="E294" s="13">
        <v>14.2</v>
      </c>
      <c r="F294" s="13"/>
      <c r="G294" s="13"/>
      <c r="N294" s="44"/>
      <c r="O294" s="38"/>
      <c r="P294" s="39"/>
      <c r="Q294" s="41"/>
      <c r="R294" s="41"/>
      <c r="S294" s="41"/>
      <c r="T294" s="41"/>
      <c r="U294" s="40"/>
      <c r="V294" s="40"/>
    </row>
    <row r="295" spans="1:22" ht="12.95" customHeight="1" x14ac:dyDescent="0.25">
      <c r="A295" s="82"/>
      <c r="B295" s="12" t="s">
        <v>15</v>
      </c>
      <c r="C295" s="72" t="s">
        <v>27</v>
      </c>
      <c r="D295" s="13">
        <f t="shared" si="8"/>
        <v>17.5</v>
      </c>
      <c r="E295" s="13">
        <v>17.5</v>
      </c>
      <c r="F295" s="13">
        <v>4.5</v>
      </c>
      <c r="G295" s="13"/>
      <c r="N295" s="44"/>
      <c r="O295" s="38"/>
      <c r="P295" s="39"/>
      <c r="Q295" s="41"/>
      <c r="R295" s="41"/>
      <c r="S295" s="41"/>
      <c r="T295" s="41"/>
      <c r="U295" s="40"/>
      <c r="V295" s="40"/>
    </row>
    <row r="296" spans="1:22" ht="15" customHeight="1" x14ac:dyDescent="0.25">
      <c r="A296" s="80" t="s">
        <v>113</v>
      </c>
      <c r="B296" s="23" t="s">
        <v>114</v>
      </c>
      <c r="C296" s="71"/>
      <c r="D296" s="25">
        <f t="shared" si="8"/>
        <v>148.30000000000001</v>
      </c>
      <c r="E296" s="25">
        <f>SUM(E297:E298)</f>
        <v>148.30000000000001</v>
      </c>
      <c r="F296" s="25">
        <f>SUM(F297:F298)</f>
        <v>124.3</v>
      </c>
      <c r="G296" s="26">
        <f>SUM(G297:G298)</f>
        <v>0</v>
      </c>
      <c r="N296" s="44"/>
      <c r="O296" s="38"/>
      <c r="P296" s="39"/>
      <c r="Q296" s="41"/>
      <c r="R296" s="41"/>
      <c r="S296" s="41"/>
      <c r="T296" s="41"/>
      <c r="U296" s="40"/>
      <c r="V296" s="40"/>
    </row>
    <row r="297" spans="1:22" ht="12.75" customHeight="1" x14ac:dyDescent="0.25">
      <c r="A297" s="80"/>
      <c r="B297" s="12" t="s">
        <v>15</v>
      </c>
      <c r="C297" s="77" t="s">
        <v>22</v>
      </c>
      <c r="D297" s="13">
        <f t="shared" si="8"/>
        <v>83.2</v>
      </c>
      <c r="E297" s="13">
        <v>83.2</v>
      </c>
      <c r="F297" s="13">
        <v>61.9</v>
      </c>
      <c r="G297" s="13"/>
      <c r="N297" s="44"/>
      <c r="O297" s="38"/>
      <c r="P297" s="39"/>
      <c r="Q297" s="41"/>
      <c r="R297" s="41"/>
      <c r="S297" s="41"/>
      <c r="T297" s="41"/>
      <c r="U297" s="40"/>
      <c r="V297" s="40"/>
    </row>
    <row r="298" spans="1:22" ht="12.75" customHeight="1" x14ac:dyDescent="0.25">
      <c r="A298" s="80"/>
      <c r="B298" s="12" t="s">
        <v>160</v>
      </c>
      <c r="C298" s="79"/>
      <c r="D298" s="13">
        <f t="shared" si="8"/>
        <v>65.099999999999994</v>
      </c>
      <c r="E298" s="13">
        <v>65.099999999999994</v>
      </c>
      <c r="F298" s="13">
        <v>62.4</v>
      </c>
      <c r="G298" s="22"/>
      <c r="N298" s="44"/>
      <c r="O298" s="38"/>
      <c r="P298" s="39"/>
      <c r="Q298" s="41"/>
      <c r="R298" s="41"/>
      <c r="S298" s="41"/>
      <c r="T298" s="41"/>
      <c r="U298" s="40"/>
      <c r="V298" s="40"/>
    </row>
    <row r="299" spans="1:22" ht="15" customHeight="1" x14ac:dyDescent="0.25">
      <c r="A299" s="87" t="s">
        <v>115</v>
      </c>
      <c r="B299" s="23" t="s">
        <v>116</v>
      </c>
      <c r="C299" s="71"/>
      <c r="D299" s="25">
        <f t="shared" si="8"/>
        <v>419.4</v>
      </c>
      <c r="E299" s="25">
        <f>SUM(E300:E304)</f>
        <v>416</v>
      </c>
      <c r="F299" s="25">
        <f>SUM(F300:F304)</f>
        <v>374.7</v>
      </c>
      <c r="G299" s="25">
        <f>SUM(G300:G304)</f>
        <v>3.4</v>
      </c>
      <c r="N299" s="44"/>
      <c r="O299" s="38"/>
      <c r="P299" s="39"/>
      <c r="Q299" s="41"/>
      <c r="R299" s="41"/>
      <c r="S299" s="41"/>
      <c r="T299" s="41"/>
      <c r="U299" s="40"/>
      <c r="V299" s="40"/>
    </row>
    <row r="300" spans="1:22" ht="12.75" customHeight="1" x14ac:dyDescent="0.25">
      <c r="A300" s="87"/>
      <c r="B300" s="12" t="s">
        <v>23</v>
      </c>
      <c r="C300" s="77" t="s">
        <v>22</v>
      </c>
      <c r="D300" s="13">
        <f t="shared" ref="D300" si="11">SUM(G300+E300)</f>
        <v>1</v>
      </c>
      <c r="E300" s="13">
        <v>1</v>
      </c>
      <c r="F300" s="13">
        <v>0.8</v>
      </c>
      <c r="G300" s="13"/>
      <c r="N300" s="44"/>
      <c r="O300" s="38"/>
      <c r="P300" s="39"/>
      <c r="Q300" s="41"/>
      <c r="R300" s="41"/>
      <c r="S300" s="41"/>
      <c r="T300" s="41"/>
      <c r="U300" s="40"/>
      <c r="V300" s="40"/>
    </row>
    <row r="301" spans="1:22" ht="12.75" customHeight="1" x14ac:dyDescent="0.25">
      <c r="A301" s="87"/>
      <c r="B301" s="12" t="s">
        <v>15</v>
      </c>
      <c r="C301" s="78"/>
      <c r="D301" s="13">
        <f t="shared" si="8"/>
        <v>331.5</v>
      </c>
      <c r="E301" s="13">
        <v>331.5</v>
      </c>
      <c r="F301" s="13">
        <v>298.39999999999998</v>
      </c>
      <c r="G301" s="13"/>
      <c r="H301" s="17"/>
      <c r="N301" s="44"/>
      <c r="O301" s="38"/>
      <c r="P301" s="39"/>
      <c r="Q301" s="41"/>
      <c r="R301" s="41"/>
      <c r="S301" s="41"/>
      <c r="T301" s="41"/>
      <c r="U301" s="40"/>
      <c r="V301" s="40"/>
    </row>
    <row r="302" spans="1:22" ht="12.75" customHeight="1" x14ac:dyDescent="0.25">
      <c r="A302" s="87"/>
      <c r="B302" s="12" t="s">
        <v>160</v>
      </c>
      <c r="C302" s="78"/>
      <c r="D302" s="13">
        <f t="shared" si="8"/>
        <v>52.7</v>
      </c>
      <c r="E302" s="13">
        <v>52.7</v>
      </c>
      <c r="F302" s="13">
        <v>51.9</v>
      </c>
      <c r="G302" s="22"/>
      <c r="N302" s="44"/>
      <c r="O302" s="38"/>
      <c r="P302" s="39"/>
      <c r="Q302" s="41"/>
      <c r="R302" s="41"/>
      <c r="S302" s="41"/>
      <c r="T302" s="41"/>
      <c r="U302" s="40"/>
      <c r="V302" s="40"/>
    </row>
    <row r="303" spans="1:22" ht="12.75" customHeight="1" x14ac:dyDescent="0.25">
      <c r="A303" s="87"/>
      <c r="B303" s="12" t="s">
        <v>117</v>
      </c>
      <c r="C303" s="78"/>
      <c r="D303" s="13">
        <f t="shared" si="8"/>
        <v>24.2</v>
      </c>
      <c r="E303" s="13">
        <v>24.2</v>
      </c>
      <c r="F303" s="13">
        <v>23.6</v>
      </c>
      <c r="G303" s="13"/>
      <c r="N303" s="44"/>
      <c r="O303" s="38"/>
      <c r="P303" s="39"/>
      <c r="Q303" s="41"/>
      <c r="R303" s="41"/>
      <c r="S303" s="41"/>
      <c r="T303" s="41"/>
      <c r="U303" s="40"/>
      <c r="V303" s="40"/>
    </row>
    <row r="304" spans="1:22" ht="12.75" customHeight="1" x14ac:dyDescent="0.25">
      <c r="A304" s="87"/>
      <c r="B304" s="12" t="s">
        <v>19</v>
      </c>
      <c r="C304" s="79"/>
      <c r="D304" s="13">
        <f t="shared" si="8"/>
        <v>10</v>
      </c>
      <c r="E304" s="13">
        <v>6.6</v>
      </c>
      <c r="F304" s="13"/>
      <c r="G304" s="13">
        <v>3.4</v>
      </c>
      <c r="N304" s="44"/>
      <c r="O304" s="38"/>
      <c r="P304" s="39"/>
      <c r="Q304" s="41"/>
      <c r="R304" s="41"/>
      <c r="S304" s="41"/>
      <c r="T304" s="41"/>
      <c r="U304" s="40"/>
      <c r="V304" s="40"/>
    </row>
    <row r="305" spans="1:22" ht="15" customHeight="1" x14ac:dyDescent="0.25">
      <c r="A305" s="87" t="s">
        <v>118</v>
      </c>
      <c r="B305" s="23" t="s">
        <v>119</v>
      </c>
      <c r="C305" s="24"/>
      <c r="D305" s="25">
        <f t="shared" si="8"/>
        <v>980.3</v>
      </c>
      <c r="E305" s="25">
        <f>SUM(E306:E309)</f>
        <v>975.69999999999993</v>
      </c>
      <c r="F305" s="25">
        <f>SUM(F306:F309)</f>
        <v>832.4</v>
      </c>
      <c r="G305" s="25">
        <f>SUM(G306:G309)</f>
        <v>4.5999999999999996</v>
      </c>
      <c r="N305" s="44"/>
      <c r="O305" s="38"/>
      <c r="P305" s="39"/>
      <c r="Q305" s="41"/>
      <c r="R305" s="41"/>
      <c r="S305" s="41"/>
      <c r="T305" s="41"/>
      <c r="U305" s="40"/>
      <c r="V305" s="40"/>
    </row>
    <row r="306" spans="1:22" ht="12.75" customHeight="1" x14ac:dyDescent="0.25">
      <c r="A306" s="87"/>
      <c r="B306" s="12" t="s">
        <v>23</v>
      </c>
      <c r="C306" s="70" t="s">
        <v>22</v>
      </c>
      <c r="D306" s="13">
        <f t="shared" si="8"/>
        <v>7.4</v>
      </c>
      <c r="E306" s="13">
        <v>7.4</v>
      </c>
      <c r="F306" s="13"/>
      <c r="G306" s="13"/>
      <c r="N306" s="44"/>
      <c r="O306" s="38"/>
      <c r="P306" s="39"/>
      <c r="Q306" s="41"/>
      <c r="R306" s="41"/>
      <c r="S306" s="41"/>
      <c r="T306" s="41"/>
      <c r="U306" s="40"/>
      <c r="V306" s="40"/>
    </row>
    <row r="307" spans="1:22" ht="12.75" customHeight="1" x14ac:dyDescent="0.25">
      <c r="A307" s="87"/>
      <c r="B307" s="12" t="s">
        <v>15</v>
      </c>
      <c r="C307" s="77" t="s">
        <v>27</v>
      </c>
      <c r="D307" s="13">
        <f t="shared" si="8"/>
        <v>967.9</v>
      </c>
      <c r="E307" s="13">
        <v>963.3</v>
      </c>
      <c r="F307" s="13">
        <v>832.4</v>
      </c>
      <c r="G307" s="13">
        <v>4.5999999999999996</v>
      </c>
      <c r="N307" s="44"/>
      <c r="O307" s="38"/>
      <c r="P307" s="39"/>
      <c r="Q307" s="41"/>
      <c r="R307" s="41"/>
      <c r="S307" s="41"/>
      <c r="T307" s="41"/>
      <c r="U307" s="40"/>
      <c r="V307" s="40"/>
    </row>
    <row r="308" spans="1:22" ht="12.75" customHeight="1" x14ac:dyDescent="0.25">
      <c r="A308" s="87"/>
      <c r="B308" s="12" t="s">
        <v>117</v>
      </c>
      <c r="C308" s="78"/>
      <c r="D308" s="13">
        <f t="shared" si="8"/>
        <v>2.9</v>
      </c>
      <c r="E308" s="13">
        <v>2.9</v>
      </c>
      <c r="F308" s="13"/>
      <c r="G308" s="13"/>
      <c r="N308" s="44"/>
      <c r="O308" s="38"/>
      <c r="P308" s="39"/>
      <c r="Q308" s="41"/>
      <c r="R308" s="41"/>
      <c r="S308" s="41"/>
      <c r="T308" s="41"/>
      <c r="U308" s="40"/>
      <c r="V308" s="40"/>
    </row>
    <row r="309" spans="1:22" ht="12.75" customHeight="1" x14ac:dyDescent="0.25">
      <c r="A309" s="87"/>
      <c r="B309" s="12" t="s">
        <v>19</v>
      </c>
      <c r="C309" s="79"/>
      <c r="D309" s="13">
        <f t="shared" si="8"/>
        <v>2.1</v>
      </c>
      <c r="E309" s="13">
        <v>2.1</v>
      </c>
      <c r="F309" s="13"/>
      <c r="G309" s="22"/>
      <c r="N309" s="44"/>
      <c r="O309" s="38"/>
      <c r="P309" s="39"/>
      <c r="Q309" s="41"/>
      <c r="R309" s="41"/>
      <c r="S309" s="41"/>
      <c r="T309" s="41"/>
      <c r="U309" s="40"/>
      <c r="V309" s="40"/>
    </row>
    <row r="310" spans="1:22" ht="15" customHeight="1" x14ac:dyDescent="0.25">
      <c r="A310" s="80" t="s">
        <v>120</v>
      </c>
      <c r="B310" s="23" t="s">
        <v>121</v>
      </c>
      <c r="C310" s="24"/>
      <c r="D310" s="25">
        <f t="shared" si="8"/>
        <v>227</v>
      </c>
      <c r="E310" s="25">
        <f t="shared" ref="E310:F310" si="12">SUM(E311:E316)</f>
        <v>129.9</v>
      </c>
      <c r="F310" s="25">
        <f t="shared" si="12"/>
        <v>95.1</v>
      </c>
      <c r="G310" s="25">
        <f>SUM(G311:G316)</f>
        <v>97.1</v>
      </c>
      <c r="N310" s="44"/>
      <c r="O310" s="38"/>
      <c r="P310" s="39"/>
      <c r="Q310" s="41"/>
      <c r="R310" s="41"/>
      <c r="S310" s="41"/>
      <c r="T310" s="41"/>
      <c r="U310" s="40"/>
      <c r="V310" s="40"/>
    </row>
    <row r="311" spans="1:22" ht="12.75" customHeight="1" x14ac:dyDescent="0.25">
      <c r="A311" s="81"/>
      <c r="B311" s="12" t="s">
        <v>23</v>
      </c>
      <c r="C311" s="70" t="s">
        <v>22</v>
      </c>
      <c r="D311" s="13">
        <f t="shared" si="8"/>
        <v>1.9</v>
      </c>
      <c r="E311" s="13">
        <v>1.9</v>
      </c>
      <c r="F311" s="13"/>
      <c r="G311" s="13"/>
      <c r="N311" s="44"/>
      <c r="O311" s="38"/>
      <c r="P311" s="39"/>
      <c r="Q311" s="41"/>
      <c r="R311" s="41"/>
      <c r="S311" s="41"/>
      <c r="T311" s="41"/>
      <c r="U311" s="40"/>
      <c r="V311" s="40"/>
    </row>
    <row r="312" spans="1:22" ht="12.75" customHeight="1" x14ac:dyDescent="0.25">
      <c r="A312" s="81"/>
      <c r="B312" s="12" t="s">
        <v>15</v>
      </c>
      <c r="C312" s="77" t="s">
        <v>27</v>
      </c>
      <c r="D312" s="13">
        <f t="shared" si="8"/>
        <v>126.4</v>
      </c>
      <c r="E312" s="13">
        <v>126.4</v>
      </c>
      <c r="F312" s="13">
        <v>95.1</v>
      </c>
      <c r="G312" s="22"/>
      <c r="N312" s="44"/>
      <c r="O312" s="38"/>
      <c r="P312" s="39"/>
      <c r="Q312" s="41"/>
      <c r="R312" s="41"/>
      <c r="S312" s="41"/>
      <c r="T312" s="41"/>
      <c r="U312" s="40"/>
      <c r="V312" s="40"/>
    </row>
    <row r="313" spans="1:22" ht="12.75" customHeight="1" x14ac:dyDescent="0.25">
      <c r="A313" s="81"/>
      <c r="B313" s="12" t="s">
        <v>19</v>
      </c>
      <c r="C313" s="79"/>
      <c r="D313" s="13">
        <f t="shared" si="8"/>
        <v>1.6</v>
      </c>
      <c r="E313" s="13">
        <v>1.6</v>
      </c>
      <c r="F313" s="13"/>
      <c r="G313" s="22"/>
      <c r="N313" s="44"/>
      <c r="O313" s="38"/>
      <c r="P313" s="39"/>
      <c r="Q313" s="41"/>
      <c r="R313" s="41"/>
      <c r="S313" s="41"/>
      <c r="T313" s="41"/>
      <c r="U313" s="40"/>
      <c r="V313" s="40"/>
    </row>
    <row r="314" spans="1:22" ht="12.75" customHeight="1" x14ac:dyDescent="0.25">
      <c r="A314" s="81"/>
      <c r="B314" s="12" t="s">
        <v>21</v>
      </c>
      <c r="C314" s="77" t="s">
        <v>35</v>
      </c>
      <c r="D314" s="13">
        <f t="shared" si="8"/>
        <v>75.5</v>
      </c>
      <c r="E314" s="13"/>
      <c r="F314" s="13"/>
      <c r="G314" s="13">
        <v>75.5</v>
      </c>
      <c r="N314" s="44"/>
      <c r="O314" s="38"/>
      <c r="P314" s="39"/>
      <c r="Q314" s="41"/>
      <c r="R314" s="41"/>
      <c r="S314" s="41"/>
      <c r="T314" s="41"/>
      <c r="U314" s="40"/>
      <c r="V314" s="40"/>
    </row>
    <row r="315" spans="1:22" ht="12.75" customHeight="1" x14ac:dyDescent="0.25">
      <c r="A315" s="81"/>
      <c r="B315" s="12" t="s">
        <v>24</v>
      </c>
      <c r="C315" s="78"/>
      <c r="D315" s="13">
        <f t="shared" ref="D315" si="13">SUM(G315+E315)</f>
        <v>11.6</v>
      </c>
      <c r="E315" s="13"/>
      <c r="F315" s="13"/>
      <c r="G315" s="13">
        <v>11.6</v>
      </c>
      <c r="N315" s="44"/>
      <c r="O315" s="38"/>
      <c r="P315" s="39"/>
      <c r="Q315" s="41"/>
      <c r="R315" s="41"/>
      <c r="S315" s="41"/>
      <c r="T315" s="41"/>
      <c r="U315" s="40"/>
      <c r="V315" s="40"/>
    </row>
    <row r="316" spans="1:22" ht="12.75" customHeight="1" x14ac:dyDescent="0.25">
      <c r="A316" s="82"/>
      <c r="B316" s="12" t="s">
        <v>15</v>
      </c>
      <c r="C316" s="79"/>
      <c r="D316" s="13">
        <f t="shared" si="8"/>
        <v>10</v>
      </c>
      <c r="E316" s="13"/>
      <c r="F316" s="13"/>
      <c r="G316" s="13">
        <v>10</v>
      </c>
      <c r="N316" s="44"/>
      <c r="O316" s="38"/>
      <c r="P316" s="39"/>
      <c r="Q316" s="41"/>
      <c r="R316" s="41"/>
      <c r="S316" s="41"/>
      <c r="T316" s="41"/>
      <c r="U316" s="40"/>
      <c r="V316" s="40"/>
    </row>
    <row r="317" spans="1:22" ht="15" customHeight="1" x14ac:dyDescent="0.25">
      <c r="A317" s="87" t="s">
        <v>122</v>
      </c>
      <c r="B317" s="23" t="s">
        <v>123</v>
      </c>
      <c r="C317" s="24"/>
      <c r="D317" s="25">
        <f t="shared" si="8"/>
        <v>179.20000000000002</v>
      </c>
      <c r="E317" s="25">
        <f>SUM(E319+E321+E318+E320)</f>
        <v>179.20000000000002</v>
      </c>
      <c r="F317" s="25">
        <f>SUM(F319+F321+F318+F320)</f>
        <v>125.2</v>
      </c>
      <c r="G317" s="26">
        <f>SUM(G319+G321+G318)</f>
        <v>0</v>
      </c>
      <c r="N317" s="44"/>
      <c r="O317" s="38"/>
      <c r="P317" s="39"/>
      <c r="Q317" s="41"/>
      <c r="R317" s="41"/>
      <c r="S317" s="41"/>
      <c r="T317" s="41"/>
      <c r="U317" s="40"/>
      <c r="V317" s="40"/>
    </row>
    <row r="318" spans="1:22" ht="12.75" customHeight="1" x14ac:dyDescent="0.25">
      <c r="A318" s="87"/>
      <c r="B318" s="12" t="s">
        <v>23</v>
      </c>
      <c r="C318" s="70" t="s">
        <v>22</v>
      </c>
      <c r="D318" s="13">
        <f t="shared" ref="D318" si="14">SUM(G318+E318)</f>
        <v>3.3</v>
      </c>
      <c r="E318" s="13">
        <v>3.3</v>
      </c>
      <c r="F318" s="25"/>
      <c r="G318" s="26"/>
      <c r="N318" s="44"/>
      <c r="O318" s="38"/>
      <c r="P318" s="39"/>
      <c r="Q318" s="41"/>
      <c r="R318" s="41"/>
      <c r="S318" s="41"/>
      <c r="T318" s="41"/>
      <c r="U318" s="40"/>
      <c r="V318" s="40"/>
    </row>
    <row r="319" spans="1:22" ht="12.75" customHeight="1" x14ac:dyDescent="0.25">
      <c r="A319" s="87"/>
      <c r="B319" s="12" t="s">
        <v>15</v>
      </c>
      <c r="C319" s="77" t="s">
        <v>27</v>
      </c>
      <c r="D319" s="13">
        <f t="shared" si="8"/>
        <v>174.4</v>
      </c>
      <c r="E319" s="13">
        <v>174.4</v>
      </c>
      <c r="F319" s="13">
        <v>125.2</v>
      </c>
      <c r="G319" s="22"/>
      <c r="N319" s="44"/>
      <c r="O319" s="38"/>
      <c r="P319" s="39"/>
      <c r="Q319" s="41"/>
      <c r="R319" s="41"/>
      <c r="S319" s="41"/>
      <c r="T319" s="41"/>
      <c r="U319" s="40"/>
      <c r="V319" s="40"/>
    </row>
    <row r="320" spans="1:22" ht="12.75" customHeight="1" x14ac:dyDescent="0.25">
      <c r="A320" s="87"/>
      <c r="B320" s="12" t="s">
        <v>117</v>
      </c>
      <c r="C320" s="78"/>
      <c r="D320" s="13">
        <f t="shared" si="8"/>
        <v>0.3</v>
      </c>
      <c r="E320" s="13">
        <v>0.3</v>
      </c>
      <c r="F320" s="13"/>
      <c r="G320" s="22"/>
      <c r="N320" s="44"/>
      <c r="O320" s="38"/>
      <c r="P320" s="39"/>
      <c r="Q320" s="41"/>
      <c r="R320" s="41"/>
      <c r="S320" s="41"/>
      <c r="T320" s="41"/>
      <c r="U320" s="40"/>
      <c r="V320" s="40"/>
    </row>
    <row r="321" spans="1:22" ht="12.75" customHeight="1" x14ac:dyDescent="0.25">
      <c r="A321" s="87"/>
      <c r="B321" s="12" t="s">
        <v>19</v>
      </c>
      <c r="C321" s="79"/>
      <c r="D321" s="13">
        <f t="shared" si="8"/>
        <v>1.2</v>
      </c>
      <c r="E321" s="13">
        <v>1.2</v>
      </c>
      <c r="F321" s="13"/>
      <c r="G321" s="22"/>
      <c r="N321" s="44"/>
      <c r="O321" s="38"/>
      <c r="P321" s="39"/>
      <c r="Q321" s="41"/>
      <c r="R321" s="41"/>
      <c r="S321" s="41"/>
      <c r="T321" s="41"/>
      <c r="U321" s="40"/>
      <c r="V321" s="40"/>
    </row>
    <row r="322" spans="1:22" ht="15" customHeight="1" x14ac:dyDescent="0.25">
      <c r="A322" s="87" t="s">
        <v>124</v>
      </c>
      <c r="B322" s="23" t="s">
        <v>125</v>
      </c>
      <c r="C322" s="68"/>
      <c r="D322" s="25">
        <f t="shared" si="8"/>
        <v>228.50000000000003</v>
      </c>
      <c r="E322" s="25">
        <f t="shared" ref="E322:F322" si="15">SUM(E323:E328)</f>
        <v>155.70000000000002</v>
      </c>
      <c r="F322" s="25">
        <f t="shared" si="15"/>
        <v>121.2</v>
      </c>
      <c r="G322" s="25">
        <f>SUM(G323:G328)</f>
        <v>72.800000000000011</v>
      </c>
      <c r="N322" s="44"/>
      <c r="O322" s="38"/>
      <c r="P322" s="39"/>
      <c r="Q322" s="41"/>
      <c r="R322" s="41"/>
      <c r="S322" s="41"/>
      <c r="T322" s="41"/>
      <c r="U322" s="40"/>
      <c r="V322" s="40"/>
    </row>
    <row r="323" spans="1:22" ht="12.75" customHeight="1" x14ac:dyDescent="0.25">
      <c r="A323" s="87"/>
      <c r="B323" s="12" t="s">
        <v>23</v>
      </c>
      <c r="C323" s="70" t="s">
        <v>22</v>
      </c>
      <c r="D323" s="13">
        <f t="shared" si="8"/>
        <v>7.8</v>
      </c>
      <c r="E323" s="13">
        <v>7.8</v>
      </c>
      <c r="F323" s="13"/>
      <c r="G323" s="13"/>
      <c r="N323" s="44"/>
      <c r="O323" s="38"/>
      <c r="P323" s="39"/>
      <c r="Q323" s="41"/>
      <c r="R323" s="41"/>
      <c r="S323" s="41"/>
      <c r="T323" s="41"/>
      <c r="U323" s="40"/>
      <c r="V323" s="40"/>
    </row>
    <row r="324" spans="1:22" ht="12.75" customHeight="1" x14ac:dyDescent="0.25">
      <c r="A324" s="87"/>
      <c r="B324" s="12" t="s">
        <v>21</v>
      </c>
      <c r="C324" s="77" t="s">
        <v>27</v>
      </c>
      <c r="D324" s="13">
        <f t="shared" si="8"/>
        <v>61.5</v>
      </c>
      <c r="E324" s="13"/>
      <c r="F324" s="13"/>
      <c r="G324" s="13">
        <v>61.5</v>
      </c>
      <c r="N324" s="44"/>
      <c r="O324" s="38"/>
      <c r="P324" s="39"/>
      <c r="Q324" s="41"/>
      <c r="R324" s="41"/>
      <c r="S324" s="41"/>
      <c r="T324" s="41"/>
      <c r="U324" s="40"/>
      <c r="V324" s="40"/>
    </row>
    <row r="325" spans="1:22" ht="12.75" customHeight="1" x14ac:dyDescent="0.25">
      <c r="A325" s="87"/>
      <c r="B325" s="12" t="s">
        <v>24</v>
      </c>
      <c r="C325" s="78"/>
      <c r="D325" s="13">
        <f t="shared" si="8"/>
        <v>10.9</v>
      </c>
      <c r="E325" s="13"/>
      <c r="F325" s="13"/>
      <c r="G325" s="13">
        <v>10.9</v>
      </c>
      <c r="N325" s="44"/>
      <c r="O325" s="38"/>
      <c r="P325" s="39"/>
      <c r="Q325" s="41"/>
      <c r="R325" s="41"/>
      <c r="S325" s="41"/>
      <c r="T325" s="41"/>
      <c r="U325" s="40"/>
      <c r="V325" s="40"/>
    </row>
    <row r="326" spans="1:22" ht="12.75" customHeight="1" x14ac:dyDescent="0.25">
      <c r="A326" s="87"/>
      <c r="B326" s="12" t="s">
        <v>15</v>
      </c>
      <c r="C326" s="78"/>
      <c r="D326" s="13">
        <f t="shared" si="8"/>
        <v>146.70000000000002</v>
      </c>
      <c r="E326" s="13">
        <v>146.30000000000001</v>
      </c>
      <c r="F326" s="13">
        <v>121.2</v>
      </c>
      <c r="G326" s="13">
        <v>0.4</v>
      </c>
      <c r="N326" s="44"/>
      <c r="O326" s="38"/>
      <c r="P326" s="39"/>
      <c r="Q326" s="41"/>
      <c r="R326" s="41"/>
      <c r="S326" s="41"/>
      <c r="T326" s="41"/>
      <c r="U326" s="40"/>
      <c r="V326" s="40"/>
    </row>
    <row r="327" spans="1:22" ht="12.75" customHeight="1" x14ac:dyDescent="0.25">
      <c r="A327" s="87"/>
      <c r="B327" s="12" t="s">
        <v>117</v>
      </c>
      <c r="C327" s="78"/>
      <c r="D327" s="13">
        <f t="shared" si="8"/>
        <v>0.2</v>
      </c>
      <c r="E327" s="13">
        <v>0.2</v>
      </c>
      <c r="F327" s="13"/>
      <c r="G327" s="13"/>
      <c r="N327" s="44"/>
      <c r="O327" s="38"/>
      <c r="P327" s="39"/>
      <c r="Q327" s="41"/>
      <c r="R327" s="41"/>
      <c r="S327" s="41"/>
      <c r="T327" s="41"/>
      <c r="U327" s="40"/>
      <c r="V327" s="40"/>
    </row>
    <row r="328" spans="1:22" ht="12.75" customHeight="1" x14ac:dyDescent="0.25">
      <c r="A328" s="87"/>
      <c r="B328" s="12" t="s">
        <v>19</v>
      </c>
      <c r="C328" s="79"/>
      <c r="D328" s="13">
        <f t="shared" si="8"/>
        <v>1.4</v>
      </c>
      <c r="E328" s="13">
        <v>1.4</v>
      </c>
      <c r="F328" s="13"/>
      <c r="G328" s="13"/>
      <c r="N328" s="44"/>
      <c r="O328" s="38"/>
      <c r="P328" s="39"/>
      <c r="Q328" s="41"/>
      <c r="R328" s="41"/>
      <c r="S328" s="41"/>
      <c r="T328" s="41"/>
      <c r="U328" s="40"/>
      <c r="V328" s="40"/>
    </row>
    <row r="329" spans="1:22" ht="15" customHeight="1" x14ac:dyDescent="0.25">
      <c r="A329" s="87" t="s">
        <v>126</v>
      </c>
      <c r="B329" s="23" t="s">
        <v>127</v>
      </c>
      <c r="C329" s="24"/>
      <c r="D329" s="25">
        <f t="shared" si="8"/>
        <v>236.5</v>
      </c>
      <c r="E329" s="25">
        <f>SUM(E330+E331+E332)</f>
        <v>228.7</v>
      </c>
      <c r="F329" s="25">
        <f>SUM(F330+F331+F332)</f>
        <v>189.6</v>
      </c>
      <c r="G329" s="25">
        <f>SUM(G330+G331+G332)</f>
        <v>7.8</v>
      </c>
      <c r="N329" s="44"/>
      <c r="O329" s="38"/>
      <c r="P329" s="39"/>
      <c r="Q329" s="41"/>
      <c r="R329" s="41"/>
      <c r="S329" s="41"/>
      <c r="T329" s="41"/>
      <c r="U329" s="40"/>
      <c r="V329" s="40"/>
    </row>
    <row r="330" spans="1:22" ht="12.75" customHeight="1" x14ac:dyDescent="0.25">
      <c r="A330" s="87"/>
      <c r="B330" s="12" t="s">
        <v>23</v>
      </c>
      <c r="C330" s="70" t="s">
        <v>22</v>
      </c>
      <c r="D330" s="13">
        <f t="shared" si="8"/>
        <v>2.2000000000000002</v>
      </c>
      <c r="E330" s="13">
        <v>2.2000000000000002</v>
      </c>
      <c r="F330" s="13"/>
      <c r="G330" s="13"/>
      <c r="N330" s="44"/>
      <c r="O330" s="38"/>
      <c r="P330" s="39"/>
      <c r="Q330" s="41"/>
      <c r="R330" s="41"/>
      <c r="S330" s="41"/>
      <c r="T330" s="41"/>
      <c r="U330" s="40"/>
      <c r="V330" s="40"/>
    </row>
    <row r="331" spans="1:22" ht="12.75" customHeight="1" x14ac:dyDescent="0.25">
      <c r="A331" s="87"/>
      <c r="B331" s="12" t="s">
        <v>15</v>
      </c>
      <c r="C331" s="77" t="s">
        <v>27</v>
      </c>
      <c r="D331" s="13">
        <f t="shared" si="8"/>
        <v>233.60000000000002</v>
      </c>
      <c r="E331" s="13">
        <v>225.8</v>
      </c>
      <c r="F331" s="13">
        <v>189.6</v>
      </c>
      <c r="G331" s="13">
        <v>7.8</v>
      </c>
      <c r="H331" s="17"/>
      <c r="N331" s="44"/>
      <c r="O331" s="38"/>
      <c r="P331" s="39"/>
      <c r="Q331" s="41"/>
      <c r="R331" s="41"/>
      <c r="S331" s="41"/>
      <c r="T331" s="41"/>
      <c r="U331" s="40"/>
      <c r="V331" s="40"/>
    </row>
    <row r="332" spans="1:22" ht="12.75" customHeight="1" x14ac:dyDescent="0.25">
      <c r="A332" s="87"/>
      <c r="B332" s="12" t="s">
        <v>19</v>
      </c>
      <c r="C332" s="79"/>
      <c r="D332" s="13">
        <f t="shared" ref="D332:D388" si="16">SUM(G332+E332)</f>
        <v>0.7</v>
      </c>
      <c r="E332" s="13">
        <v>0.7</v>
      </c>
      <c r="F332" s="13"/>
      <c r="G332" s="22"/>
      <c r="N332" s="44"/>
      <c r="O332" s="38"/>
      <c r="P332" s="39"/>
      <c r="Q332" s="41"/>
      <c r="R332" s="41"/>
      <c r="S332" s="41"/>
      <c r="T332" s="41"/>
      <c r="U332" s="40"/>
      <c r="V332" s="40"/>
    </row>
    <row r="333" spans="1:22" ht="15" customHeight="1" x14ac:dyDescent="0.25">
      <c r="A333" s="87" t="s">
        <v>128</v>
      </c>
      <c r="B333" s="23" t="s">
        <v>129</v>
      </c>
      <c r="C333" s="68"/>
      <c r="D333" s="25">
        <f t="shared" si="16"/>
        <v>155.6</v>
      </c>
      <c r="E333" s="25">
        <f>SUM(E334+E335+E337+E336)</f>
        <v>153.79999999999998</v>
      </c>
      <c r="F333" s="25">
        <f>SUM(F334+F335+F337)</f>
        <v>118</v>
      </c>
      <c r="G333" s="25">
        <f>SUM(G334+G335+G337)</f>
        <v>1.8</v>
      </c>
      <c r="N333" s="44"/>
      <c r="O333" s="38"/>
      <c r="P333" s="39"/>
      <c r="Q333" s="41"/>
      <c r="R333" s="41"/>
      <c r="S333" s="41"/>
      <c r="T333" s="41"/>
      <c r="U333" s="40"/>
      <c r="V333" s="40"/>
    </row>
    <row r="334" spans="1:22" ht="12.75" customHeight="1" x14ac:dyDescent="0.25">
      <c r="A334" s="87"/>
      <c r="B334" s="12" t="s">
        <v>23</v>
      </c>
      <c r="C334" s="70" t="s">
        <v>22</v>
      </c>
      <c r="D334" s="13">
        <f t="shared" si="16"/>
        <v>2.5</v>
      </c>
      <c r="E334" s="13">
        <v>2.5</v>
      </c>
      <c r="F334" s="13"/>
      <c r="G334" s="13"/>
      <c r="N334" s="44"/>
      <c r="O334" s="38"/>
      <c r="P334" s="39"/>
      <c r="Q334" s="41"/>
      <c r="R334" s="41"/>
      <c r="S334" s="41"/>
      <c r="T334" s="41"/>
      <c r="U334" s="40"/>
      <c r="V334" s="40"/>
    </row>
    <row r="335" spans="1:22" ht="12.75" customHeight="1" x14ac:dyDescent="0.25">
      <c r="A335" s="87"/>
      <c r="B335" s="12" t="s">
        <v>15</v>
      </c>
      <c r="C335" s="77" t="s">
        <v>27</v>
      </c>
      <c r="D335" s="13">
        <f t="shared" si="16"/>
        <v>151.80000000000001</v>
      </c>
      <c r="E335" s="13">
        <v>151</v>
      </c>
      <c r="F335" s="13">
        <v>118</v>
      </c>
      <c r="G335" s="13">
        <v>0.8</v>
      </c>
      <c r="N335" s="44"/>
      <c r="O335" s="38"/>
      <c r="P335" s="39"/>
      <c r="Q335" s="41"/>
      <c r="R335" s="41"/>
      <c r="S335" s="41"/>
      <c r="T335" s="41"/>
      <c r="U335" s="40"/>
      <c r="V335" s="40"/>
    </row>
    <row r="336" spans="1:22" ht="12.75" customHeight="1" x14ac:dyDescent="0.25">
      <c r="A336" s="87"/>
      <c r="B336" s="12" t="s">
        <v>117</v>
      </c>
      <c r="C336" s="78"/>
      <c r="D336" s="13">
        <f t="shared" si="16"/>
        <v>0.1</v>
      </c>
      <c r="E336" s="13">
        <v>0.1</v>
      </c>
      <c r="F336" s="13"/>
      <c r="G336" s="13"/>
      <c r="N336" s="44"/>
      <c r="O336" s="38"/>
      <c r="P336" s="39"/>
      <c r="Q336" s="41"/>
      <c r="R336" s="41"/>
      <c r="S336" s="41"/>
      <c r="T336" s="41"/>
      <c r="U336" s="40"/>
      <c r="V336" s="40"/>
    </row>
    <row r="337" spans="1:22" ht="12.75" customHeight="1" x14ac:dyDescent="0.25">
      <c r="A337" s="87"/>
      <c r="B337" s="12" t="s">
        <v>19</v>
      </c>
      <c r="C337" s="79"/>
      <c r="D337" s="13">
        <f t="shared" si="16"/>
        <v>1.2</v>
      </c>
      <c r="E337" s="13">
        <v>0.2</v>
      </c>
      <c r="F337" s="13"/>
      <c r="G337" s="13">
        <v>1</v>
      </c>
      <c r="N337" s="44"/>
      <c r="O337" s="38"/>
      <c r="P337" s="39"/>
      <c r="Q337" s="41"/>
      <c r="R337" s="41"/>
      <c r="S337" s="41"/>
      <c r="T337" s="41"/>
      <c r="U337" s="40"/>
      <c r="V337" s="40"/>
    </row>
    <row r="338" spans="1:22" ht="15" customHeight="1" x14ac:dyDescent="0.25">
      <c r="A338" s="87" t="s">
        <v>130</v>
      </c>
      <c r="B338" s="23" t="s">
        <v>131</v>
      </c>
      <c r="C338" s="68"/>
      <c r="D338" s="25">
        <f t="shared" si="16"/>
        <v>176.9</v>
      </c>
      <c r="E338" s="25">
        <f>SUM(E339+E340+E341)</f>
        <v>175.5</v>
      </c>
      <c r="F338" s="25">
        <f>SUM(F339+F340+F341)</f>
        <v>126.9</v>
      </c>
      <c r="G338" s="25">
        <f>SUM(G339+G340+G341)</f>
        <v>1.4</v>
      </c>
      <c r="N338" s="44"/>
      <c r="O338" s="38"/>
      <c r="P338" s="39"/>
      <c r="Q338" s="41"/>
      <c r="R338" s="41"/>
      <c r="S338" s="41"/>
      <c r="T338" s="41"/>
      <c r="U338" s="40"/>
      <c r="V338" s="40"/>
    </row>
    <row r="339" spans="1:22" ht="12.75" customHeight="1" x14ac:dyDescent="0.25">
      <c r="A339" s="87"/>
      <c r="B339" s="12" t="s">
        <v>23</v>
      </c>
      <c r="C339" s="70" t="s">
        <v>22</v>
      </c>
      <c r="D339" s="13">
        <f t="shared" si="16"/>
        <v>7.9</v>
      </c>
      <c r="E339" s="13">
        <v>7.9</v>
      </c>
      <c r="F339" s="13"/>
      <c r="G339" s="13"/>
      <c r="N339" s="44"/>
      <c r="O339" s="38"/>
      <c r="P339" s="39"/>
      <c r="Q339" s="41"/>
      <c r="R339" s="41"/>
      <c r="S339" s="41"/>
      <c r="T339" s="41"/>
      <c r="U339" s="40"/>
      <c r="V339" s="40"/>
    </row>
    <row r="340" spans="1:22" ht="12.75" customHeight="1" x14ac:dyDescent="0.25">
      <c r="A340" s="87"/>
      <c r="B340" s="12" t="s">
        <v>15</v>
      </c>
      <c r="C340" s="77" t="s">
        <v>27</v>
      </c>
      <c r="D340" s="13">
        <f t="shared" si="16"/>
        <v>165.8</v>
      </c>
      <c r="E340" s="13">
        <v>164.4</v>
      </c>
      <c r="F340" s="13">
        <v>126.9</v>
      </c>
      <c r="G340" s="13">
        <v>1.4</v>
      </c>
      <c r="N340" s="44"/>
      <c r="O340" s="38"/>
      <c r="P340" s="39"/>
      <c r="Q340" s="41"/>
      <c r="R340" s="41"/>
      <c r="S340" s="41"/>
      <c r="T340" s="41"/>
      <c r="U340" s="40"/>
      <c r="V340" s="40"/>
    </row>
    <row r="341" spans="1:22" ht="12.75" customHeight="1" x14ac:dyDescent="0.25">
      <c r="A341" s="87"/>
      <c r="B341" s="12" t="s">
        <v>19</v>
      </c>
      <c r="C341" s="79"/>
      <c r="D341" s="13">
        <f t="shared" si="16"/>
        <v>3.2</v>
      </c>
      <c r="E341" s="13">
        <v>3.2</v>
      </c>
      <c r="F341" s="13"/>
      <c r="G341" s="22"/>
      <c r="N341" s="44"/>
      <c r="O341" s="38"/>
      <c r="P341" s="39"/>
      <c r="Q341" s="41"/>
      <c r="R341" s="41"/>
      <c r="S341" s="41"/>
      <c r="T341" s="41"/>
      <c r="U341" s="40"/>
      <c r="V341" s="40"/>
    </row>
    <row r="342" spans="1:22" ht="15" customHeight="1" x14ac:dyDescent="0.25">
      <c r="A342" s="87" t="s">
        <v>132</v>
      </c>
      <c r="B342" s="23" t="s">
        <v>133</v>
      </c>
      <c r="C342" s="68"/>
      <c r="D342" s="25">
        <f t="shared" si="16"/>
        <v>117.69999999999999</v>
      </c>
      <c r="E342" s="25">
        <f>SUM(E343+E344)</f>
        <v>116.89999999999999</v>
      </c>
      <c r="F342" s="25">
        <f>SUM(F343+F344)</f>
        <v>86.8</v>
      </c>
      <c r="G342" s="25">
        <f>SUM(G343+G344)</f>
        <v>0.8</v>
      </c>
      <c r="N342" s="44"/>
      <c r="O342" s="38"/>
      <c r="P342" s="39"/>
      <c r="Q342" s="41"/>
      <c r="R342" s="41"/>
      <c r="S342" s="41"/>
      <c r="T342" s="41"/>
      <c r="U342" s="40"/>
      <c r="V342" s="40"/>
    </row>
    <row r="343" spans="1:22" ht="12.75" customHeight="1" x14ac:dyDescent="0.25">
      <c r="A343" s="87"/>
      <c r="B343" s="12" t="s">
        <v>15</v>
      </c>
      <c r="C343" s="77" t="s">
        <v>27</v>
      </c>
      <c r="D343" s="13">
        <f t="shared" si="16"/>
        <v>117.39999999999999</v>
      </c>
      <c r="E343" s="13">
        <v>116.6</v>
      </c>
      <c r="F343" s="13">
        <v>86.8</v>
      </c>
      <c r="G343" s="13">
        <v>0.8</v>
      </c>
      <c r="N343" s="44"/>
      <c r="O343" s="38"/>
      <c r="P343" s="39"/>
      <c r="Q343" s="41"/>
      <c r="R343" s="41"/>
      <c r="S343" s="41"/>
      <c r="T343" s="41"/>
      <c r="U343" s="40"/>
      <c r="V343" s="40"/>
    </row>
    <row r="344" spans="1:22" ht="12.75" customHeight="1" x14ac:dyDescent="0.25">
      <c r="A344" s="87"/>
      <c r="B344" s="12" t="s">
        <v>19</v>
      </c>
      <c r="C344" s="79"/>
      <c r="D344" s="13">
        <f t="shared" si="16"/>
        <v>0.3</v>
      </c>
      <c r="E344" s="13">
        <v>0.3</v>
      </c>
      <c r="F344" s="13"/>
      <c r="G344" s="22"/>
      <c r="N344" s="44"/>
      <c r="O344" s="38"/>
      <c r="P344" s="39"/>
      <c r="Q344" s="41"/>
      <c r="R344" s="41"/>
      <c r="S344" s="41"/>
      <c r="T344" s="41"/>
      <c r="U344" s="40"/>
      <c r="V344" s="40"/>
    </row>
    <row r="345" spans="1:22" ht="15" customHeight="1" x14ac:dyDescent="0.25">
      <c r="A345" s="87" t="s">
        <v>134</v>
      </c>
      <c r="B345" s="23" t="s">
        <v>135</v>
      </c>
      <c r="C345" s="68"/>
      <c r="D345" s="25">
        <f t="shared" si="16"/>
        <v>162.20000000000002</v>
      </c>
      <c r="E345" s="25">
        <f>SUM(E346:E349)</f>
        <v>162.20000000000002</v>
      </c>
      <c r="F345" s="25">
        <f>SUM(F346+F347+F349)</f>
        <v>124.7</v>
      </c>
      <c r="G345" s="26">
        <f>SUM(G346+G347+G349)</f>
        <v>0</v>
      </c>
      <c r="N345" s="44"/>
      <c r="O345" s="38"/>
      <c r="P345" s="39"/>
      <c r="Q345" s="41"/>
      <c r="R345" s="41"/>
      <c r="S345" s="41"/>
      <c r="T345" s="41"/>
      <c r="U345" s="40"/>
      <c r="V345" s="40"/>
    </row>
    <row r="346" spans="1:22" ht="12.75" customHeight="1" x14ac:dyDescent="0.25">
      <c r="A346" s="87"/>
      <c r="B346" s="12" t="s">
        <v>23</v>
      </c>
      <c r="C346" s="70" t="s">
        <v>22</v>
      </c>
      <c r="D346" s="13">
        <f t="shared" si="16"/>
        <v>7</v>
      </c>
      <c r="E346" s="13">
        <v>7</v>
      </c>
      <c r="F346" s="13"/>
      <c r="G346" s="13"/>
      <c r="N346" s="44"/>
      <c r="O346" s="38"/>
      <c r="P346" s="39"/>
      <c r="Q346" s="41"/>
      <c r="R346" s="41"/>
      <c r="S346" s="41"/>
      <c r="T346" s="41"/>
      <c r="U346" s="40"/>
      <c r="V346" s="40"/>
    </row>
    <row r="347" spans="1:22" ht="12.75" customHeight="1" x14ac:dyDescent="0.25">
      <c r="A347" s="87"/>
      <c r="B347" s="12" t="s">
        <v>15</v>
      </c>
      <c r="C347" s="77" t="s">
        <v>27</v>
      </c>
      <c r="D347" s="13">
        <f t="shared" si="16"/>
        <v>153.9</v>
      </c>
      <c r="E347" s="13">
        <v>153.9</v>
      </c>
      <c r="F347" s="13">
        <v>124.7</v>
      </c>
      <c r="G347" s="22"/>
      <c r="N347" s="44"/>
      <c r="O347" s="38"/>
      <c r="P347" s="39"/>
      <c r="Q347" s="41"/>
      <c r="R347" s="41"/>
      <c r="S347" s="41"/>
      <c r="T347" s="41"/>
      <c r="U347" s="40"/>
      <c r="V347" s="40"/>
    </row>
    <row r="348" spans="1:22" ht="12.75" customHeight="1" x14ac:dyDescent="0.25">
      <c r="A348" s="87"/>
      <c r="B348" s="12" t="s">
        <v>117</v>
      </c>
      <c r="C348" s="78"/>
      <c r="D348" s="13">
        <f t="shared" si="16"/>
        <v>0.3</v>
      </c>
      <c r="E348" s="13">
        <v>0.3</v>
      </c>
      <c r="F348" s="13"/>
      <c r="G348" s="22"/>
      <c r="N348" s="44"/>
      <c r="O348" s="38"/>
      <c r="P348" s="39"/>
      <c r="Q348" s="41"/>
      <c r="R348" s="41"/>
      <c r="S348" s="41"/>
      <c r="T348" s="41"/>
      <c r="U348" s="40"/>
      <c r="V348" s="40"/>
    </row>
    <row r="349" spans="1:22" ht="12.75" customHeight="1" x14ac:dyDescent="0.25">
      <c r="A349" s="87"/>
      <c r="B349" s="12" t="s">
        <v>19</v>
      </c>
      <c r="C349" s="79"/>
      <c r="D349" s="13">
        <f t="shared" si="16"/>
        <v>1</v>
      </c>
      <c r="E349" s="13">
        <v>1</v>
      </c>
      <c r="F349" s="13"/>
      <c r="G349" s="22"/>
      <c r="N349" s="44"/>
      <c r="O349" s="38"/>
      <c r="P349" s="39"/>
      <c r="Q349" s="41"/>
      <c r="R349" s="41"/>
      <c r="S349" s="41"/>
      <c r="T349" s="41"/>
      <c r="U349" s="40"/>
      <c r="V349" s="40"/>
    </row>
    <row r="350" spans="1:22" ht="15" customHeight="1" x14ac:dyDescent="0.25">
      <c r="A350" s="87" t="s">
        <v>136</v>
      </c>
      <c r="B350" s="23" t="s">
        <v>137</v>
      </c>
      <c r="C350" s="68"/>
      <c r="D350" s="25">
        <f t="shared" si="16"/>
        <v>153.80000000000001</v>
      </c>
      <c r="E350" s="25">
        <f>SUM(E351:E354)</f>
        <v>153.20000000000002</v>
      </c>
      <c r="F350" s="25">
        <f>SUM(F352+F351+F354)</f>
        <v>116.9</v>
      </c>
      <c r="G350" s="25">
        <f>SUM(G352+G351+G354)</f>
        <v>0.6</v>
      </c>
      <c r="N350" s="44"/>
      <c r="O350" s="38"/>
      <c r="P350" s="39"/>
      <c r="Q350" s="41"/>
      <c r="R350" s="41"/>
      <c r="S350" s="41"/>
      <c r="T350" s="41"/>
      <c r="U350" s="40"/>
      <c r="V350" s="40"/>
    </row>
    <row r="351" spans="1:22" ht="12.75" customHeight="1" x14ac:dyDescent="0.25">
      <c r="A351" s="87"/>
      <c r="B351" s="12" t="s">
        <v>23</v>
      </c>
      <c r="C351" s="70" t="s">
        <v>22</v>
      </c>
      <c r="D351" s="13">
        <f>SUM(G351+E351)</f>
        <v>10.4</v>
      </c>
      <c r="E351" s="13">
        <v>10.4</v>
      </c>
      <c r="F351" s="13"/>
      <c r="G351" s="25"/>
      <c r="N351" s="44"/>
      <c r="O351" s="38"/>
      <c r="P351" s="39"/>
      <c r="Q351" s="41"/>
      <c r="R351" s="41"/>
      <c r="S351" s="41"/>
      <c r="T351" s="41"/>
      <c r="U351" s="40"/>
      <c r="V351" s="40"/>
    </row>
    <row r="352" spans="1:22" ht="12.75" customHeight="1" x14ac:dyDescent="0.25">
      <c r="A352" s="87"/>
      <c r="B352" s="12" t="s">
        <v>15</v>
      </c>
      <c r="C352" s="77" t="s">
        <v>27</v>
      </c>
      <c r="D352" s="13">
        <f t="shared" si="16"/>
        <v>142.4</v>
      </c>
      <c r="E352" s="13">
        <v>141.80000000000001</v>
      </c>
      <c r="F352" s="13">
        <v>116.9</v>
      </c>
      <c r="G352" s="13">
        <v>0.6</v>
      </c>
      <c r="N352" s="44"/>
      <c r="O352" s="38"/>
      <c r="P352" s="39"/>
      <c r="Q352" s="41"/>
      <c r="R352" s="41"/>
      <c r="S352" s="41"/>
      <c r="T352" s="41"/>
      <c r="U352" s="40"/>
      <c r="V352" s="40"/>
    </row>
    <row r="353" spans="1:22" ht="12.75" customHeight="1" x14ac:dyDescent="0.25">
      <c r="A353" s="87"/>
      <c r="B353" s="12" t="s">
        <v>117</v>
      </c>
      <c r="C353" s="78"/>
      <c r="D353" s="13">
        <f t="shared" si="16"/>
        <v>0.1</v>
      </c>
      <c r="E353" s="13">
        <v>0.1</v>
      </c>
      <c r="F353" s="13"/>
      <c r="G353" s="13"/>
      <c r="N353" s="44"/>
      <c r="O353" s="38"/>
      <c r="P353" s="39"/>
      <c r="Q353" s="41"/>
      <c r="R353" s="41"/>
      <c r="S353" s="41"/>
      <c r="T353" s="41"/>
      <c r="U353" s="40"/>
      <c r="V353" s="40"/>
    </row>
    <row r="354" spans="1:22" ht="12.75" customHeight="1" x14ac:dyDescent="0.25">
      <c r="A354" s="87"/>
      <c r="B354" s="12" t="s">
        <v>19</v>
      </c>
      <c r="C354" s="79"/>
      <c r="D354" s="13">
        <f t="shared" si="16"/>
        <v>0.9</v>
      </c>
      <c r="E354" s="13">
        <v>0.9</v>
      </c>
      <c r="F354" s="13"/>
      <c r="G354" s="22"/>
      <c r="N354" s="44"/>
      <c r="O354" s="38"/>
      <c r="P354" s="39"/>
      <c r="Q354" s="41"/>
      <c r="R354" s="41"/>
      <c r="S354" s="41"/>
      <c r="T354" s="41"/>
      <c r="U354" s="40"/>
      <c r="V354" s="40"/>
    </row>
    <row r="355" spans="1:22" ht="15" customHeight="1" x14ac:dyDescent="0.25">
      <c r="A355" s="87" t="s">
        <v>138</v>
      </c>
      <c r="B355" s="23" t="s">
        <v>139</v>
      </c>
      <c r="C355" s="24"/>
      <c r="D355" s="25">
        <f t="shared" si="16"/>
        <v>157.70000000000002</v>
      </c>
      <c r="E355" s="25">
        <f>SUM(E356+E357+E358)</f>
        <v>150.9</v>
      </c>
      <c r="F355" s="25">
        <f>SUM(F356+F357+F358)</f>
        <v>93.2</v>
      </c>
      <c r="G355" s="25">
        <f>SUM(G356+G357+G358)</f>
        <v>6.8</v>
      </c>
      <c r="N355" s="44"/>
      <c r="O355" s="38"/>
      <c r="P355" s="39"/>
      <c r="Q355" s="41"/>
      <c r="R355" s="41"/>
      <c r="S355" s="41"/>
      <c r="T355" s="41"/>
      <c r="U355" s="40"/>
      <c r="V355" s="40"/>
    </row>
    <row r="356" spans="1:22" ht="12.75" customHeight="1" x14ac:dyDescent="0.25">
      <c r="A356" s="87"/>
      <c r="B356" s="12" t="s">
        <v>23</v>
      </c>
      <c r="C356" s="70" t="s">
        <v>22</v>
      </c>
      <c r="D356" s="13">
        <f t="shared" si="16"/>
        <v>3.9</v>
      </c>
      <c r="E356" s="13">
        <v>3.9</v>
      </c>
      <c r="F356" s="13"/>
      <c r="G356" s="13"/>
      <c r="N356" s="44"/>
      <c r="O356" s="38"/>
      <c r="P356" s="39"/>
      <c r="Q356" s="41"/>
      <c r="R356" s="41"/>
      <c r="S356" s="41"/>
      <c r="T356" s="41"/>
      <c r="U356" s="40"/>
      <c r="V356" s="40"/>
    </row>
    <row r="357" spans="1:22" ht="12.75" customHeight="1" x14ac:dyDescent="0.25">
      <c r="A357" s="87"/>
      <c r="B357" s="12" t="s">
        <v>15</v>
      </c>
      <c r="C357" s="77" t="s">
        <v>27</v>
      </c>
      <c r="D357" s="13">
        <f t="shared" si="16"/>
        <v>142.80000000000001</v>
      </c>
      <c r="E357" s="13">
        <v>142</v>
      </c>
      <c r="F357" s="13">
        <v>93.2</v>
      </c>
      <c r="G357" s="13">
        <v>0.8</v>
      </c>
      <c r="N357" s="44"/>
      <c r="O357" s="38"/>
      <c r="P357" s="39"/>
      <c r="Q357" s="41"/>
      <c r="R357" s="41"/>
      <c r="S357" s="41"/>
      <c r="T357" s="41"/>
      <c r="U357" s="40"/>
      <c r="V357" s="40"/>
    </row>
    <row r="358" spans="1:22" ht="12.75" customHeight="1" x14ac:dyDescent="0.25">
      <c r="A358" s="87"/>
      <c r="B358" s="12" t="s">
        <v>19</v>
      </c>
      <c r="C358" s="79"/>
      <c r="D358" s="13">
        <f t="shared" si="16"/>
        <v>11</v>
      </c>
      <c r="E358" s="13">
        <v>5</v>
      </c>
      <c r="F358" s="13"/>
      <c r="G358" s="13">
        <v>6</v>
      </c>
      <c r="S358" s="41"/>
      <c r="T358" s="41"/>
      <c r="U358" s="40"/>
      <c r="V358" s="40"/>
    </row>
    <row r="359" spans="1:22" ht="15" customHeight="1" x14ac:dyDescent="0.25">
      <c r="A359" s="87" t="s">
        <v>140</v>
      </c>
      <c r="B359" s="23" t="s">
        <v>141</v>
      </c>
      <c r="C359" s="68"/>
      <c r="D359" s="25">
        <f t="shared" si="16"/>
        <v>139.6</v>
      </c>
      <c r="E359" s="25">
        <f>SUM(E360:E363)</f>
        <v>139.6</v>
      </c>
      <c r="F359" s="25">
        <f>SUM(F360+F361+F363)</f>
        <v>107.9</v>
      </c>
      <c r="G359" s="26">
        <f>SUM(G360+G361+G363)</f>
        <v>0</v>
      </c>
      <c r="S359" s="41"/>
      <c r="T359" s="41"/>
      <c r="U359" s="40"/>
      <c r="V359" s="40"/>
    </row>
    <row r="360" spans="1:22" ht="12.75" customHeight="1" x14ac:dyDescent="0.25">
      <c r="A360" s="87"/>
      <c r="B360" s="12" t="s">
        <v>23</v>
      </c>
      <c r="C360" s="70" t="s">
        <v>22</v>
      </c>
      <c r="D360" s="13">
        <f t="shared" si="16"/>
        <v>2.2000000000000002</v>
      </c>
      <c r="E360" s="13">
        <v>2.2000000000000002</v>
      </c>
      <c r="F360" s="13"/>
      <c r="G360" s="13"/>
      <c r="S360" s="41"/>
      <c r="T360" s="41"/>
      <c r="U360" s="40"/>
      <c r="V360" s="40"/>
    </row>
    <row r="361" spans="1:22" ht="12.75" customHeight="1" x14ac:dyDescent="0.25">
      <c r="A361" s="87"/>
      <c r="B361" s="12" t="s">
        <v>15</v>
      </c>
      <c r="C361" s="77" t="s">
        <v>27</v>
      </c>
      <c r="D361" s="13">
        <f t="shared" si="16"/>
        <v>136.4</v>
      </c>
      <c r="E361" s="13">
        <v>136.4</v>
      </c>
      <c r="F361" s="13">
        <v>107.9</v>
      </c>
      <c r="G361" s="22"/>
      <c r="S361" s="41"/>
      <c r="T361" s="41"/>
      <c r="U361" s="40"/>
      <c r="V361" s="40"/>
    </row>
    <row r="362" spans="1:22" ht="12.75" customHeight="1" x14ac:dyDescent="0.25">
      <c r="A362" s="87"/>
      <c r="B362" s="12" t="s">
        <v>117</v>
      </c>
      <c r="C362" s="78"/>
      <c r="D362" s="13">
        <f t="shared" si="16"/>
        <v>0.2</v>
      </c>
      <c r="E362" s="13">
        <v>0.2</v>
      </c>
      <c r="F362" s="13"/>
      <c r="G362" s="22"/>
      <c r="S362" s="41"/>
      <c r="T362" s="41"/>
      <c r="U362" s="40"/>
      <c r="V362" s="40"/>
    </row>
    <row r="363" spans="1:22" ht="12.75" customHeight="1" x14ac:dyDescent="0.25">
      <c r="A363" s="87"/>
      <c r="B363" s="12" t="s">
        <v>19</v>
      </c>
      <c r="C363" s="79"/>
      <c r="D363" s="13">
        <f t="shared" si="16"/>
        <v>0.8</v>
      </c>
      <c r="E363" s="13">
        <v>0.8</v>
      </c>
      <c r="F363" s="13"/>
      <c r="G363" s="22"/>
      <c r="S363" s="41"/>
      <c r="T363" s="41"/>
      <c r="U363" s="40"/>
      <c r="V363" s="40"/>
    </row>
    <row r="364" spans="1:22" ht="15" customHeight="1" x14ac:dyDescent="0.25">
      <c r="A364" s="87" t="s">
        <v>142</v>
      </c>
      <c r="B364" s="23" t="s">
        <v>143</v>
      </c>
      <c r="C364" s="68"/>
      <c r="D364" s="25">
        <f t="shared" si="16"/>
        <v>112.89999999999999</v>
      </c>
      <c r="E364" s="25">
        <f>SUM(E365+E366+E367)</f>
        <v>112.1</v>
      </c>
      <c r="F364" s="25">
        <f>SUM(F365+F366+F367)</f>
        <v>85.5</v>
      </c>
      <c r="G364" s="25">
        <f>SUM(G365+G366+G367)</f>
        <v>0.8</v>
      </c>
      <c r="S364" s="41"/>
      <c r="T364" s="41"/>
      <c r="U364" s="40"/>
      <c r="V364" s="40"/>
    </row>
    <row r="365" spans="1:22" ht="12.75" customHeight="1" x14ac:dyDescent="0.25">
      <c r="A365" s="87"/>
      <c r="B365" s="12" t="s">
        <v>23</v>
      </c>
      <c r="C365" s="70" t="s">
        <v>22</v>
      </c>
      <c r="D365" s="13">
        <f t="shared" si="16"/>
        <v>5.5</v>
      </c>
      <c r="E365" s="13">
        <v>5.5</v>
      </c>
      <c r="F365" s="13"/>
      <c r="G365" s="13"/>
      <c r="S365" s="41"/>
      <c r="T365" s="41"/>
      <c r="U365" s="40"/>
      <c r="V365" s="40"/>
    </row>
    <row r="366" spans="1:22" ht="12.75" customHeight="1" x14ac:dyDescent="0.25">
      <c r="A366" s="87"/>
      <c r="B366" s="12" t="s">
        <v>15</v>
      </c>
      <c r="C366" s="77" t="s">
        <v>27</v>
      </c>
      <c r="D366" s="13">
        <f t="shared" si="16"/>
        <v>106.39999999999999</v>
      </c>
      <c r="E366" s="13">
        <v>105.6</v>
      </c>
      <c r="F366" s="13">
        <v>85.5</v>
      </c>
      <c r="G366" s="13">
        <v>0.8</v>
      </c>
      <c r="S366" s="41"/>
      <c r="T366" s="41"/>
      <c r="U366" s="40"/>
      <c r="V366" s="40"/>
    </row>
    <row r="367" spans="1:22" ht="12.75" customHeight="1" x14ac:dyDescent="0.25">
      <c r="A367" s="87"/>
      <c r="B367" s="12" t="s">
        <v>19</v>
      </c>
      <c r="C367" s="79"/>
      <c r="D367" s="13">
        <f t="shared" si="16"/>
        <v>1</v>
      </c>
      <c r="E367" s="13">
        <v>1</v>
      </c>
      <c r="F367" s="13"/>
      <c r="G367" s="22"/>
      <c r="S367" s="41"/>
      <c r="T367" s="41"/>
      <c r="U367" s="40"/>
      <c r="V367" s="40"/>
    </row>
    <row r="368" spans="1:22" ht="15" customHeight="1" x14ac:dyDescent="0.25">
      <c r="A368" s="87" t="s">
        <v>144</v>
      </c>
      <c r="B368" s="23" t="s">
        <v>145</v>
      </c>
      <c r="C368" s="68"/>
      <c r="D368" s="25">
        <f t="shared" si="16"/>
        <v>1899.2000000000003</v>
      </c>
      <c r="E368" s="25">
        <f>SUM(E369:E375)</f>
        <v>1361.8000000000002</v>
      </c>
      <c r="F368" s="25">
        <f>SUM(F369:F375)</f>
        <v>1097.3999999999999</v>
      </c>
      <c r="G368" s="25">
        <f>SUM(G369:G375)</f>
        <v>537.40000000000009</v>
      </c>
      <c r="S368" s="41"/>
      <c r="T368" s="41"/>
      <c r="U368" s="40"/>
      <c r="V368" s="40"/>
    </row>
    <row r="369" spans="1:22" ht="12.75" customHeight="1" x14ac:dyDescent="0.25">
      <c r="A369" s="87"/>
      <c r="B369" s="18" t="s">
        <v>20</v>
      </c>
      <c r="C369" s="70" t="s">
        <v>16</v>
      </c>
      <c r="D369" s="13">
        <f t="shared" si="16"/>
        <v>187</v>
      </c>
      <c r="E369" s="13">
        <v>187</v>
      </c>
      <c r="F369" s="13">
        <v>182.2</v>
      </c>
      <c r="G369" s="13"/>
      <c r="S369" s="41"/>
      <c r="T369" s="41"/>
      <c r="U369" s="40"/>
      <c r="V369" s="40"/>
    </row>
    <row r="370" spans="1:22" ht="12.75" customHeight="1" x14ac:dyDescent="0.25">
      <c r="A370" s="87"/>
      <c r="B370" s="12" t="s">
        <v>21</v>
      </c>
      <c r="C370" s="77" t="s">
        <v>30</v>
      </c>
      <c r="D370" s="13">
        <f t="shared" si="16"/>
        <v>500</v>
      </c>
      <c r="E370" s="13">
        <v>130.9</v>
      </c>
      <c r="F370" s="13">
        <v>115</v>
      </c>
      <c r="G370" s="13">
        <v>369.1</v>
      </c>
      <c r="S370" s="41"/>
      <c r="T370" s="41"/>
      <c r="U370" s="40"/>
      <c r="V370" s="40"/>
    </row>
    <row r="371" spans="1:22" ht="12.75" customHeight="1" x14ac:dyDescent="0.25">
      <c r="A371" s="87"/>
      <c r="B371" s="12" t="s">
        <v>31</v>
      </c>
      <c r="C371" s="78"/>
      <c r="D371" s="13">
        <f t="shared" si="16"/>
        <v>725.5</v>
      </c>
      <c r="E371" s="13">
        <v>685.5</v>
      </c>
      <c r="F371" s="13">
        <v>621.5</v>
      </c>
      <c r="G371" s="13">
        <v>40</v>
      </c>
      <c r="H371" s="17"/>
      <c r="S371" s="41"/>
      <c r="T371" s="41"/>
      <c r="U371" s="40"/>
      <c r="V371" s="40"/>
    </row>
    <row r="372" spans="1:22" ht="12.75" customHeight="1" x14ac:dyDescent="0.25">
      <c r="A372" s="87"/>
      <c r="B372" s="12" t="s">
        <v>28</v>
      </c>
      <c r="C372" s="78"/>
      <c r="D372" s="13">
        <f t="shared" si="16"/>
        <v>129.5</v>
      </c>
      <c r="E372" s="13">
        <v>1.2</v>
      </c>
      <c r="F372" s="13"/>
      <c r="G372" s="13">
        <v>128.30000000000001</v>
      </c>
      <c r="H372" s="17"/>
      <c r="S372" s="41"/>
      <c r="T372" s="41"/>
      <c r="U372" s="40"/>
      <c r="V372" s="40"/>
    </row>
    <row r="373" spans="1:22" ht="12.75" customHeight="1" x14ac:dyDescent="0.25">
      <c r="A373" s="87"/>
      <c r="B373" s="12" t="s">
        <v>117</v>
      </c>
      <c r="C373" s="78"/>
      <c r="D373" s="13">
        <f t="shared" si="16"/>
        <v>39.299999999999997</v>
      </c>
      <c r="E373" s="13">
        <v>39.299999999999997</v>
      </c>
      <c r="F373" s="13">
        <v>37</v>
      </c>
      <c r="G373" s="13"/>
      <c r="H373" s="17"/>
      <c r="S373" s="41"/>
      <c r="T373" s="41"/>
      <c r="U373" s="40"/>
      <c r="V373" s="40"/>
    </row>
    <row r="374" spans="1:22" ht="12.75" customHeight="1" x14ac:dyDescent="0.25">
      <c r="A374" s="87"/>
      <c r="B374" s="18" t="s">
        <v>20</v>
      </c>
      <c r="C374" s="78"/>
      <c r="D374" s="13">
        <f t="shared" si="16"/>
        <v>111.2</v>
      </c>
      <c r="E374" s="13">
        <v>111.2</v>
      </c>
      <c r="F374" s="13">
        <v>107.1</v>
      </c>
      <c r="G374" s="13"/>
      <c r="H374" s="17"/>
      <c r="S374" s="41"/>
      <c r="T374" s="41"/>
      <c r="U374" s="40"/>
      <c r="V374" s="40"/>
    </row>
    <row r="375" spans="1:22" ht="12.75" customHeight="1" x14ac:dyDescent="0.25">
      <c r="A375" s="87"/>
      <c r="B375" s="12" t="s">
        <v>19</v>
      </c>
      <c r="C375" s="79"/>
      <c r="D375" s="13">
        <f t="shared" si="16"/>
        <v>206.7</v>
      </c>
      <c r="E375" s="13">
        <v>206.7</v>
      </c>
      <c r="F375" s="13">
        <v>34.6</v>
      </c>
      <c r="G375" s="22"/>
      <c r="S375" s="41"/>
      <c r="T375" s="41"/>
      <c r="U375" s="40"/>
      <c r="V375" s="40"/>
    </row>
    <row r="376" spans="1:22" ht="15" customHeight="1" x14ac:dyDescent="0.25">
      <c r="A376" s="87" t="s">
        <v>146</v>
      </c>
      <c r="B376" s="23" t="s">
        <v>147</v>
      </c>
      <c r="C376" s="68"/>
      <c r="D376" s="25">
        <f t="shared" si="16"/>
        <v>630.69999999999993</v>
      </c>
      <c r="E376" s="25">
        <f t="shared" ref="E376:F376" si="17">SUM(E377:E381)</f>
        <v>630.69999999999993</v>
      </c>
      <c r="F376" s="25">
        <f t="shared" si="17"/>
        <v>444.5</v>
      </c>
      <c r="G376" s="26">
        <f>SUM(G377:G381)</f>
        <v>0</v>
      </c>
      <c r="S376" s="41"/>
      <c r="T376" s="41"/>
      <c r="U376" s="40"/>
      <c r="V376" s="40"/>
    </row>
    <row r="377" spans="1:22" ht="12.75" customHeight="1" x14ac:dyDescent="0.25">
      <c r="A377" s="87"/>
      <c r="B377" s="12" t="s">
        <v>21</v>
      </c>
      <c r="C377" s="77" t="s">
        <v>30</v>
      </c>
      <c r="D377" s="13">
        <f t="shared" ref="D377:D378" si="18">SUM(G377+E377)</f>
        <v>52.9</v>
      </c>
      <c r="E377" s="13">
        <v>52.9</v>
      </c>
      <c r="F377" s="13">
        <v>51.9</v>
      </c>
      <c r="G377" s="13"/>
      <c r="S377" s="41"/>
      <c r="T377" s="41"/>
      <c r="U377" s="40"/>
      <c r="V377" s="40"/>
    </row>
    <row r="378" spans="1:22" ht="12.75" customHeight="1" x14ac:dyDescent="0.25">
      <c r="A378" s="87"/>
      <c r="B378" s="12" t="s">
        <v>15</v>
      </c>
      <c r="C378" s="78"/>
      <c r="D378" s="13">
        <f t="shared" si="18"/>
        <v>56</v>
      </c>
      <c r="E378" s="13">
        <v>56</v>
      </c>
      <c r="F378" s="13">
        <v>41.2</v>
      </c>
      <c r="G378" s="13"/>
      <c r="S378" s="41"/>
      <c r="T378" s="41"/>
      <c r="U378" s="40"/>
      <c r="V378" s="40"/>
    </row>
    <row r="379" spans="1:22" ht="12.75" customHeight="1" x14ac:dyDescent="0.25">
      <c r="A379" s="87"/>
      <c r="B379" s="12" t="s">
        <v>31</v>
      </c>
      <c r="C379" s="78"/>
      <c r="D379" s="13">
        <f t="shared" si="16"/>
        <v>512.29999999999995</v>
      </c>
      <c r="E379" s="13">
        <v>512.29999999999995</v>
      </c>
      <c r="F379" s="13">
        <v>351.4</v>
      </c>
      <c r="G379" s="13"/>
      <c r="S379" s="41"/>
      <c r="T379" s="41"/>
      <c r="U379" s="40"/>
      <c r="V379" s="40"/>
    </row>
    <row r="380" spans="1:22" ht="12.75" customHeight="1" x14ac:dyDescent="0.25">
      <c r="A380" s="87"/>
      <c r="B380" s="12" t="s">
        <v>117</v>
      </c>
      <c r="C380" s="78"/>
      <c r="D380" s="13">
        <f t="shared" si="16"/>
        <v>0.6</v>
      </c>
      <c r="E380" s="13">
        <v>0.6</v>
      </c>
      <c r="F380" s="13"/>
      <c r="G380" s="13"/>
      <c r="S380" s="41"/>
      <c r="T380" s="41"/>
      <c r="U380" s="40"/>
      <c r="V380" s="40"/>
    </row>
    <row r="381" spans="1:22" ht="12.75" customHeight="1" x14ac:dyDescent="0.25">
      <c r="A381" s="87"/>
      <c r="B381" s="12" t="s">
        <v>19</v>
      </c>
      <c r="C381" s="79"/>
      <c r="D381" s="13">
        <f t="shared" si="16"/>
        <v>8.9</v>
      </c>
      <c r="E381" s="13">
        <v>8.9</v>
      </c>
      <c r="F381" s="13"/>
      <c r="G381" s="22"/>
      <c r="S381" s="41"/>
      <c r="T381" s="41"/>
      <c r="U381" s="40"/>
      <c r="V381" s="40"/>
    </row>
    <row r="382" spans="1:22" ht="15" customHeight="1" x14ac:dyDescent="0.25">
      <c r="A382" s="80" t="s">
        <v>148</v>
      </c>
      <c r="B382" s="23" t="s">
        <v>149</v>
      </c>
      <c r="C382" s="68"/>
      <c r="D382" s="25">
        <f t="shared" si="16"/>
        <v>406.6</v>
      </c>
      <c r="E382" s="25">
        <f>SUM(E383:E388)</f>
        <v>406.6</v>
      </c>
      <c r="F382" s="25">
        <f>SUM(F383:F388)</f>
        <v>266.59999999999997</v>
      </c>
      <c r="G382" s="26">
        <f>SUM(G383:G388)</f>
        <v>0</v>
      </c>
      <c r="S382" s="41"/>
      <c r="T382" s="41"/>
      <c r="U382" s="40"/>
      <c r="V382" s="40"/>
    </row>
    <row r="383" spans="1:22" ht="12.75" customHeight="1" x14ac:dyDescent="0.25">
      <c r="A383" s="80"/>
      <c r="B383" s="12" t="s">
        <v>15</v>
      </c>
      <c r="C383" s="77" t="s">
        <v>32</v>
      </c>
      <c r="D383" s="13">
        <f t="shared" si="16"/>
        <v>4.0999999999999996</v>
      </c>
      <c r="E383" s="13">
        <v>4.0999999999999996</v>
      </c>
      <c r="F383" s="13"/>
      <c r="G383" s="13"/>
      <c r="S383" s="41"/>
      <c r="T383" s="41"/>
      <c r="U383" s="40"/>
      <c r="V383" s="40"/>
    </row>
    <row r="384" spans="1:22" ht="12.75" customHeight="1" x14ac:dyDescent="0.25">
      <c r="A384" s="80"/>
      <c r="B384" s="12" t="s">
        <v>31</v>
      </c>
      <c r="C384" s="78"/>
      <c r="D384" s="46">
        <f t="shared" si="16"/>
        <v>3.2</v>
      </c>
      <c r="E384" s="46">
        <v>3.2</v>
      </c>
      <c r="F384" s="46"/>
      <c r="G384" s="46"/>
      <c r="S384" s="41"/>
      <c r="T384" s="41"/>
      <c r="U384" s="40"/>
      <c r="V384" s="40"/>
    </row>
    <row r="385" spans="1:22" ht="12.75" customHeight="1" x14ac:dyDescent="0.25">
      <c r="A385" s="80"/>
      <c r="B385" s="12" t="s">
        <v>117</v>
      </c>
      <c r="C385" s="78"/>
      <c r="D385" s="46">
        <f t="shared" si="16"/>
        <v>18.899999999999999</v>
      </c>
      <c r="E385" s="46">
        <v>18.899999999999999</v>
      </c>
      <c r="F385" s="46"/>
      <c r="G385" s="46"/>
      <c r="S385" s="41"/>
      <c r="T385" s="41"/>
      <c r="U385" s="40"/>
      <c r="V385" s="40"/>
    </row>
    <row r="386" spans="1:22" ht="12.75" customHeight="1" x14ac:dyDescent="0.25">
      <c r="A386" s="80"/>
      <c r="B386" s="12" t="s">
        <v>21</v>
      </c>
      <c r="C386" s="78"/>
      <c r="D386" s="46">
        <f t="shared" si="16"/>
        <v>31.8</v>
      </c>
      <c r="E386" s="46">
        <v>31.8</v>
      </c>
      <c r="F386" s="46">
        <v>2.2000000000000002</v>
      </c>
      <c r="G386" s="46"/>
      <c r="S386" s="41"/>
      <c r="T386" s="41"/>
      <c r="U386" s="40"/>
      <c r="V386" s="40"/>
    </row>
    <row r="387" spans="1:22" ht="12.75" customHeight="1" x14ac:dyDescent="0.25">
      <c r="A387" s="80"/>
      <c r="B387" s="12" t="s">
        <v>24</v>
      </c>
      <c r="C387" s="78"/>
      <c r="D387" s="46">
        <f t="shared" si="16"/>
        <v>3.3</v>
      </c>
      <c r="E387" s="46">
        <v>3.3</v>
      </c>
      <c r="F387" s="46"/>
      <c r="G387" s="46"/>
      <c r="S387" s="41"/>
      <c r="T387" s="41"/>
      <c r="U387" s="40"/>
      <c r="V387" s="40"/>
    </row>
    <row r="388" spans="1:22" ht="12.75" customHeight="1" x14ac:dyDescent="0.25">
      <c r="A388" s="80"/>
      <c r="B388" s="47" t="s">
        <v>20</v>
      </c>
      <c r="C388" s="79"/>
      <c r="D388" s="46">
        <f t="shared" si="16"/>
        <v>345.3</v>
      </c>
      <c r="E388" s="46">
        <v>345.3</v>
      </c>
      <c r="F388" s="46">
        <v>264.39999999999998</v>
      </c>
      <c r="G388" s="46"/>
      <c r="S388" s="41"/>
      <c r="T388" s="41"/>
      <c r="U388" s="40"/>
      <c r="V388" s="40"/>
    </row>
    <row r="389" spans="1:22" ht="18" customHeight="1" x14ac:dyDescent="0.25">
      <c r="A389" s="86" t="s">
        <v>150</v>
      </c>
      <c r="B389" s="86"/>
      <c r="C389" s="48"/>
      <c r="D389" s="49">
        <f>SUM(G389+E389)</f>
        <v>45013.1</v>
      </c>
      <c r="E389" s="49">
        <f>SUM(E453+E447+E439+E430+E420+E411+E400+E390)</f>
        <v>35770.1</v>
      </c>
      <c r="F389" s="49">
        <f>SUM(F453+F447+F439+F430+F420+F411+F400+F390)</f>
        <v>22028.799999999999</v>
      </c>
      <c r="G389" s="49">
        <f>SUM(G453+G447+G439+G430+G420+G411+G400+G390)</f>
        <v>9243.0000000000018</v>
      </c>
    </row>
    <row r="390" spans="1:22" ht="15" customHeight="1" x14ac:dyDescent="0.25">
      <c r="A390" s="85" t="s">
        <v>151</v>
      </c>
      <c r="B390" s="85"/>
      <c r="C390" s="50" t="s">
        <v>16</v>
      </c>
      <c r="D390" s="51">
        <f>SUM(G390+E390)</f>
        <v>7433.8</v>
      </c>
      <c r="E390" s="51">
        <f>SUM(E391:E399)</f>
        <v>7188.6</v>
      </c>
      <c r="F390" s="51">
        <f t="shared" ref="F390" si="19">SUM(F391:F399)</f>
        <v>5003</v>
      </c>
      <c r="G390" s="51">
        <f>SUM(G391:G399)</f>
        <v>245.20000000000002</v>
      </c>
      <c r="O390" s="52"/>
    </row>
    <row r="391" spans="1:22" ht="12.75" customHeight="1" x14ac:dyDescent="0.25">
      <c r="A391" s="53"/>
      <c r="B391" s="54" t="s">
        <v>21</v>
      </c>
      <c r="C391" s="50"/>
      <c r="D391" s="13">
        <f>SUM(G391+E391)</f>
        <v>44.6</v>
      </c>
      <c r="E391" s="55"/>
      <c r="F391" s="55"/>
      <c r="G391" s="55">
        <f>SUM(G24)</f>
        <v>44.6</v>
      </c>
      <c r="O391" s="52"/>
    </row>
    <row r="392" spans="1:22" ht="12.95" customHeight="1" x14ac:dyDescent="0.25">
      <c r="A392" s="56"/>
      <c r="B392" s="57" t="s">
        <v>15</v>
      </c>
      <c r="C392" s="58"/>
      <c r="D392" s="13">
        <f>SUM(G392+E392)</f>
        <v>4043.900000000001</v>
      </c>
      <c r="E392" s="13">
        <f>SUM(E14+E16+E67+E73+E78+E83+E89+E95+E102+E107+E113+E119+E124+E131+E138)</f>
        <v>3934.6000000000008</v>
      </c>
      <c r="F392" s="13">
        <f>SUM(F14+F16+F67+F73+F78+F83+F89+F95+F102+F107+F113+F119+F124+F131+F138)</f>
        <v>3069.2999999999997</v>
      </c>
      <c r="G392" s="13">
        <f>SUM(G14+G16+G67+G73+G78+G83+G89+G95+G102+G107+G113+G119+G124+G131+G138)</f>
        <v>109.3</v>
      </c>
    </row>
    <row r="393" spans="1:22" ht="12.95" customHeight="1" x14ac:dyDescent="0.25">
      <c r="A393" s="56"/>
      <c r="B393" s="47" t="s">
        <v>31</v>
      </c>
      <c r="C393" s="58"/>
      <c r="D393" s="13">
        <f t="shared" ref="D393:D396" si="20">SUM(G393+E393)</f>
        <v>111.4</v>
      </c>
      <c r="E393" s="13">
        <f t="shared" ref="E393" si="21">SUM(E18)</f>
        <v>111.4</v>
      </c>
      <c r="F393" s="13">
        <f>SUM(F18)</f>
        <v>109</v>
      </c>
      <c r="G393" s="13"/>
    </row>
    <row r="394" spans="1:22" ht="12.95" customHeight="1" x14ac:dyDescent="0.25">
      <c r="A394" s="56"/>
      <c r="B394" s="57" t="s">
        <v>162</v>
      </c>
      <c r="C394" s="58"/>
      <c r="D394" s="13">
        <f t="shared" si="20"/>
        <v>47.4</v>
      </c>
      <c r="E394" s="13"/>
      <c r="F394" s="13"/>
      <c r="G394" s="13">
        <f>SUM(G23)</f>
        <v>47.4</v>
      </c>
    </row>
    <row r="395" spans="1:22" ht="12.95" customHeight="1" x14ac:dyDescent="0.25">
      <c r="A395" s="56"/>
      <c r="B395" s="12" t="s">
        <v>117</v>
      </c>
      <c r="C395" s="58"/>
      <c r="D395" s="13">
        <f t="shared" si="20"/>
        <v>186.9</v>
      </c>
      <c r="E395" s="13">
        <f>SUM(E21+E139)</f>
        <v>186.9</v>
      </c>
      <c r="F395" s="13"/>
      <c r="G395" s="13"/>
    </row>
    <row r="396" spans="1:22" ht="12.95" customHeight="1" x14ac:dyDescent="0.25">
      <c r="A396" s="56"/>
      <c r="B396" s="12" t="s">
        <v>166</v>
      </c>
      <c r="C396" s="58"/>
      <c r="D396" s="13">
        <f t="shared" si="20"/>
        <v>43.9</v>
      </c>
      <c r="E396" s="13"/>
      <c r="F396" s="13"/>
      <c r="G396" s="13">
        <f>SUM(G22)</f>
        <v>43.9</v>
      </c>
    </row>
    <row r="397" spans="1:22" ht="12.95" customHeight="1" x14ac:dyDescent="0.25">
      <c r="A397" s="56"/>
      <c r="B397" s="12" t="s">
        <v>19</v>
      </c>
      <c r="C397" s="58"/>
      <c r="D397" s="13">
        <f t="shared" ref="D397:D429" si="22">SUM(G397+E397)</f>
        <v>27.5</v>
      </c>
      <c r="E397" s="13">
        <f>SUM(E17)</f>
        <v>27.5</v>
      </c>
      <c r="F397" s="13"/>
      <c r="G397" s="13"/>
    </row>
    <row r="398" spans="1:22" ht="12.95" customHeight="1" x14ac:dyDescent="0.25">
      <c r="A398" s="56"/>
      <c r="B398" s="12" t="s">
        <v>24</v>
      </c>
      <c r="C398" s="58"/>
      <c r="D398" s="13">
        <f t="shared" si="22"/>
        <v>15.9</v>
      </c>
      <c r="E398" s="13">
        <f>SUM(E20)</f>
        <v>15.9</v>
      </c>
      <c r="F398" s="13">
        <f>SUM(F20)</f>
        <v>15.6</v>
      </c>
      <c r="G398" s="13"/>
    </row>
    <row r="399" spans="1:22" ht="12.95" customHeight="1" x14ac:dyDescent="0.25">
      <c r="A399" s="56"/>
      <c r="B399" s="18" t="s">
        <v>20</v>
      </c>
      <c r="C399" s="58"/>
      <c r="D399" s="13">
        <f t="shared" si="22"/>
        <v>2912.3000000000006</v>
      </c>
      <c r="E399" s="13">
        <f>SUM(E19+E140+E142+E148+E154+E161+E167+E173+E180+E188+E193+E199+E204+E209+E215+E221+E227+E233+E238+E244+E250+E263+E269+E280+E286+E369+E275+E257)</f>
        <v>2912.3000000000006</v>
      </c>
      <c r="F399" s="13">
        <f>SUM(F19+F140+F142+F148+F154+F161+F167+F173+F180+F188+F193+F199+F204+F209+F215+F221+F227+F233+F238+F244+F250+F263+F269+F280+F286+F369+F275+F257)</f>
        <v>1809.1000000000001</v>
      </c>
      <c r="G399" s="13"/>
    </row>
    <row r="400" spans="1:22" ht="15" customHeight="1" x14ac:dyDescent="0.25">
      <c r="A400" s="83" t="s">
        <v>152</v>
      </c>
      <c r="B400" s="83"/>
      <c r="C400" s="50" t="s">
        <v>22</v>
      </c>
      <c r="D400" s="51">
        <f>SUM(G400+E400)</f>
        <v>16811.400000000001</v>
      </c>
      <c r="E400" s="51">
        <f>SUM(E401:E410)</f>
        <v>15650.7</v>
      </c>
      <c r="F400" s="51">
        <f>SUM(F401:F410)</f>
        <v>12665.4</v>
      </c>
      <c r="G400" s="51">
        <f>SUM(G401:G410)</f>
        <v>1160.7</v>
      </c>
    </row>
    <row r="401" spans="1:7" ht="12.95" customHeight="1" x14ac:dyDescent="0.25">
      <c r="A401" s="56"/>
      <c r="B401" s="12" t="s">
        <v>15</v>
      </c>
      <c r="C401" s="58"/>
      <c r="D401" s="13">
        <f t="shared" si="22"/>
        <v>7621.2999999999984</v>
      </c>
      <c r="E401" s="13">
        <f>SUM(E25+E143+E149+E155+E162+E168+E174+E182+E189+E194+E200+E205+E210+E216+E222+E228+E234+E239+E245+E251+E258+E264+E270+E276+E281+E287+E292+E297+E301)</f>
        <v>7337.3999999999987</v>
      </c>
      <c r="F401" s="13">
        <f>SUM(F25+F143+F149+F155+F162+F168+F174+F182+F189+F194+F200+F205+F210+F216+F222+F228+F234+F239+F245+F251+F258+F264+F270+F276+F281+F287+F292+F297+F301)</f>
        <v>5422.3</v>
      </c>
      <c r="G401" s="13">
        <f>SUM(G25+G143+G149+G155+G162+G168+G174+G182+G189+G194+G200+G205+G210+G216+G222+G228+G234+G239+G245+G251+G258+G264+G270+G276+G281+G287+G292+G297+G301)</f>
        <v>283.90000000000003</v>
      </c>
    </row>
    <row r="402" spans="1:7" ht="12.95" customHeight="1" x14ac:dyDescent="0.25">
      <c r="A402" s="56"/>
      <c r="B402" s="12" t="s">
        <v>21</v>
      </c>
      <c r="C402" s="58"/>
      <c r="D402" s="13">
        <f t="shared" si="22"/>
        <v>463.2</v>
      </c>
      <c r="E402" s="13">
        <f>SUM(E26+E181)</f>
        <v>172.2</v>
      </c>
      <c r="F402" s="13">
        <f>SUM(F26+F181)</f>
        <v>14.2</v>
      </c>
      <c r="G402" s="13">
        <f>SUM(G26+G181)</f>
        <v>291</v>
      </c>
    </row>
    <row r="403" spans="1:7" ht="12.95" customHeight="1" x14ac:dyDescent="0.25">
      <c r="A403" s="56"/>
      <c r="B403" s="12" t="s">
        <v>167</v>
      </c>
      <c r="C403" s="58"/>
      <c r="D403" s="13">
        <f t="shared" si="22"/>
        <v>116.80000000000001</v>
      </c>
      <c r="E403" s="13">
        <f>SUM(E27+E300+E306+E311+E323+E330+E334+E339+E346+E351+E356+E360+E365+E318)</f>
        <v>116.80000000000001</v>
      </c>
      <c r="F403" s="13">
        <f>SUM(F27+F300+F306+F311+F323+F330+F334+F339+F346+F351+F356+F360+F365+F318)</f>
        <v>3.2</v>
      </c>
      <c r="G403" s="13"/>
    </row>
    <row r="404" spans="1:7" ht="12.95" customHeight="1" x14ac:dyDescent="0.25">
      <c r="A404" s="56"/>
      <c r="B404" s="12" t="s">
        <v>24</v>
      </c>
      <c r="C404" s="58"/>
      <c r="D404" s="13">
        <f t="shared" si="22"/>
        <v>20.7</v>
      </c>
      <c r="E404" s="13"/>
      <c r="F404" s="13"/>
      <c r="G404" s="13">
        <f>SUM(G28)</f>
        <v>20.7</v>
      </c>
    </row>
    <row r="405" spans="1:7" ht="12.95" customHeight="1" x14ac:dyDescent="0.25">
      <c r="A405" s="56"/>
      <c r="B405" s="12" t="s">
        <v>160</v>
      </c>
      <c r="C405" s="59"/>
      <c r="D405" s="13">
        <f t="shared" si="22"/>
        <v>7573.6</v>
      </c>
      <c r="E405" s="13">
        <f>SUM(E144+E150+E156+E163+E169+E175+E183+E190+E195+E201+E206+E211+E217+E223+E229+E235+E240+E246+E252+E259+E265+E271+E277+E282+E288+E298+E302+E29)</f>
        <v>7569.1</v>
      </c>
      <c r="F405" s="13">
        <f>SUM(F144+F150+F156+F163+F169+F175+F183+F190+F195+F201+F206+F211+F217+F223+F229+F235+F240+F246+F252+F259+F265+F271+F277+F282+F288+F298+F302+F29)</f>
        <v>7200.2999999999993</v>
      </c>
      <c r="G405" s="13">
        <f>SUM(G144+G150+G156+G163+G169+G175+G183+G190+G195+G201+G206+G211+G217+G223+G229+G235+G240+G246+G252+G259+G265+G271+G277+G282+G288+G298+G302+G29)</f>
        <v>4.5</v>
      </c>
    </row>
    <row r="406" spans="1:7" ht="12.95" customHeight="1" x14ac:dyDescent="0.25">
      <c r="A406" s="56"/>
      <c r="B406" s="12" t="s">
        <v>165</v>
      </c>
      <c r="C406" s="59"/>
      <c r="D406" s="13">
        <f t="shared" si="22"/>
        <v>532.70000000000005</v>
      </c>
      <c r="E406" s="13"/>
      <c r="F406" s="13"/>
      <c r="G406" s="13">
        <f>SUM(G254+G185)</f>
        <v>532.70000000000005</v>
      </c>
    </row>
    <row r="407" spans="1:7" ht="12.95" customHeight="1" x14ac:dyDescent="0.25">
      <c r="A407" s="56"/>
      <c r="B407" s="12" t="s">
        <v>28</v>
      </c>
      <c r="C407" s="59"/>
      <c r="D407" s="13">
        <f t="shared" si="22"/>
        <v>19.5</v>
      </c>
      <c r="E407" s="13"/>
      <c r="F407" s="13"/>
      <c r="G407" s="13">
        <f>SUM(G32)</f>
        <v>19.5</v>
      </c>
    </row>
    <row r="408" spans="1:7" ht="12.95" customHeight="1" x14ac:dyDescent="0.25">
      <c r="A408" s="56"/>
      <c r="B408" s="12" t="s">
        <v>117</v>
      </c>
      <c r="C408" s="59"/>
      <c r="D408" s="13">
        <f t="shared" si="22"/>
        <v>116.8</v>
      </c>
      <c r="E408" s="13">
        <f>SUM(E303+E30+E145+E151+E157+E164+E170+E176+E184+E218+E224+E230+E241+E247+E253+E260+E266+E272+E283+E289+E293+E196+E212)</f>
        <v>115</v>
      </c>
      <c r="F408" s="13">
        <f>SUM(F303+F30+F145+F151+F157+F164+F170+F176+F184+F218+F224+F230+F241+F247+F253+F260+F266+F272+F283+F289+F293)</f>
        <v>25.400000000000002</v>
      </c>
      <c r="G408" s="13">
        <f>SUM(G303+G30+G145+G151+G157+G164+G170+G176+G184+G218+G224+G230+G241+G247+G253+G260+G266+G272+G283+G289+G293)</f>
        <v>1.8</v>
      </c>
    </row>
    <row r="409" spans="1:7" ht="12.95" customHeight="1" x14ac:dyDescent="0.25">
      <c r="A409" s="56"/>
      <c r="B409" s="12" t="s">
        <v>166</v>
      </c>
      <c r="C409" s="59"/>
      <c r="D409" s="13">
        <f t="shared" si="22"/>
        <v>48.2</v>
      </c>
      <c r="E409" s="13">
        <f>SUM(E31)</f>
        <v>48.2</v>
      </c>
      <c r="F409" s="13"/>
      <c r="G409" s="13"/>
    </row>
    <row r="410" spans="1:7" ht="12.95" customHeight="1" x14ac:dyDescent="0.25">
      <c r="A410" s="56"/>
      <c r="B410" s="12" t="s">
        <v>19</v>
      </c>
      <c r="C410" s="59"/>
      <c r="D410" s="13">
        <f t="shared" si="22"/>
        <v>298.59999999999997</v>
      </c>
      <c r="E410" s="13">
        <f>SUM(E146+E152+E158+E165+E171+E177+E186+E191+E197+E202+E207+E213+E219+E225+E231+E236+E242+E248+E255+E261+E267+E273+E278+E284+E290+E294+E304)</f>
        <v>291.99999999999994</v>
      </c>
      <c r="F410" s="13"/>
      <c r="G410" s="13">
        <f>SUM(G146+G152+G158+G165+G171+G177+G186+G191+G197+G202+G207+G213+G219+G225+G231+G236+G242+G248+G255+G261+G267+G273+G278+G284+G290+G294+G304)</f>
        <v>6.6</v>
      </c>
    </row>
    <row r="411" spans="1:7" ht="15" customHeight="1" x14ac:dyDescent="0.25">
      <c r="A411" s="83" t="s">
        <v>153</v>
      </c>
      <c r="B411" s="83"/>
      <c r="C411" s="50" t="s">
        <v>27</v>
      </c>
      <c r="D411" s="51">
        <f>SUM(G411+E411)</f>
        <v>5250.2000000000007</v>
      </c>
      <c r="E411" s="51">
        <f t="shared" ref="E411:F411" si="23">SUM(E412:E419)</f>
        <v>3427.1000000000008</v>
      </c>
      <c r="F411" s="51">
        <f t="shared" si="23"/>
        <v>2320.7000000000003</v>
      </c>
      <c r="G411" s="51">
        <f>SUM(G412:G419)</f>
        <v>1823.1</v>
      </c>
    </row>
    <row r="412" spans="1:7" ht="12.75" customHeight="1" x14ac:dyDescent="0.25">
      <c r="A412" s="53"/>
      <c r="B412" s="54" t="s">
        <v>21</v>
      </c>
      <c r="C412" s="50"/>
      <c r="D412" s="13">
        <f t="shared" si="22"/>
        <v>837.3</v>
      </c>
      <c r="E412" s="55">
        <f t="shared" ref="E412:F412" si="24">SUM(E35+E324)</f>
        <v>5</v>
      </c>
      <c r="F412" s="55">
        <f t="shared" si="24"/>
        <v>4.5</v>
      </c>
      <c r="G412" s="55">
        <f>SUM(G35+G324)</f>
        <v>832.3</v>
      </c>
    </row>
    <row r="413" spans="1:7" ht="12.75" customHeight="1" x14ac:dyDescent="0.25">
      <c r="A413" s="53"/>
      <c r="B413" s="12" t="s">
        <v>24</v>
      </c>
      <c r="C413" s="50"/>
      <c r="D413" s="13">
        <f t="shared" si="22"/>
        <v>69.900000000000006</v>
      </c>
      <c r="E413" s="55"/>
      <c r="F413" s="55"/>
      <c r="G413" s="55">
        <f>SUM(G36+G325)</f>
        <v>69.900000000000006</v>
      </c>
    </row>
    <row r="414" spans="1:7" ht="12.95" customHeight="1" x14ac:dyDescent="0.25">
      <c r="A414" s="56"/>
      <c r="B414" s="12" t="s">
        <v>15</v>
      </c>
      <c r="C414" s="58"/>
      <c r="D414" s="13">
        <f t="shared" si="22"/>
        <v>3512.900000000001</v>
      </c>
      <c r="E414" s="13">
        <f t="shared" ref="E414:F414" si="25">SUM(E307+E312+E319+E326+E331+E335+E340+E343+E347+E357+E352+E361+E366+E33+E295+E96+E125+E132)</f>
        <v>3232.5000000000009</v>
      </c>
      <c r="F414" s="13">
        <f t="shared" si="25"/>
        <v>2316.2000000000003</v>
      </c>
      <c r="G414" s="13">
        <f>SUM(G307+G312+G319+G326+G331+G335+G340+G343+G347+G357+G352+G361+G366+G33+G295+G96+G125+G132)</f>
        <v>280.39999999999998</v>
      </c>
    </row>
    <row r="415" spans="1:7" ht="12.95" customHeight="1" x14ac:dyDescent="0.25">
      <c r="A415" s="56"/>
      <c r="B415" s="47" t="s">
        <v>31</v>
      </c>
      <c r="C415" s="58"/>
      <c r="D415" s="13">
        <f t="shared" si="22"/>
        <v>166.1</v>
      </c>
      <c r="E415" s="13">
        <f>SUM(E34)</f>
        <v>166.1</v>
      </c>
      <c r="F415" s="13"/>
      <c r="G415" s="13"/>
    </row>
    <row r="416" spans="1:7" ht="12.95" customHeight="1" x14ac:dyDescent="0.25">
      <c r="A416" s="56"/>
      <c r="B416" s="12" t="s">
        <v>165</v>
      </c>
      <c r="C416" s="58"/>
      <c r="D416" s="13">
        <f t="shared" si="22"/>
        <v>550</v>
      </c>
      <c r="E416" s="13"/>
      <c r="F416" s="13"/>
      <c r="G416" s="13">
        <f>SUM(G37)</f>
        <v>550</v>
      </c>
    </row>
    <row r="417" spans="1:7" ht="12.95" customHeight="1" x14ac:dyDescent="0.25">
      <c r="A417" s="56"/>
      <c r="B417" s="12" t="s">
        <v>28</v>
      </c>
      <c r="C417" s="58"/>
      <c r="D417" s="13">
        <f t="shared" si="22"/>
        <v>83.5</v>
      </c>
      <c r="E417" s="13"/>
      <c r="F417" s="13"/>
      <c r="G417" s="13">
        <f>SUM(G38)</f>
        <v>83.5</v>
      </c>
    </row>
    <row r="418" spans="1:7" ht="12.95" customHeight="1" x14ac:dyDescent="0.25">
      <c r="A418" s="56"/>
      <c r="B418" s="12" t="s">
        <v>117</v>
      </c>
      <c r="C418" s="58"/>
      <c r="D418" s="13">
        <f t="shared" si="22"/>
        <v>4.0999999999999996</v>
      </c>
      <c r="E418" s="13">
        <f>SUM(E308+E320+E327+E336+E348+E353+E362)</f>
        <v>4.0999999999999996</v>
      </c>
      <c r="F418" s="13"/>
      <c r="G418" s="13"/>
    </row>
    <row r="419" spans="1:7" ht="12.95" customHeight="1" x14ac:dyDescent="0.25">
      <c r="A419" s="56"/>
      <c r="B419" s="12" t="s">
        <v>19</v>
      </c>
      <c r="C419" s="58"/>
      <c r="D419" s="13">
        <f t="shared" si="22"/>
        <v>26.400000000000002</v>
      </c>
      <c r="E419" s="13">
        <f>SUM(E309+E313+E321+E328+E332+E337+E341+E344+E349+E354+E358+E363+E367)</f>
        <v>19.400000000000002</v>
      </c>
      <c r="F419" s="13"/>
      <c r="G419" s="13">
        <f>SUM(G309+G313+G321+G328+G332+G337+G341+G344+G349+G354+G358+G363+G367)</f>
        <v>7</v>
      </c>
    </row>
    <row r="420" spans="1:7" ht="15" customHeight="1" x14ac:dyDescent="0.25">
      <c r="A420" s="83" t="s">
        <v>154</v>
      </c>
      <c r="B420" s="83"/>
      <c r="C420" s="50" t="s">
        <v>29</v>
      </c>
      <c r="D420" s="51">
        <f>SUM(G420+E420)</f>
        <v>6276.1</v>
      </c>
      <c r="E420" s="51">
        <f t="shared" ref="E420:F420" si="26">SUM(E421:E429)</f>
        <v>2209.2000000000003</v>
      </c>
      <c r="F420" s="51">
        <f t="shared" si="26"/>
        <v>98.5</v>
      </c>
      <c r="G420" s="51">
        <f>SUM(G421:G429)</f>
        <v>4066.9000000000005</v>
      </c>
    </row>
    <row r="421" spans="1:7" ht="12.75" customHeight="1" x14ac:dyDescent="0.25">
      <c r="A421" s="53"/>
      <c r="B421" s="54" t="s">
        <v>21</v>
      </c>
      <c r="C421" s="50"/>
      <c r="D421" s="13">
        <f t="shared" si="22"/>
        <v>217.5</v>
      </c>
      <c r="E421" s="51"/>
      <c r="F421" s="51"/>
      <c r="G421" s="55">
        <f>SUM(G41)</f>
        <v>217.5</v>
      </c>
    </row>
    <row r="422" spans="1:7" ht="12.75" customHeight="1" x14ac:dyDescent="0.25">
      <c r="A422" s="53"/>
      <c r="B422" s="12" t="s">
        <v>24</v>
      </c>
      <c r="C422" s="50"/>
      <c r="D422" s="13">
        <f t="shared" si="22"/>
        <v>30.5</v>
      </c>
      <c r="E422" s="51"/>
      <c r="F422" s="51"/>
      <c r="G422" s="55">
        <f>SUM(G42)</f>
        <v>30.5</v>
      </c>
    </row>
    <row r="423" spans="1:7" ht="12.95" customHeight="1" x14ac:dyDescent="0.25">
      <c r="A423" s="60"/>
      <c r="B423" s="61" t="s">
        <v>15</v>
      </c>
      <c r="C423" s="58"/>
      <c r="D423" s="13">
        <f t="shared" si="22"/>
        <v>1931.9</v>
      </c>
      <c r="E423" s="13">
        <f t="shared" ref="E423:F423" si="27">SUM(E39+E68+E74+E79+E84+E90+E97+E103+E108+E114+E120+E126+E133+E178+E159)</f>
        <v>574.6</v>
      </c>
      <c r="F423" s="13">
        <f t="shared" si="27"/>
        <v>98.5</v>
      </c>
      <c r="G423" s="13">
        <f>SUM(G39+G68+G74+G79+G84+G90+G97+G103+G108+G114+G120+G126+G133+G178+G159)</f>
        <v>1357.3000000000002</v>
      </c>
    </row>
    <row r="424" spans="1:7" ht="12.95" customHeight="1" x14ac:dyDescent="0.25">
      <c r="A424" s="60"/>
      <c r="B424" s="47" t="s">
        <v>31</v>
      </c>
      <c r="C424" s="58"/>
      <c r="D424" s="13">
        <f t="shared" si="22"/>
        <v>104.39999999999999</v>
      </c>
      <c r="E424" s="13">
        <f t="shared" ref="E424" si="28">SUM(E86+E92+E99+E110+E116+E128+E135)</f>
        <v>67.599999999999994</v>
      </c>
      <c r="F424" s="13"/>
      <c r="G424" s="13">
        <f>SUM(G86+G92+G99+G110+G116+G128+G135+G70)</f>
        <v>36.799999999999997</v>
      </c>
    </row>
    <row r="425" spans="1:7" ht="12.95" customHeight="1" x14ac:dyDescent="0.25">
      <c r="A425" s="60"/>
      <c r="B425" s="57" t="s">
        <v>162</v>
      </c>
      <c r="C425" s="58"/>
      <c r="D425" s="13">
        <f t="shared" si="22"/>
        <v>260</v>
      </c>
      <c r="E425" s="13"/>
      <c r="F425" s="13"/>
      <c r="G425" s="13">
        <f>SUM(G40)</f>
        <v>260</v>
      </c>
    </row>
    <row r="426" spans="1:7" ht="12.95" customHeight="1" x14ac:dyDescent="0.25">
      <c r="A426" s="56"/>
      <c r="B426" s="18" t="s">
        <v>20</v>
      </c>
      <c r="C426" s="58"/>
      <c r="D426" s="13">
        <f t="shared" si="22"/>
        <v>27.8</v>
      </c>
      <c r="E426" s="13">
        <f>SUM(E45)</f>
        <v>27.8</v>
      </c>
      <c r="F426" s="13"/>
      <c r="G426" s="13"/>
    </row>
    <row r="427" spans="1:7" ht="12.95" customHeight="1" x14ac:dyDescent="0.25">
      <c r="A427" s="56"/>
      <c r="B427" s="12" t="s">
        <v>28</v>
      </c>
      <c r="C427" s="58"/>
      <c r="D427" s="13">
        <f t="shared" si="22"/>
        <v>38.4</v>
      </c>
      <c r="E427" s="13"/>
      <c r="F427" s="13"/>
      <c r="G427" s="13">
        <f>SUM(G43)</f>
        <v>38.4</v>
      </c>
    </row>
    <row r="428" spans="1:7" ht="12.95" customHeight="1" x14ac:dyDescent="0.25">
      <c r="A428" s="56"/>
      <c r="B428" s="12" t="s">
        <v>117</v>
      </c>
      <c r="C428" s="58"/>
      <c r="D428" s="13">
        <f t="shared" si="22"/>
        <v>3640.7</v>
      </c>
      <c r="E428" s="13">
        <f>SUM(E44)</f>
        <v>1514.3</v>
      </c>
      <c r="F428" s="13"/>
      <c r="G428" s="13">
        <f>SUM(G44)</f>
        <v>2126.4</v>
      </c>
    </row>
    <row r="429" spans="1:7" ht="12.95" customHeight="1" x14ac:dyDescent="0.25">
      <c r="A429" s="56"/>
      <c r="B429" s="12" t="s">
        <v>19</v>
      </c>
      <c r="C429" s="58"/>
      <c r="D429" s="13">
        <f t="shared" si="22"/>
        <v>24.9</v>
      </c>
      <c r="E429" s="13">
        <f>SUM(E69+E75+E80+E85+E91+E98+E104+E109+E115+E121+E127+E134)</f>
        <v>24.9</v>
      </c>
      <c r="F429" s="13"/>
      <c r="G429" s="13"/>
    </row>
    <row r="430" spans="1:7" ht="15" customHeight="1" x14ac:dyDescent="0.25">
      <c r="A430" s="83" t="s">
        <v>155</v>
      </c>
      <c r="B430" s="83"/>
      <c r="C430" s="50" t="s">
        <v>30</v>
      </c>
      <c r="D430" s="51">
        <f>SUM(G430+E430)</f>
        <v>6088.5000000000009</v>
      </c>
      <c r="E430" s="51">
        <f>SUM(E431:E438)</f>
        <v>5000.5000000000009</v>
      </c>
      <c r="F430" s="51">
        <f>SUM(F431:F438)</f>
        <v>1666.7999999999997</v>
      </c>
      <c r="G430" s="51">
        <f>SUM(G431:G438)</f>
        <v>1088</v>
      </c>
    </row>
    <row r="431" spans="1:7" ht="12.95" customHeight="1" x14ac:dyDescent="0.25">
      <c r="A431" s="56"/>
      <c r="B431" s="12" t="s">
        <v>15</v>
      </c>
      <c r="C431" s="58"/>
      <c r="D431" s="13">
        <f t="shared" ref="D431:D438" si="29">SUM(G431+E431)</f>
        <v>988.1</v>
      </c>
      <c r="E431" s="13">
        <f>SUM(E46+E378)</f>
        <v>893.9</v>
      </c>
      <c r="F431" s="13">
        <f>SUM(F46+F378)</f>
        <v>41.2</v>
      </c>
      <c r="G431" s="13">
        <f t="shared" ref="G431" si="30">SUM(G46)</f>
        <v>94.2</v>
      </c>
    </row>
    <row r="432" spans="1:7" ht="12.95" customHeight="1" x14ac:dyDescent="0.25">
      <c r="A432" s="62"/>
      <c r="B432" s="47" t="s">
        <v>31</v>
      </c>
      <c r="C432" s="63"/>
      <c r="D432" s="46">
        <f t="shared" si="29"/>
        <v>3135.7000000000003</v>
      </c>
      <c r="E432" s="46">
        <f>SUM(E47+E371+E379+E71+E76+E81+E87+E93+E100+E105+E111+E117+E122+E129+E136)</f>
        <v>2943.0000000000005</v>
      </c>
      <c r="F432" s="46">
        <f>SUM(F47+F371+F379+F71+F76+F81+F87+F93+F100+F105+F111+F117+F122+F129+F136)</f>
        <v>1183.0999999999999</v>
      </c>
      <c r="G432" s="46">
        <f>SUM(G47+G371+G379+G71+G76+G81+G87+G93+G100+G105+G111+G117+G122+G129+G136)</f>
        <v>192.7</v>
      </c>
    </row>
    <row r="433" spans="1:7" ht="12.95" customHeight="1" x14ac:dyDescent="0.25">
      <c r="A433" s="56"/>
      <c r="B433" s="12" t="s">
        <v>21</v>
      </c>
      <c r="C433" s="58"/>
      <c r="D433" s="13">
        <f t="shared" si="29"/>
        <v>991.4</v>
      </c>
      <c r="E433" s="13">
        <f t="shared" ref="E433:F433" si="31">SUM(E48+E370+E377)</f>
        <v>318.60000000000002</v>
      </c>
      <c r="F433" s="13">
        <f t="shared" si="31"/>
        <v>263.8</v>
      </c>
      <c r="G433" s="13">
        <f>SUM(G48+G370+G377)</f>
        <v>672.8</v>
      </c>
    </row>
    <row r="434" spans="1:7" ht="12.95" customHeight="1" x14ac:dyDescent="0.25">
      <c r="A434" s="56"/>
      <c r="B434" s="12" t="s">
        <v>28</v>
      </c>
      <c r="C434" s="58"/>
      <c r="D434" s="13">
        <f t="shared" si="29"/>
        <v>129.5</v>
      </c>
      <c r="E434" s="13">
        <f>SUM(E372)</f>
        <v>1.2</v>
      </c>
      <c r="F434" s="13"/>
      <c r="G434" s="13">
        <f>SUM(G372)</f>
        <v>128.30000000000001</v>
      </c>
    </row>
    <row r="435" spans="1:7" ht="12.95" customHeight="1" x14ac:dyDescent="0.25">
      <c r="A435" s="56"/>
      <c r="B435" s="12" t="s">
        <v>117</v>
      </c>
      <c r="C435" s="58"/>
      <c r="D435" s="13">
        <f t="shared" si="29"/>
        <v>44.9</v>
      </c>
      <c r="E435" s="13">
        <f>SUM(E373+E49+E380)</f>
        <v>44.9</v>
      </c>
      <c r="F435" s="13">
        <f>SUM(F373+F49+F380)</f>
        <v>37</v>
      </c>
      <c r="G435" s="13"/>
    </row>
    <row r="436" spans="1:7" ht="12.95" customHeight="1" x14ac:dyDescent="0.25">
      <c r="A436" s="56"/>
      <c r="B436" s="12" t="s">
        <v>24</v>
      </c>
      <c r="C436" s="58"/>
      <c r="D436" s="13">
        <f t="shared" si="29"/>
        <v>470.5</v>
      </c>
      <c r="E436" s="13">
        <f>SUM(E50)</f>
        <v>470.5</v>
      </c>
      <c r="F436" s="13"/>
      <c r="G436" s="13"/>
    </row>
    <row r="437" spans="1:7" ht="12.75" customHeight="1" x14ac:dyDescent="0.25">
      <c r="A437" s="64"/>
      <c r="B437" s="18" t="s">
        <v>20</v>
      </c>
      <c r="C437" s="64"/>
      <c r="D437" s="13">
        <f t="shared" si="29"/>
        <v>112.8</v>
      </c>
      <c r="E437" s="65">
        <f>SUM(E51+E374)</f>
        <v>112.8</v>
      </c>
      <c r="F437" s="65">
        <f>SUM(F51+F374)</f>
        <v>107.1</v>
      </c>
      <c r="G437" s="65"/>
    </row>
    <row r="438" spans="1:7" ht="12.95" customHeight="1" x14ac:dyDescent="0.25">
      <c r="A438" s="64"/>
      <c r="B438" s="12" t="s">
        <v>19</v>
      </c>
      <c r="C438" s="64"/>
      <c r="D438" s="13">
        <f t="shared" si="29"/>
        <v>215.6</v>
      </c>
      <c r="E438" s="65">
        <f>SUM(E375+E381)</f>
        <v>215.6</v>
      </c>
      <c r="F438" s="65">
        <f>SUM(F375+F381)</f>
        <v>34.6</v>
      </c>
      <c r="G438" s="65"/>
    </row>
    <row r="439" spans="1:7" ht="15" customHeight="1" x14ac:dyDescent="0.25">
      <c r="A439" s="83" t="s">
        <v>156</v>
      </c>
      <c r="B439" s="83"/>
      <c r="C439" s="50" t="s">
        <v>32</v>
      </c>
      <c r="D439" s="51">
        <f t="shared" ref="D439:D458" si="32">SUM(G439+E439)</f>
        <v>478.1</v>
      </c>
      <c r="E439" s="51">
        <f>SUM(E440:E446)</f>
        <v>478.1</v>
      </c>
      <c r="F439" s="51">
        <f>SUM(F440:F446)</f>
        <v>271.49999999999994</v>
      </c>
      <c r="G439" s="74">
        <f>SUM(G440:G446)</f>
        <v>0</v>
      </c>
    </row>
    <row r="440" spans="1:7" ht="12.95" customHeight="1" x14ac:dyDescent="0.25">
      <c r="A440" s="56"/>
      <c r="B440" s="12" t="s">
        <v>15</v>
      </c>
      <c r="C440" s="58"/>
      <c r="D440" s="13">
        <f t="shared" si="32"/>
        <v>42.1</v>
      </c>
      <c r="E440" s="13">
        <f>SUM(E52+E383)</f>
        <v>42.1</v>
      </c>
      <c r="F440" s="13"/>
      <c r="G440" s="13"/>
    </row>
    <row r="441" spans="1:7" ht="12.95" customHeight="1" x14ac:dyDescent="0.25">
      <c r="A441" s="56"/>
      <c r="B441" s="47" t="s">
        <v>31</v>
      </c>
      <c r="C441" s="58"/>
      <c r="D441" s="13">
        <f t="shared" si="32"/>
        <v>3.2</v>
      </c>
      <c r="E441" s="13">
        <f>SUM(E384)</f>
        <v>3.2</v>
      </c>
      <c r="F441" s="13"/>
      <c r="G441" s="13"/>
    </row>
    <row r="442" spans="1:7" ht="12.95" customHeight="1" x14ac:dyDescent="0.25">
      <c r="A442" s="56"/>
      <c r="B442" s="54" t="s">
        <v>21</v>
      </c>
      <c r="C442" s="58"/>
      <c r="D442" s="13">
        <f t="shared" si="32"/>
        <v>33.9</v>
      </c>
      <c r="E442" s="13">
        <f>SUM(E53+E386)</f>
        <v>33.9</v>
      </c>
      <c r="F442" s="13">
        <f>SUM(F53+F386)</f>
        <v>2.4000000000000004</v>
      </c>
      <c r="G442" s="13"/>
    </row>
    <row r="443" spans="1:7" ht="12.95" customHeight="1" x14ac:dyDescent="0.25">
      <c r="A443" s="56"/>
      <c r="B443" s="12" t="s">
        <v>24</v>
      </c>
      <c r="C443" s="58"/>
      <c r="D443" s="13">
        <f t="shared" si="32"/>
        <v>3.4</v>
      </c>
      <c r="E443" s="13">
        <f>SUM(E54+E387)</f>
        <v>3.4</v>
      </c>
      <c r="F443" s="13"/>
      <c r="G443" s="13"/>
    </row>
    <row r="444" spans="1:7" ht="12.95" customHeight="1" x14ac:dyDescent="0.25">
      <c r="A444" s="56"/>
      <c r="B444" s="12" t="s">
        <v>117</v>
      </c>
      <c r="C444" s="58"/>
      <c r="D444" s="13">
        <f t="shared" si="32"/>
        <v>18.899999999999999</v>
      </c>
      <c r="E444" s="13">
        <f>SUM(E385)</f>
        <v>18.899999999999999</v>
      </c>
      <c r="F444" s="13"/>
      <c r="G444" s="13"/>
    </row>
    <row r="445" spans="1:7" ht="12.95" customHeight="1" x14ac:dyDescent="0.25">
      <c r="A445" s="64"/>
      <c r="B445" s="18" t="s">
        <v>20</v>
      </c>
      <c r="C445" s="64"/>
      <c r="D445" s="13">
        <f t="shared" si="32"/>
        <v>350.1</v>
      </c>
      <c r="E445" s="65">
        <f>SUM(E55+E388)</f>
        <v>350.1</v>
      </c>
      <c r="F445" s="65">
        <f>SUM(F55+F388)</f>
        <v>269.09999999999997</v>
      </c>
      <c r="G445" s="65"/>
    </row>
    <row r="446" spans="1:7" ht="12.95" customHeight="1" x14ac:dyDescent="0.25">
      <c r="A446" s="64"/>
      <c r="B446" s="12" t="s">
        <v>33</v>
      </c>
      <c r="C446" s="64"/>
      <c r="D446" s="13">
        <f t="shared" si="32"/>
        <v>26.5</v>
      </c>
      <c r="E446" s="65">
        <f>SUM(E56)</f>
        <v>26.5</v>
      </c>
      <c r="F446" s="66"/>
      <c r="G446" s="66"/>
    </row>
    <row r="447" spans="1:7" ht="13.5" customHeight="1" x14ac:dyDescent="0.25">
      <c r="A447" s="83" t="s">
        <v>157</v>
      </c>
      <c r="B447" s="83"/>
      <c r="C447" s="50" t="s">
        <v>34</v>
      </c>
      <c r="D447" s="51">
        <f t="shared" si="32"/>
        <v>1603.6000000000001</v>
      </c>
      <c r="E447" s="51">
        <f t="shared" ref="E447:F447" si="33">SUM(E448:E452)</f>
        <v>978.50000000000011</v>
      </c>
      <c r="F447" s="51">
        <f t="shared" si="33"/>
        <v>2.7</v>
      </c>
      <c r="G447" s="51">
        <f>SUM(G448:G452)</f>
        <v>625.1</v>
      </c>
    </row>
    <row r="448" spans="1:7" ht="12.95" customHeight="1" x14ac:dyDescent="0.25">
      <c r="A448" s="56"/>
      <c r="B448" s="12" t="s">
        <v>15</v>
      </c>
      <c r="C448" s="58"/>
      <c r="D448" s="13">
        <f t="shared" si="32"/>
        <v>849</v>
      </c>
      <c r="E448" s="13">
        <f>SUM(E57)</f>
        <v>795.7</v>
      </c>
      <c r="F448" s="13"/>
      <c r="G448" s="13">
        <f>SUM(G57)</f>
        <v>53.3</v>
      </c>
    </row>
    <row r="449" spans="1:7" ht="12.95" customHeight="1" x14ac:dyDescent="0.25">
      <c r="A449" s="64"/>
      <c r="B449" s="12" t="s">
        <v>33</v>
      </c>
      <c r="C449" s="64"/>
      <c r="D449" s="13">
        <f t="shared" si="32"/>
        <v>141</v>
      </c>
      <c r="E449" s="65">
        <f>SUM(E58)</f>
        <v>109.5</v>
      </c>
      <c r="F449" s="65"/>
      <c r="G449" s="65">
        <f t="shared" ref="G449" si="34">SUM(G58)</f>
        <v>31.5</v>
      </c>
    </row>
    <row r="450" spans="1:7" ht="12.95" customHeight="1" x14ac:dyDescent="0.25">
      <c r="A450" s="64"/>
      <c r="B450" s="12" t="s">
        <v>21</v>
      </c>
      <c r="C450" s="64"/>
      <c r="D450" s="13">
        <f t="shared" si="32"/>
        <v>570.70000000000005</v>
      </c>
      <c r="E450" s="65">
        <f t="shared" ref="E450:F450" si="35">SUM(E59)</f>
        <v>66.099999999999994</v>
      </c>
      <c r="F450" s="65">
        <f t="shared" si="35"/>
        <v>2.7</v>
      </c>
      <c r="G450" s="65">
        <f>SUM(G59)</f>
        <v>504.6</v>
      </c>
    </row>
    <row r="451" spans="1:7" ht="12.95" customHeight="1" x14ac:dyDescent="0.25">
      <c r="A451" s="64"/>
      <c r="B451" s="12" t="s">
        <v>117</v>
      </c>
      <c r="C451" s="64"/>
      <c r="D451" s="13">
        <f t="shared" si="32"/>
        <v>7.2</v>
      </c>
      <c r="E451" s="65">
        <f t="shared" ref="E451" si="36">SUM(E60)</f>
        <v>7.2</v>
      </c>
      <c r="F451" s="65"/>
      <c r="G451" s="65"/>
    </row>
    <row r="452" spans="1:7" ht="12.95" customHeight="1" x14ac:dyDescent="0.25">
      <c r="A452" s="64"/>
      <c r="B452" s="12" t="s">
        <v>28</v>
      </c>
      <c r="C452" s="64"/>
      <c r="D452" s="13">
        <f t="shared" si="32"/>
        <v>35.700000000000003</v>
      </c>
      <c r="E452" s="65"/>
      <c r="F452" s="65"/>
      <c r="G452" s="65">
        <f>SUM(G61)</f>
        <v>35.700000000000003</v>
      </c>
    </row>
    <row r="453" spans="1:7" ht="15" customHeight="1" x14ac:dyDescent="0.25">
      <c r="A453" s="83" t="s">
        <v>158</v>
      </c>
      <c r="B453" s="83"/>
      <c r="C453" s="50" t="s">
        <v>35</v>
      </c>
      <c r="D453" s="51">
        <f t="shared" si="32"/>
        <v>1071.4000000000001</v>
      </c>
      <c r="E453" s="51">
        <f>SUM(E454:E458)</f>
        <v>837.4</v>
      </c>
      <c r="F453" s="51">
        <f>SUM(F454:F458)</f>
        <v>0.2</v>
      </c>
      <c r="G453" s="51">
        <f>SUM(G454:G458)</f>
        <v>234</v>
      </c>
    </row>
    <row r="454" spans="1:7" ht="12.95" customHeight="1" x14ac:dyDescent="0.25">
      <c r="A454" s="56"/>
      <c r="B454" s="12" t="s">
        <v>15</v>
      </c>
      <c r="C454" s="58"/>
      <c r="D454" s="13">
        <f t="shared" si="32"/>
        <v>204.5</v>
      </c>
      <c r="E454" s="13">
        <f t="shared" ref="E454" si="37">SUM(E62+E316)</f>
        <v>71.7</v>
      </c>
      <c r="F454" s="13"/>
      <c r="G454" s="13">
        <f>SUM(G62+G316)</f>
        <v>132.80000000000001</v>
      </c>
    </row>
    <row r="455" spans="1:7" ht="12.95" customHeight="1" x14ac:dyDescent="0.25">
      <c r="A455" s="56"/>
      <c r="B455" s="12" t="s">
        <v>21</v>
      </c>
      <c r="C455" s="58"/>
      <c r="D455" s="13">
        <f t="shared" si="32"/>
        <v>199.8</v>
      </c>
      <c r="E455" s="13">
        <f t="shared" ref="E455:F455" si="38">SUM(E63+E314)</f>
        <v>119.2</v>
      </c>
      <c r="F455" s="13">
        <f t="shared" si="38"/>
        <v>0.2</v>
      </c>
      <c r="G455" s="13">
        <f>SUM(G63+G314)</f>
        <v>80.599999999999994</v>
      </c>
    </row>
    <row r="456" spans="1:7" ht="12.95" customHeight="1" x14ac:dyDescent="0.25">
      <c r="A456" s="56"/>
      <c r="B456" s="12" t="s">
        <v>24</v>
      </c>
      <c r="C456" s="58"/>
      <c r="D456" s="13">
        <f t="shared" si="32"/>
        <v>11.6</v>
      </c>
      <c r="E456" s="13"/>
      <c r="F456" s="13"/>
      <c r="G456" s="13">
        <f>SUM(G315)</f>
        <v>11.6</v>
      </c>
    </row>
    <row r="457" spans="1:7" ht="12.95" customHeight="1" x14ac:dyDescent="0.25">
      <c r="A457" s="56"/>
      <c r="B457" s="12" t="s">
        <v>28</v>
      </c>
      <c r="C457" s="58"/>
      <c r="D457" s="13">
        <f t="shared" si="32"/>
        <v>9.5</v>
      </c>
      <c r="E457" s="13">
        <f t="shared" ref="E457" si="39">SUM(E64)</f>
        <v>0.5</v>
      </c>
      <c r="F457" s="13"/>
      <c r="G457" s="13">
        <f>SUM(G64)</f>
        <v>9</v>
      </c>
    </row>
    <row r="458" spans="1:7" ht="12.95" customHeight="1" x14ac:dyDescent="0.25">
      <c r="A458" s="64"/>
      <c r="B458" s="18" t="s">
        <v>20</v>
      </c>
      <c r="C458" s="64"/>
      <c r="D458" s="13">
        <f t="shared" si="32"/>
        <v>646</v>
      </c>
      <c r="E458" s="65">
        <f>SUM(E65)</f>
        <v>646</v>
      </c>
      <c r="F458" s="65"/>
      <c r="G458" s="65"/>
    </row>
    <row r="459" spans="1:7" ht="15" customHeight="1" x14ac:dyDescent="0.25">
      <c r="A459" s="84" t="s">
        <v>159</v>
      </c>
      <c r="B459" s="84"/>
      <c r="C459" s="84"/>
      <c r="D459" s="84"/>
      <c r="E459" s="84"/>
      <c r="F459" s="84"/>
      <c r="G459" s="84"/>
    </row>
    <row r="460" spans="1:7" ht="15" customHeight="1" x14ac:dyDescent="0.25"/>
    <row r="461" spans="1:7" ht="15" customHeight="1" x14ac:dyDescent="0.25"/>
    <row r="462" spans="1:7" ht="15" customHeight="1" x14ac:dyDescent="0.25"/>
    <row r="463" spans="1:7" ht="15" customHeight="1" x14ac:dyDescent="0.25"/>
    <row r="464" spans="1:7" ht="16.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</sheetData>
  <sheetProtection selectLockedCells="1" selectUnlockedCells="1"/>
  <mergeCells count="144"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18:A122"/>
    <mergeCell ref="A13:A14"/>
    <mergeCell ref="A15:A65"/>
    <mergeCell ref="A66:A71"/>
    <mergeCell ref="A72:A76"/>
    <mergeCell ref="A77:A81"/>
    <mergeCell ref="A82:A87"/>
    <mergeCell ref="A88:A93"/>
    <mergeCell ref="A94:A100"/>
    <mergeCell ref="A101:A105"/>
    <mergeCell ref="A106:A111"/>
    <mergeCell ref="A112:A117"/>
    <mergeCell ref="A192:A197"/>
    <mergeCell ref="A123:A129"/>
    <mergeCell ref="A130:A136"/>
    <mergeCell ref="A137:A140"/>
    <mergeCell ref="A141:A146"/>
    <mergeCell ref="A147:A152"/>
    <mergeCell ref="A160:A165"/>
    <mergeCell ref="A166:A171"/>
    <mergeCell ref="A179:A186"/>
    <mergeCell ref="A187:A191"/>
    <mergeCell ref="A153:A159"/>
    <mergeCell ref="A262:A267"/>
    <mergeCell ref="A198:A202"/>
    <mergeCell ref="A203:A207"/>
    <mergeCell ref="A208:A213"/>
    <mergeCell ref="A214:A219"/>
    <mergeCell ref="A220:A225"/>
    <mergeCell ref="A226:A231"/>
    <mergeCell ref="A232:A236"/>
    <mergeCell ref="A237:A242"/>
    <mergeCell ref="A243:A248"/>
    <mergeCell ref="A249:A255"/>
    <mergeCell ref="A256:A261"/>
    <mergeCell ref="A376:A381"/>
    <mergeCell ref="A382:A388"/>
    <mergeCell ref="A329:A332"/>
    <mergeCell ref="A268:A273"/>
    <mergeCell ref="A274:A278"/>
    <mergeCell ref="A279:A284"/>
    <mergeCell ref="A285:A290"/>
    <mergeCell ref="A296:A298"/>
    <mergeCell ref="A299:A304"/>
    <mergeCell ref="A305:A309"/>
    <mergeCell ref="A317:A321"/>
    <mergeCell ref="A322:A328"/>
    <mergeCell ref="A310:A316"/>
    <mergeCell ref="C16:C24"/>
    <mergeCell ref="C25:C32"/>
    <mergeCell ref="C33:C38"/>
    <mergeCell ref="C39:C45"/>
    <mergeCell ref="C46:C51"/>
    <mergeCell ref="A447:B447"/>
    <mergeCell ref="A453:B453"/>
    <mergeCell ref="A459:G459"/>
    <mergeCell ref="A390:B390"/>
    <mergeCell ref="A400:B400"/>
    <mergeCell ref="A411:B411"/>
    <mergeCell ref="A420:B420"/>
    <mergeCell ref="A430:B430"/>
    <mergeCell ref="A439:B439"/>
    <mergeCell ref="A389:B389"/>
    <mergeCell ref="A333:A337"/>
    <mergeCell ref="A338:A341"/>
    <mergeCell ref="A342:A344"/>
    <mergeCell ref="A345:A349"/>
    <mergeCell ref="A350:A354"/>
    <mergeCell ref="A355:A358"/>
    <mergeCell ref="A359:A363"/>
    <mergeCell ref="A364:A367"/>
    <mergeCell ref="A368:A375"/>
    <mergeCell ref="C79:C80"/>
    <mergeCell ref="C84:C86"/>
    <mergeCell ref="C90:C92"/>
    <mergeCell ref="C97:C99"/>
    <mergeCell ref="C103:C104"/>
    <mergeCell ref="C52:C56"/>
    <mergeCell ref="C57:C61"/>
    <mergeCell ref="C62:C65"/>
    <mergeCell ref="C74:C75"/>
    <mergeCell ref="C68:C70"/>
    <mergeCell ref="C138:C140"/>
    <mergeCell ref="C143:C146"/>
    <mergeCell ref="C149:C152"/>
    <mergeCell ref="C155:C158"/>
    <mergeCell ref="C162:C165"/>
    <mergeCell ref="C108:C110"/>
    <mergeCell ref="C114:C116"/>
    <mergeCell ref="C120:C121"/>
    <mergeCell ref="C126:C128"/>
    <mergeCell ref="C133:C135"/>
    <mergeCell ref="C200:C202"/>
    <mergeCell ref="C205:C207"/>
    <mergeCell ref="C210:C213"/>
    <mergeCell ref="C216:C219"/>
    <mergeCell ref="C222:C225"/>
    <mergeCell ref="C168:C171"/>
    <mergeCell ref="C174:C177"/>
    <mergeCell ref="C181:C186"/>
    <mergeCell ref="C189:C191"/>
    <mergeCell ref="C194:C197"/>
    <mergeCell ref="C264:C267"/>
    <mergeCell ref="C270:C273"/>
    <mergeCell ref="C276:C278"/>
    <mergeCell ref="C281:C284"/>
    <mergeCell ref="C228:C231"/>
    <mergeCell ref="C234:C236"/>
    <mergeCell ref="C239:C242"/>
    <mergeCell ref="C245:C248"/>
    <mergeCell ref="C251:C255"/>
    <mergeCell ref="C383:C388"/>
    <mergeCell ref="A291:A295"/>
    <mergeCell ref="A172:A178"/>
    <mergeCell ref="C357:C358"/>
    <mergeCell ref="C361:C363"/>
    <mergeCell ref="C366:C367"/>
    <mergeCell ref="C370:C375"/>
    <mergeCell ref="C377:C381"/>
    <mergeCell ref="C335:C337"/>
    <mergeCell ref="C340:C341"/>
    <mergeCell ref="C343:C344"/>
    <mergeCell ref="C347:C349"/>
    <mergeCell ref="C352:C354"/>
    <mergeCell ref="C312:C313"/>
    <mergeCell ref="C314:C316"/>
    <mergeCell ref="C319:C321"/>
    <mergeCell ref="C324:C328"/>
    <mergeCell ref="C331:C332"/>
    <mergeCell ref="C287:C290"/>
    <mergeCell ref="C292:C294"/>
    <mergeCell ref="C297:C298"/>
    <mergeCell ref="C300:C304"/>
    <mergeCell ref="C307:C309"/>
    <mergeCell ref="C258:C261"/>
  </mergeCells>
  <pageMargins left="0.59027777777777779" right="0.2361111111111111" top="0.43" bottom="0.25972222222222224" header="0.34" footer="0.51180555555555551"/>
  <pageSetup paperSize="9" scale="9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2020-12-02T13:18:53Z</cp:lastPrinted>
  <dcterms:created xsi:type="dcterms:W3CDTF">2019-02-14T11:38:38Z</dcterms:created>
  <dcterms:modified xsi:type="dcterms:W3CDTF">2020-12-02T13:19:54Z</dcterms:modified>
</cp:coreProperties>
</file>