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7-02\"/>
    </mc:Choice>
  </mc:AlternateContent>
  <xr:revisionPtr revIDLastSave="0" documentId="13_ncr:1_{15311A2A-F434-48E1-AD43-63E772B748BB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4" i="1" l="1"/>
  <c r="E387" i="1"/>
  <c r="F387" i="1"/>
  <c r="E363" i="1"/>
  <c r="F363" i="1"/>
  <c r="G361" i="1"/>
  <c r="D167" i="1" l="1"/>
  <c r="D44" i="1"/>
  <c r="D27" i="1"/>
  <c r="D387" i="1" l="1"/>
  <c r="D334" i="1"/>
  <c r="G369" i="1" l="1"/>
  <c r="D369" i="1" s="1"/>
  <c r="D32" i="1"/>
  <c r="E353" i="1" l="1"/>
  <c r="D353" i="1" s="1"/>
  <c r="F353" i="1"/>
  <c r="D19" i="1"/>
  <c r="F358" i="1" l="1"/>
  <c r="G399" i="1" l="1"/>
  <c r="G127" i="1" l="1"/>
  <c r="E375" i="1" l="1"/>
  <c r="F375" i="1"/>
  <c r="G375" i="1"/>
  <c r="G140" i="1"/>
  <c r="D145" i="1"/>
  <c r="G356" i="1"/>
  <c r="E380" i="1" l="1"/>
  <c r="G380" i="1"/>
  <c r="D39" i="1"/>
  <c r="D380" i="1" l="1"/>
  <c r="G406" i="1"/>
  <c r="D406" i="1" s="1"/>
  <c r="E405" i="1"/>
  <c r="F405" i="1"/>
  <c r="G405" i="1"/>
  <c r="E404" i="1"/>
  <c r="G404" i="1"/>
  <c r="G402" i="1"/>
  <c r="D402" i="1" s="1"/>
  <c r="E401" i="1"/>
  <c r="D401" i="1"/>
  <c r="E400" i="1"/>
  <c r="F400" i="1"/>
  <c r="F397" i="1" s="1"/>
  <c r="F383" i="1"/>
  <c r="G383" i="1"/>
  <c r="E385" i="1"/>
  <c r="F385" i="1"/>
  <c r="G385" i="1"/>
  <c r="G377" i="1"/>
  <c r="D377" i="1" s="1"/>
  <c r="E376" i="1"/>
  <c r="G376" i="1"/>
  <c r="E156" i="1"/>
  <c r="F156" i="1"/>
  <c r="G156" i="1"/>
  <c r="D161" i="1"/>
  <c r="E368" i="1"/>
  <c r="F368" i="1"/>
  <c r="G368" i="1"/>
  <c r="E260" i="1"/>
  <c r="F260" i="1"/>
  <c r="G260" i="1"/>
  <c r="D263" i="1"/>
  <c r="G367" i="1"/>
  <c r="E366" i="1"/>
  <c r="F366" i="1"/>
  <c r="G366" i="1"/>
  <c r="D376" i="1" l="1"/>
  <c r="D282" i="1" l="1"/>
  <c r="E358" i="1" l="1"/>
  <c r="E357" i="1"/>
  <c r="F357" i="1"/>
  <c r="G357" i="1"/>
  <c r="E354" i="1"/>
  <c r="E350" i="1"/>
  <c r="F350" i="1"/>
  <c r="G350" i="1"/>
  <c r="F354" i="1"/>
  <c r="G351" i="1" l="1"/>
  <c r="E352" i="1"/>
  <c r="E230" i="1"/>
  <c r="F230" i="1"/>
  <c r="G230" i="1"/>
  <c r="D231" i="1"/>
  <c r="D164" i="1"/>
  <c r="E337" i="1" l="1"/>
  <c r="F337" i="1"/>
  <c r="G337" i="1"/>
  <c r="D338" i="1" l="1"/>
  <c r="E288" i="1"/>
  <c r="F288" i="1"/>
  <c r="G288" i="1"/>
  <c r="D290" i="1"/>
  <c r="D291" i="1"/>
  <c r="E284" i="1"/>
  <c r="F284" i="1"/>
  <c r="G284" i="1"/>
  <c r="D285" i="1"/>
  <c r="E277" i="1"/>
  <c r="F277" i="1"/>
  <c r="G277" i="1"/>
  <c r="D281" i="1"/>
  <c r="D283" i="1"/>
  <c r="D125" i="1"/>
  <c r="D119" i="1"/>
  <c r="D108" i="1"/>
  <c r="D102" i="1"/>
  <c r="D91" i="1"/>
  <c r="D85" i="1"/>
  <c r="D79" i="1"/>
  <c r="D54" i="1"/>
  <c r="D55" i="1"/>
  <c r="D56" i="1"/>
  <c r="D35" i="1"/>
  <c r="D20" i="1" l="1"/>
  <c r="D351" i="1" s="1"/>
  <c r="E13" i="1" l="1"/>
  <c r="F13" i="1"/>
  <c r="G13" i="1"/>
  <c r="D14" i="1"/>
  <c r="E15" i="1"/>
  <c r="F15" i="1"/>
  <c r="G15" i="1"/>
  <c r="D16" i="1"/>
  <c r="D17" i="1"/>
  <c r="D18" i="1"/>
  <c r="D21" i="1"/>
  <c r="D22" i="1"/>
  <c r="D23" i="1"/>
  <c r="D24" i="1"/>
  <c r="D25" i="1"/>
  <c r="D26" i="1"/>
  <c r="D28" i="1"/>
  <c r="D29" i="1"/>
  <c r="D30" i="1"/>
  <c r="D31" i="1"/>
  <c r="D33" i="1"/>
  <c r="D34" i="1"/>
  <c r="D36" i="1"/>
  <c r="D37" i="1"/>
  <c r="D38" i="1"/>
  <c r="D40" i="1"/>
  <c r="D41" i="1"/>
  <c r="D42" i="1"/>
  <c r="D43" i="1"/>
  <c r="D45" i="1"/>
  <c r="D46" i="1"/>
  <c r="D47" i="1"/>
  <c r="D48" i="1"/>
  <c r="D49" i="1"/>
  <c r="D50" i="1"/>
  <c r="D51" i="1"/>
  <c r="D52" i="1"/>
  <c r="D53" i="1"/>
  <c r="D57" i="1"/>
  <c r="D58" i="1"/>
  <c r="D59" i="1"/>
  <c r="E60" i="1"/>
  <c r="F60" i="1"/>
  <c r="G60" i="1"/>
  <c r="D61" i="1"/>
  <c r="D62" i="1"/>
  <c r="D63" i="1"/>
  <c r="D64" i="1"/>
  <c r="E65" i="1"/>
  <c r="F65" i="1"/>
  <c r="G65" i="1"/>
  <c r="D66" i="1"/>
  <c r="D67" i="1"/>
  <c r="D68" i="1"/>
  <c r="D69" i="1"/>
  <c r="E70" i="1"/>
  <c r="F70" i="1"/>
  <c r="G70" i="1"/>
  <c r="D71" i="1"/>
  <c r="D72" i="1"/>
  <c r="D73" i="1"/>
  <c r="D74" i="1"/>
  <c r="E75" i="1"/>
  <c r="F75" i="1"/>
  <c r="G75" i="1"/>
  <c r="D76" i="1"/>
  <c r="D77" i="1"/>
  <c r="D78" i="1"/>
  <c r="D80" i="1"/>
  <c r="E81" i="1"/>
  <c r="F81" i="1"/>
  <c r="G81" i="1"/>
  <c r="D82" i="1"/>
  <c r="D83" i="1"/>
  <c r="D84" i="1"/>
  <c r="D86" i="1"/>
  <c r="E87" i="1"/>
  <c r="F87" i="1"/>
  <c r="G87" i="1"/>
  <c r="D88" i="1"/>
  <c r="D89" i="1"/>
  <c r="D90" i="1"/>
  <c r="D92" i="1"/>
  <c r="E93" i="1"/>
  <c r="F93" i="1"/>
  <c r="G93" i="1"/>
  <c r="D94" i="1"/>
  <c r="D95" i="1"/>
  <c r="D96" i="1"/>
  <c r="D97" i="1"/>
  <c r="E98" i="1"/>
  <c r="F98" i="1"/>
  <c r="G98" i="1"/>
  <c r="D99" i="1"/>
  <c r="D100" i="1"/>
  <c r="D101" i="1"/>
  <c r="D103" i="1"/>
  <c r="E104" i="1"/>
  <c r="F104" i="1"/>
  <c r="G104" i="1"/>
  <c r="D105" i="1"/>
  <c r="D106" i="1"/>
  <c r="D107" i="1"/>
  <c r="D109" i="1"/>
  <c r="E110" i="1"/>
  <c r="F110" i="1"/>
  <c r="G110" i="1"/>
  <c r="D111" i="1"/>
  <c r="D112" i="1"/>
  <c r="D113" i="1"/>
  <c r="D114" i="1"/>
  <c r="E115" i="1"/>
  <c r="F115" i="1"/>
  <c r="G115" i="1"/>
  <c r="D116" i="1"/>
  <c r="D117" i="1"/>
  <c r="D118" i="1"/>
  <c r="D120" i="1"/>
  <c r="E121" i="1"/>
  <c r="F121" i="1"/>
  <c r="G121" i="1"/>
  <c r="D122" i="1"/>
  <c r="D123" i="1"/>
  <c r="D124" i="1"/>
  <c r="D126" i="1"/>
  <c r="E127" i="1"/>
  <c r="F127" i="1"/>
  <c r="D128" i="1"/>
  <c r="D129" i="1"/>
  <c r="E130" i="1"/>
  <c r="F130" i="1"/>
  <c r="G130" i="1"/>
  <c r="D131" i="1"/>
  <c r="D132" i="1"/>
  <c r="D133" i="1"/>
  <c r="D134" i="1"/>
  <c r="E135" i="1"/>
  <c r="F135" i="1"/>
  <c r="G135" i="1"/>
  <c r="D136" i="1"/>
  <c r="D137" i="1"/>
  <c r="D138" i="1"/>
  <c r="D139" i="1"/>
  <c r="E140" i="1"/>
  <c r="F140" i="1"/>
  <c r="D141" i="1"/>
  <c r="D142" i="1"/>
  <c r="D143" i="1"/>
  <c r="D144" i="1"/>
  <c r="E146" i="1"/>
  <c r="F146" i="1"/>
  <c r="G146" i="1"/>
  <c r="D147" i="1"/>
  <c r="D148" i="1"/>
  <c r="D149" i="1"/>
  <c r="D150" i="1"/>
  <c r="E151" i="1"/>
  <c r="F151" i="1"/>
  <c r="G151" i="1"/>
  <c r="D152" i="1"/>
  <c r="D153" i="1"/>
  <c r="D154" i="1"/>
  <c r="D155" i="1"/>
  <c r="D157" i="1"/>
  <c r="D158" i="1"/>
  <c r="D159" i="1"/>
  <c r="D160" i="1"/>
  <c r="E162" i="1"/>
  <c r="F162" i="1"/>
  <c r="G162" i="1"/>
  <c r="D163" i="1"/>
  <c r="D165" i="1"/>
  <c r="D166" i="1"/>
  <c r="D168" i="1"/>
  <c r="E169" i="1"/>
  <c r="F169" i="1"/>
  <c r="G169" i="1"/>
  <c r="D170" i="1"/>
  <c r="D171" i="1"/>
  <c r="D172" i="1"/>
  <c r="D173" i="1"/>
  <c r="E174" i="1"/>
  <c r="F174" i="1"/>
  <c r="G174" i="1"/>
  <c r="D175" i="1"/>
  <c r="D176" i="1"/>
  <c r="D177" i="1"/>
  <c r="D178" i="1"/>
  <c r="E179" i="1"/>
  <c r="F179" i="1"/>
  <c r="G179" i="1"/>
  <c r="D180" i="1"/>
  <c r="D181" i="1"/>
  <c r="D182" i="1"/>
  <c r="D183" i="1"/>
  <c r="E184" i="1"/>
  <c r="F184" i="1"/>
  <c r="G184" i="1"/>
  <c r="D185" i="1"/>
  <c r="D186" i="1"/>
  <c r="D187" i="1"/>
  <c r="D188" i="1"/>
  <c r="E189" i="1"/>
  <c r="F189" i="1"/>
  <c r="G189" i="1"/>
  <c r="D190" i="1"/>
  <c r="D191" i="1"/>
  <c r="D192" i="1"/>
  <c r="D193" i="1"/>
  <c r="E194" i="1"/>
  <c r="F194" i="1"/>
  <c r="G194" i="1"/>
  <c r="D195" i="1"/>
  <c r="D196" i="1"/>
  <c r="D197" i="1"/>
  <c r="D198" i="1"/>
  <c r="E199" i="1"/>
  <c r="F199" i="1"/>
  <c r="G199" i="1"/>
  <c r="D200" i="1"/>
  <c r="D201" i="1"/>
  <c r="D202" i="1"/>
  <c r="D203" i="1"/>
  <c r="E204" i="1"/>
  <c r="F204" i="1"/>
  <c r="G204" i="1"/>
  <c r="D205" i="1"/>
  <c r="D206" i="1"/>
  <c r="D207" i="1"/>
  <c r="D208" i="1"/>
  <c r="E209" i="1"/>
  <c r="F209" i="1"/>
  <c r="G209" i="1"/>
  <c r="D210" i="1"/>
  <c r="D211" i="1"/>
  <c r="D212" i="1"/>
  <c r="D213" i="1"/>
  <c r="E214" i="1"/>
  <c r="F214" i="1"/>
  <c r="G214" i="1"/>
  <c r="D215" i="1"/>
  <c r="D216" i="1"/>
  <c r="D217" i="1"/>
  <c r="D218" i="1"/>
  <c r="E219" i="1"/>
  <c r="F219" i="1"/>
  <c r="G219" i="1"/>
  <c r="D220" i="1"/>
  <c r="D221" i="1"/>
  <c r="D222" i="1"/>
  <c r="D223" i="1"/>
  <c r="E224" i="1"/>
  <c r="F224" i="1"/>
  <c r="G224" i="1"/>
  <c r="D225" i="1"/>
  <c r="D226" i="1"/>
  <c r="D227" i="1"/>
  <c r="D228" i="1"/>
  <c r="D229" i="1"/>
  <c r="D232" i="1"/>
  <c r="D233" i="1"/>
  <c r="D234" i="1"/>
  <c r="E235" i="1"/>
  <c r="F235" i="1"/>
  <c r="G235" i="1"/>
  <c r="D236" i="1"/>
  <c r="D237" i="1"/>
  <c r="D238" i="1"/>
  <c r="D239" i="1"/>
  <c r="E240" i="1"/>
  <c r="F240" i="1"/>
  <c r="G240" i="1"/>
  <c r="D241" i="1"/>
  <c r="D242" i="1"/>
  <c r="D243" i="1"/>
  <c r="D244" i="1"/>
  <c r="E245" i="1"/>
  <c r="F245" i="1"/>
  <c r="G245" i="1"/>
  <c r="D246" i="1"/>
  <c r="D247" i="1"/>
  <c r="D248" i="1"/>
  <c r="D249" i="1"/>
  <c r="E250" i="1"/>
  <c r="F250" i="1"/>
  <c r="G250" i="1"/>
  <c r="D251" i="1"/>
  <c r="D252" i="1"/>
  <c r="D253" i="1"/>
  <c r="D254" i="1"/>
  <c r="E255" i="1"/>
  <c r="F255" i="1"/>
  <c r="G255" i="1"/>
  <c r="D256" i="1"/>
  <c r="D257" i="1"/>
  <c r="D258" i="1"/>
  <c r="D259" i="1"/>
  <c r="D261" i="1"/>
  <c r="D262" i="1"/>
  <c r="E264" i="1"/>
  <c r="F264" i="1"/>
  <c r="G264" i="1"/>
  <c r="D265" i="1"/>
  <c r="D266" i="1"/>
  <c r="E267" i="1"/>
  <c r="F267" i="1"/>
  <c r="G267" i="1"/>
  <c r="D268" i="1"/>
  <c r="D269" i="1"/>
  <c r="D270" i="1"/>
  <c r="D271" i="1"/>
  <c r="D272" i="1"/>
  <c r="E273" i="1"/>
  <c r="F273" i="1"/>
  <c r="G273" i="1"/>
  <c r="D274" i="1"/>
  <c r="D275" i="1"/>
  <c r="D276" i="1"/>
  <c r="D278" i="1"/>
  <c r="D279" i="1"/>
  <c r="D280" i="1"/>
  <c r="D284" i="1"/>
  <c r="D286" i="1"/>
  <c r="D287" i="1"/>
  <c r="D288" i="1"/>
  <c r="D289" i="1"/>
  <c r="D292" i="1"/>
  <c r="D293" i="1"/>
  <c r="E294" i="1"/>
  <c r="F294" i="1"/>
  <c r="G294" i="1"/>
  <c r="D295" i="1"/>
  <c r="D296" i="1"/>
  <c r="D297" i="1"/>
  <c r="E298" i="1"/>
  <c r="F298" i="1"/>
  <c r="G298" i="1"/>
  <c r="D299" i="1"/>
  <c r="D300" i="1"/>
  <c r="D301" i="1"/>
  <c r="E302" i="1"/>
  <c r="F302" i="1"/>
  <c r="G302" i="1"/>
  <c r="D303" i="1"/>
  <c r="D304" i="1"/>
  <c r="D305" i="1"/>
  <c r="E306" i="1"/>
  <c r="F306" i="1"/>
  <c r="G306" i="1"/>
  <c r="D307" i="1"/>
  <c r="D308" i="1"/>
  <c r="E309" i="1"/>
  <c r="F309" i="1"/>
  <c r="G309" i="1"/>
  <c r="D310" i="1"/>
  <c r="D311" i="1"/>
  <c r="D312" i="1"/>
  <c r="E313" i="1"/>
  <c r="F313" i="1"/>
  <c r="G313" i="1"/>
  <c r="D314" i="1"/>
  <c r="D315" i="1"/>
  <c r="D316" i="1"/>
  <c r="E317" i="1"/>
  <c r="F317" i="1"/>
  <c r="G317" i="1"/>
  <c r="D318" i="1"/>
  <c r="D319" i="1"/>
  <c r="D320" i="1"/>
  <c r="E321" i="1"/>
  <c r="F321" i="1"/>
  <c r="G321" i="1"/>
  <c r="D322" i="1"/>
  <c r="D323" i="1"/>
  <c r="D324" i="1"/>
  <c r="E325" i="1"/>
  <c r="F325" i="1"/>
  <c r="G325" i="1"/>
  <c r="D326" i="1"/>
  <c r="D327" i="1"/>
  <c r="D328" i="1"/>
  <c r="E329" i="1"/>
  <c r="F329" i="1"/>
  <c r="G329" i="1"/>
  <c r="D330" i="1"/>
  <c r="D331" i="1"/>
  <c r="D332" i="1"/>
  <c r="D333" i="1"/>
  <c r="D335" i="1"/>
  <c r="D336" i="1"/>
  <c r="D339" i="1"/>
  <c r="D340" i="1"/>
  <c r="E341" i="1"/>
  <c r="F341" i="1"/>
  <c r="G341" i="1"/>
  <c r="D342" i="1"/>
  <c r="D343" i="1"/>
  <c r="D344" i="1"/>
  <c r="D345" i="1"/>
  <c r="D346" i="1"/>
  <c r="E349" i="1"/>
  <c r="G349" i="1"/>
  <c r="D352" i="1"/>
  <c r="D354" i="1"/>
  <c r="E356" i="1"/>
  <c r="F356" i="1"/>
  <c r="D358" i="1"/>
  <c r="G359" i="1"/>
  <c r="D359" i="1" s="1"/>
  <c r="E360" i="1"/>
  <c r="D360" i="1" s="1"/>
  <c r="F360" i="1"/>
  <c r="D361" i="1"/>
  <c r="G362" i="1"/>
  <c r="D363" i="1"/>
  <c r="E364" i="1"/>
  <c r="G364" i="1"/>
  <c r="G370" i="1"/>
  <c r="E371" i="1"/>
  <c r="G371" i="1"/>
  <c r="G373" i="1"/>
  <c r="D373" i="1" s="1"/>
  <c r="G374" i="1"/>
  <c r="D374" i="1" s="1"/>
  <c r="F372" i="1"/>
  <c r="E378" i="1"/>
  <c r="D378" i="1" s="1"/>
  <c r="G379" i="1"/>
  <c r="D379" i="1" s="1"/>
  <c r="E381" i="1"/>
  <c r="D381" i="1" s="1"/>
  <c r="E383" i="1"/>
  <c r="D383" i="1" s="1"/>
  <c r="E384" i="1"/>
  <c r="F384" i="1"/>
  <c r="E386" i="1"/>
  <c r="G386" i="1"/>
  <c r="E388" i="1"/>
  <c r="D388" i="1" s="1"/>
  <c r="F388" i="1"/>
  <c r="E389" i="1"/>
  <c r="D389" i="1" s="1"/>
  <c r="F389" i="1"/>
  <c r="E391" i="1"/>
  <c r="E392" i="1"/>
  <c r="D392" i="1" s="1"/>
  <c r="E393" i="1"/>
  <c r="F393" i="1"/>
  <c r="E394" i="1"/>
  <c r="E395" i="1"/>
  <c r="D395" i="1" s="1"/>
  <c r="F395" i="1"/>
  <c r="E396" i="1"/>
  <c r="D396" i="1" s="1"/>
  <c r="E398" i="1"/>
  <c r="G398" i="1"/>
  <c r="E399" i="1"/>
  <c r="G400" i="1"/>
  <c r="D400" i="1" s="1"/>
  <c r="F403" i="1"/>
  <c r="G407" i="1"/>
  <c r="D407" i="1" s="1"/>
  <c r="E408" i="1"/>
  <c r="D408" i="1" s="1"/>
  <c r="D370" i="1" l="1"/>
  <c r="G365" i="1"/>
  <c r="E397" i="1"/>
  <c r="G397" i="1"/>
  <c r="D169" i="1"/>
  <c r="D357" i="1"/>
  <c r="D306" i="1"/>
  <c r="D294" i="1"/>
  <c r="D273" i="1"/>
  <c r="D255" i="1"/>
  <c r="D235" i="1"/>
  <c r="D230" i="1"/>
  <c r="D224" i="1"/>
  <c r="D356" i="1"/>
  <c r="D162" i="1"/>
  <c r="D151" i="1"/>
  <c r="D140" i="1"/>
  <c r="D93" i="1"/>
  <c r="D70" i="1"/>
  <c r="D146" i="1"/>
  <c r="D325" i="1"/>
  <c r="D317" i="1"/>
  <c r="D309" i="1"/>
  <c r="D371" i="1"/>
  <c r="D98" i="1"/>
  <c r="D250" i="1"/>
  <c r="D199" i="1"/>
  <c r="D130" i="1"/>
  <c r="D264" i="1"/>
  <c r="D260" i="1"/>
  <c r="D245" i="1"/>
  <c r="D240" i="1"/>
  <c r="D219" i="1"/>
  <c r="D194" i="1"/>
  <c r="D184" i="1"/>
  <c r="D179" i="1"/>
  <c r="D174" i="1"/>
  <c r="D364" i="1"/>
  <c r="D391" i="1"/>
  <c r="D337" i="1"/>
  <c r="D386" i="1"/>
  <c r="D329" i="1"/>
  <c r="D313" i="1"/>
  <c r="D121" i="1"/>
  <c r="D115" i="1"/>
  <c r="D75" i="1"/>
  <c r="D375" i="1"/>
  <c r="D350" i="1"/>
  <c r="E348" i="1"/>
  <c r="D399" i="1"/>
  <c r="D394" i="1"/>
  <c r="F390" i="1"/>
  <c r="D367" i="1"/>
  <c r="D366" i="1"/>
  <c r="F382" i="1"/>
  <c r="D384" i="1"/>
  <c r="D385" i="1"/>
  <c r="D368" i="1"/>
  <c r="D15" i="1"/>
  <c r="F348" i="1"/>
  <c r="D405" i="1"/>
  <c r="E403" i="1"/>
  <c r="D393" i="1"/>
  <c r="F365" i="1"/>
  <c r="D341" i="1"/>
  <c r="D321" i="1"/>
  <c r="D209" i="1"/>
  <c r="D204" i="1"/>
  <c r="D189" i="1"/>
  <c r="D156" i="1"/>
  <c r="D104" i="1"/>
  <c r="D81" i="1"/>
  <c r="D60" i="1"/>
  <c r="E372" i="1"/>
  <c r="E365" i="1"/>
  <c r="F355" i="1"/>
  <c r="D302" i="1"/>
  <c r="D298" i="1"/>
  <c r="D277" i="1"/>
  <c r="D267" i="1"/>
  <c r="D214" i="1"/>
  <c r="D135" i="1"/>
  <c r="D127" i="1"/>
  <c r="D110" i="1"/>
  <c r="D87" i="1"/>
  <c r="D65" i="1"/>
  <c r="D13" i="1"/>
  <c r="G403" i="1"/>
  <c r="D404" i="1"/>
  <c r="D398" i="1"/>
  <c r="E390" i="1"/>
  <c r="G390" i="1"/>
  <c r="E382" i="1"/>
  <c r="G372" i="1"/>
  <c r="G382" i="1"/>
  <c r="D362" i="1"/>
  <c r="G355" i="1"/>
  <c r="E355" i="1"/>
  <c r="G348" i="1"/>
  <c r="D349" i="1"/>
  <c r="F347" i="1" l="1"/>
  <c r="D348" i="1"/>
  <c r="D397" i="1"/>
  <c r="D382" i="1"/>
  <c r="D390" i="1"/>
  <c r="E347" i="1"/>
  <c r="D372" i="1"/>
  <c r="D355" i="1"/>
  <c r="D365" i="1"/>
  <c r="G347" i="1"/>
  <c r="D403" i="1"/>
  <c r="D347" i="1" l="1"/>
</calcChain>
</file>

<file path=xl/sharedStrings.xml><?xml version="1.0" encoding="utf-8"?>
<sst xmlns="http://schemas.openxmlformats.org/spreadsheetml/2006/main" count="611" uniqueCount="165">
  <si>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</si>
  <si>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</si>
  <si>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</si>
  <si>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</si>
  <si>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</si>
  <si>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</si>
  <si>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</si>
  <si>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</si>
  <si>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</si>
  <si>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</si>
  <si>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</si>
  <si>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</si>
  <si>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</si>
  <si>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</si>
  <si>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</si>
  <si>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</si>
  <si>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</si>
  <si>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</si>
  <si>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</si>
  <si>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</si>
  <si>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</si>
  <si>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</si>
  <si>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</si>
  <si>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</si>
  <si>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</si>
  <si>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</si>
  <si>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</si>
  <si>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</si>
  <si>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</si>
  <si>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</si>
  <si>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</si>
  <si>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</si>
  <si>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</si>
  <si>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</si>
  <si>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</si>
  <si>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</si>
  <si>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</si>
  <si>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</si>
  <si>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</si>
  <si>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</si>
  <si>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</si>
  <si>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</si>
  <si>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</si>
  <si>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</si>
  <si>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</si>
  <si>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</si>
  <si>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</si>
  <si>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</si>
  <si>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</si>
  <si>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</si>
  <si>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</si>
  <si>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</si>
  <si>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</si>
  <si>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</si>
  <si>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</si>
  <si>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</si>
  <si>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</si>
  <si>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</si>
  <si>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</si>
  <si>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</si>
  <si>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</si>
  <si>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</si>
  <si>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</si>
  <si>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</si>
  <si>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</si>
  <si>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</si>
  <si>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</si>
  <si>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</si>
  <si>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</si>
  <si>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</si>
  <si>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</si>
  <si>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</si>
  <si>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</si>
  <si>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</si>
  <si>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</si>
  <si>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</si>
  <si>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</si>
  <si>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</si>
  <si>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</si>
  <si>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</si>
  <si>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</si>
  <si>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</si>
  <si>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</si>
  <si>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</si>
  <si>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</si>
  <si>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</si>
  <si>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</si>
  <si>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</si>
  <si>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</si>
  <si>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</si>
  <si>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</si>
  <si>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</si>
  <si>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</si>
  <si>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</si>
  <si>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</si>
  <si>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</si>
  <si>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</si>
  <si>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</si>
  <si>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</si>
  <si>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</si>
  <si>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</si>
  <si>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</si>
  <si>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</si>
  <si>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</si>
  <si>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</si>
  <si>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</si>
  <si>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</si>
  <si>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</si>
  <si>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</si>
  <si>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</si>
  <si>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</si>
  <si>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</si>
  <si>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</si>
  <si>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</si>
  <si>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</si>
  <si>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</si>
  <si>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</si>
  <si>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</si>
  <si>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</si>
  <si>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</si>
  <si>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</si>
  <si>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</si>
  <si>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</si>
  <si>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</si>
  <si>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</si>
  <si>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</si>
  <si>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</si>
  <si>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</si>
  <si>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</si>
  <si>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</si>
  <si>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</si>
  <si>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</si>
  <si>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</si>
  <si>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</si>
  <si>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</si>
  <si>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</si>
  <si>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</si>
  <si>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</si>
  <si>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</si>
  <si>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</si>
  <si>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</si>
  <si>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</si>
  <si>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</si>
  <si>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</si>
  <si>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</si>
  <si>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</si>
  <si>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</si>
  <si>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</si>
  <si>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</si>
  <si>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</si>
  <si>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</si>
  <si>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</si>
  <si>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</si>
  <si>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</si>
  <si>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</si>
  <si>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</si>
  <si>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</si>
  <si>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</si>
  <si>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</si>
  <si>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</si>
  <si>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</si>
  <si>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</si>
  <si>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</si>
  <si>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</si>
  <si>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2020 m. liepos 2 d. sprendimu Nr. T-146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</si>
</sst>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0"/>
  <sheetViews>
    <sheetView tabSelected="1" workbookViewId="0">
      <pane ySplit="12" topLeftCell="A339" activePane="bottomLeft" state="frozen"/>
      <selection pane="bottomLeft" activeCell="F6" sqref="F6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164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2" t="s">
        <v>163</v>
      </c>
      <c r="B7" s="92"/>
      <c r="C7" s="92"/>
      <c r="D7" s="92"/>
      <c r="E7" s="92"/>
      <c r="F7" s="92"/>
      <c r="G7" s="92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3" t="s">
        <v>3</v>
      </c>
      <c r="G9" s="93"/>
    </row>
    <row r="10" spans="1:9" ht="12.75" customHeight="1" x14ac:dyDescent="0.25">
      <c r="A10" s="94" t="s">
        <v>4</v>
      </c>
      <c r="B10" s="95" t="s">
        <v>5</v>
      </c>
      <c r="C10" s="94" t="s">
        <v>6</v>
      </c>
      <c r="D10" s="95" t="s">
        <v>7</v>
      </c>
      <c r="E10" s="95" t="s">
        <v>8</v>
      </c>
      <c r="F10" s="95"/>
      <c r="G10" s="95"/>
    </row>
    <row r="11" spans="1:9" x14ac:dyDescent="0.25">
      <c r="A11" s="94"/>
      <c r="B11" s="95"/>
      <c r="C11" s="94"/>
      <c r="D11" s="95"/>
      <c r="E11" s="95" t="s">
        <v>9</v>
      </c>
      <c r="F11" s="95"/>
      <c r="G11" s="95" t="s">
        <v>10</v>
      </c>
    </row>
    <row r="12" spans="1:9" ht="25.5" x14ac:dyDescent="0.25">
      <c r="A12" s="94"/>
      <c r="B12" s="95"/>
      <c r="C12" s="94"/>
      <c r="D12" s="95"/>
      <c r="E12" s="6" t="s">
        <v>11</v>
      </c>
      <c r="F12" s="5" t="s">
        <v>12</v>
      </c>
      <c r="G12" s="95"/>
    </row>
    <row r="13" spans="1:9" s="11" customFormat="1" ht="15" customHeight="1" x14ac:dyDescent="0.25">
      <c r="A13" s="91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91"/>
      <c r="B14" s="13" t="s">
        <v>15</v>
      </c>
      <c r="C14" s="69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79" t="s">
        <v>17</v>
      </c>
      <c r="B15" s="15" t="s">
        <v>18</v>
      </c>
      <c r="C15" s="70"/>
      <c r="D15" s="16">
        <f t="shared" si="0"/>
        <v>21139.4</v>
      </c>
      <c r="E15" s="16">
        <f>SUM(E16:E59)</f>
        <v>14105.699999999999</v>
      </c>
      <c r="F15" s="16">
        <f>SUM(F16:F59)</f>
        <v>4454.1999999999989</v>
      </c>
      <c r="G15" s="16">
        <f>SUM(G16:G59)</f>
        <v>7033.7000000000007</v>
      </c>
    </row>
    <row r="16" spans="1:9" ht="12.75" customHeight="1" x14ac:dyDescent="0.25">
      <c r="A16" s="79"/>
      <c r="B16" s="13" t="s">
        <v>15</v>
      </c>
      <c r="C16" s="76" t="s">
        <v>16</v>
      </c>
      <c r="D16" s="17">
        <f t="shared" si="0"/>
        <v>3998.2000000000003</v>
      </c>
      <c r="E16" s="17">
        <v>3901.8</v>
      </c>
      <c r="F16" s="17">
        <v>3087.6</v>
      </c>
      <c r="G16" s="17">
        <v>96.4</v>
      </c>
      <c r="H16" s="18"/>
    </row>
    <row r="17" spans="1:8" ht="12.95" customHeight="1" x14ac:dyDescent="0.25">
      <c r="A17" s="79"/>
      <c r="B17" s="13" t="s">
        <v>19</v>
      </c>
      <c r="C17" s="77"/>
      <c r="D17" s="14">
        <f t="shared" ref="D17:D99" si="1">SUM(G17+E17)</f>
        <v>27.5</v>
      </c>
      <c r="E17" s="14">
        <v>27.5</v>
      </c>
      <c r="F17" s="14"/>
      <c r="G17" s="14"/>
    </row>
    <row r="18" spans="1:8" ht="12.95" customHeight="1" x14ac:dyDescent="0.25">
      <c r="A18" s="79"/>
      <c r="B18" s="19" t="s">
        <v>20</v>
      </c>
      <c r="C18" s="77"/>
      <c r="D18" s="14">
        <f t="shared" si="1"/>
        <v>1479.8</v>
      </c>
      <c r="E18" s="14">
        <v>1479.8</v>
      </c>
      <c r="F18" s="14">
        <v>833.6</v>
      </c>
      <c r="G18" s="14"/>
    </row>
    <row r="19" spans="1:8" ht="12.95" customHeight="1" x14ac:dyDescent="0.25">
      <c r="A19" s="79"/>
      <c r="B19" s="13" t="s">
        <v>24</v>
      </c>
      <c r="C19" s="77"/>
      <c r="D19" s="14">
        <f t="shared" si="1"/>
        <v>15.9</v>
      </c>
      <c r="E19" s="14">
        <v>15.9</v>
      </c>
      <c r="F19" s="14">
        <v>15.6</v>
      </c>
      <c r="G19" s="14"/>
    </row>
    <row r="20" spans="1:8" ht="12.95" customHeight="1" x14ac:dyDescent="0.25">
      <c r="A20" s="79"/>
      <c r="B20" s="13" t="s">
        <v>162</v>
      </c>
      <c r="C20" s="77"/>
      <c r="D20" s="14">
        <f t="shared" si="1"/>
        <v>47.4</v>
      </c>
      <c r="E20" s="14"/>
      <c r="F20" s="14"/>
      <c r="G20" s="14">
        <v>47.4</v>
      </c>
    </row>
    <row r="21" spans="1:8" ht="12.95" customHeight="1" x14ac:dyDescent="0.25">
      <c r="A21" s="79"/>
      <c r="B21" s="13" t="s">
        <v>21</v>
      </c>
      <c r="C21" s="78"/>
      <c r="D21" s="14">
        <f t="shared" si="1"/>
        <v>107.69999999999999</v>
      </c>
      <c r="E21" s="14">
        <v>42.9</v>
      </c>
      <c r="F21" s="14"/>
      <c r="G21" s="14">
        <v>64.8</v>
      </c>
    </row>
    <row r="22" spans="1:8" ht="12.95" customHeight="1" x14ac:dyDescent="0.25">
      <c r="A22" s="79"/>
      <c r="B22" s="13" t="s">
        <v>15</v>
      </c>
      <c r="C22" s="76" t="s">
        <v>22</v>
      </c>
      <c r="D22" s="14">
        <f t="shared" si="1"/>
        <v>319.70000000000005</v>
      </c>
      <c r="E22" s="14">
        <v>246.3</v>
      </c>
      <c r="F22" s="14"/>
      <c r="G22" s="14">
        <v>73.400000000000006</v>
      </c>
      <c r="H22" s="18"/>
    </row>
    <row r="23" spans="1:8" ht="12.95" customHeight="1" x14ac:dyDescent="0.25">
      <c r="A23" s="79"/>
      <c r="B23" s="13" t="s">
        <v>21</v>
      </c>
      <c r="C23" s="77"/>
      <c r="D23" s="14">
        <f t="shared" si="1"/>
        <v>255.6</v>
      </c>
      <c r="E23" s="14">
        <v>38.4</v>
      </c>
      <c r="F23" s="14">
        <v>8.3000000000000007</v>
      </c>
      <c r="G23" s="14">
        <v>217.2</v>
      </c>
      <c r="H23" s="18"/>
    </row>
    <row r="24" spans="1:8" ht="12.95" customHeight="1" x14ac:dyDescent="0.25">
      <c r="A24" s="79"/>
      <c r="B24" s="13" t="s">
        <v>23</v>
      </c>
      <c r="C24" s="77"/>
      <c r="D24" s="14">
        <f t="shared" si="1"/>
        <v>37.700000000000003</v>
      </c>
      <c r="E24" s="14">
        <v>37.700000000000003</v>
      </c>
      <c r="F24" s="14">
        <v>1.4</v>
      </c>
      <c r="G24" s="14"/>
      <c r="H24" s="18"/>
    </row>
    <row r="25" spans="1:8" ht="12.95" customHeight="1" x14ac:dyDescent="0.25">
      <c r="A25" s="79"/>
      <c r="B25" s="13" t="s">
        <v>24</v>
      </c>
      <c r="C25" s="77"/>
      <c r="D25" s="14">
        <f t="shared" si="1"/>
        <v>14.4</v>
      </c>
      <c r="E25" s="14"/>
      <c r="F25" s="14"/>
      <c r="G25" s="14">
        <v>14.4</v>
      </c>
    </row>
    <row r="26" spans="1:8" ht="12.95" customHeight="1" x14ac:dyDescent="0.25">
      <c r="A26" s="79"/>
      <c r="B26" s="13" t="s">
        <v>160</v>
      </c>
      <c r="C26" s="77"/>
      <c r="D26" s="14">
        <f t="shared" si="1"/>
        <v>146.1</v>
      </c>
      <c r="E26" s="14">
        <v>146.1</v>
      </c>
      <c r="F26" s="14"/>
      <c r="G26" s="14"/>
    </row>
    <row r="27" spans="1:8" ht="12.95" customHeight="1" x14ac:dyDescent="0.25">
      <c r="A27" s="79"/>
      <c r="B27" s="13" t="s">
        <v>117</v>
      </c>
      <c r="C27" s="77"/>
      <c r="D27" s="14">
        <f t="shared" si="1"/>
        <v>22.8</v>
      </c>
      <c r="E27" s="14">
        <v>22.8</v>
      </c>
      <c r="F27" s="14"/>
      <c r="G27" s="14"/>
    </row>
    <row r="28" spans="1:8" ht="12.95" customHeight="1" x14ac:dyDescent="0.25">
      <c r="A28" s="79"/>
      <c r="B28" s="13" t="s">
        <v>26</v>
      </c>
      <c r="C28" s="78"/>
      <c r="D28" s="14">
        <f t="shared" si="1"/>
        <v>19.5</v>
      </c>
      <c r="E28" s="14"/>
      <c r="F28" s="14"/>
      <c r="G28" s="14">
        <v>19.5</v>
      </c>
    </row>
    <row r="29" spans="1:8" ht="12.95" customHeight="1" x14ac:dyDescent="0.25">
      <c r="A29" s="79"/>
      <c r="B29" s="13" t="s">
        <v>15</v>
      </c>
      <c r="C29" s="76" t="s">
        <v>27</v>
      </c>
      <c r="D29" s="14">
        <f t="shared" si="1"/>
        <v>573.5</v>
      </c>
      <c r="E29" s="14">
        <v>465.3</v>
      </c>
      <c r="F29" s="14">
        <v>82.7</v>
      </c>
      <c r="G29" s="14">
        <v>108.2</v>
      </c>
      <c r="H29" s="18"/>
    </row>
    <row r="30" spans="1:8" ht="12.95" customHeight="1" x14ac:dyDescent="0.25">
      <c r="A30" s="79"/>
      <c r="B30" s="13" t="s">
        <v>21</v>
      </c>
      <c r="C30" s="77"/>
      <c r="D30" s="14">
        <f t="shared" si="1"/>
        <v>775.80000000000007</v>
      </c>
      <c r="E30" s="14">
        <v>4.5999999999999996</v>
      </c>
      <c r="F30" s="14">
        <v>4.5</v>
      </c>
      <c r="G30" s="14">
        <v>771.2</v>
      </c>
      <c r="H30" s="18"/>
    </row>
    <row r="31" spans="1:8" ht="12.95" customHeight="1" x14ac:dyDescent="0.25">
      <c r="A31" s="79"/>
      <c r="B31" s="13" t="s">
        <v>24</v>
      </c>
      <c r="C31" s="77"/>
      <c r="D31" s="14">
        <f t="shared" si="1"/>
        <v>59</v>
      </c>
      <c r="E31" s="14"/>
      <c r="F31" s="14"/>
      <c r="G31" s="14">
        <v>59</v>
      </c>
      <c r="H31" s="18"/>
    </row>
    <row r="32" spans="1:8" ht="12.95" customHeight="1" x14ac:dyDescent="0.25">
      <c r="A32" s="79"/>
      <c r="B32" s="13" t="s">
        <v>25</v>
      </c>
      <c r="C32" s="77"/>
      <c r="D32" s="14">
        <f t="shared" si="1"/>
        <v>350</v>
      </c>
      <c r="E32" s="14"/>
      <c r="F32" s="14"/>
      <c r="G32" s="14">
        <v>350</v>
      </c>
      <c r="H32" s="18"/>
    </row>
    <row r="33" spans="1:8" ht="12.95" customHeight="1" x14ac:dyDescent="0.25">
      <c r="A33" s="79"/>
      <c r="B33" s="13" t="s">
        <v>28</v>
      </c>
      <c r="C33" s="78"/>
      <c r="D33" s="14">
        <f t="shared" si="1"/>
        <v>83.5</v>
      </c>
      <c r="E33" s="14"/>
      <c r="F33" s="14"/>
      <c r="G33" s="14">
        <v>83.5</v>
      </c>
      <c r="H33" s="20"/>
    </row>
    <row r="34" spans="1:8" ht="12.95" customHeight="1" x14ac:dyDescent="0.25">
      <c r="A34" s="79"/>
      <c r="B34" s="13" t="s">
        <v>15</v>
      </c>
      <c r="C34" s="76" t="s">
        <v>29</v>
      </c>
      <c r="D34" s="14">
        <f t="shared" si="1"/>
        <v>1537.9</v>
      </c>
      <c r="E34" s="14">
        <v>425.4</v>
      </c>
      <c r="F34" s="14">
        <v>98.5</v>
      </c>
      <c r="G34" s="14">
        <v>1112.5</v>
      </c>
      <c r="H34" s="18"/>
    </row>
    <row r="35" spans="1:8" ht="12.95" customHeight="1" x14ac:dyDescent="0.25">
      <c r="A35" s="79"/>
      <c r="B35" s="13" t="s">
        <v>162</v>
      </c>
      <c r="C35" s="77"/>
      <c r="D35" s="14">
        <f t="shared" si="1"/>
        <v>260</v>
      </c>
      <c r="E35" s="14"/>
      <c r="F35" s="14"/>
      <c r="G35" s="14">
        <v>260</v>
      </c>
      <c r="H35" s="18"/>
    </row>
    <row r="36" spans="1:8" ht="12.95" customHeight="1" x14ac:dyDescent="0.25">
      <c r="A36" s="79"/>
      <c r="B36" s="13" t="s">
        <v>21</v>
      </c>
      <c r="C36" s="77"/>
      <c r="D36" s="14">
        <f t="shared" si="1"/>
        <v>217.5</v>
      </c>
      <c r="E36" s="14"/>
      <c r="F36" s="14"/>
      <c r="G36" s="14">
        <v>217.5</v>
      </c>
      <c r="H36" s="18"/>
    </row>
    <row r="37" spans="1:8" ht="12.95" customHeight="1" x14ac:dyDescent="0.25">
      <c r="A37" s="79"/>
      <c r="B37" s="13" t="s">
        <v>24</v>
      </c>
      <c r="C37" s="77"/>
      <c r="D37" s="14">
        <f t="shared" si="1"/>
        <v>50</v>
      </c>
      <c r="E37" s="14"/>
      <c r="F37" s="14"/>
      <c r="G37" s="14">
        <v>50</v>
      </c>
      <c r="H37" s="18"/>
    </row>
    <row r="38" spans="1:8" ht="12.75" customHeight="1" x14ac:dyDescent="0.25">
      <c r="A38" s="79"/>
      <c r="B38" s="13" t="s">
        <v>28</v>
      </c>
      <c r="C38" s="77"/>
      <c r="D38" s="14">
        <f t="shared" si="1"/>
        <v>38.4</v>
      </c>
      <c r="E38" s="21"/>
      <c r="F38" s="21"/>
      <c r="G38" s="14">
        <v>38.4</v>
      </c>
    </row>
    <row r="39" spans="1:8" ht="12.75" customHeight="1" x14ac:dyDescent="0.25">
      <c r="A39" s="79"/>
      <c r="B39" s="13" t="s">
        <v>117</v>
      </c>
      <c r="C39" s="77"/>
      <c r="D39" s="14">
        <f t="shared" si="1"/>
        <v>3670.9</v>
      </c>
      <c r="E39" s="22">
        <v>1590.4</v>
      </c>
      <c r="F39" s="21"/>
      <c r="G39" s="14">
        <v>2080.5</v>
      </c>
    </row>
    <row r="40" spans="1:8" ht="12.75" customHeight="1" x14ac:dyDescent="0.25">
      <c r="A40" s="79"/>
      <c r="B40" s="19" t="s">
        <v>20</v>
      </c>
      <c r="C40" s="78"/>
      <c r="D40" s="14">
        <f t="shared" si="1"/>
        <v>27.8</v>
      </c>
      <c r="E40" s="22">
        <v>27.8</v>
      </c>
      <c r="F40" s="21"/>
      <c r="G40" s="14"/>
    </row>
    <row r="41" spans="1:8" ht="12.95" customHeight="1" x14ac:dyDescent="0.25">
      <c r="A41" s="79"/>
      <c r="B41" s="13" t="s">
        <v>15</v>
      </c>
      <c r="C41" s="76" t="s">
        <v>30</v>
      </c>
      <c r="D41" s="14">
        <f t="shared" si="1"/>
        <v>1119.2</v>
      </c>
      <c r="E41" s="14">
        <v>1010.9</v>
      </c>
      <c r="F41" s="14"/>
      <c r="G41" s="14">
        <v>108.3</v>
      </c>
    </row>
    <row r="42" spans="1:8" ht="12.95" customHeight="1" x14ac:dyDescent="0.25">
      <c r="A42" s="79"/>
      <c r="B42" s="13" t="s">
        <v>31</v>
      </c>
      <c r="C42" s="77"/>
      <c r="D42" s="14">
        <f>SUM(G42+E42)</f>
        <v>2629.2</v>
      </c>
      <c r="E42" s="14">
        <v>2629.2</v>
      </c>
      <c r="F42" s="14">
        <v>209.3</v>
      </c>
      <c r="G42" s="14"/>
    </row>
    <row r="43" spans="1:8" ht="12.95" customHeight="1" x14ac:dyDescent="0.25">
      <c r="A43" s="79"/>
      <c r="B43" s="13" t="s">
        <v>21</v>
      </c>
      <c r="C43" s="77"/>
      <c r="D43" s="14">
        <f t="shared" si="1"/>
        <v>550.20000000000005</v>
      </c>
      <c r="E43" s="14">
        <v>143.4</v>
      </c>
      <c r="F43" s="14">
        <v>105.4</v>
      </c>
      <c r="G43" s="14">
        <v>406.8</v>
      </c>
    </row>
    <row r="44" spans="1:8" ht="12.95" customHeight="1" x14ac:dyDescent="0.25">
      <c r="A44" s="79"/>
      <c r="B44" s="13" t="s">
        <v>117</v>
      </c>
      <c r="C44" s="77"/>
      <c r="D44" s="14">
        <f t="shared" si="1"/>
        <v>5</v>
      </c>
      <c r="E44" s="14">
        <v>5</v>
      </c>
      <c r="F44" s="14"/>
      <c r="G44" s="14"/>
    </row>
    <row r="45" spans="1:8" ht="12.95" customHeight="1" x14ac:dyDescent="0.25">
      <c r="A45" s="79"/>
      <c r="B45" s="19" t="s">
        <v>20</v>
      </c>
      <c r="C45" s="78"/>
      <c r="D45" s="14">
        <f t="shared" si="1"/>
        <v>1.6</v>
      </c>
      <c r="E45" s="14">
        <v>1.6</v>
      </c>
      <c r="F45" s="14"/>
      <c r="G45" s="23"/>
    </row>
    <row r="46" spans="1:8" ht="12.95" customHeight="1" x14ac:dyDescent="0.25">
      <c r="A46" s="79"/>
      <c r="B46" s="13" t="s">
        <v>15</v>
      </c>
      <c r="C46" s="76" t="s">
        <v>32</v>
      </c>
      <c r="D46" s="14">
        <f t="shared" si="1"/>
        <v>38</v>
      </c>
      <c r="E46" s="14">
        <v>38</v>
      </c>
      <c r="F46" s="14"/>
      <c r="G46" s="14"/>
      <c r="H46" s="18"/>
    </row>
    <row r="47" spans="1:8" ht="12.95" customHeight="1" x14ac:dyDescent="0.25">
      <c r="A47" s="79"/>
      <c r="B47" s="13" t="s">
        <v>21</v>
      </c>
      <c r="C47" s="77"/>
      <c r="D47" s="14">
        <f t="shared" si="1"/>
        <v>2.9</v>
      </c>
      <c r="E47" s="14">
        <v>2.9</v>
      </c>
      <c r="F47" s="14">
        <v>0.4</v>
      </c>
      <c r="G47" s="14"/>
      <c r="H47" s="18"/>
    </row>
    <row r="48" spans="1:8" ht="12.95" customHeight="1" x14ac:dyDescent="0.25">
      <c r="A48" s="79"/>
      <c r="B48" s="13" t="s">
        <v>24</v>
      </c>
      <c r="C48" s="77"/>
      <c r="D48" s="14">
        <f t="shared" si="1"/>
        <v>0.2</v>
      </c>
      <c r="E48" s="14">
        <v>0.2</v>
      </c>
      <c r="F48" s="14"/>
      <c r="G48" s="14"/>
      <c r="H48" s="18"/>
    </row>
    <row r="49" spans="1:8" ht="12.95" customHeight="1" x14ac:dyDescent="0.25">
      <c r="A49" s="79"/>
      <c r="B49" s="19" t="s">
        <v>20</v>
      </c>
      <c r="C49" s="77"/>
      <c r="D49" s="14">
        <f t="shared" si="1"/>
        <v>4.8</v>
      </c>
      <c r="E49" s="14">
        <v>4.8</v>
      </c>
      <c r="F49" s="14">
        <v>4.7</v>
      </c>
      <c r="G49" s="23"/>
    </row>
    <row r="50" spans="1:8" ht="12.95" customHeight="1" x14ac:dyDescent="0.25">
      <c r="A50" s="79"/>
      <c r="B50" s="13" t="s">
        <v>33</v>
      </c>
      <c r="C50" s="78"/>
      <c r="D50" s="14">
        <f t="shared" si="1"/>
        <v>23</v>
      </c>
      <c r="E50" s="14">
        <v>23</v>
      </c>
      <c r="F50" s="14"/>
      <c r="G50" s="23"/>
    </row>
    <row r="51" spans="1:8" ht="12.75" customHeight="1" x14ac:dyDescent="0.25">
      <c r="A51" s="79"/>
      <c r="B51" s="13" t="s">
        <v>15</v>
      </c>
      <c r="C51" s="76" t="s">
        <v>34</v>
      </c>
      <c r="D51" s="14">
        <f t="shared" si="1"/>
        <v>801.5</v>
      </c>
      <c r="E51" s="14">
        <v>754.8</v>
      </c>
      <c r="F51" s="14"/>
      <c r="G51" s="14">
        <v>46.7</v>
      </c>
      <c r="H51" s="18"/>
    </row>
    <row r="52" spans="1:8" ht="12.95" customHeight="1" x14ac:dyDescent="0.25">
      <c r="A52" s="79"/>
      <c r="B52" s="13" t="s">
        <v>33</v>
      </c>
      <c r="C52" s="77"/>
      <c r="D52" s="14">
        <f t="shared" si="1"/>
        <v>127</v>
      </c>
      <c r="E52" s="14">
        <v>95.5</v>
      </c>
      <c r="F52" s="14"/>
      <c r="G52" s="14">
        <v>31.5</v>
      </c>
    </row>
    <row r="53" spans="1:8" ht="12.75" customHeight="1" x14ac:dyDescent="0.25">
      <c r="A53" s="79"/>
      <c r="B53" s="13" t="s">
        <v>21</v>
      </c>
      <c r="C53" s="77"/>
      <c r="D53" s="14">
        <f t="shared" si="1"/>
        <v>658.09999999999991</v>
      </c>
      <c r="E53" s="14">
        <v>71.3</v>
      </c>
      <c r="F53" s="14">
        <v>1.9</v>
      </c>
      <c r="G53" s="14">
        <v>586.79999999999995</v>
      </c>
    </row>
    <row r="54" spans="1:8" ht="12.75" customHeight="1" x14ac:dyDescent="0.25">
      <c r="A54" s="79"/>
      <c r="B54" s="13" t="s">
        <v>117</v>
      </c>
      <c r="C54" s="77"/>
      <c r="D54" s="14">
        <f t="shared" si="1"/>
        <v>7.2</v>
      </c>
      <c r="E54" s="14">
        <v>7.2</v>
      </c>
      <c r="F54" s="14"/>
      <c r="G54" s="14"/>
    </row>
    <row r="55" spans="1:8" ht="12.75" customHeight="1" x14ac:dyDescent="0.25">
      <c r="A55" s="79"/>
      <c r="B55" s="13" t="s">
        <v>28</v>
      </c>
      <c r="C55" s="78"/>
      <c r="D55" s="14">
        <f t="shared" si="1"/>
        <v>35.700000000000003</v>
      </c>
      <c r="E55" s="14"/>
      <c r="F55" s="14"/>
      <c r="G55" s="14">
        <v>35.700000000000003</v>
      </c>
    </row>
    <row r="56" spans="1:8" ht="12.95" customHeight="1" x14ac:dyDescent="0.25">
      <c r="A56" s="79"/>
      <c r="B56" s="13" t="s">
        <v>15</v>
      </c>
      <c r="C56" s="76" t="s">
        <v>35</v>
      </c>
      <c r="D56" s="14">
        <f t="shared" si="1"/>
        <v>216.5</v>
      </c>
      <c r="E56" s="14">
        <v>77.7</v>
      </c>
      <c r="F56" s="14"/>
      <c r="G56" s="14">
        <v>138.80000000000001</v>
      </c>
      <c r="H56" s="18"/>
    </row>
    <row r="57" spans="1:8" ht="12.95" customHeight="1" x14ac:dyDescent="0.25">
      <c r="A57" s="79"/>
      <c r="B57" s="13" t="s">
        <v>21</v>
      </c>
      <c r="C57" s="77"/>
      <c r="D57" s="14">
        <f t="shared" si="1"/>
        <v>126.6</v>
      </c>
      <c r="E57" s="14">
        <v>121.5</v>
      </c>
      <c r="F57" s="14">
        <v>0.3</v>
      </c>
      <c r="G57" s="14">
        <v>5.0999999999999996</v>
      </c>
      <c r="H57" s="18"/>
    </row>
    <row r="58" spans="1:8" ht="12.95" customHeight="1" x14ac:dyDescent="0.25">
      <c r="A58" s="79"/>
      <c r="B58" s="13" t="s">
        <v>28</v>
      </c>
      <c r="C58" s="77"/>
      <c r="D58" s="14">
        <f t="shared" si="1"/>
        <v>10.1</v>
      </c>
      <c r="E58" s="14"/>
      <c r="F58" s="14"/>
      <c r="G58" s="14">
        <v>10.1</v>
      </c>
      <c r="H58" s="18"/>
    </row>
    <row r="59" spans="1:8" ht="12.75" customHeight="1" x14ac:dyDescent="0.25">
      <c r="A59" s="79"/>
      <c r="B59" s="19" t="s">
        <v>20</v>
      </c>
      <c r="C59" s="78"/>
      <c r="D59" s="14">
        <f t="shared" si="1"/>
        <v>646</v>
      </c>
      <c r="E59" s="14">
        <v>646</v>
      </c>
      <c r="F59" s="14"/>
      <c r="G59" s="14"/>
    </row>
    <row r="60" spans="1:8" ht="15" customHeight="1" x14ac:dyDescent="0.25">
      <c r="A60" s="89" t="s">
        <v>36</v>
      </c>
      <c r="B60" s="24" t="s">
        <v>37</v>
      </c>
      <c r="C60" s="25"/>
      <c r="D60" s="26">
        <f t="shared" si="1"/>
        <v>40.5</v>
      </c>
      <c r="E60" s="26">
        <f>SUM(E61:E64)</f>
        <v>28.5</v>
      </c>
      <c r="F60" s="27">
        <f>SUM(F61:F64)</f>
        <v>0</v>
      </c>
      <c r="G60" s="26">
        <f>SUM(G61:G64)</f>
        <v>12</v>
      </c>
    </row>
    <row r="61" spans="1:8" ht="12.75" customHeight="1" x14ac:dyDescent="0.25">
      <c r="A61" s="89"/>
      <c r="B61" s="13" t="s">
        <v>15</v>
      </c>
      <c r="C61" s="69" t="s">
        <v>16</v>
      </c>
      <c r="D61" s="14">
        <f t="shared" si="1"/>
        <v>23</v>
      </c>
      <c r="E61" s="14">
        <v>11</v>
      </c>
      <c r="F61" s="23"/>
      <c r="G61" s="14">
        <v>12</v>
      </c>
    </row>
    <row r="62" spans="1:8" ht="12.95" customHeight="1" x14ac:dyDescent="0.25">
      <c r="A62" s="89"/>
      <c r="B62" s="13" t="s">
        <v>15</v>
      </c>
      <c r="C62" s="76" t="s">
        <v>29</v>
      </c>
      <c r="D62" s="14">
        <f t="shared" si="1"/>
        <v>12.5</v>
      </c>
      <c r="E62" s="14">
        <v>12.5</v>
      </c>
      <c r="F62" s="23"/>
      <c r="G62" s="23"/>
    </row>
    <row r="63" spans="1:8" ht="12.95" customHeight="1" x14ac:dyDescent="0.25">
      <c r="A63" s="89"/>
      <c r="B63" s="13" t="s">
        <v>19</v>
      </c>
      <c r="C63" s="78"/>
      <c r="D63" s="14">
        <f t="shared" si="1"/>
        <v>0.5</v>
      </c>
      <c r="E63" s="14">
        <v>0.5</v>
      </c>
      <c r="F63" s="23"/>
      <c r="G63" s="23"/>
    </row>
    <row r="64" spans="1:8" ht="12.75" customHeight="1" x14ac:dyDescent="0.25">
      <c r="A64" s="89"/>
      <c r="B64" s="13" t="s">
        <v>31</v>
      </c>
      <c r="C64" s="69" t="s">
        <v>30</v>
      </c>
      <c r="D64" s="14">
        <f t="shared" si="1"/>
        <v>4.5</v>
      </c>
      <c r="E64" s="14">
        <v>4.5</v>
      </c>
      <c r="F64" s="28"/>
      <c r="G64" s="28"/>
    </row>
    <row r="65" spans="1:7" ht="15" customHeight="1" x14ac:dyDescent="0.25">
      <c r="A65" s="89" t="s">
        <v>38</v>
      </c>
      <c r="B65" s="24" t="s">
        <v>39</v>
      </c>
      <c r="C65" s="25"/>
      <c r="D65" s="26">
        <f t="shared" si="1"/>
        <v>42.8</v>
      </c>
      <c r="E65" s="26">
        <f>SUM(E66:E69)</f>
        <v>41.8</v>
      </c>
      <c r="F65" s="27">
        <f>SUM(F66:F69)</f>
        <v>0</v>
      </c>
      <c r="G65" s="26">
        <f>SUM(G66:G69)</f>
        <v>1</v>
      </c>
    </row>
    <row r="66" spans="1:7" ht="12.75" customHeight="1" x14ac:dyDescent="0.25">
      <c r="A66" s="89"/>
      <c r="B66" s="13" t="s">
        <v>15</v>
      </c>
      <c r="C66" s="69" t="s">
        <v>16</v>
      </c>
      <c r="D66" s="14">
        <f t="shared" si="1"/>
        <v>14.3</v>
      </c>
      <c r="E66" s="14">
        <v>14.3</v>
      </c>
      <c r="F66" s="14"/>
      <c r="G66" s="14"/>
    </row>
    <row r="67" spans="1:7" ht="12.75" customHeight="1" x14ac:dyDescent="0.25">
      <c r="A67" s="89"/>
      <c r="B67" s="13" t="s">
        <v>15</v>
      </c>
      <c r="C67" s="76" t="s">
        <v>29</v>
      </c>
      <c r="D67" s="14">
        <f t="shared" si="1"/>
        <v>17.100000000000001</v>
      </c>
      <c r="E67" s="14">
        <v>16.100000000000001</v>
      </c>
      <c r="F67" s="14"/>
      <c r="G67" s="14">
        <v>1</v>
      </c>
    </row>
    <row r="68" spans="1:7" ht="12.75" customHeight="1" x14ac:dyDescent="0.25">
      <c r="A68" s="89"/>
      <c r="B68" s="13" t="s">
        <v>19</v>
      </c>
      <c r="C68" s="78"/>
      <c r="D68" s="14">
        <f t="shared" si="1"/>
        <v>1.4</v>
      </c>
      <c r="E68" s="14">
        <v>1.4</v>
      </c>
      <c r="F68" s="14"/>
      <c r="G68" s="14"/>
    </row>
    <row r="69" spans="1:7" ht="12.75" customHeight="1" x14ac:dyDescent="0.25">
      <c r="A69" s="89"/>
      <c r="B69" s="13" t="s">
        <v>31</v>
      </c>
      <c r="C69" s="69" t="s">
        <v>30</v>
      </c>
      <c r="D69" s="14">
        <f t="shared" si="1"/>
        <v>10</v>
      </c>
      <c r="E69" s="14">
        <v>10</v>
      </c>
      <c r="F69" s="29"/>
      <c r="G69" s="28"/>
    </row>
    <row r="70" spans="1:7" ht="15" customHeight="1" x14ac:dyDescent="0.25">
      <c r="A70" s="89" t="s">
        <v>40</v>
      </c>
      <c r="B70" s="24" t="s">
        <v>41</v>
      </c>
      <c r="C70" s="71"/>
      <c r="D70" s="26">
        <f t="shared" si="1"/>
        <v>19.900000000000002</v>
      </c>
      <c r="E70" s="26">
        <f>SUM(E71:E74)</f>
        <v>19.900000000000002</v>
      </c>
      <c r="F70" s="27">
        <f>SUM(F71:F74)</f>
        <v>0</v>
      </c>
      <c r="G70" s="27">
        <f>SUM(G71:G74)</f>
        <v>0</v>
      </c>
    </row>
    <row r="71" spans="1:7" ht="12.75" customHeight="1" x14ac:dyDescent="0.25">
      <c r="A71" s="89"/>
      <c r="B71" s="13" t="s">
        <v>15</v>
      </c>
      <c r="C71" s="69" t="s">
        <v>16</v>
      </c>
      <c r="D71" s="14">
        <f t="shared" si="1"/>
        <v>7.5</v>
      </c>
      <c r="E71" s="14">
        <v>7.5</v>
      </c>
      <c r="F71" s="14"/>
      <c r="G71" s="14"/>
    </row>
    <row r="72" spans="1:7" ht="12.75" customHeight="1" x14ac:dyDescent="0.25">
      <c r="A72" s="89"/>
      <c r="B72" s="13" t="s">
        <v>15</v>
      </c>
      <c r="C72" s="76" t="s">
        <v>29</v>
      </c>
      <c r="D72" s="14">
        <f t="shared" si="1"/>
        <v>8.3000000000000007</v>
      </c>
      <c r="E72" s="14">
        <v>8.3000000000000007</v>
      </c>
      <c r="F72" s="14"/>
      <c r="G72" s="14"/>
    </row>
    <row r="73" spans="1:7" ht="12.75" customHeight="1" x14ac:dyDescent="0.25">
      <c r="A73" s="89"/>
      <c r="B73" s="13" t="s">
        <v>19</v>
      </c>
      <c r="C73" s="78"/>
      <c r="D73" s="14">
        <f t="shared" si="1"/>
        <v>0.6</v>
      </c>
      <c r="E73" s="14">
        <v>0.6</v>
      </c>
      <c r="F73" s="14"/>
      <c r="G73" s="14"/>
    </row>
    <row r="74" spans="1:7" ht="12.75" customHeight="1" x14ac:dyDescent="0.25">
      <c r="A74" s="89"/>
      <c r="B74" s="13" t="s">
        <v>31</v>
      </c>
      <c r="C74" s="69" t="s">
        <v>30</v>
      </c>
      <c r="D74" s="14">
        <f t="shared" si="1"/>
        <v>3.5</v>
      </c>
      <c r="E74" s="14">
        <v>3.5</v>
      </c>
      <c r="F74" s="29"/>
      <c r="G74" s="28"/>
    </row>
    <row r="75" spans="1:7" ht="15" customHeight="1" x14ac:dyDescent="0.25">
      <c r="A75" s="89" t="s">
        <v>42</v>
      </c>
      <c r="B75" s="24" t="s">
        <v>43</v>
      </c>
      <c r="C75" s="25"/>
      <c r="D75" s="26">
        <f t="shared" si="1"/>
        <v>48.3</v>
      </c>
      <c r="E75" s="26">
        <f>SUM(E76:E80)</f>
        <v>48.3</v>
      </c>
      <c r="F75" s="27">
        <f>SUM(F76:F80)</f>
        <v>0</v>
      </c>
      <c r="G75" s="27">
        <f>SUM(G76:G80)</f>
        <v>0</v>
      </c>
    </row>
    <row r="76" spans="1:7" ht="12.75" customHeight="1" x14ac:dyDescent="0.25">
      <c r="A76" s="89"/>
      <c r="B76" s="13" t="s">
        <v>15</v>
      </c>
      <c r="C76" s="69" t="s">
        <v>16</v>
      </c>
      <c r="D76" s="14">
        <f t="shared" si="1"/>
        <v>10.9</v>
      </c>
      <c r="E76" s="14">
        <v>10.9</v>
      </c>
      <c r="F76" s="14"/>
      <c r="G76" s="14"/>
    </row>
    <row r="77" spans="1:7" ht="12.75" customHeight="1" x14ac:dyDescent="0.25">
      <c r="A77" s="89"/>
      <c r="B77" s="13" t="s">
        <v>15</v>
      </c>
      <c r="C77" s="76" t="s">
        <v>29</v>
      </c>
      <c r="D77" s="14">
        <f t="shared" si="1"/>
        <v>18.600000000000001</v>
      </c>
      <c r="E77" s="14">
        <v>18.600000000000001</v>
      </c>
      <c r="F77" s="14"/>
      <c r="G77" s="14"/>
    </row>
    <row r="78" spans="1:7" ht="12.75" customHeight="1" x14ac:dyDescent="0.25">
      <c r="A78" s="89"/>
      <c r="B78" s="13" t="s">
        <v>19</v>
      </c>
      <c r="C78" s="77"/>
      <c r="D78" s="14">
        <f t="shared" si="1"/>
        <v>2.5</v>
      </c>
      <c r="E78" s="14">
        <v>2.5</v>
      </c>
      <c r="F78" s="14"/>
      <c r="G78" s="14"/>
    </row>
    <row r="79" spans="1:7" ht="12.75" customHeight="1" x14ac:dyDescent="0.25">
      <c r="A79" s="89"/>
      <c r="B79" s="13" t="s">
        <v>31</v>
      </c>
      <c r="C79" s="78"/>
      <c r="D79" s="14">
        <f t="shared" si="1"/>
        <v>13</v>
      </c>
      <c r="E79" s="14">
        <v>13</v>
      </c>
      <c r="F79" s="14"/>
      <c r="G79" s="14"/>
    </row>
    <row r="80" spans="1:7" ht="12.75" customHeight="1" x14ac:dyDescent="0.25">
      <c r="A80" s="89"/>
      <c r="B80" s="13" t="s">
        <v>31</v>
      </c>
      <c r="C80" s="69" t="s">
        <v>30</v>
      </c>
      <c r="D80" s="14">
        <f t="shared" si="1"/>
        <v>3.3</v>
      </c>
      <c r="E80" s="14">
        <v>3.3</v>
      </c>
      <c r="F80" s="29"/>
      <c r="G80" s="28"/>
    </row>
    <row r="81" spans="1:7" ht="15" customHeight="1" x14ac:dyDescent="0.25">
      <c r="A81" s="90" t="s">
        <v>44</v>
      </c>
      <c r="B81" s="24" t="s">
        <v>45</v>
      </c>
      <c r="C81" s="71"/>
      <c r="D81" s="26">
        <f t="shared" si="1"/>
        <v>38.5</v>
      </c>
      <c r="E81" s="26">
        <f>SUM(E82:E86)</f>
        <v>22.299999999999997</v>
      </c>
      <c r="F81" s="27">
        <f>SUM(F82:F86)</f>
        <v>0</v>
      </c>
      <c r="G81" s="26">
        <f>SUM(G82:G86)</f>
        <v>16.2</v>
      </c>
    </row>
    <row r="82" spans="1:7" ht="12.75" customHeight="1" x14ac:dyDescent="0.25">
      <c r="A82" s="90"/>
      <c r="B82" s="13" t="s">
        <v>15</v>
      </c>
      <c r="C82" s="69" t="s">
        <v>16</v>
      </c>
      <c r="D82" s="14">
        <f t="shared" si="1"/>
        <v>10.8</v>
      </c>
      <c r="E82" s="14">
        <v>10.8</v>
      </c>
      <c r="F82" s="14"/>
      <c r="G82" s="14"/>
    </row>
    <row r="83" spans="1:7" ht="12.75" customHeight="1" x14ac:dyDescent="0.25">
      <c r="A83" s="90"/>
      <c r="B83" s="13" t="s">
        <v>15</v>
      </c>
      <c r="C83" s="76" t="s">
        <v>29</v>
      </c>
      <c r="D83" s="14">
        <f t="shared" si="1"/>
        <v>5.6</v>
      </c>
      <c r="E83" s="14">
        <v>5.6</v>
      </c>
      <c r="F83" s="14"/>
      <c r="G83" s="14"/>
    </row>
    <row r="84" spans="1:7" ht="12.75" customHeight="1" x14ac:dyDescent="0.25">
      <c r="A84" s="90"/>
      <c r="B84" s="13" t="s">
        <v>19</v>
      </c>
      <c r="C84" s="77"/>
      <c r="D84" s="14">
        <f t="shared" si="1"/>
        <v>0.9</v>
      </c>
      <c r="E84" s="14">
        <v>0.9</v>
      </c>
      <c r="F84" s="14"/>
      <c r="G84" s="14"/>
    </row>
    <row r="85" spans="1:7" ht="12.75" customHeight="1" x14ac:dyDescent="0.25">
      <c r="A85" s="90"/>
      <c r="B85" s="13" t="s">
        <v>31</v>
      </c>
      <c r="C85" s="78"/>
      <c r="D85" s="14">
        <f t="shared" si="1"/>
        <v>16.2</v>
      </c>
      <c r="E85" s="14"/>
      <c r="F85" s="14"/>
      <c r="G85" s="14">
        <v>16.2</v>
      </c>
    </row>
    <row r="86" spans="1:7" ht="12.75" customHeight="1" x14ac:dyDescent="0.25">
      <c r="A86" s="90"/>
      <c r="B86" s="13" t="s">
        <v>31</v>
      </c>
      <c r="C86" s="69" t="s">
        <v>30</v>
      </c>
      <c r="D86" s="14">
        <f t="shared" si="1"/>
        <v>5</v>
      </c>
      <c r="E86" s="14">
        <v>5</v>
      </c>
      <c r="F86" s="29"/>
      <c r="G86" s="28"/>
    </row>
    <row r="87" spans="1:7" ht="15" customHeight="1" x14ac:dyDescent="0.25">
      <c r="A87" s="90" t="s">
        <v>46</v>
      </c>
      <c r="B87" s="24" t="s">
        <v>47</v>
      </c>
      <c r="C87" s="71"/>
      <c r="D87" s="26">
        <f t="shared" si="1"/>
        <v>69.900000000000006</v>
      </c>
      <c r="E87" s="26">
        <f>SUM(E88:E92)</f>
        <v>56.9</v>
      </c>
      <c r="F87" s="27">
        <f>SUM(F88:F92)</f>
        <v>0</v>
      </c>
      <c r="G87" s="26">
        <f>SUM(G88:G92)</f>
        <v>13</v>
      </c>
    </row>
    <row r="88" spans="1:7" ht="12.75" customHeight="1" x14ac:dyDescent="0.25">
      <c r="A88" s="90"/>
      <c r="B88" s="13" t="s">
        <v>15</v>
      </c>
      <c r="C88" s="69" t="s">
        <v>16</v>
      </c>
      <c r="D88" s="14">
        <f t="shared" si="1"/>
        <v>16</v>
      </c>
      <c r="E88" s="14">
        <v>16</v>
      </c>
      <c r="F88" s="14"/>
      <c r="G88" s="14"/>
    </row>
    <row r="89" spans="1:7" ht="12.75" customHeight="1" x14ac:dyDescent="0.25">
      <c r="A89" s="90"/>
      <c r="B89" s="13" t="s">
        <v>15</v>
      </c>
      <c r="C89" s="76" t="s">
        <v>29</v>
      </c>
      <c r="D89" s="14">
        <f t="shared" si="1"/>
        <v>17</v>
      </c>
      <c r="E89" s="14">
        <v>16</v>
      </c>
      <c r="F89" s="14"/>
      <c r="G89" s="14">
        <v>1</v>
      </c>
    </row>
    <row r="90" spans="1:7" ht="12.75" customHeight="1" x14ac:dyDescent="0.25">
      <c r="A90" s="90"/>
      <c r="B90" s="13" t="s">
        <v>19</v>
      </c>
      <c r="C90" s="77"/>
      <c r="D90" s="14">
        <f t="shared" si="1"/>
        <v>3.3</v>
      </c>
      <c r="E90" s="14">
        <v>3.3</v>
      </c>
      <c r="F90" s="14"/>
      <c r="G90" s="14"/>
    </row>
    <row r="91" spans="1:7" ht="12.75" customHeight="1" x14ac:dyDescent="0.25">
      <c r="A91" s="90"/>
      <c r="B91" s="13" t="s">
        <v>31</v>
      </c>
      <c r="C91" s="78"/>
      <c r="D91" s="14">
        <f t="shared" si="1"/>
        <v>18</v>
      </c>
      <c r="E91" s="14">
        <v>18</v>
      </c>
      <c r="F91" s="14"/>
      <c r="G91" s="14"/>
    </row>
    <row r="92" spans="1:7" ht="12.75" customHeight="1" x14ac:dyDescent="0.25">
      <c r="A92" s="90"/>
      <c r="B92" s="13" t="s">
        <v>31</v>
      </c>
      <c r="C92" s="69" t="s">
        <v>30</v>
      </c>
      <c r="D92" s="14">
        <f t="shared" si="1"/>
        <v>15.6</v>
      </c>
      <c r="E92" s="14">
        <v>3.6</v>
      </c>
      <c r="F92" s="29"/>
      <c r="G92" s="14">
        <v>12</v>
      </c>
    </row>
    <row r="93" spans="1:7" ht="15" customHeight="1" x14ac:dyDescent="0.25">
      <c r="A93" s="90" t="s">
        <v>48</v>
      </c>
      <c r="B93" s="24" t="s">
        <v>49</v>
      </c>
      <c r="C93" s="25"/>
      <c r="D93" s="26">
        <f t="shared" si="1"/>
        <v>26.2</v>
      </c>
      <c r="E93" s="26">
        <f>SUM(E94:E97)</f>
        <v>26.2</v>
      </c>
      <c r="F93" s="27">
        <f>SUM(F94:F97)</f>
        <v>0</v>
      </c>
      <c r="G93" s="27">
        <f>SUM(G94:G97)</f>
        <v>0</v>
      </c>
    </row>
    <row r="94" spans="1:7" ht="12.95" customHeight="1" x14ac:dyDescent="0.25">
      <c r="A94" s="90"/>
      <c r="B94" s="13" t="s">
        <v>15</v>
      </c>
      <c r="C94" s="72" t="s">
        <v>16</v>
      </c>
      <c r="D94" s="14">
        <f t="shared" si="1"/>
        <v>7.8</v>
      </c>
      <c r="E94" s="14">
        <v>7.8</v>
      </c>
      <c r="F94" s="14"/>
      <c r="G94" s="14"/>
    </row>
    <row r="95" spans="1:7" ht="12.95" customHeight="1" x14ac:dyDescent="0.25">
      <c r="A95" s="90"/>
      <c r="B95" s="13" t="s">
        <v>15</v>
      </c>
      <c r="C95" s="76" t="s">
        <v>29</v>
      </c>
      <c r="D95" s="14">
        <f t="shared" si="1"/>
        <v>14.7</v>
      </c>
      <c r="E95" s="14">
        <v>14.7</v>
      </c>
      <c r="F95" s="14"/>
      <c r="G95" s="14"/>
    </row>
    <row r="96" spans="1:7" ht="12.95" customHeight="1" x14ac:dyDescent="0.25">
      <c r="A96" s="90"/>
      <c r="B96" s="13" t="s">
        <v>19</v>
      </c>
      <c r="C96" s="78"/>
      <c r="D96" s="14">
        <f t="shared" si="1"/>
        <v>0.4</v>
      </c>
      <c r="E96" s="14">
        <v>0.4</v>
      </c>
      <c r="F96" s="14"/>
      <c r="G96" s="14"/>
    </row>
    <row r="97" spans="1:7" ht="12.95" customHeight="1" x14ac:dyDescent="0.25">
      <c r="A97" s="90"/>
      <c r="B97" s="13" t="s">
        <v>31</v>
      </c>
      <c r="C97" s="72" t="s">
        <v>30</v>
      </c>
      <c r="D97" s="14">
        <f t="shared" si="1"/>
        <v>3.3</v>
      </c>
      <c r="E97" s="14">
        <v>3.3</v>
      </c>
      <c r="F97" s="29"/>
      <c r="G97" s="28"/>
    </row>
    <row r="98" spans="1:7" ht="15" customHeight="1" x14ac:dyDescent="0.25">
      <c r="A98" s="90" t="s">
        <v>50</v>
      </c>
      <c r="B98" s="24" t="s">
        <v>51</v>
      </c>
      <c r="C98" s="70"/>
      <c r="D98" s="26">
        <f t="shared" si="1"/>
        <v>54.199999999999996</v>
      </c>
      <c r="E98" s="26">
        <f>SUM(E99:E103)</f>
        <v>47.199999999999996</v>
      </c>
      <c r="F98" s="27">
        <f>SUM(F99:F103)</f>
        <v>0</v>
      </c>
      <c r="G98" s="26">
        <f>SUM(G99:G103)</f>
        <v>7</v>
      </c>
    </row>
    <row r="99" spans="1:7" ht="12.75" customHeight="1" x14ac:dyDescent="0.25">
      <c r="A99" s="90"/>
      <c r="B99" s="13" t="s">
        <v>15</v>
      </c>
      <c r="C99" s="72" t="s">
        <v>16</v>
      </c>
      <c r="D99" s="14">
        <f t="shared" si="1"/>
        <v>15.2</v>
      </c>
      <c r="E99" s="14">
        <v>15.2</v>
      </c>
      <c r="F99" s="14"/>
      <c r="G99" s="14"/>
    </row>
    <row r="100" spans="1:7" ht="12.75" customHeight="1" x14ac:dyDescent="0.25">
      <c r="A100" s="90"/>
      <c r="B100" s="13" t="s">
        <v>15</v>
      </c>
      <c r="C100" s="76" t="s">
        <v>29</v>
      </c>
      <c r="D100" s="14">
        <f t="shared" ref="D100:D157" si="2">SUM(G100+E100)</f>
        <v>20.399999999999999</v>
      </c>
      <c r="E100" s="14">
        <v>20.399999999999999</v>
      </c>
      <c r="F100" s="14"/>
      <c r="G100" s="14"/>
    </row>
    <row r="101" spans="1:7" ht="12.75" customHeight="1" x14ac:dyDescent="0.25">
      <c r="A101" s="90"/>
      <c r="B101" s="13" t="s">
        <v>19</v>
      </c>
      <c r="C101" s="77"/>
      <c r="D101" s="14">
        <f t="shared" si="2"/>
        <v>4</v>
      </c>
      <c r="E101" s="14">
        <v>4</v>
      </c>
      <c r="F101" s="14"/>
      <c r="G101" s="14"/>
    </row>
    <row r="102" spans="1:7" ht="12.75" customHeight="1" x14ac:dyDescent="0.25">
      <c r="A102" s="90"/>
      <c r="B102" s="13" t="s">
        <v>31</v>
      </c>
      <c r="C102" s="78"/>
      <c r="D102" s="14">
        <f t="shared" si="2"/>
        <v>8.5</v>
      </c>
      <c r="E102" s="14">
        <v>1.5</v>
      </c>
      <c r="F102" s="14"/>
      <c r="G102" s="14">
        <v>7</v>
      </c>
    </row>
    <row r="103" spans="1:7" ht="12.75" customHeight="1" x14ac:dyDescent="0.25">
      <c r="A103" s="90"/>
      <c r="B103" s="13" t="s">
        <v>31</v>
      </c>
      <c r="C103" s="72" t="s">
        <v>30</v>
      </c>
      <c r="D103" s="14">
        <f t="shared" si="2"/>
        <v>6.1</v>
      </c>
      <c r="E103" s="14">
        <v>6.1</v>
      </c>
      <c r="F103" s="29"/>
      <c r="G103" s="28"/>
    </row>
    <row r="104" spans="1:7" ht="15" customHeight="1" x14ac:dyDescent="0.25">
      <c r="A104" s="90" t="s">
        <v>52</v>
      </c>
      <c r="B104" s="24" t="s">
        <v>53</v>
      </c>
      <c r="C104" s="70"/>
      <c r="D104" s="26">
        <f t="shared" si="2"/>
        <v>39.700000000000003</v>
      </c>
      <c r="E104" s="26">
        <f>SUM(E105:E109)</f>
        <v>39.700000000000003</v>
      </c>
      <c r="F104" s="27">
        <f>SUM(F105:F109)</f>
        <v>0</v>
      </c>
      <c r="G104" s="27">
        <f>SUM(G105:G109)</f>
        <v>0</v>
      </c>
    </row>
    <row r="105" spans="1:7" ht="12.75" customHeight="1" x14ac:dyDescent="0.25">
      <c r="A105" s="90"/>
      <c r="B105" s="13" t="s">
        <v>15</v>
      </c>
      <c r="C105" s="72" t="s">
        <v>16</v>
      </c>
      <c r="D105" s="14">
        <f t="shared" si="2"/>
        <v>7.9</v>
      </c>
      <c r="E105" s="14">
        <v>7.9</v>
      </c>
      <c r="F105" s="14"/>
      <c r="G105" s="14"/>
    </row>
    <row r="106" spans="1:7" ht="12.75" customHeight="1" x14ac:dyDescent="0.25">
      <c r="A106" s="90"/>
      <c r="B106" s="13" t="s">
        <v>15</v>
      </c>
      <c r="C106" s="76" t="s">
        <v>29</v>
      </c>
      <c r="D106" s="14">
        <f t="shared" si="2"/>
        <v>8.6</v>
      </c>
      <c r="E106" s="14">
        <v>8.6</v>
      </c>
      <c r="F106" s="14"/>
      <c r="G106" s="14"/>
    </row>
    <row r="107" spans="1:7" ht="12.75" customHeight="1" x14ac:dyDescent="0.25">
      <c r="A107" s="90"/>
      <c r="B107" s="13" t="s">
        <v>19</v>
      </c>
      <c r="C107" s="77"/>
      <c r="D107" s="14">
        <f t="shared" si="2"/>
        <v>1.7</v>
      </c>
      <c r="E107" s="14">
        <v>1.7</v>
      </c>
      <c r="F107" s="14"/>
      <c r="G107" s="14"/>
    </row>
    <row r="108" spans="1:7" ht="12.75" customHeight="1" x14ac:dyDescent="0.25">
      <c r="A108" s="90"/>
      <c r="B108" s="13" t="s">
        <v>31</v>
      </c>
      <c r="C108" s="78"/>
      <c r="D108" s="14">
        <f t="shared" si="2"/>
        <v>14</v>
      </c>
      <c r="E108" s="14">
        <v>14</v>
      </c>
      <c r="F108" s="14"/>
      <c r="G108" s="14"/>
    </row>
    <row r="109" spans="1:7" ht="12.75" customHeight="1" x14ac:dyDescent="0.25">
      <c r="A109" s="90"/>
      <c r="B109" s="13" t="s">
        <v>31</v>
      </c>
      <c r="C109" s="72" t="s">
        <v>30</v>
      </c>
      <c r="D109" s="14">
        <f t="shared" si="2"/>
        <v>7.5</v>
      </c>
      <c r="E109" s="14">
        <v>7.5</v>
      </c>
      <c r="F109" s="29"/>
      <c r="G109" s="28"/>
    </row>
    <row r="110" spans="1:7" ht="15" customHeight="1" x14ac:dyDescent="0.25">
      <c r="A110" s="90" t="s">
        <v>54</v>
      </c>
      <c r="B110" s="24" t="s">
        <v>55</v>
      </c>
      <c r="C110" s="70"/>
      <c r="D110" s="26">
        <f t="shared" si="2"/>
        <v>19.700000000000003</v>
      </c>
      <c r="E110" s="26">
        <f>SUM(E111:E114)</f>
        <v>19.700000000000003</v>
      </c>
      <c r="F110" s="27">
        <f>SUM(F111:F114)</f>
        <v>0</v>
      </c>
      <c r="G110" s="27">
        <f>SUM(G111:G114)</f>
        <v>0</v>
      </c>
    </row>
    <row r="111" spans="1:7" ht="12.75" customHeight="1" x14ac:dyDescent="0.25">
      <c r="A111" s="90"/>
      <c r="B111" s="13" t="s">
        <v>15</v>
      </c>
      <c r="C111" s="72" t="s">
        <v>16</v>
      </c>
      <c r="D111" s="14">
        <f t="shared" si="2"/>
        <v>5.5</v>
      </c>
      <c r="E111" s="14">
        <v>5.5</v>
      </c>
      <c r="F111" s="14"/>
      <c r="G111" s="14"/>
    </row>
    <row r="112" spans="1:7" ht="12.75" customHeight="1" x14ac:dyDescent="0.25">
      <c r="A112" s="90"/>
      <c r="B112" s="13" t="s">
        <v>15</v>
      </c>
      <c r="C112" s="76" t="s">
        <v>29</v>
      </c>
      <c r="D112" s="14">
        <f t="shared" si="2"/>
        <v>9.3000000000000007</v>
      </c>
      <c r="E112" s="14">
        <v>9.3000000000000007</v>
      </c>
      <c r="F112" s="14"/>
      <c r="G112" s="14"/>
    </row>
    <row r="113" spans="1:14" ht="12.75" customHeight="1" x14ac:dyDescent="0.25">
      <c r="A113" s="90"/>
      <c r="B113" s="13" t="s">
        <v>19</v>
      </c>
      <c r="C113" s="78"/>
      <c r="D113" s="14">
        <f t="shared" si="2"/>
        <v>1.3</v>
      </c>
      <c r="E113" s="14">
        <v>1.3</v>
      </c>
      <c r="F113" s="14"/>
      <c r="G113" s="14"/>
    </row>
    <row r="114" spans="1:14" ht="12.75" customHeight="1" x14ac:dyDescent="0.25">
      <c r="A114" s="90"/>
      <c r="B114" s="13" t="s">
        <v>31</v>
      </c>
      <c r="C114" s="72" t="s">
        <v>30</v>
      </c>
      <c r="D114" s="14">
        <f t="shared" si="2"/>
        <v>3.6</v>
      </c>
      <c r="E114" s="14">
        <v>3.6</v>
      </c>
      <c r="F114" s="29"/>
      <c r="G114" s="28"/>
    </row>
    <row r="115" spans="1:14" ht="15" customHeight="1" x14ac:dyDescent="0.25">
      <c r="A115" s="89" t="s">
        <v>56</v>
      </c>
      <c r="B115" s="24" t="s">
        <v>57</v>
      </c>
      <c r="C115" s="25"/>
      <c r="D115" s="26">
        <f t="shared" si="2"/>
        <v>37</v>
      </c>
      <c r="E115" s="26">
        <f>SUM(E116:E120)</f>
        <v>24.500000000000004</v>
      </c>
      <c r="F115" s="27">
        <f>SUM(F116:F120)</f>
        <v>0</v>
      </c>
      <c r="G115" s="26">
        <f>SUM(G116:G120)</f>
        <v>12.5</v>
      </c>
    </row>
    <row r="116" spans="1:14" ht="12.75" customHeight="1" x14ac:dyDescent="0.25">
      <c r="A116" s="89"/>
      <c r="B116" s="13" t="s">
        <v>15</v>
      </c>
      <c r="C116" s="72" t="s">
        <v>16</v>
      </c>
      <c r="D116" s="14">
        <f t="shared" si="2"/>
        <v>8.4</v>
      </c>
      <c r="E116" s="14">
        <v>8.4</v>
      </c>
      <c r="F116" s="14"/>
      <c r="G116" s="14"/>
    </row>
    <row r="117" spans="1:14" ht="12.75" customHeight="1" x14ac:dyDescent="0.25">
      <c r="A117" s="89"/>
      <c r="B117" s="13" t="s">
        <v>15</v>
      </c>
      <c r="C117" s="76" t="s">
        <v>29</v>
      </c>
      <c r="D117" s="14">
        <f t="shared" si="2"/>
        <v>7.7</v>
      </c>
      <c r="E117" s="14">
        <v>7.7</v>
      </c>
      <c r="F117" s="14"/>
      <c r="G117" s="14"/>
    </row>
    <row r="118" spans="1:14" ht="12.75" customHeight="1" x14ac:dyDescent="0.25">
      <c r="A118" s="89"/>
      <c r="B118" s="13" t="s">
        <v>19</v>
      </c>
      <c r="C118" s="77"/>
      <c r="D118" s="14">
        <f t="shared" si="2"/>
        <v>1.6</v>
      </c>
      <c r="E118" s="14">
        <v>1.6</v>
      </c>
      <c r="F118" s="14"/>
      <c r="G118" s="14"/>
    </row>
    <row r="119" spans="1:14" ht="12.75" customHeight="1" x14ac:dyDescent="0.25">
      <c r="A119" s="89"/>
      <c r="B119" s="13" t="s">
        <v>31</v>
      </c>
      <c r="C119" s="78"/>
      <c r="D119" s="14">
        <f t="shared" si="2"/>
        <v>13.3</v>
      </c>
      <c r="E119" s="14">
        <v>0.8</v>
      </c>
      <c r="F119" s="14"/>
      <c r="G119" s="14">
        <v>12.5</v>
      </c>
    </row>
    <row r="120" spans="1:14" ht="12.75" customHeight="1" x14ac:dyDescent="0.25">
      <c r="A120" s="89"/>
      <c r="B120" s="13" t="s">
        <v>31</v>
      </c>
      <c r="C120" s="72" t="s">
        <v>30</v>
      </c>
      <c r="D120" s="14">
        <f t="shared" si="2"/>
        <v>6</v>
      </c>
      <c r="E120" s="14">
        <v>6</v>
      </c>
      <c r="F120" s="29"/>
      <c r="G120" s="28"/>
    </row>
    <row r="121" spans="1:14" ht="15" customHeight="1" x14ac:dyDescent="0.25">
      <c r="A121" s="89" t="s">
        <v>58</v>
      </c>
      <c r="B121" s="24" t="s">
        <v>59</v>
      </c>
      <c r="C121" s="70"/>
      <c r="D121" s="26">
        <f t="shared" si="2"/>
        <v>57.2</v>
      </c>
      <c r="E121" s="26">
        <f>SUM(E122:E126)</f>
        <v>57.2</v>
      </c>
      <c r="F121" s="27">
        <f>SUM(F122:F126)</f>
        <v>0</v>
      </c>
      <c r="G121" s="27">
        <f>SUM(G122:G126)</f>
        <v>0</v>
      </c>
    </row>
    <row r="122" spans="1:14" ht="12.75" customHeight="1" x14ac:dyDescent="0.25">
      <c r="A122" s="89"/>
      <c r="B122" s="13" t="s">
        <v>15</v>
      </c>
      <c r="C122" s="72" t="s">
        <v>16</v>
      </c>
      <c r="D122" s="14">
        <f t="shared" si="2"/>
        <v>17.3</v>
      </c>
      <c r="E122" s="14">
        <v>17.3</v>
      </c>
      <c r="F122" s="14"/>
      <c r="G122" s="14"/>
    </row>
    <row r="123" spans="1:14" ht="12.75" customHeight="1" x14ac:dyDescent="0.25">
      <c r="A123" s="89"/>
      <c r="B123" s="13" t="s">
        <v>15</v>
      </c>
      <c r="C123" s="76" t="s">
        <v>29</v>
      </c>
      <c r="D123" s="14">
        <f t="shared" si="2"/>
        <v>11.7</v>
      </c>
      <c r="E123" s="14">
        <v>11.7</v>
      </c>
      <c r="F123" s="14"/>
      <c r="G123" s="14"/>
      <c r="H123" s="30"/>
      <c r="I123" s="31"/>
      <c r="J123" s="32"/>
      <c r="K123" s="33"/>
      <c r="L123" s="33"/>
      <c r="M123" s="33"/>
      <c r="N123" s="33"/>
    </row>
    <row r="124" spans="1:14" ht="12.75" customHeight="1" x14ac:dyDescent="0.25">
      <c r="A124" s="89"/>
      <c r="B124" s="13" t="s">
        <v>19</v>
      </c>
      <c r="C124" s="77"/>
      <c r="D124" s="14">
        <f t="shared" si="2"/>
        <v>6.7</v>
      </c>
      <c r="E124" s="14">
        <v>6.7</v>
      </c>
      <c r="F124" s="14"/>
      <c r="G124" s="14"/>
      <c r="H124" s="30"/>
      <c r="I124" s="34"/>
      <c r="J124" s="35"/>
      <c r="K124" s="36"/>
      <c r="L124" s="36"/>
      <c r="M124" s="36"/>
      <c r="N124" s="36"/>
    </row>
    <row r="125" spans="1:14" ht="12.75" customHeight="1" x14ac:dyDescent="0.25">
      <c r="A125" s="89"/>
      <c r="B125" s="13" t="s">
        <v>31</v>
      </c>
      <c r="C125" s="78"/>
      <c r="D125" s="14">
        <f t="shared" si="2"/>
        <v>17</v>
      </c>
      <c r="E125" s="14">
        <v>17</v>
      </c>
      <c r="F125" s="14"/>
      <c r="G125" s="14"/>
      <c r="H125" s="30"/>
      <c r="I125" s="34"/>
      <c r="J125" s="35"/>
      <c r="K125" s="36"/>
      <c r="L125" s="36"/>
      <c r="M125" s="36"/>
      <c r="N125" s="36"/>
    </row>
    <row r="126" spans="1:14" ht="12.75" customHeight="1" x14ac:dyDescent="0.25">
      <c r="A126" s="89"/>
      <c r="B126" s="13" t="s">
        <v>31</v>
      </c>
      <c r="C126" s="72" t="s">
        <v>30</v>
      </c>
      <c r="D126" s="14">
        <f t="shared" si="2"/>
        <v>4.5</v>
      </c>
      <c r="E126" s="14">
        <v>4.5</v>
      </c>
      <c r="F126" s="29"/>
      <c r="G126" s="28"/>
      <c r="H126" s="30"/>
      <c r="I126" s="34"/>
      <c r="J126" s="35"/>
      <c r="K126" s="36"/>
      <c r="L126" s="36"/>
      <c r="M126" s="36"/>
      <c r="N126" s="36"/>
    </row>
    <row r="127" spans="1:14" ht="15" customHeight="1" x14ac:dyDescent="0.25">
      <c r="A127" s="89" t="s">
        <v>60</v>
      </c>
      <c r="B127" s="24" t="s">
        <v>61</v>
      </c>
      <c r="C127" s="70"/>
      <c r="D127" s="26">
        <f t="shared" si="2"/>
        <v>903.5</v>
      </c>
      <c r="E127" s="26">
        <f>SUM(E128:E129)</f>
        <v>903.5</v>
      </c>
      <c r="F127" s="26">
        <f>SUM(F128:F129)</f>
        <v>828.19999999999993</v>
      </c>
      <c r="G127" s="27">
        <f>SUM(G128:G129)</f>
        <v>0</v>
      </c>
      <c r="H127" s="30"/>
      <c r="I127" s="34"/>
      <c r="J127" s="35"/>
      <c r="K127" s="36"/>
      <c r="L127" s="36"/>
      <c r="M127" s="36"/>
      <c r="N127" s="36"/>
    </row>
    <row r="128" spans="1:14" ht="12.75" customHeight="1" x14ac:dyDescent="0.25">
      <c r="A128" s="89"/>
      <c r="B128" s="13" t="s">
        <v>15</v>
      </c>
      <c r="C128" s="76" t="s">
        <v>16</v>
      </c>
      <c r="D128" s="14">
        <f t="shared" si="2"/>
        <v>34.9</v>
      </c>
      <c r="E128" s="14">
        <v>34.9</v>
      </c>
      <c r="F128" s="14">
        <v>27.9</v>
      </c>
      <c r="G128" s="14"/>
      <c r="H128" s="30"/>
      <c r="I128" s="34"/>
      <c r="J128" s="35"/>
      <c r="K128" s="36"/>
      <c r="L128" s="36"/>
      <c r="M128" s="36"/>
      <c r="N128" s="36"/>
    </row>
    <row r="129" spans="1:14" ht="12.75" customHeight="1" x14ac:dyDescent="0.25">
      <c r="A129" s="89"/>
      <c r="B129" s="19" t="s">
        <v>20</v>
      </c>
      <c r="C129" s="78"/>
      <c r="D129" s="14">
        <f t="shared" si="2"/>
        <v>868.6</v>
      </c>
      <c r="E129" s="14">
        <v>868.6</v>
      </c>
      <c r="F129" s="14">
        <v>800.3</v>
      </c>
      <c r="G129" s="23"/>
      <c r="H129" s="30"/>
      <c r="I129" s="34"/>
      <c r="J129" s="35"/>
      <c r="K129" s="36"/>
      <c r="L129" s="36"/>
      <c r="M129" s="36"/>
      <c r="N129" s="36"/>
    </row>
    <row r="130" spans="1:14" ht="15" customHeight="1" x14ac:dyDescent="0.25">
      <c r="A130" s="89" t="s">
        <v>62</v>
      </c>
      <c r="B130" s="37" t="s">
        <v>63</v>
      </c>
      <c r="C130" s="25"/>
      <c r="D130" s="26">
        <f t="shared" si="2"/>
        <v>915.30000000000007</v>
      </c>
      <c r="E130" s="26">
        <f>SUM(E131:E134)</f>
        <v>911.7</v>
      </c>
      <c r="F130" s="26">
        <f>SUM(F131:F134)</f>
        <v>744.1</v>
      </c>
      <c r="G130" s="26">
        <f>SUM(G131:G134)</f>
        <v>3.6</v>
      </c>
      <c r="H130" s="30"/>
      <c r="I130" s="34"/>
      <c r="J130" s="35"/>
      <c r="K130" s="36"/>
      <c r="L130" s="36"/>
      <c r="M130" s="36"/>
      <c r="N130" s="36"/>
    </row>
    <row r="131" spans="1:14" ht="12.75" customHeight="1" x14ac:dyDescent="0.25">
      <c r="A131" s="89"/>
      <c r="B131" s="19" t="s">
        <v>20</v>
      </c>
      <c r="C131" s="72" t="s">
        <v>16</v>
      </c>
      <c r="D131" s="14">
        <f t="shared" si="2"/>
        <v>20</v>
      </c>
      <c r="E131" s="14">
        <v>20</v>
      </c>
      <c r="F131" s="14"/>
      <c r="G131" s="44"/>
      <c r="H131" s="30"/>
      <c r="I131" s="34"/>
      <c r="J131" s="35"/>
      <c r="K131" s="36"/>
      <c r="L131" s="36"/>
      <c r="M131" s="36"/>
      <c r="N131" s="36"/>
    </row>
    <row r="132" spans="1:14" ht="12.75" customHeight="1" x14ac:dyDescent="0.25">
      <c r="A132" s="89"/>
      <c r="B132" s="13" t="s">
        <v>15</v>
      </c>
      <c r="C132" s="76" t="s">
        <v>22</v>
      </c>
      <c r="D132" s="14">
        <f t="shared" si="2"/>
        <v>372.70000000000005</v>
      </c>
      <c r="E132" s="14">
        <v>369.1</v>
      </c>
      <c r="F132" s="14">
        <v>242.5</v>
      </c>
      <c r="G132" s="14">
        <v>3.6</v>
      </c>
      <c r="H132" s="30"/>
      <c r="I132" s="31"/>
      <c r="K132" s="33"/>
      <c r="L132" s="33"/>
      <c r="M132" s="33"/>
      <c r="N132" s="33"/>
    </row>
    <row r="133" spans="1:14" ht="12.75" customHeight="1" x14ac:dyDescent="0.25">
      <c r="A133" s="89"/>
      <c r="B133" s="13" t="s">
        <v>160</v>
      </c>
      <c r="C133" s="77"/>
      <c r="D133" s="14">
        <f t="shared" si="2"/>
        <v>520.20000000000005</v>
      </c>
      <c r="E133" s="14">
        <v>520.20000000000005</v>
      </c>
      <c r="F133" s="14">
        <v>501.6</v>
      </c>
      <c r="G133" s="23"/>
      <c r="H133" s="30"/>
      <c r="I133" s="31"/>
      <c r="J133" s="32"/>
      <c r="K133" s="33"/>
      <c r="L133" s="33"/>
      <c r="M133" s="33"/>
      <c r="N133" s="33"/>
    </row>
    <row r="134" spans="1:14" ht="12.75" customHeight="1" x14ac:dyDescent="0.25">
      <c r="A134" s="89"/>
      <c r="B134" s="13" t="s">
        <v>19</v>
      </c>
      <c r="C134" s="78"/>
      <c r="D134" s="14">
        <f t="shared" si="2"/>
        <v>2.4</v>
      </c>
      <c r="E134" s="14">
        <v>2.4</v>
      </c>
      <c r="F134" s="23"/>
      <c r="G134" s="23"/>
      <c r="H134" s="30"/>
      <c r="I134" s="34"/>
      <c r="J134" s="35"/>
      <c r="K134" s="36"/>
      <c r="L134" s="36"/>
      <c r="M134" s="36"/>
      <c r="N134" s="36"/>
    </row>
    <row r="135" spans="1:14" ht="15" customHeight="1" x14ac:dyDescent="0.25">
      <c r="A135" s="89" t="s">
        <v>64</v>
      </c>
      <c r="B135" s="37" t="s">
        <v>65</v>
      </c>
      <c r="C135" s="70"/>
      <c r="D135" s="26">
        <f t="shared" si="2"/>
        <v>632.80000000000007</v>
      </c>
      <c r="E135" s="26">
        <f>SUM(E136:E139)</f>
        <v>617.70000000000005</v>
      </c>
      <c r="F135" s="26">
        <f>SUM(F136:F139)</f>
        <v>498.4</v>
      </c>
      <c r="G135" s="26">
        <f>SUM(G136:G139)</f>
        <v>15.1</v>
      </c>
      <c r="H135" s="30"/>
      <c r="I135" s="34"/>
      <c r="J135" s="39"/>
      <c r="K135" s="40"/>
      <c r="L135" s="41"/>
      <c r="M135" s="41"/>
      <c r="N135" s="36"/>
    </row>
    <row r="136" spans="1:14" ht="12.75" customHeight="1" x14ac:dyDescent="0.25">
      <c r="A136" s="89"/>
      <c r="B136" s="19" t="s">
        <v>20</v>
      </c>
      <c r="C136" s="72" t="s">
        <v>16</v>
      </c>
      <c r="D136" s="14">
        <f t="shared" si="2"/>
        <v>15</v>
      </c>
      <c r="E136" s="14">
        <v>15</v>
      </c>
      <c r="F136" s="14"/>
      <c r="G136" s="44"/>
      <c r="H136" s="30"/>
      <c r="I136" s="34"/>
      <c r="J136" s="39"/>
      <c r="K136" s="40"/>
      <c r="L136" s="42"/>
      <c r="M136" s="42"/>
      <c r="N136" s="36"/>
    </row>
    <row r="137" spans="1:14" ht="12.75" customHeight="1" x14ac:dyDescent="0.25">
      <c r="A137" s="89"/>
      <c r="B137" s="13" t="s">
        <v>15</v>
      </c>
      <c r="C137" s="76" t="s">
        <v>22</v>
      </c>
      <c r="D137" s="14">
        <f t="shared" si="2"/>
        <v>260.7</v>
      </c>
      <c r="E137" s="14">
        <v>245.6</v>
      </c>
      <c r="F137" s="14">
        <v>152.9</v>
      </c>
      <c r="G137" s="14">
        <v>15.1</v>
      </c>
      <c r="H137" s="30"/>
      <c r="I137" s="34"/>
      <c r="J137" s="39"/>
      <c r="K137" s="40"/>
      <c r="L137" s="41"/>
      <c r="M137" s="41"/>
      <c r="N137" s="36"/>
    </row>
    <row r="138" spans="1:14" ht="12.75" customHeight="1" x14ac:dyDescent="0.25">
      <c r="A138" s="89"/>
      <c r="B138" s="13" t="s">
        <v>160</v>
      </c>
      <c r="C138" s="77"/>
      <c r="D138" s="14">
        <f t="shared" si="2"/>
        <v>356.6</v>
      </c>
      <c r="E138" s="14">
        <v>356.6</v>
      </c>
      <c r="F138" s="14">
        <v>345.5</v>
      </c>
      <c r="G138" s="23"/>
      <c r="H138" s="30"/>
      <c r="I138" s="31"/>
      <c r="J138" s="39"/>
      <c r="K138" s="40"/>
      <c r="L138" s="42"/>
      <c r="M138" s="42"/>
      <c r="N138" s="33"/>
    </row>
    <row r="139" spans="1:14" ht="12.75" customHeight="1" x14ac:dyDescent="0.25">
      <c r="A139" s="89"/>
      <c r="B139" s="13" t="s">
        <v>19</v>
      </c>
      <c r="C139" s="78"/>
      <c r="D139" s="14">
        <f t="shared" si="2"/>
        <v>0.5</v>
      </c>
      <c r="E139" s="14">
        <v>0.5</v>
      </c>
      <c r="F139" s="14"/>
      <c r="G139" s="23"/>
      <c r="H139" s="30"/>
      <c r="I139" s="34"/>
      <c r="J139" s="39"/>
      <c r="K139" s="40"/>
      <c r="L139" s="41"/>
      <c r="M139" s="41"/>
      <c r="N139" s="36"/>
    </row>
    <row r="140" spans="1:14" ht="15" customHeight="1" x14ac:dyDescent="0.25">
      <c r="A140" s="79" t="s">
        <v>66</v>
      </c>
      <c r="B140" s="37" t="s">
        <v>67</v>
      </c>
      <c r="C140" s="70"/>
      <c r="D140" s="26">
        <f t="shared" si="2"/>
        <v>924.4</v>
      </c>
      <c r="E140" s="26">
        <f>SUM(E141:E144)</f>
        <v>923.19999999999993</v>
      </c>
      <c r="F140" s="26">
        <f>SUM(F141:F144)</f>
        <v>727.09999999999991</v>
      </c>
      <c r="G140" s="26">
        <f>SUM(G141:G145)</f>
        <v>1.2</v>
      </c>
      <c r="H140" s="30"/>
      <c r="I140" s="34"/>
      <c r="J140" s="39"/>
      <c r="K140" s="40"/>
      <c r="L140" s="41"/>
      <c r="M140" s="41"/>
      <c r="N140" s="36"/>
    </row>
    <row r="141" spans="1:14" ht="12.75" customHeight="1" x14ac:dyDescent="0.25">
      <c r="A141" s="80"/>
      <c r="B141" s="19" t="s">
        <v>20</v>
      </c>
      <c r="C141" s="72" t="s">
        <v>16</v>
      </c>
      <c r="D141" s="14">
        <f t="shared" si="2"/>
        <v>27</v>
      </c>
      <c r="E141" s="14">
        <v>27</v>
      </c>
      <c r="F141" s="14"/>
      <c r="G141" s="38"/>
      <c r="H141" s="41"/>
      <c r="I141" s="43"/>
      <c r="J141" s="39"/>
      <c r="K141" s="40"/>
      <c r="L141" s="41"/>
      <c r="M141" s="41"/>
      <c r="N141" s="41"/>
    </row>
    <row r="142" spans="1:14" ht="12.75" customHeight="1" x14ac:dyDescent="0.25">
      <c r="A142" s="80"/>
      <c r="B142" s="13" t="s">
        <v>15</v>
      </c>
      <c r="C142" s="76" t="s">
        <v>22</v>
      </c>
      <c r="D142" s="14">
        <f t="shared" si="2"/>
        <v>362.3</v>
      </c>
      <c r="E142" s="14">
        <v>362.3</v>
      </c>
      <c r="F142" s="14">
        <v>229.2</v>
      </c>
      <c r="G142" s="23"/>
      <c r="J142" s="39"/>
      <c r="K142" s="40"/>
      <c r="L142" s="41"/>
      <c r="M142" s="41"/>
    </row>
    <row r="143" spans="1:14" ht="12.75" customHeight="1" x14ac:dyDescent="0.25">
      <c r="A143" s="80"/>
      <c r="B143" s="13" t="s">
        <v>160</v>
      </c>
      <c r="C143" s="77"/>
      <c r="D143" s="14">
        <f t="shared" si="2"/>
        <v>517.5</v>
      </c>
      <c r="E143" s="14">
        <v>517.5</v>
      </c>
      <c r="F143" s="14">
        <v>497.9</v>
      </c>
      <c r="G143" s="23"/>
      <c r="J143" s="39"/>
      <c r="K143" s="40"/>
      <c r="L143" s="41"/>
      <c r="M143" s="41"/>
    </row>
    <row r="144" spans="1:14" ht="12.75" customHeight="1" x14ac:dyDescent="0.25">
      <c r="A144" s="80"/>
      <c r="B144" s="13" t="s">
        <v>19</v>
      </c>
      <c r="C144" s="78"/>
      <c r="D144" s="14">
        <f t="shared" si="2"/>
        <v>16.399999999999999</v>
      </c>
      <c r="E144" s="14">
        <v>16.399999999999999</v>
      </c>
      <c r="F144" s="23"/>
      <c r="G144" s="23"/>
      <c r="J144" s="39"/>
      <c r="K144" s="40"/>
      <c r="L144" s="41"/>
      <c r="M144" s="41"/>
    </row>
    <row r="145" spans="1:14" ht="12.75" customHeight="1" x14ac:dyDescent="0.25">
      <c r="A145" s="81"/>
      <c r="B145" s="13" t="s">
        <v>15</v>
      </c>
      <c r="C145" s="74" t="s">
        <v>29</v>
      </c>
      <c r="D145" s="14">
        <f t="shared" si="2"/>
        <v>1.2</v>
      </c>
      <c r="E145" s="14"/>
      <c r="F145" s="23"/>
      <c r="G145" s="14">
        <v>1.2</v>
      </c>
      <c r="J145" s="39"/>
      <c r="K145" s="40"/>
      <c r="L145" s="41"/>
      <c r="M145" s="41"/>
    </row>
    <row r="146" spans="1:14" ht="15" customHeight="1" x14ac:dyDescent="0.25">
      <c r="A146" s="79" t="s">
        <v>68</v>
      </c>
      <c r="B146" s="37" t="s">
        <v>69</v>
      </c>
      <c r="C146" s="71"/>
      <c r="D146" s="26">
        <f t="shared" si="2"/>
        <v>807.3</v>
      </c>
      <c r="E146" s="26">
        <f>SUM(E147:E150)</f>
        <v>764.4</v>
      </c>
      <c r="F146" s="26">
        <f>SUM(F147:F150)</f>
        <v>639.20000000000005</v>
      </c>
      <c r="G146" s="26">
        <f>SUM(G147:G150)</f>
        <v>42.9</v>
      </c>
      <c r="J146" s="39"/>
      <c r="K146" s="40"/>
      <c r="L146" s="42"/>
      <c r="M146" s="42"/>
    </row>
    <row r="147" spans="1:14" ht="12.75" customHeight="1" x14ac:dyDescent="0.25">
      <c r="A147" s="79"/>
      <c r="B147" s="19" t="s">
        <v>20</v>
      </c>
      <c r="C147" s="69" t="s">
        <v>16</v>
      </c>
      <c r="D147" s="14">
        <f t="shared" si="2"/>
        <v>18</v>
      </c>
      <c r="E147" s="14">
        <v>18</v>
      </c>
      <c r="F147" s="14"/>
      <c r="G147" s="44"/>
      <c r="J147" s="39"/>
      <c r="K147" s="40"/>
      <c r="L147" s="42"/>
      <c r="M147" s="42"/>
    </row>
    <row r="148" spans="1:14" ht="12.75" customHeight="1" x14ac:dyDescent="0.25">
      <c r="A148" s="79"/>
      <c r="B148" s="13" t="s">
        <v>15</v>
      </c>
      <c r="C148" s="76" t="s">
        <v>22</v>
      </c>
      <c r="D148" s="14">
        <f t="shared" si="2"/>
        <v>382.9</v>
      </c>
      <c r="E148" s="14">
        <v>340</v>
      </c>
      <c r="F148" s="14">
        <v>248.5</v>
      </c>
      <c r="G148" s="14">
        <v>42.9</v>
      </c>
      <c r="J148" s="39"/>
      <c r="K148" s="40"/>
      <c r="L148" s="42"/>
      <c r="M148" s="42"/>
    </row>
    <row r="149" spans="1:14" ht="12.75" customHeight="1" x14ac:dyDescent="0.25">
      <c r="A149" s="79"/>
      <c r="B149" s="13" t="s">
        <v>160</v>
      </c>
      <c r="C149" s="77"/>
      <c r="D149" s="14">
        <f t="shared" si="2"/>
        <v>404</v>
      </c>
      <c r="E149" s="14">
        <v>404</v>
      </c>
      <c r="F149" s="14">
        <v>390.7</v>
      </c>
      <c r="G149" s="23"/>
      <c r="J149" s="39"/>
      <c r="K149" s="40"/>
      <c r="L149" s="42"/>
      <c r="M149" s="42"/>
    </row>
    <row r="150" spans="1:14" ht="12.75" customHeight="1" x14ac:dyDescent="0.25">
      <c r="A150" s="79"/>
      <c r="B150" s="13" t="s">
        <v>19</v>
      </c>
      <c r="C150" s="78"/>
      <c r="D150" s="14">
        <f t="shared" si="2"/>
        <v>2.4</v>
      </c>
      <c r="E150" s="14">
        <v>2.4</v>
      </c>
      <c r="F150" s="23"/>
      <c r="G150" s="23"/>
      <c r="J150" s="39"/>
      <c r="K150" s="40"/>
      <c r="L150" s="42"/>
      <c r="M150" s="42"/>
    </row>
    <row r="151" spans="1:14" ht="15" customHeight="1" x14ac:dyDescent="0.25">
      <c r="A151" s="89" t="s">
        <v>70</v>
      </c>
      <c r="B151" s="37" t="s">
        <v>71</v>
      </c>
      <c r="C151" s="71"/>
      <c r="D151" s="26">
        <f t="shared" si="2"/>
        <v>1193.4000000000001</v>
      </c>
      <c r="E151" s="26">
        <f>SUM(E152:E155)</f>
        <v>1193.4000000000001</v>
      </c>
      <c r="F151" s="26">
        <f>SUM(F152:F155)</f>
        <v>972.2</v>
      </c>
      <c r="G151" s="27">
        <f>SUM(G152:G155)</f>
        <v>0</v>
      </c>
      <c r="J151" s="39"/>
      <c r="K151" s="40"/>
      <c r="L151" s="42"/>
      <c r="M151" s="42"/>
    </row>
    <row r="152" spans="1:14" ht="12.75" customHeight="1" x14ac:dyDescent="0.25">
      <c r="A152" s="89"/>
      <c r="B152" s="19" t="s">
        <v>20</v>
      </c>
      <c r="C152" s="69" t="s">
        <v>16</v>
      </c>
      <c r="D152" s="14">
        <f t="shared" si="2"/>
        <v>36</v>
      </c>
      <c r="E152" s="14">
        <v>36</v>
      </c>
      <c r="F152" s="14"/>
      <c r="G152" s="38"/>
      <c r="J152" s="39"/>
      <c r="K152" s="40"/>
      <c r="L152" s="42"/>
      <c r="M152" s="42"/>
    </row>
    <row r="153" spans="1:14" ht="12.75" customHeight="1" x14ac:dyDescent="0.25">
      <c r="A153" s="89"/>
      <c r="B153" s="13" t="s">
        <v>15</v>
      </c>
      <c r="C153" s="82" t="s">
        <v>22</v>
      </c>
      <c r="D153" s="14">
        <f t="shared" si="2"/>
        <v>463.1</v>
      </c>
      <c r="E153" s="14">
        <v>463.1</v>
      </c>
      <c r="F153" s="14">
        <v>305.60000000000002</v>
      </c>
      <c r="G153" s="23"/>
      <c r="J153" s="39"/>
      <c r="K153" s="40"/>
      <c r="L153" s="42"/>
      <c r="M153" s="42"/>
    </row>
    <row r="154" spans="1:14" ht="12.75" customHeight="1" x14ac:dyDescent="0.25">
      <c r="A154" s="89"/>
      <c r="B154" s="13" t="s">
        <v>160</v>
      </c>
      <c r="C154" s="83"/>
      <c r="D154" s="14">
        <f t="shared" si="2"/>
        <v>689.8</v>
      </c>
      <c r="E154" s="14">
        <v>689.8</v>
      </c>
      <c r="F154" s="14">
        <v>666.6</v>
      </c>
      <c r="G154" s="23"/>
      <c r="J154" s="39"/>
      <c r="K154" s="40"/>
      <c r="L154" s="42"/>
      <c r="M154" s="42"/>
    </row>
    <row r="155" spans="1:14" ht="12.75" customHeight="1" x14ac:dyDescent="0.25">
      <c r="A155" s="89"/>
      <c r="B155" s="13" t="s">
        <v>19</v>
      </c>
      <c r="C155" s="84"/>
      <c r="D155" s="14">
        <f t="shared" si="2"/>
        <v>4.5</v>
      </c>
      <c r="E155" s="14">
        <v>4.5</v>
      </c>
      <c r="F155" s="23"/>
      <c r="G155" s="23"/>
      <c r="J155" s="39"/>
      <c r="K155" s="40"/>
      <c r="L155" s="41"/>
      <c r="M155" s="41"/>
    </row>
    <row r="156" spans="1:14" ht="15" customHeight="1" x14ac:dyDescent="0.25">
      <c r="A156" s="79" t="s">
        <v>72</v>
      </c>
      <c r="B156" s="37" t="s">
        <v>73</v>
      </c>
      <c r="C156" s="25"/>
      <c r="D156" s="26">
        <f t="shared" si="2"/>
        <v>1005.1</v>
      </c>
      <c r="E156" s="26">
        <f t="shared" ref="E156:F156" si="3">SUM(E157:E161)</f>
        <v>1004.7</v>
      </c>
      <c r="F156" s="26">
        <f t="shared" si="3"/>
        <v>791.90000000000009</v>
      </c>
      <c r="G156" s="26">
        <f>SUM(G157:G161)</f>
        <v>0.4</v>
      </c>
      <c r="J156" s="39"/>
      <c r="K156" s="40"/>
      <c r="L156" s="41"/>
      <c r="M156" s="41"/>
    </row>
    <row r="157" spans="1:14" ht="12.75" customHeight="1" x14ac:dyDescent="0.25">
      <c r="A157" s="80"/>
      <c r="B157" s="19" t="s">
        <v>20</v>
      </c>
      <c r="C157" s="69" t="s">
        <v>16</v>
      </c>
      <c r="D157" s="14">
        <f t="shared" si="2"/>
        <v>35</v>
      </c>
      <c r="E157" s="14">
        <v>35</v>
      </c>
      <c r="F157" s="14"/>
      <c r="G157" s="44"/>
      <c r="I157" s="43"/>
      <c r="J157" s="39"/>
      <c r="K157" s="40"/>
      <c r="L157" s="41"/>
      <c r="M157" s="41"/>
      <c r="N157" s="41"/>
    </row>
    <row r="158" spans="1:14" ht="12.75" customHeight="1" x14ac:dyDescent="0.25">
      <c r="A158" s="80"/>
      <c r="B158" s="13" t="s">
        <v>15</v>
      </c>
      <c r="C158" s="76" t="s">
        <v>22</v>
      </c>
      <c r="D158" s="14">
        <f t="shared" ref="D158:D178" si="4">SUM(G158+E158)</f>
        <v>426.2</v>
      </c>
      <c r="E158" s="14">
        <v>426.2</v>
      </c>
      <c r="F158" s="14">
        <v>282.10000000000002</v>
      </c>
      <c r="G158" s="14"/>
      <c r="I158" s="43"/>
      <c r="J158" s="39"/>
      <c r="K158" s="40"/>
      <c r="L158" s="41"/>
      <c r="M158" s="41"/>
      <c r="N158" s="41"/>
    </row>
    <row r="159" spans="1:14" ht="12.75" customHeight="1" x14ac:dyDescent="0.25">
      <c r="A159" s="80"/>
      <c r="B159" s="13" t="s">
        <v>160</v>
      </c>
      <c r="C159" s="77"/>
      <c r="D159" s="14">
        <f t="shared" si="4"/>
        <v>528.70000000000005</v>
      </c>
      <c r="E159" s="14">
        <v>528.70000000000005</v>
      </c>
      <c r="F159" s="14">
        <v>509.8</v>
      </c>
      <c r="G159" s="14"/>
      <c r="I159" s="43"/>
      <c r="J159" s="39"/>
      <c r="K159" s="40"/>
      <c r="L159" s="41"/>
      <c r="M159" s="41"/>
      <c r="N159" s="41"/>
    </row>
    <row r="160" spans="1:14" ht="12.75" customHeight="1" x14ac:dyDescent="0.25">
      <c r="A160" s="80"/>
      <c r="B160" s="13" t="s">
        <v>19</v>
      </c>
      <c r="C160" s="78"/>
      <c r="D160" s="14">
        <f t="shared" si="4"/>
        <v>14.8</v>
      </c>
      <c r="E160" s="14">
        <v>14.8</v>
      </c>
      <c r="F160" s="23"/>
      <c r="G160" s="23"/>
      <c r="I160" s="43"/>
      <c r="J160" s="39"/>
      <c r="K160" s="40"/>
      <c r="L160" s="41"/>
      <c r="M160" s="41"/>
      <c r="N160" s="41"/>
    </row>
    <row r="161" spans="1:14" ht="12.75" customHeight="1" x14ac:dyDescent="0.25">
      <c r="A161" s="81"/>
      <c r="B161" s="13" t="s">
        <v>15</v>
      </c>
      <c r="C161" s="74" t="s">
        <v>29</v>
      </c>
      <c r="D161" s="14">
        <f t="shared" si="4"/>
        <v>0.4</v>
      </c>
      <c r="E161" s="14"/>
      <c r="F161" s="23"/>
      <c r="G161" s="14">
        <v>0.4</v>
      </c>
      <c r="I161" s="43"/>
      <c r="J161" s="39"/>
      <c r="K161" s="40"/>
      <c r="L161" s="41"/>
      <c r="M161" s="41"/>
      <c r="N161" s="41"/>
    </row>
    <row r="162" spans="1:14" ht="15" customHeight="1" x14ac:dyDescent="0.25">
      <c r="A162" s="89" t="s">
        <v>74</v>
      </c>
      <c r="B162" s="37" t="s">
        <v>75</v>
      </c>
      <c r="C162" s="70"/>
      <c r="D162" s="26">
        <f t="shared" si="4"/>
        <v>1593.9</v>
      </c>
      <c r="E162" s="26">
        <f>SUM(E163:E168)</f>
        <v>1559.2</v>
      </c>
      <c r="F162" s="26">
        <f>SUM(F163:F168)</f>
        <v>1223.0999999999999</v>
      </c>
      <c r="G162" s="26">
        <f>SUM(G163:G168)</f>
        <v>34.700000000000003</v>
      </c>
      <c r="I162" s="43"/>
      <c r="J162" s="39"/>
      <c r="K162" s="40"/>
      <c r="L162" s="41"/>
      <c r="M162" s="41"/>
      <c r="N162" s="41"/>
    </row>
    <row r="163" spans="1:14" ht="12.75" customHeight="1" x14ac:dyDescent="0.25">
      <c r="A163" s="89"/>
      <c r="B163" s="19" t="s">
        <v>20</v>
      </c>
      <c r="C163" s="72" t="s">
        <v>16</v>
      </c>
      <c r="D163" s="14">
        <f t="shared" si="4"/>
        <v>25</v>
      </c>
      <c r="E163" s="14">
        <v>25</v>
      </c>
      <c r="F163" s="14"/>
      <c r="G163" s="38"/>
      <c r="I163" s="43"/>
      <c r="J163" s="39"/>
      <c r="K163" s="40"/>
      <c r="L163" s="41"/>
      <c r="M163" s="41"/>
      <c r="N163" s="41"/>
    </row>
    <row r="164" spans="1:14" ht="12.75" customHeight="1" x14ac:dyDescent="0.25">
      <c r="A164" s="89"/>
      <c r="B164" s="13" t="s">
        <v>21</v>
      </c>
      <c r="C164" s="76" t="s">
        <v>22</v>
      </c>
      <c r="D164" s="14">
        <f t="shared" si="4"/>
        <v>64.900000000000006</v>
      </c>
      <c r="E164" s="14">
        <v>64.900000000000006</v>
      </c>
      <c r="F164" s="14"/>
      <c r="G164" s="38"/>
      <c r="I164" s="43"/>
      <c r="J164" s="39"/>
      <c r="K164" s="40"/>
      <c r="L164" s="41"/>
      <c r="M164" s="41"/>
      <c r="N164" s="41"/>
    </row>
    <row r="165" spans="1:14" ht="12.75" customHeight="1" x14ac:dyDescent="0.25">
      <c r="A165" s="89"/>
      <c r="B165" s="13" t="s">
        <v>15</v>
      </c>
      <c r="C165" s="77"/>
      <c r="D165" s="14">
        <f t="shared" si="4"/>
        <v>473.5</v>
      </c>
      <c r="E165" s="14">
        <v>463.5</v>
      </c>
      <c r="F165" s="14">
        <v>257.89999999999998</v>
      </c>
      <c r="G165" s="14">
        <v>10</v>
      </c>
      <c r="I165" s="43"/>
      <c r="J165" s="39"/>
      <c r="K165" s="40"/>
      <c r="L165" s="41"/>
      <c r="M165" s="41"/>
      <c r="N165" s="41"/>
    </row>
    <row r="166" spans="1:14" ht="12.75" customHeight="1" x14ac:dyDescent="0.25">
      <c r="A166" s="89"/>
      <c r="B166" s="13" t="s">
        <v>160</v>
      </c>
      <c r="C166" s="77"/>
      <c r="D166" s="14">
        <f t="shared" si="4"/>
        <v>1002.4</v>
      </c>
      <c r="E166" s="14">
        <v>1002.4</v>
      </c>
      <c r="F166" s="14">
        <v>965.2</v>
      </c>
      <c r="G166" s="23"/>
      <c r="I166" s="43"/>
      <c r="J166" s="39"/>
      <c r="K166" s="40"/>
      <c r="L166" s="42"/>
      <c r="M166" s="42"/>
      <c r="N166" s="41"/>
    </row>
    <row r="167" spans="1:14" ht="12.75" customHeight="1" x14ac:dyDescent="0.25">
      <c r="A167" s="89"/>
      <c r="B167" s="13" t="s">
        <v>25</v>
      </c>
      <c r="C167" s="77"/>
      <c r="D167" s="14">
        <f t="shared" si="4"/>
        <v>24.7</v>
      </c>
      <c r="E167" s="14"/>
      <c r="F167" s="14"/>
      <c r="G167" s="14">
        <v>24.7</v>
      </c>
      <c r="I167" s="43"/>
      <c r="J167" s="39"/>
      <c r="K167" s="40"/>
      <c r="L167" s="42"/>
      <c r="M167" s="42"/>
      <c r="N167" s="41"/>
    </row>
    <row r="168" spans="1:14" ht="12.75" customHeight="1" x14ac:dyDescent="0.25">
      <c r="A168" s="89"/>
      <c r="B168" s="13" t="s">
        <v>19</v>
      </c>
      <c r="C168" s="78"/>
      <c r="D168" s="14">
        <f t="shared" si="4"/>
        <v>3.4</v>
      </c>
      <c r="E168" s="14">
        <v>3.4</v>
      </c>
      <c r="F168" s="23"/>
      <c r="G168" s="23"/>
      <c r="I168" s="43"/>
      <c r="J168" s="39"/>
      <c r="K168" s="40"/>
      <c r="L168" s="42"/>
      <c r="M168" s="42"/>
      <c r="N168" s="41"/>
    </row>
    <row r="169" spans="1:14" ht="15" customHeight="1" x14ac:dyDescent="0.25">
      <c r="A169" s="89" t="s">
        <v>76</v>
      </c>
      <c r="B169" s="24" t="s">
        <v>77</v>
      </c>
      <c r="C169" s="70"/>
      <c r="D169" s="26">
        <f t="shared" si="4"/>
        <v>378</v>
      </c>
      <c r="E169" s="26">
        <f>SUM(E170:E173)</f>
        <v>378</v>
      </c>
      <c r="F169" s="26">
        <f>SUM(F170:F173)</f>
        <v>319.29999999999995</v>
      </c>
      <c r="G169" s="27">
        <f>SUM(G170:G173)</f>
        <v>0</v>
      </c>
      <c r="I169" s="43"/>
      <c r="J169" s="39"/>
      <c r="K169" s="40"/>
      <c r="L169" s="42"/>
      <c r="M169" s="42"/>
      <c r="N169" s="41"/>
    </row>
    <row r="170" spans="1:14" ht="12.75" customHeight="1" x14ac:dyDescent="0.25">
      <c r="A170" s="89"/>
      <c r="B170" s="19" t="s">
        <v>20</v>
      </c>
      <c r="C170" s="72" t="s">
        <v>16</v>
      </c>
      <c r="D170" s="14">
        <f t="shared" si="4"/>
        <v>4.0999999999999996</v>
      </c>
      <c r="E170" s="14">
        <v>4.0999999999999996</v>
      </c>
      <c r="F170" s="14"/>
      <c r="G170" s="38"/>
      <c r="I170" s="43"/>
      <c r="J170" s="39"/>
      <c r="K170" s="40"/>
      <c r="L170" s="42"/>
      <c r="M170" s="42"/>
      <c r="N170" s="41"/>
    </row>
    <row r="171" spans="1:14" ht="12.75" customHeight="1" x14ac:dyDescent="0.25">
      <c r="A171" s="89"/>
      <c r="B171" s="13" t="s">
        <v>15</v>
      </c>
      <c r="C171" s="76" t="s">
        <v>22</v>
      </c>
      <c r="D171" s="14">
        <f t="shared" si="4"/>
        <v>189</v>
      </c>
      <c r="E171" s="14">
        <v>189</v>
      </c>
      <c r="F171" s="14">
        <v>146.19999999999999</v>
      </c>
      <c r="G171" s="23"/>
      <c r="I171" s="43"/>
      <c r="J171" s="39"/>
      <c r="K171" s="40"/>
      <c r="L171" s="42"/>
      <c r="M171" s="42"/>
      <c r="N171" s="41"/>
    </row>
    <row r="172" spans="1:14" ht="12.75" customHeight="1" x14ac:dyDescent="0.25">
      <c r="A172" s="89"/>
      <c r="B172" s="13" t="s">
        <v>160</v>
      </c>
      <c r="C172" s="77"/>
      <c r="D172" s="14">
        <f t="shared" si="4"/>
        <v>177.9</v>
      </c>
      <c r="E172" s="14">
        <v>177.9</v>
      </c>
      <c r="F172" s="14">
        <v>173.1</v>
      </c>
      <c r="G172" s="23"/>
      <c r="I172" s="43"/>
      <c r="J172" s="39"/>
      <c r="K172" s="40"/>
      <c r="L172" s="42"/>
      <c r="M172" s="42"/>
      <c r="N172" s="41"/>
    </row>
    <row r="173" spans="1:14" ht="12.75" customHeight="1" x14ac:dyDescent="0.25">
      <c r="A173" s="89"/>
      <c r="B173" s="13" t="s">
        <v>19</v>
      </c>
      <c r="C173" s="78"/>
      <c r="D173" s="14">
        <f t="shared" si="4"/>
        <v>7</v>
      </c>
      <c r="E173" s="14">
        <v>7</v>
      </c>
      <c r="F173" s="14"/>
      <c r="G173" s="23"/>
      <c r="I173" s="43"/>
      <c r="J173" s="39"/>
      <c r="K173" s="40"/>
      <c r="L173" s="42"/>
      <c r="M173" s="42"/>
      <c r="N173" s="41"/>
    </row>
    <row r="174" spans="1:14" ht="15" customHeight="1" x14ac:dyDescent="0.25">
      <c r="A174" s="89" t="s">
        <v>78</v>
      </c>
      <c r="B174" s="24" t="s">
        <v>79</v>
      </c>
      <c r="C174" s="70"/>
      <c r="D174" s="26">
        <f t="shared" si="4"/>
        <v>423.9</v>
      </c>
      <c r="E174" s="26">
        <f>SUM(E175:E178)</f>
        <v>423.9</v>
      </c>
      <c r="F174" s="26">
        <f>SUM(F175:F178)</f>
        <v>370.20000000000005</v>
      </c>
      <c r="G174" s="27">
        <f>SUM(G175:G178)</f>
        <v>0</v>
      </c>
      <c r="I174" s="43"/>
      <c r="J174" s="39"/>
      <c r="K174" s="40"/>
      <c r="L174" s="42"/>
      <c r="M174" s="42"/>
      <c r="N174" s="41"/>
    </row>
    <row r="175" spans="1:14" ht="12.75" customHeight="1" x14ac:dyDescent="0.25">
      <c r="A175" s="89"/>
      <c r="B175" s="19" t="s">
        <v>20</v>
      </c>
      <c r="C175" s="72" t="s">
        <v>16</v>
      </c>
      <c r="D175" s="14">
        <f t="shared" si="4"/>
        <v>5</v>
      </c>
      <c r="E175" s="14">
        <v>5</v>
      </c>
      <c r="F175" s="14"/>
      <c r="G175" s="38"/>
      <c r="I175" s="43"/>
      <c r="J175" s="39"/>
      <c r="K175" s="40"/>
      <c r="L175" s="42"/>
      <c r="M175" s="42"/>
      <c r="N175" s="41"/>
    </row>
    <row r="176" spans="1:14" ht="12.75" customHeight="1" x14ac:dyDescent="0.25">
      <c r="A176" s="89"/>
      <c r="B176" s="13" t="s">
        <v>15</v>
      </c>
      <c r="C176" s="76" t="s">
        <v>22</v>
      </c>
      <c r="D176" s="14">
        <f t="shared" si="4"/>
        <v>182.6</v>
      </c>
      <c r="E176" s="14">
        <v>182.6</v>
      </c>
      <c r="F176" s="14">
        <v>145.9</v>
      </c>
      <c r="G176" s="23"/>
      <c r="I176" s="43"/>
      <c r="J176" s="39"/>
      <c r="K176" s="40"/>
      <c r="L176" s="42"/>
      <c r="M176" s="42"/>
      <c r="N176" s="41"/>
    </row>
    <row r="177" spans="1:14" ht="12.75" customHeight="1" x14ac:dyDescent="0.25">
      <c r="A177" s="89"/>
      <c r="B177" s="13" t="s">
        <v>160</v>
      </c>
      <c r="C177" s="77"/>
      <c r="D177" s="14">
        <f t="shared" si="4"/>
        <v>232.3</v>
      </c>
      <c r="E177" s="14">
        <v>232.3</v>
      </c>
      <c r="F177" s="14">
        <v>224.3</v>
      </c>
      <c r="G177" s="23"/>
      <c r="I177" s="43"/>
      <c r="J177" s="39"/>
      <c r="K177" s="40"/>
      <c r="L177" s="42"/>
      <c r="M177" s="42"/>
      <c r="N177" s="41"/>
    </row>
    <row r="178" spans="1:14" ht="12.75" customHeight="1" x14ac:dyDescent="0.25">
      <c r="A178" s="89"/>
      <c r="B178" s="13" t="s">
        <v>19</v>
      </c>
      <c r="C178" s="78"/>
      <c r="D178" s="14">
        <f t="shared" si="4"/>
        <v>4</v>
      </c>
      <c r="E178" s="14">
        <v>4</v>
      </c>
      <c r="F178" s="14"/>
      <c r="G178" s="23"/>
      <c r="I178" s="43"/>
      <c r="J178" s="39"/>
      <c r="K178" s="40"/>
      <c r="L178" s="42"/>
      <c r="M178" s="42"/>
      <c r="N178" s="41"/>
    </row>
    <row r="179" spans="1:14" ht="15" customHeight="1" x14ac:dyDescent="0.25">
      <c r="A179" s="89" t="s">
        <v>80</v>
      </c>
      <c r="B179" s="24" t="s">
        <v>81</v>
      </c>
      <c r="C179" s="70"/>
      <c r="D179" s="26">
        <f t="shared" ref="D179:D237" si="5">SUM(G179+E179)</f>
        <v>485.8</v>
      </c>
      <c r="E179" s="26">
        <f>SUM(E180:E183)</f>
        <v>484.6</v>
      </c>
      <c r="F179" s="26">
        <f>SUM(F180:F183)</f>
        <v>411.1</v>
      </c>
      <c r="G179" s="26">
        <f>SUM(G180:G183)</f>
        <v>1.2</v>
      </c>
      <c r="I179" s="43"/>
      <c r="J179" s="39"/>
      <c r="K179" s="40"/>
      <c r="L179" s="42"/>
      <c r="M179" s="42"/>
      <c r="N179" s="41"/>
    </row>
    <row r="180" spans="1:14" ht="12.75" customHeight="1" x14ac:dyDescent="0.25">
      <c r="A180" s="89"/>
      <c r="B180" s="19" t="s">
        <v>20</v>
      </c>
      <c r="C180" s="72" t="s">
        <v>16</v>
      </c>
      <c r="D180" s="14">
        <f t="shared" si="5"/>
        <v>12.5</v>
      </c>
      <c r="E180" s="14">
        <v>12.5</v>
      </c>
      <c r="F180" s="14"/>
      <c r="G180" s="44"/>
      <c r="I180" s="43"/>
      <c r="J180" s="39"/>
      <c r="K180" s="40"/>
      <c r="L180" s="42"/>
      <c r="M180" s="42"/>
      <c r="N180" s="41"/>
    </row>
    <row r="181" spans="1:14" ht="12.75" customHeight="1" x14ac:dyDescent="0.25">
      <c r="A181" s="89"/>
      <c r="B181" s="13" t="s">
        <v>15</v>
      </c>
      <c r="C181" s="76" t="s">
        <v>22</v>
      </c>
      <c r="D181" s="14">
        <f t="shared" si="5"/>
        <v>268.8</v>
      </c>
      <c r="E181" s="14">
        <v>268.8</v>
      </c>
      <c r="F181" s="14">
        <v>223.9</v>
      </c>
      <c r="G181" s="14"/>
      <c r="I181" s="43"/>
      <c r="J181" s="39"/>
      <c r="K181" s="40"/>
      <c r="L181" s="42"/>
      <c r="M181" s="42"/>
      <c r="N181" s="41"/>
    </row>
    <row r="182" spans="1:14" ht="12.75" customHeight="1" x14ac:dyDescent="0.25">
      <c r="A182" s="89"/>
      <c r="B182" s="13" t="s">
        <v>160</v>
      </c>
      <c r="C182" s="77"/>
      <c r="D182" s="14">
        <f t="shared" si="5"/>
        <v>193.5</v>
      </c>
      <c r="E182" s="14">
        <v>193.5</v>
      </c>
      <c r="F182" s="14">
        <v>187.2</v>
      </c>
      <c r="G182" s="14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89"/>
      <c r="B183" s="13" t="s">
        <v>19</v>
      </c>
      <c r="C183" s="78"/>
      <c r="D183" s="14">
        <f t="shared" si="5"/>
        <v>11</v>
      </c>
      <c r="E183" s="14">
        <v>9.8000000000000007</v>
      </c>
      <c r="F183" s="14"/>
      <c r="G183" s="14">
        <v>1.2</v>
      </c>
      <c r="I183" s="43"/>
      <c r="J183" s="39"/>
      <c r="K183" s="40"/>
      <c r="L183" s="42"/>
      <c r="M183" s="42"/>
      <c r="N183" s="41"/>
    </row>
    <row r="184" spans="1:14" ht="15" customHeight="1" x14ac:dyDescent="0.25">
      <c r="A184" s="89" t="s">
        <v>82</v>
      </c>
      <c r="B184" s="24" t="s">
        <v>83</v>
      </c>
      <c r="C184" s="70"/>
      <c r="D184" s="26">
        <f t="shared" si="5"/>
        <v>318.60000000000002</v>
      </c>
      <c r="E184" s="26">
        <f>SUM(E185:E188)</f>
        <v>318.60000000000002</v>
      </c>
      <c r="F184" s="26">
        <f>SUM(F185:F188)</f>
        <v>268.8</v>
      </c>
      <c r="G184" s="27">
        <f>SUM(G185:G188)</f>
        <v>0</v>
      </c>
      <c r="I184" s="43"/>
      <c r="J184" s="39"/>
      <c r="K184" s="40"/>
      <c r="L184" s="42"/>
      <c r="M184" s="42"/>
      <c r="N184" s="41"/>
    </row>
    <row r="185" spans="1:14" ht="12.75" customHeight="1" x14ac:dyDescent="0.25">
      <c r="A185" s="89"/>
      <c r="B185" s="19" t="s">
        <v>20</v>
      </c>
      <c r="C185" s="72" t="s">
        <v>16</v>
      </c>
      <c r="D185" s="14">
        <f t="shared" si="5"/>
        <v>3</v>
      </c>
      <c r="E185" s="14">
        <v>3</v>
      </c>
      <c r="F185" s="14"/>
      <c r="G185" s="44"/>
      <c r="I185" s="43"/>
      <c r="J185" s="39"/>
      <c r="K185" s="40"/>
      <c r="L185" s="42"/>
      <c r="M185" s="42"/>
      <c r="N185" s="41"/>
    </row>
    <row r="186" spans="1:14" ht="12.75" customHeight="1" x14ac:dyDescent="0.25">
      <c r="A186" s="89"/>
      <c r="B186" s="13" t="s">
        <v>15</v>
      </c>
      <c r="C186" s="76" t="s">
        <v>22</v>
      </c>
      <c r="D186" s="14">
        <f t="shared" si="5"/>
        <v>193.3</v>
      </c>
      <c r="E186" s="14">
        <v>193.3</v>
      </c>
      <c r="F186" s="14">
        <v>152.1</v>
      </c>
      <c r="G186" s="14"/>
      <c r="I186" s="43"/>
      <c r="J186" s="39"/>
      <c r="K186" s="40"/>
      <c r="L186" s="42"/>
      <c r="M186" s="42"/>
      <c r="N186" s="41"/>
    </row>
    <row r="187" spans="1:14" ht="12.75" customHeight="1" x14ac:dyDescent="0.25">
      <c r="A187" s="89"/>
      <c r="B187" s="13" t="s">
        <v>160</v>
      </c>
      <c r="C187" s="77"/>
      <c r="D187" s="14">
        <f t="shared" si="5"/>
        <v>119.9</v>
      </c>
      <c r="E187" s="14">
        <v>119.9</v>
      </c>
      <c r="F187" s="14">
        <v>116.7</v>
      </c>
      <c r="G187" s="23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89"/>
      <c r="B188" s="13" t="s">
        <v>19</v>
      </c>
      <c r="C188" s="78"/>
      <c r="D188" s="14">
        <f t="shared" si="5"/>
        <v>2.4</v>
      </c>
      <c r="E188" s="14">
        <v>2.4</v>
      </c>
      <c r="F188" s="14"/>
      <c r="G188" s="23"/>
      <c r="I188" s="43"/>
      <c r="J188" s="39"/>
      <c r="K188" s="40"/>
      <c r="L188" s="42"/>
      <c r="M188" s="42"/>
      <c r="N188" s="41"/>
    </row>
    <row r="189" spans="1:14" ht="15" customHeight="1" x14ac:dyDescent="0.25">
      <c r="A189" s="89" t="s">
        <v>84</v>
      </c>
      <c r="B189" s="24" t="s">
        <v>85</v>
      </c>
      <c r="C189" s="25"/>
      <c r="D189" s="26">
        <f t="shared" si="5"/>
        <v>469.79999999999995</v>
      </c>
      <c r="E189" s="26">
        <f>SUM(E190:E193)</f>
        <v>469.79999999999995</v>
      </c>
      <c r="F189" s="26">
        <f>SUM(F190:F193)</f>
        <v>398.4</v>
      </c>
      <c r="G189" s="27">
        <f>SUM(G190:G193)</f>
        <v>0</v>
      </c>
      <c r="I189" s="43"/>
      <c r="J189" s="39"/>
      <c r="K189" s="40"/>
      <c r="L189" s="42"/>
      <c r="M189" s="42"/>
      <c r="N189" s="41"/>
    </row>
    <row r="190" spans="1:14" ht="12.75" customHeight="1" x14ac:dyDescent="0.25">
      <c r="A190" s="89"/>
      <c r="B190" s="19" t="s">
        <v>20</v>
      </c>
      <c r="C190" s="69" t="s">
        <v>16</v>
      </c>
      <c r="D190" s="14">
        <f t="shared" si="5"/>
        <v>12</v>
      </c>
      <c r="E190" s="14">
        <v>12</v>
      </c>
      <c r="F190" s="14"/>
      <c r="G190" s="38"/>
      <c r="I190" s="43"/>
      <c r="J190" s="39"/>
      <c r="K190" s="40"/>
      <c r="L190" s="42"/>
      <c r="M190" s="42"/>
      <c r="N190" s="41"/>
    </row>
    <row r="191" spans="1:14" ht="12.75" customHeight="1" x14ac:dyDescent="0.25">
      <c r="A191" s="89"/>
      <c r="B191" s="13" t="s">
        <v>15</v>
      </c>
      <c r="C191" s="82" t="s">
        <v>22</v>
      </c>
      <c r="D191" s="14">
        <f t="shared" si="5"/>
        <v>202.7</v>
      </c>
      <c r="E191" s="14">
        <v>202.7</v>
      </c>
      <c r="F191" s="14">
        <v>153.19999999999999</v>
      </c>
      <c r="G191" s="23"/>
      <c r="I191" s="43"/>
      <c r="J191" s="39"/>
      <c r="K191" s="40"/>
      <c r="L191" s="42"/>
      <c r="M191" s="42"/>
      <c r="N191" s="41"/>
    </row>
    <row r="192" spans="1:14" ht="12.75" customHeight="1" x14ac:dyDescent="0.25">
      <c r="A192" s="89"/>
      <c r="B192" s="13" t="s">
        <v>160</v>
      </c>
      <c r="C192" s="83"/>
      <c r="D192" s="14">
        <f t="shared" si="5"/>
        <v>252.2</v>
      </c>
      <c r="E192" s="14">
        <v>252.2</v>
      </c>
      <c r="F192" s="14">
        <v>245.2</v>
      </c>
      <c r="G192" s="23"/>
      <c r="I192" s="43"/>
      <c r="J192" s="39"/>
      <c r="K192" s="40"/>
      <c r="L192" s="42"/>
      <c r="M192" s="42"/>
      <c r="N192" s="41"/>
    </row>
    <row r="193" spans="1:20" ht="12.75" customHeight="1" x14ac:dyDescent="0.25">
      <c r="A193" s="89"/>
      <c r="B193" s="13" t="s">
        <v>19</v>
      </c>
      <c r="C193" s="84"/>
      <c r="D193" s="14">
        <f t="shared" si="5"/>
        <v>2.9</v>
      </c>
      <c r="E193" s="14">
        <v>2.9</v>
      </c>
      <c r="F193" s="14"/>
      <c r="G193" s="23"/>
      <c r="I193" s="43"/>
      <c r="J193" s="39"/>
      <c r="K193" s="40"/>
      <c r="L193" s="42"/>
      <c r="M193" s="42"/>
      <c r="N193" s="41"/>
    </row>
    <row r="194" spans="1:20" ht="15" customHeight="1" x14ac:dyDescent="0.25">
      <c r="A194" s="89" t="s">
        <v>86</v>
      </c>
      <c r="B194" s="24" t="s">
        <v>87</v>
      </c>
      <c r="C194" s="71"/>
      <c r="D194" s="26">
        <f t="shared" si="5"/>
        <v>568.6</v>
      </c>
      <c r="E194" s="26">
        <f>SUM(E195:E198)</f>
        <v>568.6</v>
      </c>
      <c r="F194" s="26">
        <f>SUM(F195:F198)</f>
        <v>471.9</v>
      </c>
      <c r="G194" s="27">
        <f>SUM(G195:G198)</f>
        <v>0</v>
      </c>
      <c r="I194" s="43"/>
      <c r="J194" s="39"/>
      <c r="K194" s="40"/>
      <c r="L194" s="42"/>
      <c r="M194" s="42"/>
      <c r="N194" s="41"/>
    </row>
    <row r="195" spans="1:20" ht="12.75" customHeight="1" x14ac:dyDescent="0.25">
      <c r="A195" s="89"/>
      <c r="B195" s="19" t="s">
        <v>20</v>
      </c>
      <c r="C195" s="69" t="s">
        <v>16</v>
      </c>
      <c r="D195" s="14">
        <f t="shared" si="5"/>
        <v>15</v>
      </c>
      <c r="E195" s="14">
        <v>15</v>
      </c>
      <c r="F195" s="14"/>
      <c r="G195" s="38"/>
      <c r="I195" s="43"/>
      <c r="J195" s="39"/>
      <c r="K195" s="40"/>
      <c r="L195" s="42"/>
      <c r="M195" s="42"/>
      <c r="N195" s="41"/>
    </row>
    <row r="196" spans="1:20" ht="12.75" customHeight="1" x14ac:dyDescent="0.25">
      <c r="A196" s="89"/>
      <c r="B196" s="13" t="s">
        <v>15</v>
      </c>
      <c r="C196" s="82" t="s">
        <v>22</v>
      </c>
      <c r="D196" s="14">
        <f t="shared" si="5"/>
        <v>207.8</v>
      </c>
      <c r="E196" s="14">
        <v>207.8</v>
      </c>
      <c r="F196" s="14">
        <v>153.69999999999999</v>
      </c>
      <c r="G196" s="23"/>
      <c r="I196" s="43"/>
      <c r="J196" s="39"/>
      <c r="K196" s="40"/>
      <c r="L196" s="42"/>
      <c r="M196" s="42"/>
      <c r="N196" s="41"/>
    </row>
    <row r="197" spans="1:20" ht="12.75" customHeight="1" x14ac:dyDescent="0.25">
      <c r="A197" s="89"/>
      <c r="B197" s="13" t="s">
        <v>160</v>
      </c>
      <c r="C197" s="83"/>
      <c r="D197" s="14">
        <f t="shared" si="5"/>
        <v>327.8</v>
      </c>
      <c r="E197" s="14">
        <v>327.8</v>
      </c>
      <c r="F197" s="14">
        <v>318.2</v>
      </c>
      <c r="G197" s="23"/>
      <c r="J197" s="39"/>
      <c r="K197" s="40"/>
      <c r="L197" s="42"/>
      <c r="M197" s="42"/>
      <c r="N197" s="41"/>
    </row>
    <row r="198" spans="1:20" ht="12.75" customHeight="1" x14ac:dyDescent="0.25">
      <c r="A198" s="89"/>
      <c r="B198" s="13" t="s">
        <v>19</v>
      </c>
      <c r="C198" s="84"/>
      <c r="D198" s="14">
        <f t="shared" si="5"/>
        <v>18</v>
      </c>
      <c r="E198" s="14">
        <v>18</v>
      </c>
      <c r="F198" s="14"/>
      <c r="G198" s="23"/>
      <c r="J198" s="39"/>
      <c r="K198" s="40"/>
      <c r="L198" s="42"/>
      <c r="M198" s="42"/>
      <c r="N198" s="41"/>
    </row>
    <row r="199" spans="1:20" ht="15" customHeight="1" x14ac:dyDescent="0.25">
      <c r="A199" s="89" t="s">
        <v>88</v>
      </c>
      <c r="B199" s="24" t="s">
        <v>89</v>
      </c>
      <c r="C199" s="71"/>
      <c r="D199" s="26">
        <f t="shared" si="5"/>
        <v>552.1</v>
      </c>
      <c r="E199" s="26">
        <f>SUM(E200:E203)</f>
        <v>552.1</v>
      </c>
      <c r="F199" s="26">
        <f>SUM(F200:F203)</f>
        <v>461.79999999999995</v>
      </c>
      <c r="G199" s="27">
        <f>SUM(G200:G203)</f>
        <v>0</v>
      </c>
      <c r="J199" s="39"/>
      <c r="K199" s="40"/>
      <c r="L199" s="42"/>
      <c r="M199" s="42"/>
      <c r="N199" s="41"/>
    </row>
    <row r="200" spans="1:20" ht="12.75" customHeight="1" x14ac:dyDescent="0.25">
      <c r="A200" s="89"/>
      <c r="B200" s="19" t="s">
        <v>20</v>
      </c>
      <c r="C200" s="69" t="s">
        <v>16</v>
      </c>
      <c r="D200" s="14">
        <f t="shared" si="5"/>
        <v>12</v>
      </c>
      <c r="E200" s="14">
        <v>12</v>
      </c>
      <c r="F200" s="14"/>
      <c r="G200" s="38"/>
      <c r="J200" s="39"/>
      <c r="K200" s="40"/>
      <c r="L200" s="42"/>
      <c r="M200" s="42"/>
      <c r="N200" s="41"/>
    </row>
    <row r="201" spans="1:20" ht="12.75" customHeight="1" x14ac:dyDescent="0.25">
      <c r="A201" s="89"/>
      <c r="B201" s="13" t="s">
        <v>15</v>
      </c>
      <c r="C201" s="76" t="s">
        <v>22</v>
      </c>
      <c r="D201" s="14">
        <f t="shared" si="5"/>
        <v>244.4</v>
      </c>
      <c r="E201" s="14">
        <v>244.4</v>
      </c>
      <c r="F201" s="14">
        <v>192.1</v>
      </c>
      <c r="G201" s="23"/>
      <c r="J201" s="39"/>
      <c r="K201" s="40"/>
      <c r="L201" s="42"/>
      <c r="M201" s="42"/>
      <c r="N201" s="41"/>
    </row>
    <row r="202" spans="1:20" ht="12.75" customHeight="1" x14ac:dyDescent="0.25">
      <c r="A202" s="89"/>
      <c r="B202" s="13" t="s">
        <v>160</v>
      </c>
      <c r="C202" s="77"/>
      <c r="D202" s="14">
        <f t="shared" si="5"/>
        <v>277.8</v>
      </c>
      <c r="E202" s="14">
        <v>277.8</v>
      </c>
      <c r="F202" s="14">
        <v>269.7</v>
      </c>
      <c r="G202" s="23"/>
      <c r="J202" s="39"/>
      <c r="K202" s="40"/>
      <c r="L202" s="42"/>
      <c r="M202" s="42"/>
      <c r="N202" s="41"/>
    </row>
    <row r="203" spans="1:20" ht="12.75" customHeight="1" x14ac:dyDescent="0.25">
      <c r="A203" s="89"/>
      <c r="B203" s="13" t="s">
        <v>19</v>
      </c>
      <c r="C203" s="78"/>
      <c r="D203" s="14">
        <f t="shared" si="5"/>
        <v>17.899999999999999</v>
      </c>
      <c r="E203" s="14">
        <v>17.899999999999999</v>
      </c>
      <c r="F203" s="14"/>
      <c r="G203" s="23"/>
      <c r="J203" s="39"/>
      <c r="K203" s="40"/>
      <c r="L203" s="42"/>
      <c r="M203" s="42"/>
      <c r="N203" s="41"/>
    </row>
    <row r="204" spans="1:20" ht="15" customHeight="1" x14ac:dyDescent="0.25">
      <c r="A204" s="89" t="s">
        <v>90</v>
      </c>
      <c r="B204" s="24" t="s">
        <v>91</v>
      </c>
      <c r="C204" s="70"/>
      <c r="D204" s="26">
        <f t="shared" si="5"/>
        <v>565.10000000000014</v>
      </c>
      <c r="E204" s="26">
        <f>SUM(E205:E208)</f>
        <v>565.10000000000014</v>
      </c>
      <c r="F204" s="26">
        <f>SUM(F205:F208)</f>
        <v>445.29999999999995</v>
      </c>
      <c r="G204" s="27">
        <f>SUM(G205:G208)</f>
        <v>0</v>
      </c>
      <c r="J204" s="39"/>
      <c r="K204" s="40"/>
      <c r="L204" s="42"/>
      <c r="M204" s="42"/>
      <c r="N204" s="41"/>
    </row>
    <row r="205" spans="1:20" ht="12.75" customHeight="1" x14ac:dyDescent="0.25">
      <c r="A205" s="89"/>
      <c r="B205" s="19" t="s">
        <v>20</v>
      </c>
      <c r="C205" s="72" t="s">
        <v>16</v>
      </c>
      <c r="D205" s="14">
        <f t="shared" si="5"/>
        <v>24</v>
      </c>
      <c r="E205" s="14">
        <v>24</v>
      </c>
      <c r="F205" s="14"/>
      <c r="G205" s="44"/>
      <c r="J205" s="39"/>
      <c r="K205" s="40"/>
      <c r="L205" s="42"/>
      <c r="M205" s="42"/>
      <c r="N205" s="41"/>
    </row>
    <row r="206" spans="1:20" ht="12.75" customHeight="1" x14ac:dyDescent="0.25">
      <c r="A206" s="89"/>
      <c r="B206" s="13" t="s">
        <v>15</v>
      </c>
      <c r="C206" s="76" t="s">
        <v>22</v>
      </c>
      <c r="D206" s="14">
        <f t="shared" si="5"/>
        <v>233.1</v>
      </c>
      <c r="E206" s="14">
        <v>233.1</v>
      </c>
      <c r="F206" s="14">
        <v>149.9</v>
      </c>
      <c r="G206" s="14"/>
      <c r="J206" s="39"/>
      <c r="K206" s="40"/>
      <c r="L206" s="41"/>
      <c r="M206" s="41"/>
      <c r="N206" s="41"/>
    </row>
    <row r="207" spans="1:20" ht="12.75" customHeight="1" x14ac:dyDescent="0.25">
      <c r="A207" s="89"/>
      <c r="B207" s="13" t="s">
        <v>160</v>
      </c>
      <c r="C207" s="77"/>
      <c r="D207" s="14">
        <f t="shared" si="5"/>
        <v>303.8</v>
      </c>
      <c r="E207" s="14">
        <v>303.8</v>
      </c>
      <c r="F207" s="14">
        <v>295.39999999999998</v>
      </c>
      <c r="G207" s="23"/>
      <c r="J207" s="41"/>
      <c r="K207" s="41"/>
      <c r="L207" s="41"/>
      <c r="M207" s="41"/>
      <c r="N207" s="45"/>
      <c r="O207" s="39"/>
      <c r="P207" s="40"/>
      <c r="Q207" s="42"/>
      <c r="R207" s="42"/>
      <c r="S207" s="42"/>
      <c r="T207" s="42"/>
    </row>
    <row r="208" spans="1:20" ht="12.75" customHeight="1" x14ac:dyDescent="0.25">
      <c r="A208" s="89"/>
      <c r="B208" s="13" t="s">
        <v>19</v>
      </c>
      <c r="C208" s="78"/>
      <c r="D208" s="14">
        <f t="shared" si="5"/>
        <v>4.2</v>
      </c>
      <c r="E208" s="14">
        <v>4.2</v>
      </c>
      <c r="F208" s="14"/>
      <c r="G208" s="23"/>
      <c r="J208" s="41"/>
      <c r="K208" s="41"/>
      <c r="L208" s="41"/>
      <c r="M208" s="41"/>
      <c r="N208" s="45"/>
      <c r="O208" s="39"/>
      <c r="P208" s="40"/>
      <c r="Q208" s="42"/>
      <c r="R208" s="42"/>
      <c r="S208" s="42"/>
      <c r="T208" s="42"/>
    </row>
    <row r="209" spans="1:20" ht="15" customHeight="1" x14ac:dyDescent="0.25">
      <c r="A209" s="89" t="s">
        <v>161</v>
      </c>
      <c r="B209" s="24" t="s">
        <v>93</v>
      </c>
      <c r="C209" s="70"/>
      <c r="D209" s="26">
        <f t="shared" si="5"/>
        <v>402.8</v>
      </c>
      <c r="E209" s="26">
        <f>SUM(E210:E213)</f>
        <v>402.8</v>
      </c>
      <c r="F209" s="26">
        <f>SUM(F210:F213)</f>
        <v>339.1</v>
      </c>
      <c r="G209" s="27">
        <f>SUM(G210:G213)</f>
        <v>0</v>
      </c>
      <c r="J209" s="41"/>
      <c r="K209" s="41"/>
      <c r="L209" s="41"/>
      <c r="M209" s="41"/>
      <c r="N209" s="45"/>
      <c r="O209" s="39"/>
      <c r="P209" s="40"/>
      <c r="Q209" s="42"/>
      <c r="R209" s="42"/>
      <c r="S209" s="42"/>
      <c r="T209" s="42"/>
    </row>
    <row r="210" spans="1:20" ht="12.75" customHeight="1" x14ac:dyDescent="0.25">
      <c r="A210" s="89"/>
      <c r="B210" s="19" t="s">
        <v>20</v>
      </c>
      <c r="C210" s="72" t="s">
        <v>16</v>
      </c>
      <c r="D210" s="14">
        <f t="shared" si="5"/>
        <v>4</v>
      </c>
      <c r="E210" s="14">
        <v>4</v>
      </c>
      <c r="F210" s="14"/>
      <c r="G210" s="38"/>
      <c r="N210" s="45"/>
      <c r="O210" s="39"/>
      <c r="P210" s="40"/>
      <c r="Q210" s="42"/>
      <c r="R210" s="42"/>
      <c r="S210" s="42"/>
      <c r="T210" s="42"/>
    </row>
    <row r="211" spans="1:20" ht="12.75" customHeight="1" x14ac:dyDescent="0.25">
      <c r="A211" s="89"/>
      <c r="B211" s="13" t="s">
        <v>15</v>
      </c>
      <c r="C211" s="76" t="s">
        <v>22</v>
      </c>
      <c r="D211" s="14">
        <f t="shared" si="5"/>
        <v>209.8</v>
      </c>
      <c r="E211" s="14">
        <v>209.8</v>
      </c>
      <c r="F211" s="14">
        <v>167</v>
      </c>
      <c r="G211" s="23"/>
      <c r="N211" s="45"/>
      <c r="O211" s="39"/>
      <c r="P211" s="40"/>
      <c r="Q211" s="42"/>
      <c r="R211" s="42"/>
      <c r="S211" s="42"/>
      <c r="T211" s="42"/>
    </row>
    <row r="212" spans="1:20" ht="12.75" customHeight="1" x14ac:dyDescent="0.25">
      <c r="A212" s="89"/>
      <c r="B212" s="13" t="s">
        <v>160</v>
      </c>
      <c r="C212" s="77"/>
      <c r="D212" s="14">
        <f t="shared" si="5"/>
        <v>177</v>
      </c>
      <c r="E212" s="14">
        <v>177</v>
      </c>
      <c r="F212" s="14">
        <v>172.1</v>
      </c>
      <c r="G212" s="23"/>
      <c r="N212" s="45"/>
      <c r="O212" s="39"/>
      <c r="P212" s="40"/>
      <c r="Q212" s="42"/>
      <c r="R212" s="42"/>
      <c r="S212" s="42"/>
      <c r="T212" s="42"/>
    </row>
    <row r="213" spans="1:20" ht="12.75" customHeight="1" x14ac:dyDescent="0.25">
      <c r="A213" s="89"/>
      <c r="B213" s="13" t="s">
        <v>19</v>
      </c>
      <c r="C213" s="78"/>
      <c r="D213" s="14">
        <f t="shared" si="5"/>
        <v>12</v>
      </c>
      <c r="E213" s="14">
        <v>12</v>
      </c>
      <c r="F213" s="14"/>
      <c r="G213" s="23"/>
      <c r="N213" s="45"/>
      <c r="O213" s="39"/>
      <c r="P213" s="40"/>
      <c r="Q213" s="42"/>
      <c r="R213" s="42"/>
      <c r="S213" s="42"/>
      <c r="T213" s="42"/>
    </row>
    <row r="214" spans="1:20" ht="15" customHeight="1" x14ac:dyDescent="0.25">
      <c r="A214" s="89" t="s">
        <v>92</v>
      </c>
      <c r="B214" s="24" t="s">
        <v>94</v>
      </c>
      <c r="C214" s="70"/>
      <c r="D214" s="26">
        <f t="shared" si="5"/>
        <v>227.2</v>
      </c>
      <c r="E214" s="26">
        <f>SUM(E215:E218)</f>
        <v>227.2</v>
      </c>
      <c r="F214" s="26">
        <f>SUM(F215:F218)</f>
        <v>186.5</v>
      </c>
      <c r="G214" s="27">
        <f>SUM(G215:G218)</f>
        <v>0</v>
      </c>
      <c r="N214" s="45"/>
      <c r="O214" s="39"/>
      <c r="P214" s="40"/>
      <c r="Q214" s="42"/>
      <c r="R214" s="42"/>
      <c r="S214" s="42"/>
      <c r="T214" s="42"/>
    </row>
    <row r="215" spans="1:20" ht="12.95" customHeight="1" x14ac:dyDescent="0.25">
      <c r="A215" s="89"/>
      <c r="B215" s="19" t="s">
        <v>20</v>
      </c>
      <c r="C215" s="72" t="s">
        <v>16</v>
      </c>
      <c r="D215" s="14">
        <f t="shared" si="5"/>
        <v>1.5</v>
      </c>
      <c r="E215" s="14">
        <v>1.5</v>
      </c>
      <c r="F215" s="14"/>
      <c r="G215" s="38"/>
      <c r="N215" s="45"/>
      <c r="O215" s="39"/>
      <c r="P215" s="40"/>
      <c r="Q215" s="42"/>
      <c r="R215" s="42"/>
      <c r="S215" s="42"/>
      <c r="T215" s="42"/>
    </row>
    <row r="216" spans="1:20" ht="12.95" customHeight="1" x14ac:dyDescent="0.25">
      <c r="A216" s="89"/>
      <c r="B216" s="13" t="s">
        <v>15</v>
      </c>
      <c r="C216" s="76" t="s">
        <v>22</v>
      </c>
      <c r="D216" s="14">
        <f t="shared" si="5"/>
        <v>140</v>
      </c>
      <c r="E216" s="14">
        <v>140</v>
      </c>
      <c r="F216" s="14">
        <v>114</v>
      </c>
      <c r="G216" s="23"/>
      <c r="N216" s="45"/>
      <c r="O216" s="39"/>
      <c r="P216" s="40"/>
      <c r="Q216" s="42"/>
      <c r="R216" s="42"/>
      <c r="S216" s="42"/>
      <c r="T216" s="42"/>
    </row>
    <row r="217" spans="1:20" ht="12.95" customHeight="1" x14ac:dyDescent="0.25">
      <c r="A217" s="89"/>
      <c r="B217" s="13" t="s">
        <v>160</v>
      </c>
      <c r="C217" s="77"/>
      <c r="D217" s="14">
        <f t="shared" si="5"/>
        <v>75.5</v>
      </c>
      <c r="E217" s="14">
        <v>75.5</v>
      </c>
      <c r="F217" s="14">
        <v>72.5</v>
      </c>
      <c r="G217" s="23"/>
      <c r="N217" s="45"/>
      <c r="O217" s="39"/>
      <c r="P217" s="40"/>
      <c r="Q217" s="42"/>
      <c r="R217" s="42"/>
      <c r="S217" s="42"/>
      <c r="T217" s="42"/>
    </row>
    <row r="218" spans="1:20" ht="12.95" customHeight="1" x14ac:dyDescent="0.25">
      <c r="A218" s="89"/>
      <c r="B218" s="13" t="s">
        <v>19</v>
      </c>
      <c r="C218" s="78"/>
      <c r="D218" s="14">
        <f t="shared" si="5"/>
        <v>10.199999999999999</v>
      </c>
      <c r="E218" s="14">
        <v>10.199999999999999</v>
      </c>
      <c r="F218" s="14"/>
      <c r="G218" s="23"/>
      <c r="N218" s="45"/>
      <c r="O218" s="39"/>
      <c r="P218" s="40"/>
      <c r="Q218" s="42"/>
      <c r="R218" s="42"/>
      <c r="S218" s="42"/>
      <c r="T218" s="42"/>
    </row>
    <row r="219" spans="1:20" ht="15" customHeight="1" x14ac:dyDescent="0.25">
      <c r="A219" s="89" t="s">
        <v>95</v>
      </c>
      <c r="B219" s="24" t="s">
        <v>96</v>
      </c>
      <c r="C219" s="25"/>
      <c r="D219" s="26">
        <f t="shared" si="5"/>
        <v>408.09999999999997</v>
      </c>
      <c r="E219" s="26">
        <f>SUM(E220:E223)</f>
        <v>408.09999999999997</v>
      </c>
      <c r="F219" s="26">
        <f>SUM(F220:F223)</f>
        <v>340.20000000000005</v>
      </c>
      <c r="G219" s="27">
        <f>SUM(G220:G223)</f>
        <v>0</v>
      </c>
      <c r="N219" s="45"/>
      <c r="O219" s="39"/>
      <c r="P219" s="40"/>
      <c r="Q219" s="42"/>
      <c r="R219" s="42"/>
      <c r="S219" s="42"/>
      <c r="T219" s="42"/>
    </row>
    <row r="220" spans="1:20" ht="12.75" customHeight="1" x14ac:dyDescent="0.25">
      <c r="A220" s="89"/>
      <c r="B220" s="19" t="s">
        <v>20</v>
      </c>
      <c r="C220" s="72" t="s">
        <v>16</v>
      </c>
      <c r="D220" s="14">
        <f t="shared" si="5"/>
        <v>6</v>
      </c>
      <c r="E220" s="14">
        <v>6</v>
      </c>
      <c r="F220" s="14"/>
      <c r="G220" s="44"/>
      <c r="N220" s="45"/>
      <c r="O220" s="39"/>
      <c r="P220" s="40"/>
      <c r="Q220" s="42"/>
      <c r="R220" s="42"/>
      <c r="S220" s="42"/>
      <c r="T220" s="42"/>
    </row>
    <row r="221" spans="1:20" ht="12.75" customHeight="1" x14ac:dyDescent="0.25">
      <c r="A221" s="89"/>
      <c r="B221" s="13" t="s">
        <v>15</v>
      </c>
      <c r="C221" s="76" t="s">
        <v>22</v>
      </c>
      <c r="D221" s="14">
        <f t="shared" si="5"/>
        <v>218.1</v>
      </c>
      <c r="E221" s="14">
        <v>218.1</v>
      </c>
      <c r="F221" s="14">
        <v>183.3</v>
      </c>
      <c r="G221" s="14"/>
      <c r="N221" s="45"/>
      <c r="O221" s="39"/>
      <c r="P221" s="40"/>
      <c r="Q221" s="42"/>
      <c r="R221" s="42"/>
      <c r="S221" s="42"/>
      <c r="T221" s="42"/>
    </row>
    <row r="222" spans="1:20" ht="12.75" customHeight="1" x14ac:dyDescent="0.25">
      <c r="A222" s="89"/>
      <c r="B222" s="13" t="s">
        <v>160</v>
      </c>
      <c r="C222" s="77"/>
      <c r="D222" s="14">
        <f t="shared" si="5"/>
        <v>163.30000000000001</v>
      </c>
      <c r="E222" s="14">
        <v>163.30000000000001</v>
      </c>
      <c r="F222" s="14">
        <v>156.9</v>
      </c>
      <c r="G222" s="23"/>
      <c r="N222" s="45"/>
      <c r="O222" s="39"/>
      <c r="P222" s="40"/>
      <c r="Q222" s="42"/>
      <c r="R222" s="42"/>
      <c r="S222" s="42"/>
      <c r="T222" s="42"/>
    </row>
    <row r="223" spans="1:20" ht="12.75" customHeight="1" x14ac:dyDescent="0.25">
      <c r="A223" s="89"/>
      <c r="B223" s="13" t="s">
        <v>19</v>
      </c>
      <c r="C223" s="78"/>
      <c r="D223" s="14">
        <f t="shared" si="5"/>
        <v>20.7</v>
      </c>
      <c r="E223" s="14">
        <v>20.7</v>
      </c>
      <c r="F223" s="14"/>
      <c r="G223" s="23"/>
      <c r="N223" s="45"/>
      <c r="O223" s="39"/>
      <c r="P223" s="40"/>
      <c r="Q223" s="42"/>
      <c r="R223" s="42"/>
      <c r="S223" s="42"/>
      <c r="T223" s="42"/>
    </row>
    <row r="224" spans="1:20" ht="15" customHeight="1" x14ac:dyDescent="0.25">
      <c r="A224" s="89" t="s">
        <v>97</v>
      </c>
      <c r="B224" s="24" t="s">
        <v>98</v>
      </c>
      <c r="C224" s="70"/>
      <c r="D224" s="26">
        <f t="shared" si="5"/>
        <v>1124</v>
      </c>
      <c r="E224" s="26">
        <f>SUM(E225:E229)</f>
        <v>580.70000000000005</v>
      </c>
      <c r="F224" s="26">
        <f>SUM(F225:F229)</f>
        <v>483.70000000000005</v>
      </c>
      <c r="G224" s="26">
        <f>SUM(G225:G229)</f>
        <v>543.29999999999995</v>
      </c>
      <c r="J224" s="46"/>
      <c r="K224" s="46"/>
      <c r="L224" s="36"/>
      <c r="M224" s="36"/>
      <c r="N224" s="36"/>
      <c r="O224" s="36"/>
      <c r="P224" s="40"/>
      <c r="Q224" s="42"/>
      <c r="R224" s="42"/>
      <c r="S224" s="42"/>
      <c r="T224" s="42"/>
    </row>
    <row r="225" spans="1:20" ht="12.75" customHeight="1" x14ac:dyDescent="0.25">
      <c r="A225" s="89"/>
      <c r="B225" s="19" t="s">
        <v>20</v>
      </c>
      <c r="C225" s="72" t="s">
        <v>16</v>
      </c>
      <c r="D225" s="14">
        <f t="shared" si="5"/>
        <v>8</v>
      </c>
      <c r="E225" s="14">
        <v>8</v>
      </c>
      <c r="F225" s="14"/>
      <c r="G225" s="44"/>
      <c r="J225" s="46"/>
      <c r="K225" s="46"/>
      <c r="L225" s="36"/>
      <c r="M225" s="36"/>
      <c r="N225" s="36"/>
      <c r="O225" s="36"/>
      <c r="P225" s="40"/>
      <c r="Q225" s="42"/>
      <c r="R225" s="42"/>
      <c r="S225" s="42"/>
      <c r="T225" s="42"/>
    </row>
    <row r="226" spans="1:20" ht="12.75" customHeight="1" x14ac:dyDescent="0.25">
      <c r="A226" s="89"/>
      <c r="B226" s="13" t="s">
        <v>15</v>
      </c>
      <c r="C226" s="76" t="s">
        <v>22</v>
      </c>
      <c r="D226" s="14">
        <f t="shared" si="5"/>
        <v>337.8</v>
      </c>
      <c r="E226" s="14">
        <v>302.5</v>
      </c>
      <c r="F226" s="14">
        <v>264.10000000000002</v>
      </c>
      <c r="G226" s="14">
        <v>35.299999999999997</v>
      </c>
      <c r="J226" s="46"/>
      <c r="K226" s="46"/>
      <c r="L226" s="36"/>
      <c r="M226" s="36"/>
      <c r="N226" s="36"/>
      <c r="O226" s="36"/>
      <c r="P226" s="40"/>
      <c r="Q226" s="42"/>
      <c r="R226" s="42"/>
      <c r="S226" s="42"/>
      <c r="T226" s="42"/>
    </row>
    <row r="227" spans="1:20" ht="12.75" customHeight="1" x14ac:dyDescent="0.25">
      <c r="A227" s="89"/>
      <c r="B227" s="13" t="s">
        <v>160</v>
      </c>
      <c r="C227" s="77"/>
      <c r="D227" s="14">
        <f t="shared" si="5"/>
        <v>230</v>
      </c>
      <c r="E227" s="14">
        <v>230</v>
      </c>
      <c r="F227" s="14">
        <v>219.6</v>
      </c>
      <c r="G227" s="23"/>
      <c r="J227" s="46"/>
      <c r="K227" s="46"/>
      <c r="L227" s="36"/>
      <c r="M227" s="36"/>
      <c r="N227" s="36"/>
      <c r="O227" s="36"/>
      <c r="P227" s="40"/>
      <c r="Q227" s="42"/>
      <c r="R227" s="42"/>
      <c r="S227" s="42"/>
      <c r="T227" s="42"/>
    </row>
    <row r="228" spans="1:20" ht="12.75" customHeight="1" x14ac:dyDescent="0.25">
      <c r="A228" s="89"/>
      <c r="B228" s="13" t="s">
        <v>25</v>
      </c>
      <c r="C228" s="77"/>
      <c r="D228" s="14">
        <f t="shared" si="5"/>
        <v>508</v>
      </c>
      <c r="E228" s="14"/>
      <c r="F228" s="14"/>
      <c r="G228" s="14">
        <v>508</v>
      </c>
      <c r="J228" s="46"/>
      <c r="K228" s="46"/>
      <c r="L228" s="36"/>
      <c r="M228" s="36"/>
      <c r="N228" s="36"/>
      <c r="O228" s="36"/>
      <c r="P228" s="40"/>
      <c r="Q228" s="42"/>
      <c r="R228" s="42"/>
      <c r="S228" s="42"/>
      <c r="T228" s="42"/>
    </row>
    <row r="229" spans="1:20" ht="12.75" customHeight="1" x14ac:dyDescent="0.25">
      <c r="A229" s="89"/>
      <c r="B229" s="13" t="s">
        <v>19</v>
      </c>
      <c r="C229" s="78"/>
      <c r="D229" s="14">
        <f t="shared" si="5"/>
        <v>40.200000000000003</v>
      </c>
      <c r="E229" s="14">
        <v>40.200000000000003</v>
      </c>
      <c r="F229" s="14"/>
      <c r="G229" s="23"/>
      <c r="J229" s="46"/>
      <c r="K229" s="46"/>
      <c r="L229" s="36"/>
      <c r="M229" s="36"/>
      <c r="N229" s="36"/>
      <c r="O229" s="36"/>
      <c r="P229" s="40"/>
      <c r="Q229" s="42"/>
      <c r="R229" s="42"/>
      <c r="S229" s="42"/>
      <c r="T229" s="42"/>
    </row>
    <row r="230" spans="1:20" ht="15" customHeight="1" x14ac:dyDescent="0.25">
      <c r="A230" s="89" t="s">
        <v>99</v>
      </c>
      <c r="B230" s="24" t="s">
        <v>100</v>
      </c>
      <c r="C230" s="25"/>
      <c r="D230" s="26">
        <f t="shared" si="5"/>
        <v>339</v>
      </c>
      <c r="E230" s="26">
        <f t="shared" ref="E230:F230" si="6">SUM(E231:E234)</f>
        <v>339</v>
      </c>
      <c r="F230" s="26">
        <f t="shared" si="6"/>
        <v>288.3</v>
      </c>
      <c r="G230" s="27">
        <f>SUM(G231:G234)</f>
        <v>0</v>
      </c>
      <c r="J230" s="46"/>
      <c r="K230" s="46"/>
      <c r="L230" s="36"/>
      <c r="M230" s="36"/>
      <c r="N230" s="36"/>
      <c r="O230" s="36"/>
      <c r="P230" s="40"/>
      <c r="Q230" s="42"/>
      <c r="R230" s="42"/>
      <c r="S230" s="42"/>
      <c r="T230" s="42"/>
    </row>
    <row r="231" spans="1:20" ht="12.75" customHeight="1" x14ac:dyDescent="0.25">
      <c r="A231" s="89"/>
      <c r="B231" s="19" t="s">
        <v>20</v>
      </c>
      <c r="C231" s="72" t="s">
        <v>16</v>
      </c>
      <c r="D231" s="14">
        <f t="shared" ref="D231" si="7">SUM(G231+E231)</f>
        <v>2</v>
      </c>
      <c r="E231" s="14">
        <v>2</v>
      </c>
      <c r="F231" s="14"/>
      <c r="G231" s="44"/>
      <c r="J231" s="46"/>
      <c r="K231" s="46"/>
      <c r="L231" s="36"/>
      <c r="M231" s="36"/>
      <c r="N231" s="36"/>
      <c r="O231" s="36"/>
      <c r="P231" s="40"/>
      <c r="Q231" s="42"/>
      <c r="R231" s="42"/>
      <c r="S231" s="42"/>
      <c r="T231" s="42"/>
    </row>
    <row r="232" spans="1:20" ht="12.75" customHeight="1" x14ac:dyDescent="0.25">
      <c r="A232" s="89"/>
      <c r="B232" s="13" t="s">
        <v>15</v>
      </c>
      <c r="C232" s="76" t="s">
        <v>22</v>
      </c>
      <c r="D232" s="14">
        <f t="shared" si="5"/>
        <v>232</v>
      </c>
      <c r="E232" s="14">
        <v>232</v>
      </c>
      <c r="F232" s="14">
        <v>203.4</v>
      </c>
      <c r="G232" s="23"/>
      <c r="J232" s="46"/>
      <c r="K232" s="46"/>
      <c r="L232" s="36"/>
      <c r="M232" s="36"/>
      <c r="N232" s="36"/>
      <c r="O232" s="36"/>
      <c r="P232" s="40"/>
      <c r="Q232" s="42"/>
      <c r="R232" s="42"/>
      <c r="S232" s="42"/>
      <c r="T232" s="42"/>
    </row>
    <row r="233" spans="1:20" ht="12.75" customHeight="1" x14ac:dyDescent="0.25">
      <c r="A233" s="89"/>
      <c r="B233" s="13" t="s">
        <v>160</v>
      </c>
      <c r="C233" s="77"/>
      <c r="D233" s="14">
        <f t="shared" si="5"/>
        <v>89.3</v>
      </c>
      <c r="E233" s="14">
        <v>89.3</v>
      </c>
      <c r="F233" s="14">
        <v>84.9</v>
      </c>
      <c r="G233" s="23"/>
      <c r="J233" s="46"/>
      <c r="K233" s="46"/>
      <c r="L233" s="36"/>
      <c r="M233" s="36"/>
      <c r="N233" s="36"/>
      <c r="O233" s="36"/>
      <c r="P233" s="40"/>
      <c r="Q233" s="42"/>
      <c r="R233" s="42"/>
      <c r="S233" s="42"/>
      <c r="T233" s="42"/>
    </row>
    <row r="234" spans="1:20" ht="12.75" customHeight="1" x14ac:dyDescent="0.25">
      <c r="A234" s="89"/>
      <c r="B234" s="13" t="s">
        <v>19</v>
      </c>
      <c r="C234" s="78"/>
      <c r="D234" s="14">
        <f t="shared" si="5"/>
        <v>15.7</v>
      </c>
      <c r="E234" s="14">
        <v>15.7</v>
      </c>
      <c r="F234" s="14"/>
      <c r="G234" s="23"/>
      <c r="J234" s="46"/>
      <c r="K234" s="46"/>
      <c r="L234" s="36"/>
      <c r="M234" s="36"/>
      <c r="N234" s="36"/>
      <c r="O234" s="36"/>
      <c r="P234" s="40"/>
      <c r="Q234" s="42"/>
      <c r="R234" s="42"/>
      <c r="S234" s="42"/>
      <c r="T234" s="42"/>
    </row>
    <row r="235" spans="1:20" ht="15" customHeight="1" x14ac:dyDescent="0.25">
      <c r="A235" s="89" t="s">
        <v>101</v>
      </c>
      <c r="B235" s="24" t="s">
        <v>102</v>
      </c>
      <c r="C235" s="70"/>
      <c r="D235" s="26">
        <f t="shared" si="5"/>
        <v>339.3</v>
      </c>
      <c r="E235" s="26">
        <f>SUM(E236:E239)</f>
        <v>339.3</v>
      </c>
      <c r="F235" s="26">
        <f>SUM(F236:F239)</f>
        <v>280.60000000000002</v>
      </c>
      <c r="G235" s="27">
        <f>SUM(G236:G239)</f>
        <v>0</v>
      </c>
      <c r="J235" s="46"/>
      <c r="K235" s="46"/>
      <c r="L235" s="46"/>
      <c r="M235" s="46"/>
      <c r="N235" s="46"/>
      <c r="O235" s="46"/>
      <c r="P235" s="40"/>
      <c r="Q235" s="42"/>
      <c r="R235" s="42"/>
      <c r="S235" s="42"/>
      <c r="T235" s="42"/>
    </row>
    <row r="236" spans="1:20" ht="12.75" customHeight="1" x14ac:dyDescent="0.25">
      <c r="A236" s="89"/>
      <c r="B236" s="19" t="s">
        <v>20</v>
      </c>
      <c r="C236" s="72" t="s">
        <v>16</v>
      </c>
      <c r="D236" s="14">
        <f t="shared" si="5"/>
        <v>3.3</v>
      </c>
      <c r="E236" s="14">
        <v>3.3</v>
      </c>
      <c r="F236" s="14"/>
      <c r="G236" s="44"/>
      <c r="J236" s="46"/>
      <c r="K236" s="46"/>
      <c r="L236" s="46"/>
      <c r="M236" s="46"/>
      <c r="N236" s="46"/>
      <c r="O236" s="46"/>
      <c r="P236" s="40"/>
      <c r="Q236" s="42"/>
      <c r="R236" s="42"/>
      <c r="S236" s="42"/>
      <c r="T236" s="42"/>
    </row>
    <row r="237" spans="1:20" ht="12.75" customHeight="1" x14ac:dyDescent="0.25">
      <c r="A237" s="89"/>
      <c r="B237" s="13" t="s">
        <v>15</v>
      </c>
      <c r="C237" s="76" t="s">
        <v>22</v>
      </c>
      <c r="D237" s="14">
        <f t="shared" si="5"/>
        <v>211</v>
      </c>
      <c r="E237" s="14">
        <v>211</v>
      </c>
      <c r="F237" s="14">
        <v>182.1</v>
      </c>
      <c r="G237" s="14"/>
      <c r="J237" s="46"/>
      <c r="K237" s="46"/>
      <c r="L237" s="36"/>
      <c r="M237" s="36"/>
      <c r="N237" s="36"/>
      <c r="O237" s="36"/>
      <c r="P237" s="40"/>
      <c r="Q237" s="42"/>
      <c r="R237" s="42"/>
      <c r="S237" s="42"/>
      <c r="T237" s="42"/>
    </row>
    <row r="238" spans="1:20" ht="12.75" customHeight="1" x14ac:dyDescent="0.25">
      <c r="A238" s="89"/>
      <c r="B238" s="13" t="s">
        <v>160</v>
      </c>
      <c r="C238" s="77"/>
      <c r="D238" s="14">
        <f t="shared" ref="D238:D296" si="8">SUM(G238+E238)</f>
        <v>103</v>
      </c>
      <c r="E238" s="14">
        <v>103</v>
      </c>
      <c r="F238" s="14">
        <v>98.5</v>
      </c>
      <c r="G238" s="23"/>
      <c r="J238" s="46"/>
      <c r="K238" s="46"/>
      <c r="L238" s="36"/>
      <c r="M238" s="36"/>
      <c r="N238" s="36"/>
      <c r="O238" s="36"/>
      <c r="P238" s="40"/>
      <c r="Q238" s="42"/>
      <c r="R238" s="42"/>
      <c r="S238" s="42"/>
      <c r="T238" s="42"/>
    </row>
    <row r="239" spans="1:20" ht="12.75" customHeight="1" x14ac:dyDescent="0.25">
      <c r="A239" s="89"/>
      <c r="B239" s="13" t="s">
        <v>19</v>
      </c>
      <c r="C239" s="78"/>
      <c r="D239" s="14">
        <f t="shared" si="8"/>
        <v>22</v>
      </c>
      <c r="E239" s="14">
        <v>22</v>
      </c>
      <c r="F239" s="14"/>
      <c r="G239" s="23"/>
      <c r="J239" s="46"/>
      <c r="K239" s="46"/>
      <c r="L239" s="36"/>
      <c r="M239" s="36"/>
      <c r="N239" s="36"/>
      <c r="O239" s="36"/>
      <c r="P239" s="40"/>
      <c r="Q239" s="42"/>
      <c r="R239" s="42"/>
      <c r="S239" s="42"/>
      <c r="T239" s="42"/>
    </row>
    <row r="240" spans="1:20" ht="15" customHeight="1" x14ac:dyDescent="0.25">
      <c r="A240" s="89" t="s">
        <v>103</v>
      </c>
      <c r="B240" s="24" t="s">
        <v>104</v>
      </c>
      <c r="C240" s="70"/>
      <c r="D240" s="26">
        <f t="shared" si="8"/>
        <v>293.39999999999998</v>
      </c>
      <c r="E240" s="26">
        <f>SUM(E241:E244)</f>
        <v>293.39999999999998</v>
      </c>
      <c r="F240" s="26">
        <f>SUM(F241:F244)</f>
        <v>242.8</v>
      </c>
      <c r="G240" s="27">
        <f>SUM(G241:G244)</f>
        <v>0</v>
      </c>
      <c r="J240" s="41"/>
      <c r="K240" s="41"/>
      <c r="L240" s="41"/>
      <c r="M240" s="41"/>
      <c r="N240" s="45"/>
      <c r="O240" s="39"/>
      <c r="P240" s="40"/>
      <c r="Q240" s="42"/>
      <c r="R240" s="42"/>
      <c r="S240" s="42"/>
      <c r="T240" s="42"/>
    </row>
    <row r="241" spans="1:22" ht="12.75" customHeight="1" x14ac:dyDescent="0.25">
      <c r="A241" s="89"/>
      <c r="B241" s="19" t="s">
        <v>20</v>
      </c>
      <c r="C241" s="72" t="s">
        <v>16</v>
      </c>
      <c r="D241" s="14">
        <f t="shared" si="8"/>
        <v>2.7</v>
      </c>
      <c r="E241" s="14">
        <v>2.7</v>
      </c>
      <c r="F241" s="14"/>
      <c r="G241" s="38"/>
      <c r="N241" s="45"/>
      <c r="O241" s="39"/>
      <c r="P241" s="40"/>
      <c r="Q241" s="42"/>
      <c r="R241" s="42"/>
      <c r="S241" s="42"/>
      <c r="T241" s="42"/>
      <c r="U241" s="41"/>
      <c r="V241" s="41"/>
    </row>
    <row r="242" spans="1:22" ht="12.75" customHeight="1" x14ac:dyDescent="0.25">
      <c r="A242" s="89"/>
      <c r="B242" s="13" t="s">
        <v>15</v>
      </c>
      <c r="C242" s="76" t="s">
        <v>22</v>
      </c>
      <c r="D242" s="14">
        <f t="shared" si="8"/>
        <v>198.4</v>
      </c>
      <c r="E242" s="14">
        <v>198.4</v>
      </c>
      <c r="F242" s="14">
        <v>165.8</v>
      </c>
      <c r="G242" s="23"/>
      <c r="N242" s="45"/>
      <c r="O242" s="39"/>
      <c r="P242" s="40"/>
      <c r="Q242" s="42"/>
      <c r="R242" s="42"/>
      <c r="S242" s="42"/>
      <c r="T242" s="42"/>
      <c r="U242" s="41"/>
      <c r="V242" s="41"/>
    </row>
    <row r="243" spans="1:22" ht="12.75" customHeight="1" x14ac:dyDescent="0.25">
      <c r="A243" s="89"/>
      <c r="B243" s="13" t="s">
        <v>160</v>
      </c>
      <c r="C243" s="77"/>
      <c r="D243" s="14">
        <f t="shared" si="8"/>
        <v>80.599999999999994</v>
      </c>
      <c r="E243" s="14">
        <v>80.599999999999994</v>
      </c>
      <c r="F243" s="14">
        <v>77</v>
      </c>
      <c r="G243" s="23"/>
      <c r="N243" s="45"/>
      <c r="O243" s="39"/>
      <c r="P243" s="40"/>
      <c r="Q243" s="42"/>
      <c r="R243" s="42"/>
      <c r="S243" s="42"/>
      <c r="T243" s="42"/>
      <c r="U243" s="41"/>
      <c r="V243" s="41"/>
    </row>
    <row r="244" spans="1:22" ht="12.75" customHeight="1" x14ac:dyDescent="0.25">
      <c r="A244" s="89"/>
      <c r="B244" s="13" t="s">
        <v>19</v>
      </c>
      <c r="C244" s="78"/>
      <c r="D244" s="14">
        <f t="shared" si="8"/>
        <v>11.7</v>
      </c>
      <c r="E244" s="14">
        <v>11.7</v>
      </c>
      <c r="F244" s="14"/>
      <c r="G244" s="23"/>
      <c r="N244" s="45"/>
      <c r="O244" s="39"/>
      <c r="P244" s="40"/>
      <c r="Q244" s="42"/>
      <c r="R244" s="42"/>
      <c r="S244" s="42"/>
      <c r="T244" s="42"/>
      <c r="U244" s="41"/>
      <c r="V244" s="41"/>
    </row>
    <row r="245" spans="1:22" ht="15" customHeight="1" x14ac:dyDescent="0.25">
      <c r="A245" s="89" t="s">
        <v>105</v>
      </c>
      <c r="B245" s="24" t="s">
        <v>106</v>
      </c>
      <c r="C245" s="25"/>
      <c r="D245" s="26">
        <f t="shared" si="8"/>
        <v>210.89999999999998</v>
      </c>
      <c r="E245" s="26">
        <f t="shared" ref="E245:F245" si="9">SUM(E246:E249)</f>
        <v>210.89999999999998</v>
      </c>
      <c r="F245" s="26">
        <f t="shared" si="9"/>
        <v>173.2</v>
      </c>
      <c r="G245" s="27">
        <f>SUM(G246:G249)</f>
        <v>0</v>
      </c>
      <c r="N245" s="45"/>
      <c r="O245" s="39"/>
      <c r="P245" s="40"/>
      <c r="Q245" s="42"/>
      <c r="R245" s="42"/>
      <c r="S245" s="42"/>
      <c r="T245" s="42"/>
      <c r="U245" s="41"/>
      <c r="V245" s="41"/>
    </row>
    <row r="246" spans="1:22" ht="12.75" customHeight="1" x14ac:dyDescent="0.25">
      <c r="A246" s="89"/>
      <c r="B246" s="19" t="s">
        <v>20</v>
      </c>
      <c r="C246" s="72" t="s">
        <v>16</v>
      </c>
      <c r="D246" s="14">
        <f>SUM(G246+E246)</f>
        <v>0.7</v>
      </c>
      <c r="E246" s="14">
        <v>0.7</v>
      </c>
      <c r="F246" s="14"/>
      <c r="G246" s="44"/>
      <c r="N246" s="45"/>
      <c r="O246" s="39"/>
      <c r="P246" s="40"/>
      <c r="Q246" s="42"/>
      <c r="R246" s="42"/>
      <c r="S246" s="42"/>
      <c r="T246" s="42"/>
      <c r="U246" s="41"/>
      <c r="V246" s="41"/>
    </row>
    <row r="247" spans="1:22" ht="12.75" customHeight="1" x14ac:dyDescent="0.25">
      <c r="A247" s="89"/>
      <c r="B247" s="13" t="s">
        <v>15</v>
      </c>
      <c r="C247" s="76" t="s">
        <v>22</v>
      </c>
      <c r="D247" s="14">
        <f t="shared" si="8"/>
        <v>144.6</v>
      </c>
      <c r="E247" s="14">
        <v>144.6</v>
      </c>
      <c r="F247" s="14">
        <v>119.5</v>
      </c>
      <c r="G247" s="23"/>
      <c r="N247" s="45"/>
      <c r="O247" s="39"/>
      <c r="P247" s="40"/>
      <c r="Q247" s="42"/>
      <c r="R247" s="42"/>
      <c r="S247" s="42"/>
      <c r="T247" s="42"/>
      <c r="U247" s="41"/>
      <c r="V247" s="41"/>
    </row>
    <row r="248" spans="1:22" ht="12.75" customHeight="1" x14ac:dyDescent="0.25">
      <c r="A248" s="89"/>
      <c r="B248" s="13" t="s">
        <v>160</v>
      </c>
      <c r="C248" s="77"/>
      <c r="D248" s="14">
        <f t="shared" si="8"/>
        <v>56.1</v>
      </c>
      <c r="E248" s="14">
        <v>56.1</v>
      </c>
      <c r="F248" s="14">
        <v>53.7</v>
      </c>
      <c r="G248" s="23"/>
      <c r="N248" s="45"/>
      <c r="O248" s="39"/>
      <c r="P248" s="40"/>
      <c r="Q248" s="42"/>
      <c r="R248" s="42"/>
      <c r="S248" s="42"/>
      <c r="T248" s="42"/>
      <c r="U248" s="41"/>
      <c r="V248" s="41"/>
    </row>
    <row r="249" spans="1:22" ht="12.75" customHeight="1" x14ac:dyDescent="0.25">
      <c r="A249" s="89"/>
      <c r="B249" s="13" t="s">
        <v>19</v>
      </c>
      <c r="C249" s="78"/>
      <c r="D249" s="14">
        <f t="shared" si="8"/>
        <v>9.5</v>
      </c>
      <c r="E249" s="14">
        <v>9.5</v>
      </c>
      <c r="F249" s="14"/>
      <c r="G249" s="23"/>
      <c r="N249" s="45"/>
      <c r="O249" s="39"/>
      <c r="P249" s="40"/>
      <c r="Q249" s="42"/>
      <c r="R249" s="42"/>
      <c r="S249" s="42"/>
      <c r="T249" s="42"/>
      <c r="U249" s="41"/>
      <c r="V249" s="41"/>
    </row>
    <row r="250" spans="1:22" ht="15" customHeight="1" x14ac:dyDescent="0.25">
      <c r="A250" s="89" t="s">
        <v>107</v>
      </c>
      <c r="B250" s="24" t="s">
        <v>108</v>
      </c>
      <c r="C250" s="70"/>
      <c r="D250" s="26">
        <f t="shared" si="8"/>
        <v>344.5</v>
      </c>
      <c r="E250" s="26">
        <f>SUM(E251:E254)</f>
        <v>344.5</v>
      </c>
      <c r="F250" s="26">
        <f>SUM(F251:F254)</f>
        <v>281</v>
      </c>
      <c r="G250" s="27">
        <f>SUM(G251:G254)</f>
        <v>0</v>
      </c>
      <c r="N250" s="45"/>
      <c r="O250" s="39"/>
      <c r="P250" s="40"/>
      <c r="Q250" s="42"/>
      <c r="R250" s="42"/>
      <c r="S250" s="42"/>
      <c r="T250" s="42"/>
      <c r="U250" s="41"/>
      <c r="V250" s="41"/>
    </row>
    <row r="251" spans="1:22" ht="12.75" customHeight="1" x14ac:dyDescent="0.25">
      <c r="A251" s="89"/>
      <c r="B251" s="19" t="s">
        <v>20</v>
      </c>
      <c r="C251" s="72" t="s">
        <v>16</v>
      </c>
      <c r="D251" s="14">
        <f t="shared" si="8"/>
        <v>3</v>
      </c>
      <c r="E251" s="14">
        <v>3</v>
      </c>
      <c r="F251" s="14"/>
      <c r="G251" s="44"/>
      <c r="N251" s="45"/>
      <c r="O251" s="39"/>
      <c r="P251" s="40"/>
      <c r="Q251" s="42"/>
      <c r="R251" s="42"/>
      <c r="S251" s="42"/>
      <c r="T251" s="42"/>
      <c r="U251" s="41"/>
      <c r="V251" s="41"/>
    </row>
    <row r="252" spans="1:22" ht="12.75" customHeight="1" x14ac:dyDescent="0.25">
      <c r="A252" s="89"/>
      <c r="B252" s="13" t="s">
        <v>15</v>
      </c>
      <c r="C252" s="76" t="s">
        <v>22</v>
      </c>
      <c r="D252" s="14">
        <f t="shared" si="8"/>
        <v>211.3</v>
      </c>
      <c r="E252" s="14">
        <v>211.3</v>
      </c>
      <c r="F252" s="14">
        <v>173.3</v>
      </c>
      <c r="G252" s="14"/>
      <c r="N252" s="45"/>
      <c r="O252" s="39"/>
      <c r="P252" s="40"/>
      <c r="Q252" s="42"/>
      <c r="R252" s="42"/>
      <c r="S252" s="42"/>
      <c r="T252" s="42"/>
      <c r="U252" s="41"/>
      <c r="V252" s="41"/>
    </row>
    <row r="253" spans="1:22" ht="12.75" customHeight="1" x14ac:dyDescent="0.25">
      <c r="A253" s="89"/>
      <c r="B253" s="13" t="s">
        <v>160</v>
      </c>
      <c r="C253" s="77"/>
      <c r="D253" s="14">
        <f t="shared" si="8"/>
        <v>112.8</v>
      </c>
      <c r="E253" s="14">
        <v>112.8</v>
      </c>
      <c r="F253" s="14">
        <v>107.7</v>
      </c>
      <c r="G253" s="23"/>
      <c r="N253" s="45"/>
      <c r="O253" s="39"/>
      <c r="P253" s="40"/>
      <c r="Q253" s="42"/>
      <c r="R253" s="42"/>
      <c r="S253" s="42"/>
      <c r="T253" s="42"/>
      <c r="U253" s="41"/>
      <c r="V253" s="41"/>
    </row>
    <row r="254" spans="1:22" ht="12.75" customHeight="1" x14ac:dyDescent="0.25">
      <c r="A254" s="89"/>
      <c r="B254" s="13" t="s">
        <v>19</v>
      </c>
      <c r="C254" s="78"/>
      <c r="D254" s="14">
        <f t="shared" si="8"/>
        <v>17.399999999999999</v>
      </c>
      <c r="E254" s="14">
        <v>17.399999999999999</v>
      </c>
      <c r="F254" s="14"/>
      <c r="G254" s="23"/>
      <c r="N254" s="45"/>
      <c r="O254" s="39"/>
      <c r="P254" s="40"/>
      <c r="Q254" s="42"/>
      <c r="R254" s="42"/>
      <c r="S254" s="42"/>
      <c r="T254" s="42"/>
      <c r="U254" s="41"/>
      <c r="V254" s="41"/>
    </row>
    <row r="255" spans="1:22" ht="15" customHeight="1" x14ac:dyDescent="0.25">
      <c r="A255" s="89" t="s">
        <v>109</v>
      </c>
      <c r="B255" s="24" t="s">
        <v>110</v>
      </c>
      <c r="C255" s="70"/>
      <c r="D255" s="26">
        <f t="shared" si="8"/>
        <v>559.5</v>
      </c>
      <c r="E255" s="26">
        <f>SUM(E256:E259)</f>
        <v>559.5</v>
      </c>
      <c r="F255" s="26">
        <f>SUM(F256:F259)</f>
        <v>455</v>
      </c>
      <c r="G255" s="27">
        <f>SUM(G256:G259)</f>
        <v>0</v>
      </c>
      <c r="N255" s="45"/>
      <c r="O255" s="39"/>
      <c r="P255" s="40"/>
      <c r="Q255" s="42"/>
      <c r="R255" s="42"/>
      <c r="S255" s="42"/>
      <c r="T255" s="42"/>
      <c r="U255" s="41"/>
      <c r="V255" s="41"/>
    </row>
    <row r="256" spans="1:22" ht="12.75" customHeight="1" x14ac:dyDescent="0.25">
      <c r="A256" s="89"/>
      <c r="B256" s="19" t="s">
        <v>20</v>
      </c>
      <c r="C256" s="72" t="s">
        <v>16</v>
      </c>
      <c r="D256" s="14">
        <f t="shared" si="8"/>
        <v>3.3</v>
      </c>
      <c r="E256" s="14">
        <v>3.3</v>
      </c>
      <c r="F256" s="14"/>
      <c r="G256" s="44"/>
      <c r="N256" s="45"/>
      <c r="O256" s="39"/>
      <c r="P256" s="40"/>
      <c r="Q256" s="42"/>
      <c r="R256" s="42"/>
      <c r="S256" s="42"/>
      <c r="T256" s="42"/>
      <c r="U256" s="41"/>
      <c r="V256" s="41"/>
    </row>
    <row r="257" spans="1:22" ht="12.75" customHeight="1" x14ac:dyDescent="0.25">
      <c r="A257" s="89"/>
      <c r="B257" s="13" t="s">
        <v>15</v>
      </c>
      <c r="C257" s="76" t="s">
        <v>22</v>
      </c>
      <c r="D257" s="14">
        <f t="shared" si="8"/>
        <v>336.5</v>
      </c>
      <c r="E257" s="14">
        <v>336.5</v>
      </c>
      <c r="F257" s="14">
        <v>280.39999999999998</v>
      </c>
      <c r="G257" s="14"/>
      <c r="H257" s="18"/>
      <c r="N257" s="45"/>
      <c r="O257" s="39"/>
      <c r="P257" s="40"/>
      <c r="Q257" s="42"/>
      <c r="R257" s="42"/>
      <c r="S257" s="42"/>
      <c r="T257" s="42"/>
      <c r="U257" s="41"/>
      <c r="V257" s="41"/>
    </row>
    <row r="258" spans="1:22" ht="12.75" customHeight="1" x14ac:dyDescent="0.25">
      <c r="A258" s="89"/>
      <c r="B258" s="13" t="s">
        <v>160</v>
      </c>
      <c r="C258" s="77"/>
      <c r="D258" s="14">
        <f t="shared" si="8"/>
        <v>182.9</v>
      </c>
      <c r="E258" s="14">
        <v>182.9</v>
      </c>
      <c r="F258" s="14">
        <v>174.6</v>
      </c>
      <c r="G258" s="23"/>
      <c r="N258" s="45"/>
      <c r="O258" s="39"/>
      <c r="P258" s="40"/>
      <c r="Q258" s="42"/>
      <c r="R258" s="42"/>
      <c r="S258" s="42"/>
      <c r="T258" s="42"/>
      <c r="U258" s="41"/>
      <c r="V258" s="41"/>
    </row>
    <row r="259" spans="1:22" ht="12.75" customHeight="1" x14ac:dyDescent="0.25">
      <c r="A259" s="89"/>
      <c r="B259" s="13" t="s">
        <v>19</v>
      </c>
      <c r="C259" s="78"/>
      <c r="D259" s="14">
        <f t="shared" si="8"/>
        <v>36.799999999999997</v>
      </c>
      <c r="E259" s="14">
        <v>36.799999999999997</v>
      </c>
      <c r="F259" s="14"/>
      <c r="G259" s="23"/>
      <c r="N259" s="45"/>
      <c r="O259" s="39"/>
      <c r="P259" s="40"/>
      <c r="Q259" s="42"/>
      <c r="R259" s="42"/>
      <c r="S259" s="42"/>
      <c r="T259" s="42"/>
      <c r="U259" s="41"/>
      <c r="V259" s="41"/>
    </row>
    <row r="260" spans="1:22" ht="15" customHeight="1" x14ac:dyDescent="0.25">
      <c r="A260" s="79" t="s">
        <v>111</v>
      </c>
      <c r="B260" s="24" t="s">
        <v>112</v>
      </c>
      <c r="C260" s="25"/>
      <c r="D260" s="26">
        <f t="shared" si="8"/>
        <v>236.9</v>
      </c>
      <c r="E260" s="26">
        <f t="shared" ref="E260:F260" si="10">SUM(E261:E263)</f>
        <v>236.1</v>
      </c>
      <c r="F260" s="26">
        <f t="shared" si="10"/>
        <v>139.6</v>
      </c>
      <c r="G260" s="26">
        <f>SUM(G261:G263)</f>
        <v>0.8</v>
      </c>
      <c r="N260" s="45"/>
      <c r="O260" s="39"/>
      <c r="P260" s="40"/>
      <c r="Q260" s="42"/>
      <c r="R260" s="42"/>
      <c r="S260" s="42"/>
      <c r="T260" s="42"/>
      <c r="U260" s="41"/>
      <c r="V260" s="41"/>
    </row>
    <row r="261" spans="1:22" ht="12.95" customHeight="1" x14ac:dyDescent="0.25">
      <c r="A261" s="80"/>
      <c r="B261" s="13" t="s">
        <v>15</v>
      </c>
      <c r="C261" s="76" t="s">
        <v>22</v>
      </c>
      <c r="D261" s="14">
        <f t="shared" si="8"/>
        <v>190.8</v>
      </c>
      <c r="E261" s="14">
        <v>190.8</v>
      </c>
      <c r="F261" s="14">
        <v>135.1</v>
      </c>
      <c r="G261" s="14"/>
      <c r="N261" s="45"/>
      <c r="O261" s="39"/>
      <c r="P261" s="40"/>
      <c r="Q261" s="42"/>
      <c r="R261" s="42"/>
      <c r="S261" s="42"/>
      <c r="T261" s="42"/>
      <c r="U261" s="41"/>
      <c r="V261" s="41"/>
    </row>
    <row r="262" spans="1:22" ht="12.95" customHeight="1" x14ac:dyDescent="0.25">
      <c r="A262" s="80"/>
      <c r="B262" s="13" t="s">
        <v>19</v>
      </c>
      <c r="C262" s="78"/>
      <c r="D262" s="14">
        <f t="shared" si="8"/>
        <v>25</v>
      </c>
      <c r="E262" s="14">
        <v>24.2</v>
      </c>
      <c r="F262" s="14"/>
      <c r="G262" s="14">
        <v>0.8</v>
      </c>
      <c r="N262" s="45"/>
      <c r="O262" s="39"/>
      <c r="P262" s="40"/>
      <c r="Q262" s="42"/>
      <c r="R262" s="42"/>
      <c r="S262" s="42"/>
      <c r="T262" s="42"/>
      <c r="U262" s="41"/>
      <c r="V262" s="41"/>
    </row>
    <row r="263" spans="1:22" ht="12.95" customHeight="1" x14ac:dyDescent="0.25">
      <c r="A263" s="81"/>
      <c r="B263" s="13" t="s">
        <v>15</v>
      </c>
      <c r="C263" s="74" t="s">
        <v>27</v>
      </c>
      <c r="D263" s="14">
        <f t="shared" si="8"/>
        <v>21.1</v>
      </c>
      <c r="E263" s="14">
        <v>21.1</v>
      </c>
      <c r="F263" s="14">
        <v>4.5</v>
      </c>
      <c r="G263" s="14"/>
      <c r="N263" s="45"/>
      <c r="O263" s="39"/>
      <c r="P263" s="40"/>
      <c r="Q263" s="42"/>
      <c r="R263" s="42"/>
      <c r="S263" s="42"/>
      <c r="T263" s="42"/>
      <c r="U263" s="41"/>
      <c r="V263" s="41"/>
    </row>
    <row r="264" spans="1:22" ht="15" customHeight="1" x14ac:dyDescent="0.25">
      <c r="A264" s="79" t="s">
        <v>113</v>
      </c>
      <c r="B264" s="24" t="s">
        <v>114</v>
      </c>
      <c r="C264" s="73"/>
      <c r="D264" s="26">
        <f t="shared" si="8"/>
        <v>141.1</v>
      </c>
      <c r="E264" s="26">
        <f>SUM(E265:E266)</f>
        <v>141.1</v>
      </c>
      <c r="F264" s="26">
        <f>SUM(F265:F266)</f>
        <v>134.30000000000001</v>
      </c>
      <c r="G264" s="27">
        <f>SUM(G265:G266)</f>
        <v>0</v>
      </c>
      <c r="N264" s="45"/>
      <c r="O264" s="39"/>
      <c r="P264" s="40"/>
      <c r="Q264" s="42"/>
      <c r="R264" s="42"/>
      <c r="S264" s="42"/>
      <c r="T264" s="42"/>
      <c r="U264" s="41"/>
      <c r="V264" s="41"/>
    </row>
    <row r="265" spans="1:22" ht="12.75" customHeight="1" x14ac:dyDescent="0.25">
      <c r="A265" s="79"/>
      <c r="B265" s="13" t="s">
        <v>15</v>
      </c>
      <c r="C265" s="76" t="s">
        <v>22</v>
      </c>
      <c r="D265" s="14">
        <f t="shared" si="8"/>
        <v>76</v>
      </c>
      <c r="E265" s="14">
        <v>76</v>
      </c>
      <c r="F265" s="14">
        <v>70.099999999999994</v>
      </c>
      <c r="G265" s="14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79"/>
      <c r="B266" s="13" t="s">
        <v>160</v>
      </c>
      <c r="C266" s="78"/>
      <c r="D266" s="14">
        <f t="shared" si="8"/>
        <v>65.099999999999994</v>
      </c>
      <c r="E266" s="14">
        <v>65.099999999999994</v>
      </c>
      <c r="F266" s="14">
        <v>64.2</v>
      </c>
      <c r="G266" s="23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5" customHeight="1" x14ac:dyDescent="0.25">
      <c r="A267" s="89" t="s">
        <v>115</v>
      </c>
      <c r="B267" s="24" t="s">
        <v>116</v>
      </c>
      <c r="C267" s="73"/>
      <c r="D267" s="26">
        <f t="shared" si="8"/>
        <v>409.09999999999997</v>
      </c>
      <c r="E267" s="26">
        <f>SUM(E268:E272)</f>
        <v>405.7</v>
      </c>
      <c r="F267" s="26">
        <f>SUM(F268:F272)</f>
        <v>364.89999999999992</v>
      </c>
      <c r="G267" s="26">
        <f>SUM(G268:G272)</f>
        <v>3.4</v>
      </c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2.75" customHeight="1" x14ac:dyDescent="0.25">
      <c r="A268" s="89"/>
      <c r="B268" s="13" t="s">
        <v>23</v>
      </c>
      <c r="C268" s="76" t="s">
        <v>22</v>
      </c>
      <c r="D268" s="14">
        <f t="shared" ref="D268" si="11">SUM(G268+E268)</f>
        <v>0.5</v>
      </c>
      <c r="E268" s="14">
        <v>0.5</v>
      </c>
      <c r="F268" s="14">
        <v>0.4</v>
      </c>
      <c r="G268" s="14"/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2.75" customHeight="1" x14ac:dyDescent="0.25">
      <c r="A269" s="89"/>
      <c r="B269" s="13" t="s">
        <v>15</v>
      </c>
      <c r="C269" s="77"/>
      <c r="D269" s="14">
        <f t="shared" si="8"/>
        <v>331.5</v>
      </c>
      <c r="E269" s="14">
        <v>331.5</v>
      </c>
      <c r="F269" s="14">
        <v>298.39999999999998</v>
      </c>
      <c r="G269" s="14"/>
      <c r="H269" s="18"/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2.75" customHeight="1" x14ac:dyDescent="0.25">
      <c r="A270" s="89"/>
      <c r="B270" s="13" t="s">
        <v>160</v>
      </c>
      <c r="C270" s="77"/>
      <c r="D270" s="14">
        <f t="shared" si="8"/>
        <v>52.7</v>
      </c>
      <c r="E270" s="14">
        <v>52.7</v>
      </c>
      <c r="F270" s="14">
        <v>51.9</v>
      </c>
      <c r="G270" s="23"/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75" customHeight="1" x14ac:dyDescent="0.25">
      <c r="A271" s="89"/>
      <c r="B271" s="13" t="s">
        <v>117</v>
      </c>
      <c r="C271" s="77"/>
      <c r="D271" s="14">
        <f t="shared" si="8"/>
        <v>14.4</v>
      </c>
      <c r="E271" s="14">
        <v>14.4</v>
      </c>
      <c r="F271" s="14">
        <v>14.2</v>
      </c>
      <c r="G271" s="14"/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75" customHeight="1" x14ac:dyDescent="0.25">
      <c r="A272" s="89"/>
      <c r="B272" s="13" t="s">
        <v>19</v>
      </c>
      <c r="C272" s="78"/>
      <c r="D272" s="14">
        <f t="shared" si="8"/>
        <v>10</v>
      </c>
      <c r="E272" s="14">
        <v>6.6</v>
      </c>
      <c r="F272" s="14"/>
      <c r="G272" s="14">
        <v>3.4</v>
      </c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5" customHeight="1" x14ac:dyDescent="0.25">
      <c r="A273" s="89" t="s">
        <v>118</v>
      </c>
      <c r="B273" s="24" t="s">
        <v>119</v>
      </c>
      <c r="C273" s="25"/>
      <c r="D273" s="26">
        <f t="shared" si="8"/>
        <v>974.7</v>
      </c>
      <c r="E273" s="26">
        <f>SUM(E274:E276)</f>
        <v>970.1</v>
      </c>
      <c r="F273" s="26">
        <f>SUM(F274:F276)</f>
        <v>832.4</v>
      </c>
      <c r="G273" s="26">
        <f>SUM(G274:G276)</f>
        <v>4.5999999999999996</v>
      </c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2.75" customHeight="1" x14ac:dyDescent="0.25">
      <c r="A274" s="89"/>
      <c r="B274" s="13" t="s">
        <v>23</v>
      </c>
      <c r="C274" s="72" t="s">
        <v>22</v>
      </c>
      <c r="D274" s="14">
        <f t="shared" si="8"/>
        <v>4.7</v>
      </c>
      <c r="E274" s="14">
        <v>4.7</v>
      </c>
      <c r="F274" s="14"/>
      <c r="G274" s="14"/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2.75" customHeight="1" x14ac:dyDescent="0.25">
      <c r="A275" s="89"/>
      <c r="B275" s="13" t="s">
        <v>15</v>
      </c>
      <c r="C275" s="76" t="s">
        <v>27</v>
      </c>
      <c r="D275" s="14">
        <f t="shared" si="8"/>
        <v>967.9</v>
      </c>
      <c r="E275" s="14">
        <v>963.3</v>
      </c>
      <c r="F275" s="14">
        <v>832.4</v>
      </c>
      <c r="G275" s="14">
        <v>4.5999999999999996</v>
      </c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2.75" customHeight="1" x14ac:dyDescent="0.25">
      <c r="A276" s="89"/>
      <c r="B276" s="13" t="s">
        <v>19</v>
      </c>
      <c r="C276" s="78"/>
      <c r="D276" s="14">
        <f t="shared" si="8"/>
        <v>2.1</v>
      </c>
      <c r="E276" s="14">
        <v>2.1</v>
      </c>
      <c r="F276" s="14"/>
      <c r="G276" s="23"/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5" customHeight="1" x14ac:dyDescent="0.25">
      <c r="A277" s="79" t="s">
        <v>120</v>
      </c>
      <c r="B277" s="24" t="s">
        <v>121</v>
      </c>
      <c r="C277" s="25"/>
      <c r="D277" s="26">
        <f t="shared" si="8"/>
        <v>146.80000000000001</v>
      </c>
      <c r="E277" s="26">
        <f t="shared" ref="E277:F277" si="12">SUM(E278:E283)</f>
        <v>130.80000000000001</v>
      </c>
      <c r="F277" s="26">
        <f t="shared" si="12"/>
        <v>97.1</v>
      </c>
      <c r="G277" s="26">
        <f>SUM(G278:G283)</f>
        <v>16</v>
      </c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80"/>
      <c r="B278" s="13" t="s">
        <v>23</v>
      </c>
      <c r="C278" s="72" t="s">
        <v>22</v>
      </c>
      <c r="D278" s="14">
        <f t="shared" si="8"/>
        <v>1</v>
      </c>
      <c r="E278" s="14">
        <v>1</v>
      </c>
      <c r="F278" s="14"/>
      <c r="G278" s="14"/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80"/>
      <c r="B279" s="13" t="s">
        <v>15</v>
      </c>
      <c r="C279" s="76" t="s">
        <v>27</v>
      </c>
      <c r="D279" s="14">
        <f t="shared" si="8"/>
        <v>126.4</v>
      </c>
      <c r="E279" s="14">
        <v>126.4</v>
      </c>
      <c r="F279" s="14">
        <v>97.1</v>
      </c>
      <c r="G279" s="23"/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2.75" customHeight="1" x14ac:dyDescent="0.25">
      <c r="A280" s="80"/>
      <c r="B280" s="13" t="s">
        <v>19</v>
      </c>
      <c r="C280" s="78"/>
      <c r="D280" s="14">
        <f t="shared" si="8"/>
        <v>3.4</v>
      </c>
      <c r="E280" s="14">
        <v>3.4</v>
      </c>
      <c r="F280" s="14"/>
      <c r="G280" s="23"/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2.75" customHeight="1" x14ac:dyDescent="0.25">
      <c r="A281" s="80"/>
      <c r="B281" s="13" t="s">
        <v>21</v>
      </c>
      <c r="C281" s="76" t="s">
        <v>35</v>
      </c>
      <c r="D281" s="14">
        <f t="shared" si="8"/>
        <v>5.0999999999999996</v>
      </c>
      <c r="E281" s="14"/>
      <c r="F281" s="14"/>
      <c r="G281" s="14">
        <v>5.0999999999999996</v>
      </c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2.75" customHeight="1" x14ac:dyDescent="0.25">
      <c r="A282" s="80"/>
      <c r="B282" s="13" t="s">
        <v>24</v>
      </c>
      <c r="C282" s="77"/>
      <c r="D282" s="14">
        <f t="shared" ref="D282" si="13">SUM(G282+E282)</f>
        <v>0.9</v>
      </c>
      <c r="E282" s="14"/>
      <c r="F282" s="14"/>
      <c r="G282" s="14">
        <v>0.9</v>
      </c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81"/>
      <c r="B283" s="13" t="s">
        <v>15</v>
      </c>
      <c r="C283" s="78"/>
      <c r="D283" s="14">
        <f t="shared" si="8"/>
        <v>10</v>
      </c>
      <c r="E283" s="14"/>
      <c r="F283" s="14"/>
      <c r="G283" s="14">
        <v>10</v>
      </c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5" customHeight="1" x14ac:dyDescent="0.25">
      <c r="A284" s="89" t="s">
        <v>122</v>
      </c>
      <c r="B284" s="24" t="s">
        <v>123</v>
      </c>
      <c r="C284" s="25"/>
      <c r="D284" s="26">
        <f t="shared" si="8"/>
        <v>179.5</v>
      </c>
      <c r="E284" s="26">
        <f t="shared" ref="E284:F284" si="14">SUM(E286+E287+E285)</f>
        <v>179.5</v>
      </c>
      <c r="F284" s="26">
        <f t="shared" si="14"/>
        <v>125.2</v>
      </c>
      <c r="G284" s="27">
        <f>SUM(G286+G287+G285)</f>
        <v>0</v>
      </c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2.75" customHeight="1" x14ac:dyDescent="0.25">
      <c r="A285" s="89"/>
      <c r="B285" s="13" t="s">
        <v>23</v>
      </c>
      <c r="C285" s="72" t="s">
        <v>22</v>
      </c>
      <c r="D285" s="14">
        <f t="shared" ref="D285" si="15">SUM(G285+E285)</f>
        <v>2.1</v>
      </c>
      <c r="E285" s="14">
        <v>2.1</v>
      </c>
      <c r="F285" s="26"/>
      <c r="G285" s="27"/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2.75" customHeight="1" x14ac:dyDescent="0.25">
      <c r="A286" s="89"/>
      <c r="B286" s="13" t="s">
        <v>15</v>
      </c>
      <c r="C286" s="76" t="s">
        <v>27</v>
      </c>
      <c r="D286" s="14">
        <f t="shared" si="8"/>
        <v>174.4</v>
      </c>
      <c r="E286" s="14">
        <v>174.4</v>
      </c>
      <c r="F286" s="14">
        <v>125.2</v>
      </c>
      <c r="G286" s="23"/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2.75" customHeight="1" x14ac:dyDescent="0.25">
      <c r="A287" s="89"/>
      <c r="B287" s="13" t="s">
        <v>19</v>
      </c>
      <c r="C287" s="78"/>
      <c r="D287" s="14">
        <f t="shared" si="8"/>
        <v>3</v>
      </c>
      <c r="E287" s="14">
        <v>3</v>
      </c>
      <c r="F287" s="14"/>
      <c r="G287" s="23"/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5" customHeight="1" x14ac:dyDescent="0.25">
      <c r="A288" s="89" t="s">
        <v>124</v>
      </c>
      <c r="B288" s="24" t="s">
        <v>125</v>
      </c>
      <c r="C288" s="70"/>
      <c r="D288" s="26">
        <f t="shared" si="8"/>
        <v>329.1</v>
      </c>
      <c r="E288" s="26">
        <f t="shared" ref="E288:F288" si="16">SUM(E289:E293)</f>
        <v>155.5</v>
      </c>
      <c r="F288" s="26">
        <f t="shared" si="16"/>
        <v>123.7</v>
      </c>
      <c r="G288" s="26">
        <f>SUM(G289:G293)</f>
        <v>173.6</v>
      </c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75" customHeight="1" x14ac:dyDescent="0.25">
      <c r="A289" s="89"/>
      <c r="B289" s="13" t="s">
        <v>23</v>
      </c>
      <c r="C289" s="72" t="s">
        <v>22</v>
      </c>
      <c r="D289" s="14">
        <f t="shared" si="8"/>
        <v>4.9000000000000004</v>
      </c>
      <c r="E289" s="14">
        <v>4.9000000000000004</v>
      </c>
      <c r="F289" s="14"/>
      <c r="G289" s="14"/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2.75" customHeight="1" x14ac:dyDescent="0.25">
      <c r="A290" s="89"/>
      <c r="B290" s="13" t="s">
        <v>21</v>
      </c>
      <c r="C290" s="76" t="s">
        <v>27</v>
      </c>
      <c r="D290" s="14">
        <f t="shared" si="8"/>
        <v>144.5</v>
      </c>
      <c r="E290" s="14"/>
      <c r="F290" s="14"/>
      <c r="G290" s="14">
        <v>144.5</v>
      </c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2.75" customHeight="1" x14ac:dyDescent="0.25">
      <c r="A291" s="89"/>
      <c r="B291" s="13" t="s">
        <v>24</v>
      </c>
      <c r="C291" s="77"/>
      <c r="D291" s="14">
        <f t="shared" si="8"/>
        <v>25.5</v>
      </c>
      <c r="E291" s="14"/>
      <c r="F291" s="14"/>
      <c r="G291" s="14">
        <v>25.5</v>
      </c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2.75" customHeight="1" x14ac:dyDescent="0.25">
      <c r="A292" s="89"/>
      <c r="B292" s="13" t="s">
        <v>15</v>
      </c>
      <c r="C292" s="77"/>
      <c r="D292" s="14">
        <f t="shared" si="8"/>
        <v>152.79999999999998</v>
      </c>
      <c r="E292" s="14">
        <v>149.19999999999999</v>
      </c>
      <c r="F292" s="14">
        <v>123.7</v>
      </c>
      <c r="G292" s="14">
        <v>3.6</v>
      </c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2.75" customHeight="1" x14ac:dyDescent="0.25">
      <c r="A293" s="89"/>
      <c r="B293" s="13" t="s">
        <v>19</v>
      </c>
      <c r="C293" s="78"/>
      <c r="D293" s="14">
        <f t="shared" si="8"/>
        <v>1.4</v>
      </c>
      <c r="E293" s="14">
        <v>1.4</v>
      </c>
      <c r="F293" s="14"/>
      <c r="G293" s="14"/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5" customHeight="1" x14ac:dyDescent="0.25">
      <c r="A294" s="89" t="s">
        <v>126</v>
      </c>
      <c r="B294" s="24" t="s">
        <v>127</v>
      </c>
      <c r="C294" s="25"/>
      <c r="D294" s="26">
        <f t="shared" si="8"/>
        <v>240.50000000000003</v>
      </c>
      <c r="E294" s="26">
        <f>SUM(E295+E296+E297)</f>
        <v>232.70000000000002</v>
      </c>
      <c r="F294" s="26">
        <f>SUM(F295+F296+F297)</f>
        <v>189.6</v>
      </c>
      <c r="G294" s="26">
        <f>SUM(G295+G296+G297)</f>
        <v>7.8</v>
      </c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2.75" customHeight="1" x14ac:dyDescent="0.25">
      <c r="A295" s="89"/>
      <c r="B295" s="13" t="s">
        <v>23</v>
      </c>
      <c r="C295" s="72" t="s">
        <v>22</v>
      </c>
      <c r="D295" s="14">
        <f t="shared" si="8"/>
        <v>1.6</v>
      </c>
      <c r="E295" s="14">
        <v>1.6</v>
      </c>
      <c r="F295" s="14"/>
      <c r="G295" s="14"/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9"/>
      <c r="B296" s="13" t="s">
        <v>15</v>
      </c>
      <c r="C296" s="76" t="s">
        <v>27</v>
      </c>
      <c r="D296" s="14">
        <f t="shared" si="8"/>
        <v>233.60000000000002</v>
      </c>
      <c r="E296" s="14">
        <v>225.8</v>
      </c>
      <c r="F296" s="14">
        <v>189.6</v>
      </c>
      <c r="G296" s="14">
        <v>7.8</v>
      </c>
      <c r="H296" s="18"/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2.75" customHeight="1" x14ac:dyDescent="0.25">
      <c r="A297" s="89"/>
      <c r="B297" s="13" t="s">
        <v>19</v>
      </c>
      <c r="C297" s="78"/>
      <c r="D297" s="14">
        <f t="shared" ref="D297:D346" si="17">SUM(G297+E297)</f>
        <v>5.3</v>
      </c>
      <c r="E297" s="14">
        <v>5.3</v>
      </c>
      <c r="F297" s="14"/>
      <c r="G297" s="23"/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5" customHeight="1" x14ac:dyDescent="0.25">
      <c r="A298" s="89" t="s">
        <v>128</v>
      </c>
      <c r="B298" s="24" t="s">
        <v>129</v>
      </c>
      <c r="C298" s="70"/>
      <c r="D298" s="26">
        <f t="shared" si="17"/>
        <v>153.70000000000002</v>
      </c>
      <c r="E298" s="26">
        <f>SUM(E299+E300+E301)</f>
        <v>152.9</v>
      </c>
      <c r="F298" s="26">
        <f>SUM(F299+F300+F301)</f>
        <v>118</v>
      </c>
      <c r="G298" s="26">
        <f>SUM(G299+G300+G301)</f>
        <v>0.8</v>
      </c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2.75" customHeight="1" x14ac:dyDescent="0.25">
      <c r="A299" s="89"/>
      <c r="B299" s="13" t="s">
        <v>23</v>
      </c>
      <c r="C299" s="72" t="s">
        <v>22</v>
      </c>
      <c r="D299" s="14">
        <f t="shared" si="17"/>
        <v>1.3</v>
      </c>
      <c r="E299" s="14">
        <v>1.3</v>
      </c>
      <c r="F299" s="14"/>
      <c r="G299" s="14"/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89"/>
      <c r="B300" s="13" t="s">
        <v>15</v>
      </c>
      <c r="C300" s="76" t="s">
        <v>27</v>
      </c>
      <c r="D300" s="14">
        <f t="shared" si="17"/>
        <v>150.80000000000001</v>
      </c>
      <c r="E300" s="14">
        <v>150</v>
      </c>
      <c r="F300" s="14">
        <v>118</v>
      </c>
      <c r="G300" s="14">
        <v>0.8</v>
      </c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2.75" customHeight="1" x14ac:dyDescent="0.25">
      <c r="A301" s="89"/>
      <c r="B301" s="13" t="s">
        <v>19</v>
      </c>
      <c r="C301" s="78"/>
      <c r="D301" s="14">
        <f t="shared" si="17"/>
        <v>1.6</v>
      </c>
      <c r="E301" s="14">
        <v>1.6</v>
      </c>
      <c r="F301" s="14"/>
      <c r="G301" s="23"/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5" customHeight="1" x14ac:dyDescent="0.25">
      <c r="A302" s="89" t="s">
        <v>130</v>
      </c>
      <c r="B302" s="24" t="s">
        <v>131</v>
      </c>
      <c r="C302" s="70"/>
      <c r="D302" s="26">
        <f t="shared" si="17"/>
        <v>173.5</v>
      </c>
      <c r="E302" s="26">
        <f>SUM(E303+E304+E305)</f>
        <v>173.5</v>
      </c>
      <c r="F302" s="26">
        <f>SUM(F303+F304+F305)</f>
        <v>129.19999999999999</v>
      </c>
      <c r="G302" s="27">
        <f>SUM(G303+G304+G305)</f>
        <v>0</v>
      </c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2.75" customHeight="1" x14ac:dyDescent="0.25">
      <c r="A303" s="89"/>
      <c r="B303" s="13" t="s">
        <v>23</v>
      </c>
      <c r="C303" s="72" t="s">
        <v>22</v>
      </c>
      <c r="D303" s="14">
        <f t="shared" si="17"/>
        <v>4.8</v>
      </c>
      <c r="E303" s="14">
        <v>4.8</v>
      </c>
      <c r="F303" s="14"/>
      <c r="G303" s="14"/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89"/>
      <c r="B304" s="13" t="s">
        <v>15</v>
      </c>
      <c r="C304" s="76" t="s">
        <v>27</v>
      </c>
      <c r="D304" s="14">
        <f t="shared" si="17"/>
        <v>165.2</v>
      </c>
      <c r="E304" s="14">
        <v>165.2</v>
      </c>
      <c r="F304" s="14">
        <v>129.19999999999999</v>
      </c>
      <c r="G304" s="23"/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2.75" customHeight="1" x14ac:dyDescent="0.25">
      <c r="A305" s="89"/>
      <c r="B305" s="13" t="s">
        <v>19</v>
      </c>
      <c r="C305" s="78"/>
      <c r="D305" s="14">
        <f t="shared" si="17"/>
        <v>3.5</v>
      </c>
      <c r="E305" s="14">
        <v>3.5</v>
      </c>
      <c r="F305" s="14"/>
      <c r="G305" s="23"/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5" customHeight="1" x14ac:dyDescent="0.25">
      <c r="A306" s="89" t="s">
        <v>132</v>
      </c>
      <c r="B306" s="24" t="s">
        <v>133</v>
      </c>
      <c r="C306" s="70"/>
      <c r="D306" s="26">
        <f t="shared" si="17"/>
        <v>116.89999999999999</v>
      </c>
      <c r="E306" s="26">
        <f>SUM(E307+E308)</f>
        <v>116.1</v>
      </c>
      <c r="F306" s="26">
        <f>SUM(F307+F308)</f>
        <v>86.8</v>
      </c>
      <c r="G306" s="26">
        <f>SUM(G307+G308)</f>
        <v>0.8</v>
      </c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2.75" customHeight="1" x14ac:dyDescent="0.25">
      <c r="A307" s="89"/>
      <c r="B307" s="13" t="s">
        <v>15</v>
      </c>
      <c r="C307" s="76" t="s">
        <v>27</v>
      </c>
      <c r="D307" s="14">
        <f t="shared" si="17"/>
        <v>116.39999999999999</v>
      </c>
      <c r="E307" s="14">
        <v>115.6</v>
      </c>
      <c r="F307" s="14">
        <v>86.8</v>
      </c>
      <c r="G307" s="14">
        <v>0.8</v>
      </c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89"/>
      <c r="B308" s="13" t="s">
        <v>19</v>
      </c>
      <c r="C308" s="78"/>
      <c r="D308" s="14">
        <f t="shared" si="17"/>
        <v>0.5</v>
      </c>
      <c r="E308" s="14">
        <v>0.5</v>
      </c>
      <c r="F308" s="14"/>
      <c r="G308" s="23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5" customHeight="1" x14ac:dyDescent="0.25">
      <c r="A309" s="89" t="s">
        <v>134</v>
      </c>
      <c r="B309" s="24" t="s">
        <v>135</v>
      </c>
      <c r="C309" s="70"/>
      <c r="D309" s="26">
        <f t="shared" si="17"/>
        <v>159.6</v>
      </c>
      <c r="E309" s="26">
        <f>SUM(E310+E311+E312)</f>
        <v>159.6</v>
      </c>
      <c r="F309" s="26">
        <f>SUM(F310+F311+F312)</f>
        <v>124.7</v>
      </c>
      <c r="G309" s="27">
        <f>SUM(G310+G311+G312)</f>
        <v>0</v>
      </c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2.75" customHeight="1" x14ac:dyDescent="0.25">
      <c r="A310" s="89"/>
      <c r="B310" s="13" t="s">
        <v>23</v>
      </c>
      <c r="C310" s="72" t="s">
        <v>22</v>
      </c>
      <c r="D310" s="14">
        <f t="shared" si="17"/>
        <v>4.2</v>
      </c>
      <c r="E310" s="14">
        <v>4.2</v>
      </c>
      <c r="F310" s="14"/>
      <c r="G310" s="14"/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2.75" customHeight="1" x14ac:dyDescent="0.25">
      <c r="A311" s="89"/>
      <c r="B311" s="13" t="s">
        <v>15</v>
      </c>
      <c r="C311" s="76" t="s">
        <v>27</v>
      </c>
      <c r="D311" s="14">
        <f t="shared" si="17"/>
        <v>153.9</v>
      </c>
      <c r="E311" s="14">
        <v>153.9</v>
      </c>
      <c r="F311" s="14">
        <v>124.7</v>
      </c>
      <c r="G311" s="23"/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89"/>
      <c r="B312" s="13" t="s">
        <v>19</v>
      </c>
      <c r="C312" s="78"/>
      <c r="D312" s="14">
        <f t="shared" si="17"/>
        <v>1.5</v>
      </c>
      <c r="E312" s="14">
        <v>1.5</v>
      </c>
      <c r="F312" s="14"/>
      <c r="G312" s="23"/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5" customHeight="1" x14ac:dyDescent="0.25">
      <c r="A313" s="89" t="s">
        <v>136</v>
      </c>
      <c r="B313" s="24" t="s">
        <v>137</v>
      </c>
      <c r="C313" s="70"/>
      <c r="D313" s="26">
        <f t="shared" si="17"/>
        <v>149.30000000000001</v>
      </c>
      <c r="E313" s="26">
        <f>SUM(E315+E314+E316)</f>
        <v>148.70000000000002</v>
      </c>
      <c r="F313" s="26">
        <f>SUM(F315+F314+F316)</f>
        <v>116.9</v>
      </c>
      <c r="G313" s="26">
        <f>SUM(G315+G314+G316)</f>
        <v>0.6</v>
      </c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2.75" customHeight="1" x14ac:dyDescent="0.25">
      <c r="A314" s="89"/>
      <c r="B314" s="13" t="s">
        <v>23</v>
      </c>
      <c r="C314" s="72" t="s">
        <v>22</v>
      </c>
      <c r="D314" s="14">
        <f>SUM(G314+E314)</f>
        <v>5.6</v>
      </c>
      <c r="E314" s="14">
        <v>5.6</v>
      </c>
      <c r="F314" s="14"/>
      <c r="G314" s="26"/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2.75" customHeight="1" x14ac:dyDescent="0.25">
      <c r="A315" s="89"/>
      <c r="B315" s="13" t="s">
        <v>15</v>
      </c>
      <c r="C315" s="76" t="s">
        <v>27</v>
      </c>
      <c r="D315" s="14">
        <f t="shared" si="17"/>
        <v>142.4</v>
      </c>
      <c r="E315" s="14">
        <v>141.80000000000001</v>
      </c>
      <c r="F315" s="14">
        <v>116.9</v>
      </c>
      <c r="G315" s="14">
        <v>0.6</v>
      </c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89"/>
      <c r="B316" s="13" t="s">
        <v>19</v>
      </c>
      <c r="C316" s="78"/>
      <c r="D316" s="14">
        <f t="shared" si="17"/>
        <v>1.3</v>
      </c>
      <c r="E316" s="14">
        <v>1.3</v>
      </c>
      <c r="F316" s="14"/>
      <c r="G316" s="23"/>
      <c r="N316" s="45"/>
      <c r="O316" s="39"/>
      <c r="P316" s="40"/>
      <c r="Q316" s="42"/>
      <c r="R316" s="42"/>
      <c r="S316" s="42"/>
      <c r="T316" s="42"/>
      <c r="U316" s="41"/>
      <c r="V316" s="41"/>
    </row>
    <row r="317" spans="1:22" ht="15" customHeight="1" x14ac:dyDescent="0.25">
      <c r="A317" s="89" t="s">
        <v>138</v>
      </c>
      <c r="B317" s="24" t="s">
        <v>139</v>
      </c>
      <c r="C317" s="25"/>
      <c r="D317" s="26">
        <f t="shared" si="17"/>
        <v>170.1</v>
      </c>
      <c r="E317" s="26">
        <f>SUM(E318+E319+E320)</f>
        <v>163.29999999999998</v>
      </c>
      <c r="F317" s="26">
        <f>SUM(F318+F319+F320)</f>
        <v>93.2</v>
      </c>
      <c r="G317" s="26">
        <f>SUM(G318+G319+G320)</f>
        <v>6.8</v>
      </c>
      <c r="N317" s="45"/>
      <c r="O317" s="39"/>
      <c r="P317" s="40"/>
      <c r="Q317" s="42"/>
      <c r="R317" s="42"/>
      <c r="S317" s="42"/>
      <c r="T317" s="42"/>
      <c r="U317" s="41"/>
      <c r="V317" s="41"/>
    </row>
    <row r="318" spans="1:22" ht="12.75" customHeight="1" x14ac:dyDescent="0.25">
      <c r="A318" s="89"/>
      <c r="B318" s="13" t="s">
        <v>23</v>
      </c>
      <c r="C318" s="72" t="s">
        <v>22</v>
      </c>
      <c r="D318" s="14">
        <f t="shared" si="17"/>
        <v>2.7</v>
      </c>
      <c r="E318" s="14">
        <v>2.7</v>
      </c>
      <c r="F318" s="14"/>
      <c r="G318" s="14"/>
      <c r="N318" s="45"/>
      <c r="O318" s="39"/>
      <c r="P318" s="40"/>
      <c r="Q318" s="42"/>
      <c r="R318" s="42"/>
      <c r="S318" s="42"/>
      <c r="T318" s="42"/>
      <c r="U318" s="41"/>
      <c r="V318" s="41"/>
    </row>
    <row r="319" spans="1:22" ht="12.75" customHeight="1" x14ac:dyDescent="0.25">
      <c r="A319" s="89"/>
      <c r="B319" s="13" t="s">
        <v>15</v>
      </c>
      <c r="C319" s="76" t="s">
        <v>27</v>
      </c>
      <c r="D319" s="14">
        <f t="shared" si="17"/>
        <v>142.80000000000001</v>
      </c>
      <c r="E319" s="14">
        <v>142</v>
      </c>
      <c r="F319" s="14">
        <v>93.2</v>
      </c>
      <c r="G319" s="14">
        <v>0.8</v>
      </c>
      <c r="N319" s="45"/>
      <c r="O319" s="39"/>
      <c r="P319" s="40"/>
      <c r="Q319" s="42"/>
      <c r="R319" s="42"/>
      <c r="S319" s="42"/>
      <c r="T319" s="42"/>
      <c r="U319" s="41"/>
      <c r="V319" s="41"/>
    </row>
    <row r="320" spans="1:22" ht="12.75" customHeight="1" x14ac:dyDescent="0.25">
      <c r="A320" s="89"/>
      <c r="B320" s="13" t="s">
        <v>19</v>
      </c>
      <c r="C320" s="78"/>
      <c r="D320" s="14">
        <f t="shared" si="17"/>
        <v>24.6</v>
      </c>
      <c r="E320" s="14">
        <v>18.600000000000001</v>
      </c>
      <c r="F320" s="14"/>
      <c r="G320" s="14">
        <v>6</v>
      </c>
      <c r="S320" s="42"/>
      <c r="T320" s="42"/>
      <c r="U320" s="41"/>
      <c r="V320" s="41"/>
    </row>
    <row r="321" spans="1:22" ht="15" customHeight="1" x14ac:dyDescent="0.25">
      <c r="A321" s="89" t="s">
        <v>140</v>
      </c>
      <c r="B321" s="24" t="s">
        <v>141</v>
      </c>
      <c r="C321" s="70"/>
      <c r="D321" s="26">
        <f t="shared" si="17"/>
        <v>138.9</v>
      </c>
      <c r="E321" s="26">
        <f>SUM(E322+E323+E324)</f>
        <v>138.9</v>
      </c>
      <c r="F321" s="26">
        <f>SUM(F322+F323+F324)</f>
        <v>107.9</v>
      </c>
      <c r="G321" s="27">
        <f>SUM(G322+G323+G324)</f>
        <v>0</v>
      </c>
      <c r="S321" s="42"/>
      <c r="T321" s="42"/>
      <c r="U321" s="41"/>
      <c r="V321" s="41"/>
    </row>
    <row r="322" spans="1:22" ht="12.75" customHeight="1" x14ac:dyDescent="0.25">
      <c r="A322" s="89"/>
      <c r="B322" s="13" t="s">
        <v>23</v>
      </c>
      <c r="C322" s="72" t="s">
        <v>22</v>
      </c>
      <c r="D322" s="14">
        <f t="shared" si="17"/>
        <v>1.2</v>
      </c>
      <c r="E322" s="14">
        <v>1.2</v>
      </c>
      <c r="F322" s="14"/>
      <c r="G322" s="14"/>
      <c r="S322" s="42"/>
      <c r="T322" s="42"/>
      <c r="U322" s="41"/>
      <c r="V322" s="41"/>
    </row>
    <row r="323" spans="1:22" ht="12.75" customHeight="1" x14ac:dyDescent="0.25">
      <c r="A323" s="89"/>
      <c r="B323" s="13" t="s">
        <v>15</v>
      </c>
      <c r="C323" s="76" t="s">
        <v>27</v>
      </c>
      <c r="D323" s="14">
        <f t="shared" si="17"/>
        <v>136.4</v>
      </c>
      <c r="E323" s="14">
        <v>136.4</v>
      </c>
      <c r="F323" s="14">
        <v>107.9</v>
      </c>
      <c r="G323" s="23"/>
      <c r="S323" s="42"/>
      <c r="T323" s="42"/>
      <c r="U323" s="41"/>
      <c r="V323" s="41"/>
    </row>
    <row r="324" spans="1:22" ht="12.75" customHeight="1" x14ac:dyDescent="0.25">
      <c r="A324" s="89"/>
      <c r="B324" s="13" t="s">
        <v>19</v>
      </c>
      <c r="C324" s="78"/>
      <c r="D324" s="14">
        <f t="shared" si="17"/>
        <v>1.3</v>
      </c>
      <c r="E324" s="14">
        <v>1.3</v>
      </c>
      <c r="F324" s="14"/>
      <c r="G324" s="23"/>
      <c r="S324" s="42"/>
      <c r="T324" s="42"/>
      <c r="U324" s="41"/>
      <c r="V324" s="41"/>
    </row>
    <row r="325" spans="1:22" ht="15" customHeight="1" x14ac:dyDescent="0.25">
      <c r="A325" s="89" t="s">
        <v>142</v>
      </c>
      <c r="B325" s="24" t="s">
        <v>143</v>
      </c>
      <c r="C325" s="70"/>
      <c r="D325" s="26">
        <f t="shared" si="17"/>
        <v>117.19999999999999</v>
      </c>
      <c r="E325" s="26">
        <f>SUM(E326+E327+E328)</f>
        <v>116.39999999999999</v>
      </c>
      <c r="F325" s="26">
        <f>SUM(F326+F327+F328)</f>
        <v>92</v>
      </c>
      <c r="G325" s="26">
        <f>SUM(G326+G327+G328)</f>
        <v>0.8</v>
      </c>
      <c r="S325" s="42"/>
      <c r="T325" s="42"/>
      <c r="U325" s="41"/>
      <c r="V325" s="41"/>
    </row>
    <row r="326" spans="1:22" ht="12.75" customHeight="1" x14ac:dyDescent="0.25">
      <c r="A326" s="89"/>
      <c r="B326" s="13" t="s">
        <v>23</v>
      </c>
      <c r="C326" s="72" t="s">
        <v>22</v>
      </c>
      <c r="D326" s="14">
        <f t="shared" si="17"/>
        <v>3</v>
      </c>
      <c r="E326" s="14">
        <v>3</v>
      </c>
      <c r="F326" s="14"/>
      <c r="G326" s="14"/>
      <c r="S326" s="42"/>
      <c r="T326" s="42"/>
      <c r="U326" s="41"/>
      <c r="V326" s="41"/>
    </row>
    <row r="327" spans="1:22" ht="12.75" customHeight="1" x14ac:dyDescent="0.25">
      <c r="A327" s="89"/>
      <c r="B327" s="13" t="s">
        <v>15</v>
      </c>
      <c r="C327" s="76" t="s">
        <v>27</v>
      </c>
      <c r="D327" s="14">
        <f t="shared" si="17"/>
        <v>112.89999999999999</v>
      </c>
      <c r="E327" s="14">
        <v>112.1</v>
      </c>
      <c r="F327" s="14">
        <v>92</v>
      </c>
      <c r="G327" s="14">
        <v>0.8</v>
      </c>
      <c r="S327" s="42"/>
      <c r="T327" s="42"/>
      <c r="U327" s="41"/>
      <c r="V327" s="41"/>
    </row>
    <row r="328" spans="1:22" ht="12.75" customHeight="1" x14ac:dyDescent="0.25">
      <c r="A328" s="89"/>
      <c r="B328" s="13" t="s">
        <v>19</v>
      </c>
      <c r="C328" s="78"/>
      <c r="D328" s="14">
        <f t="shared" si="17"/>
        <v>1.3</v>
      </c>
      <c r="E328" s="14">
        <v>1.3</v>
      </c>
      <c r="F328" s="14"/>
      <c r="G328" s="23"/>
      <c r="S328" s="42"/>
      <c r="T328" s="42"/>
      <c r="U328" s="41"/>
      <c r="V328" s="41"/>
    </row>
    <row r="329" spans="1:22" ht="15" customHeight="1" x14ac:dyDescent="0.25">
      <c r="A329" s="89" t="s">
        <v>144</v>
      </c>
      <c r="B329" s="24" t="s">
        <v>145</v>
      </c>
      <c r="C329" s="70"/>
      <c r="D329" s="26">
        <f t="shared" si="17"/>
        <v>1800.4</v>
      </c>
      <c r="E329" s="26">
        <f>SUM(E330:E336)</f>
        <v>1340.9</v>
      </c>
      <c r="F329" s="26">
        <f>SUM(F330:F336)</f>
        <v>1060.8999999999999</v>
      </c>
      <c r="G329" s="26">
        <f>SUM(G330:G336)</f>
        <v>459.5</v>
      </c>
      <c r="S329" s="42"/>
      <c r="T329" s="42"/>
      <c r="U329" s="41"/>
      <c r="V329" s="41"/>
    </row>
    <row r="330" spans="1:22" ht="12.75" customHeight="1" x14ac:dyDescent="0.25">
      <c r="A330" s="89"/>
      <c r="B330" s="19" t="s">
        <v>20</v>
      </c>
      <c r="C330" s="72" t="s">
        <v>16</v>
      </c>
      <c r="D330" s="14">
        <f t="shared" si="17"/>
        <v>159</v>
      </c>
      <c r="E330" s="14">
        <v>159</v>
      </c>
      <c r="F330" s="14">
        <v>154.80000000000001</v>
      </c>
      <c r="G330" s="14"/>
      <c r="S330" s="42"/>
      <c r="T330" s="42"/>
      <c r="U330" s="41"/>
      <c r="V330" s="41"/>
    </row>
    <row r="331" spans="1:22" ht="12.75" customHeight="1" x14ac:dyDescent="0.25">
      <c r="A331" s="89"/>
      <c r="B331" s="13" t="s">
        <v>21</v>
      </c>
      <c r="C331" s="76" t="s">
        <v>30</v>
      </c>
      <c r="D331" s="14">
        <f t="shared" si="17"/>
        <v>526.5</v>
      </c>
      <c r="E331" s="14">
        <v>135.9</v>
      </c>
      <c r="F331" s="14">
        <v>104.5</v>
      </c>
      <c r="G331" s="14">
        <v>390.6</v>
      </c>
      <c r="S331" s="42"/>
      <c r="T331" s="42"/>
      <c r="U331" s="41"/>
      <c r="V331" s="41"/>
    </row>
    <row r="332" spans="1:22" ht="12.75" customHeight="1" x14ac:dyDescent="0.25">
      <c r="A332" s="89"/>
      <c r="B332" s="13" t="s">
        <v>31</v>
      </c>
      <c r="C332" s="77"/>
      <c r="D332" s="14">
        <f t="shared" si="17"/>
        <v>685.5</v>
      </c>
      <c r="E332" s="14">
        <v>685.5</v>
      </c>
      <c r="F332" s="14">
        <v>621.5</v>
      </c>
      <c r="G332" s="14"/>
      <c r="H332" s="18"/>
      <c r="S332" s="42"/>
      <c r="T332" s="42"/>
      <c r="U332" s="41"/>
      <c r="V332" s="41"/>
    </row>
    <row r="333" spans="1:22" ht="12.75" customHeight="1" x14ac:dyDescent="0.25">
      <c r="A333" s="89"/>
      <c r="B333" s="13" t="s">
        <v>28</v>
      </c>
      <c r="C333" s="77"/>
      <c r="D333" s="14">
        <f t="shared" si="17"/>
        <v>71.900000000000006</v>
      </c>
      <c r="E333" s="14">
        <v>3</v>
      </c>
      <c r="F333" s="14"/>
      <c r="G333" s="14">
        <v>68.900000000000006</v>
      </c>
      <c r="H333" s="18"/>
      <c r="S333" s="42"/>
      <c r="T333" s="42"/>
      <c r="U333" s="41"/>
      <c r="V333" s="41"/>
    </row>
    <row r="334" spans="1:22" ht="12.75" customHeight="1" x14ac:dyDescent="0.25">
      <c r="A334" s="89"/>
      <c r="B334" s="13" t="s">
        <v>117</v>
      </c>
      <c r="C334" s="77"/>
      <c r="D334" s="14">
        <f t="shared" si="17"/>
        <v>37.6</v>
      </c>
      <c r="E334" s="14">
        <v>37.6</v>
      </c>
      <c r="F334" s="14">
        <v>37</v>
      </c>
      <c r="G334" s="14"/>
      <c r="H334" s="18"/>
      <c r="S334" s="42"/>
      <c r="T334" s="42"/>
      <c r="U334" s="41"/>
      <c r="V334" s="41"/>
    </row>
    <row r="335" spans="1:22" ht="12.75" customHeight="1" x14ac:dyDescent="0.25">
      <c r="A335" s="89"/>
      <c r="B335" s="19" t="s">
        <v>20</v>
      </c>
      <c r="C335" s="77"/>
      <c r="D335" s="14">
        <f t="shared" si="17"/>
        <v>111.2</v>
      </c>
      <c r="E335" s="14">
        <v>111.2</v>
      </c>
      <c r="F335" s="14">
        <v>106.5</v>
      </c>
      <c r="G335" s="14"/>
      <c r="H335" s="18"/>
      <c r="S335" s="42"/>
      <c r="T335" s="42"/>
      <c r="U335" s="41"/>
      <c r="V335" s="41"/>
    </row>
    <row r="336" spans="1:22" ht="12.75" customHeight="1" x14ac:dyDescent="0.25">
      <c r="A336" s="89"/>
      <c r="B336" s="13" t="s">
        <v>19</v>
      </c>
      <c r="C336" s="78"/>
      <c r="D336" s="14">
        <f t="shared" si="17"/>
        <v>208.7</v>
      </c>
      <c r="E336" s="14">
        <v>208.7</v>
      </c>
      <c r="F336" s="14">
        <v>36.6</v>
      </c>
      <c r="G336" s="23"/>
      <c r="S336" s="42"/>
      <c r="T336" s="42"/>
      <c r="U336" s="41"/>
      <c r="V336" s="41"/>
    </row>
    <row r="337" spans="1:22" ht="15" customHeight="1" x14ac:dyDescent="0.25">
      <c r="A337" s="89" t="s">
        <v>146</v>
      </c>
      <c r="B337" s="24" t="s">
        <v>147</v>
      </c>
      <c r="C337" s="70"/>
      <c r="D337" s="26">
        <f t="shared" si="17"/>
        <v>561.5</v>
      </c>
      <c r="E337" s="26">
        <f t="shared" ref="E337:F337" si="18">SUM(E338:E340)</f>
        <v>561.5</v>
      </c>
      <c r="F337" s="26">
        <f t="shared" si="18"/>
        <v>403.29999999999995</v>
      </c>
      <c r="G337" s="27">
        <f>SUM(G338:G340)</f>
        <v>0</v>
      </c>
      <c r="S337" s="42"/>
      <c r="T337" s="42"/>
      <c r="U337" s="41"/>
      <c r="V337" s="41"/>
    </row>
    <row r="338" spans="1:22" ht="12.75" customHeight="1" x14ac:dyDescent="0.25">
      <c r="A338" s="89"/>
      <c r="B338" s="13" t="s">
        <v>21</v>
      </c>
      <c r="C338" s="76" t="s">
        <v>30</v>
      </c>
      <c r="D338" s="14">
        <f t="shared" ref="D338" si="19">SUM(G338+E338)</f>
        <v>52.9</v>
      </c>
      <c r="E338" s="14">
        <v>52.9</v>
      </c>
      <c r="F338" s="14">
        <v>51.9</v>
      </c>
      <c r="G338" s="14"/>
      <c r="S338" s="42"/>
      <c r="T338" s="42"/>
      <c r="U338" s="41"/>
      <c r="V338" s="41"/>
    </row>
    <row r="339" spans="1:22" ht="12.75" customHeight="1" x14ac:dyDescent="0.25">
      <c r="A339" s="89"/>
      <c r="B339" s="13" t="s">
        <v>31</v>
      </c>
      <c r="C339" s="77"/>
      <c r="D339" s="14">
        <f t="shared" si="17"/>
        <v>500.5</v>
      </c>
      <c r="E339" s="14">
        <v>500.5</v>
      </c>
      <c r="F339" s="14">
        <v>351.4</v>
      </c>
      <c r="G339" s="14"/>
      <c r="S339" s="42"/>
      <c r="T339" s="42"/>
      <c r="U339" s="41"/>
      <c r="V339" s="41"/>
    </row>
    <row r="340" spans="1:22" ht="12.75" customHeight="1" x14ac:dyDescent="0.25">
      <c r="A340" s="89"/>
      <c r="B340" s="13" t="s">
        <v>19</v>
      </c>
      <c r="C340" s="78"/>
      <c r="D340" s="14">
        <f t="shared" si="17"/>
        <v>8.1</v>
      </c>
      <c r="E340" s="14">
        <v>8.1</v>
      </c>
      <c r="F340" s="14"/>
      <c r="G340" s="23"/>
      <c r="S340" s="42"/>
      <c r="T340" s="42"/>
      <c r="U340" s="41"/>
      <c r="V340" s="41"/>
    </row>
    <row r="341" spans="1:22" ht="15" customHeight="1" x14ac:dyDescent="0.25">
      <c r="A341" s="79" t="s">
        <v>148</v>
      </c>
      <c r="B341" s="24" t="s">
        <v>149</v>
      </c>
      <c r="C341" s="70"/>
      <c r="D341" s="26">
        <f t="shared" si="17"/>
        <v>402.7</v>
      </c>
      <c r="E341" s="26">
        <f>SUM(E342:E346)</f>
        <v>402.7</v>
      </c>
      <c r="F341" s="26">
        <f>SUM(F342:F346)</f>
        <v>266.59999999999997</v>
      </c>
      <c r="G341" s="27">
        <f>SUM(G342:G346)</f>
        <v>0</v>
      </c>
      <c r="S341" s="42"/>
      <c r="T341" s="42"/>
      <c r="U341" s="41"/>
      <c r="V341" s="41"/>
    </row>
    <row r="342" spans="1:22" ht="12.75" customHeight="1" x14ac:dyDescent="0.25">
      <c r="A342" s="79"/>
      <c r="B342" s="13" t="s">
        <v>15</v>
      </c>
      <c r="C342" s="76" t="s">
        <v>32</v>
      </c>
      <c r="D342" s="14">
        <f t="shared" si="17"/>
        <v>4.0999999999999996</v>
      </c>
      <c r="E342" s="14">
        <v>4.0999999999999996</v>
      </c>
      <c r="F342" s="14"/>
      <c r="G342" s="14"/>
      <c r="S342" s="42"/>
      <c r="T342" s="42"/>
      <c r="U342" s="41"/>
      <c r="V342" s="41"/>
    </row>
    <row r="343" spans="1:22" ht="12.75" customHeight="1" x14ac:dyDescent="0.25">
      <c r="A343" s="79"/>
      <c r="B343" s="13" t="s">
        <v>31</v>
      </c>
      <c r="C343" s="77"/>
      <c r="D343" s="47">
        <f t="shared" si="17"/>
        <v>3.2</v>
      </c>
      <c r="E343" s="47">
        <v>3.2</v>
      </c>
      <c r="F343" s="47"/>
      <c r="G343" s="47"/>
      <c r="S343" s="42"/>
      <c r="T343" s="42"/>
      <c r="U343" s="41"/>
      <c r="V343" s="41"/>
    </row>
    <row r="344" spans="1:22" ht="12.75" customHeight="1" x14ac:dyDescent="0.25">
      <c r="A344" s="79"/>
      <c r="B344" s="13" t="s">
        <v>21</v>
      </c>
      <c r="C344" s="77"/>
      <c r="D344" s="47">
        <f t="shared" si="17"/>
        <v>31.8</v>
      </c>
      <c r="E344" s="47">
        <v>31.8</v>
      </c>
      <c r="F344" s="47">
        <v>2.2000000000000002</v>
      </c>
      <c r="G344" s="47"/>
      <c r="S344" s="42"/>
      <c r="T344" s="42"/>
      <c r="U344" s="41"/>
      <c r="V344" s="41"/>
    </row>
    <row r="345" spans="1:22" ht="12.75" customHeight="1" x14ac:dyDescent="0.25">
      <c r="A345" s="79"/>
      <c r="B345" s="13" t="s">
        <v>24</v>
      </c>
      <c r="C345" s="77"/>
      <c r="D345" s="47">
        <f t="shared" si="17"/>
        <v>3.3</v>
      </c>
      <c r="E345" s="47">
        <v>3.3</v>
      </c>
      <c r="F345" s="47"/>
      <c r="G345" s="47"/>
      <c r="S345" s="42"/>
      <c r="T345" s="42"/>
      <c r="U345" s="41"/>
      <c r="V345" s="41"/>
    </row>
    <row r="346" spans="1:22" ht="12.75" customHeight="1" x14ac:dyDescent="0.25">
      <c r="A346" s="79"/>
      <c r="B346" s="48" t="s">
        <v>20</v>
      </c>
      <c r="C346" s="78"/>
      <c r="D346" s="47">
        <f t="shared" si="17"/>
        <v>360.3</v>
      </c>
      <c r="E346" s="47">
        <v>360.3</v>
      </c>
      <c r="F346" s="47">
        <v>264.39999999999998</v>
      </c>
      <c r="G346" s="47"/>
      <c r="S346" s="42"/>
      <c r="T346" s="42"/>
      <c r="U346" s="41"/>
      <c r="V346" s="41"/>
    </row>
    <row r="347" spans="1:22" ht="18" customHeight="1" x14ac:dyDescent="0.25">
      <c r="A347" s="88" t="s">
        <v>150</v>
      </c>
      <c r="B347" s="88"/>
      <c r="C347" s="49"/>
      <c r="D347" s="50">
        <f>SUM(G347+E347)</f>
        <v>44318.200000000004</v>
      </c>
      <c r="E347" s="50">
        <f>SUM(E403+E397+E390+E382+E372+E365+E355+E348)</f>
        <v>35904.9</v>
      </c>
      <c r="F347" s="50">
        <f>SUM(F403+F397+F390+F382+F372+F365+F355+F348)</f>
        <v>21792</v>
      </c>
      <c r="G347" s="50">
        <f>SUM(G403+G397+G390+G382+G372+G365+G355+G348)</f>
        <v>8413.3000000000011</v>
      </c>
    </row>
    <row r="348" spans="1:22" ht="15" customHeight="1" x14ac:dyDescent="0.25">
      <c r="A348" s="87" t="s">
        <v>151</v>
      </c>
      <c r="B348" s="87"/>
      <c r="C348" s="51" t="s">
        <v>16</v>
      </c>
      <c r="D348" s="52">
        <f>SUM(G348+E348)</f>
        <v>7278.7999999999993</v>
      </c>
      <c r="E348" s="52">
        <f t="shared" ref="E348:F348" si="20">SUM(E349:E354)</f>
        <v>7058.1999999999989</v>
      </c>
      <c r="F348" s="52">
        <f t="shared" si="20"/>
        <v>5009.8999999999996</v>
      </c>
      <c r="G348" s="52">
        <f>SUM(G349:G354)</f>
        <v>220.6</v>
      </c>
      <c r="O348" s="53"/>
    </row>
    <row r="349" spans="1:22" ht="12.75" customHeight="1" x14ac:dyDescent="0.25">
      <c r="A349" s="54"/>
      <c r="B349" s="55" t="s">
        <v>21</v>
      </c>
      <c r="C349" s="51"/>
      <c r="D349" s="14">
        <f>SUM(G349+E349)</f>
        <v>107.69999999999999</v>
      </c>
      <c r="E349" s="56">
        <f>SUM(E21)</f>
        <v>42.9</v>
      </c>
      <c r="F349" s="56"/>
      <c r="G349" s="56">
        <f>SUM(G21)</f>
        <v>64.8</v>
      </c>
      <c r="O349" s="53"/>
    </row>
    <row r="350" spans="1:22" ht="12.95" customHeight="1" x14ac:dyDescent="0.25">
      <c r="A350" s="57"/>
      <c r="B350" s="58" t="s">
        <v>15</v>
      </c>
      <c r="C350" s="59"/>
      <c r="D350" s="14">
        <f>SUM(G350+E350)</f>
        <v>4274.7999999999993</v>
      </c>
      <c r="E350" s="14">
        <f>SUM(E14+E16+E61+E66+E71+E76+E82+E88+E94+E99+E105+E111+E116+E122+E128)</f>
        <v>4166.3999999999996</v>
      </c>
      <c r="F350" s="14">
        <f>SUM(F14+F16+F61+F66+F71+F76+F82+F88+F94+F99+F105+F111+F116+F122+F128)</f>
        <v>3205.6</v>
      </c>
      <c r="G350" s="14">
        <f>SUM(G14+G16+G61+G66+G71+G76+G82+G88+G94+G99+G105+G111+G116+G122+G128)</f>
        <v>108.4</v>
      </c>
    </row>
    <row r="351" spans="1:22" ht="12.95" customHeight="1" x14ac:dyDescent="0.25">
      <c r="A351" s="57"/>
      <c r="B351" s="58" t="s">
        <v>162</v>
      </c>
      <c r="C351" s="59"/>
      <c r="D351" s="14">
        <f>SUM(D20)</f>
        <v>47.4</v>
      </c>
      <c r="E351" s="14"/>
      <c r="F351" s="14"/>
      <c r="G351" s="14">
        <f>SUM(G20)</f>
        <v>47.4</v>
      </c>
    </row>
    <row r="352" spans="1:22" ht="12.95" customHeight="1" x14ac:dyDescent="0.25">
      <c r="A352" s="57"/>
      <c r="B352" s="13" t="s">
        <v>19</v>
      </c>
      <c r="C352" s="59"/>
      <c r="D352" s="14">
        <f t="shared" ref="D352:D381" si="21">SUM(G352+E352)</f>
        <v>27.5</v>
      </c>
      <c r="E352" s="14">
        <f>SUM(E17)</f>
        <v>27.5</v>
      </c>
      <c r="F352" s="14"/>
      <c r="G352" s="14"/>
    </row>
    <row r="353" spans="1:7" ht="12.95" customHeight="1" x14ac:dyDescent="0.25">
      <c r="A353" s="57"/>
      <c r="B353" s="13" t="s">
        <v>24</v>
      </c>
      <c r="C353" s="59"/>
      <c r="D353" s="14">
        <f t="shared" si="21"/>
        <v>15.9</v>
      </c>
      <c r="E353" s="14">
        <f>SUM(E19)</f>
        <v>15.9</v>
      </c>
      <c r="F353" s="14">
        <f>SUM(F19)</f>
        <v>15.6</v>
      </c>
      <c r="G353" s="14"/>
    </row>
    <row r="354" spans="1:7" ht="12.95" customHeight="1" x14ac:dyDescent="0.25">
      <c r="A354" s="57"/>
      <c r="B354" s="19" t="s">
        <v>20</v>
      </c>
      <c r="C354" s="59"/>
      <c r="D354" s="14">
        <f t="shared" si="21"/>
        <v>2805.5</v>
      </c>
      <c r="E354" s="14">
        <f>SUM(E18+E129+E131+E136+E141+E147+E152+E157+E163+E170+E175+E180+E185+E190+E195+E200+E205+E210+E215+E220+E225+E236+E241+E251+E256+E330+E246+E231)</f>
        <v>2805.5</v>
      </c>
      <c r="F354" s="14">
        <f>SUM(F18+F129+F131+F136+F141+F147+F152+F157+F163+F170+F175+F180+F185+F190+F195+F200+F205+F210+F215+F220+F225+F236+F241+F251+F256+F330+F246+F231)</f>
        <v>1788.7</v>
      </c>
      <c r="G354" s="14"/>
    </row>
    <row r="355" spans="1:7" ht="15" customHeight="1" x14ac:dyDescent="0.25">
      <c r="A355" s="85" t="s">
        <v>152</v>
      </c>
      <c r="B355" s="85"/>
      <c r="C355" s="51" t="s">
        <v>22</v>
      </c>
      <c r="D355" s="52">
        <f>SUM(G355+E355)</f>
        <v>16402.000000000007</v>
      </c>
      <c r="E355" s="52">
        <f>SUM(E356:E364)</f>
        <v>15432.500000000005</v>
      </c>
      <c r="F355" s="52">
        <f>SUM(F356:F364)</f>
        <v>12457.199999999999</v>
      </c>
      <c r="G355" s="52">
        <f>SUM(G356:G364)</f>
        <v>969.5</v>
      </c>
    </row>
    <row r="356" spans="1:7" ht="12.95" customHeight="1" x14ac:dyDescent="0.25">
      <c r="A356" s="57"/>
      <c r="B356" s="13" t="s">
        <v>15</v>
      </c>
      <c r="C356" s="59"/>
      <c r="D356" s="14">
        <f t="shared" si="21"/>
        <v>7620.6000000000013</v>
      </c>
      <c r="E356" s="14">
        <f>SUM(E22+E132+E137+E142+E148+E153+E158+E165+E171+E176+E181+E186+E191+E196+E201+E206+E211+E216+E221+E226+E232+E237+E242+E247+E252+E257+E261+E265+E269)</f>
        <v>7440.3000000000011</v>
      </c>
      <c r="F356" s="14">
        <f>SUM(F22+F132+F137+F142+F148+F153+F158+F165+F171+F176+F181+F186+F191+F196+F201+F206+F211+F216+F221+F226+F232+F237+F242+F247+F252+F257+F261+F265+F269)</f>
        <v>5392.2</v>
      </c>
      <c r="G356" s="14">
        <f>SUM(G22+G132+G137+G142+G148+G153+G158+G165+G171+G176+G181+G186+G191+G196+G201+G206+G211+G216+G221+G226+G232+G237+G242+G247+G252+G257+G261+G265+G269)</f>
        <v>180.3</v>
      </c>
    </row>
    <row r="357" spans="1:7" ht="12.95" customHeight="1" x14ac:dyDescent="0.25">
      <c r="A357" s="57"/>
      <c r="B357" s="13" t="s">
        <v>21</v>
      </c>
      <c r="C357" s="59"/>
      <c r="D357" s="14">
        <f t="shared" si="21"/>
        <v>320.5</v>
      </c>
      <c r="E357" s="14">
        <f>SUM(E23+E164)</f>
        <v>103.30000000000001</v>
      </c>
      <c r="F357" s="14">
        <f>SUM(F23+F164)</f>
        <v>8.3000000000000007</v>
      </c>
      <c r="G357" s="14">
        <f>SUM(G23+G164)</f>
        <v>217.2</v>
      </c>
    </row>
    <row r="358" spans="1:7" ht="12.95" customHeight="1" x14ac:dyDescent="0.25">
      <c r="A358" s="57"/>
      <c r="B358" s="13" t="s">
        <v>23</v>
      </c>
      <c r="C358" s="59"/>
      <c r="D358" s="14">
        <f t="shared" si="21"/>
        <v>75.3</v>
      </c>
      <c r="E358" s="14">
        <f>SUM(E24+E268+E274+E278+E289+E295+E299+E303+E310+E314+E318+E322+E326+E285)</f>
        <v>75.3</v>
      </c>
      <c r="F358" s="14">
        <f>SUM(F24+F268+F274+F278+F289+F295+F299+F303+F310+F314+F318+F322+F326+F285)</f>
        <v>1.7999999999999998</v>
      </c>
      <c r="G358" s="14"/>
    </row>
    <row r="359" spans="1:7" ht="12.95" customHeight="1" x14ac:dyDescent="0.25">
      <c r="A359" s="57"/>
      <c r="B359" s="13" t="s">
        <v>24</v>
      </c>
      <c r="C359" s="59"/>
      <c r="D359" s="14">
        <f t="shared" si="21"/>
        <v>14.4</v>
      </c>
      <c r="E359" s="14"/>
      <c r="F359" s="14"/>
      <c r="G359" s="14">
        <f>SUM(G25)</f>
        <v>14.4</v>
      </c>
    </row>
    <row r="360" spans="1:7" ht="12.95" customHeight="1" x14ac:dyDescent="0.25">
      <c r="A360" s="57"/>
      <c r="B360" s="13" t="s">
        <v>160</v>
      </c>
      <c r="C360" s="60"/>
      <c r="D360" s="14">
        <f t="shared" si="21"/>
        <v>7438.800000000002</v>
      </c>
      <c r="E360" s="14">
        <f>SUM(E133+E138+E143+E149+E154+E159+E166+E172+E177+E182+E187+E192+E197+E202+E207+E212+E217+E222+E227+E233+E238+E243+E248+E253+E258+E266+E270+E26)</f>
        <v>7438.800000000002</v>
      </c>
      <c r="F360" s="14">
        <f>SUM(F133+F138+F143+F149+F154+F159+F166+F172+F177+F182+F187+F192+F197+F202+F207+F212+F217+F222+F227+F233+F238+F243+F248+F253+F258+F266+F270+F26)</f>
        <v>7040.699999999998</v>
      </c>
      <c r="G360" s="14"/>
    </row>
    <row r="361" spans="1:7" ht="12.95" customHeight="1" x14ac:dyDescent="0.25">
      <c r="A361" s="57"/>
      <c r="B361" s="13" t="s">
        <v>25</v>
      </c>
      <c r="C361" s="60"/>
      <c r="D361" s="14">
        <f t="shared" si="21"/>
        <v>532.70000000000005</v>
      </c>
      <c r="E361" s="14"/>
      <c r="F361" s="14"/>
      <c r="G361" s="14">
        <f>SUM(G228+G167)</f>
        <v>532.70000000000005</v>
      </c>
    </row>
    <row r="362" spans="1:7" ht="12.95" customHeight="1" x14ac:dyDescent="0.25">
      <c r="A362" s="57"/>
      <c r="B362" s="13" t="s">
        <v>28</v>
      </c>
      <c r="C362" s="60"/>
      <c r="D362" s="14">
        <f t="shared" si="21"/>
        <v>19.5</v>
      </c>
      <c r="E362" s="14"/>
      <c r="F362" s="14"/>
      <c r="G362" s="14">
        <f>SUM(G28)</f>
        <v>19.5</v>
      </c>
    </row>
    <row r="363" spans="1:7" ht="12.95" customHeight="1" x14ac:dyDescent="0.25">
      <c r="A363" s="57"/>
      <c r="B363" s="13" t="s">
        <v>117</v>
      </c>
      <c r="C363" s="60"/>
      <c r="D363" s="14">
        <f t="shared" si="21"/>
        <v>37.200000000000003</v>
      </c>
      <c r="E363" s="14">
        <f>SUM(E271+E27)</f>
        <v>37.200000000000003</v>
      </c>
      <c r="F363" s="14">
        <f>SUM(F271+F27)</f>
        <v>14.2</v>
      </c>
      <c r="G363" s="14"/>
    </row>
    <row r="364" spans="1:7" ht="12.95" customHeight="1" x14ac:dyDescent="0.25">
      <c r="A364" s="57"/>
      <c r="B364" s="13" t="s">
        <v>19</v>
      </c>
      <c r="C364" s="60"/>
      <c r="D364" s="14">
        <f t="shared" si="21"/>
        <v>342.99999999999994</v>
      </c>
      <c r="E364" s="14">
        <f>SUM(E134+E139+E144+E150+E155+E160+E168+E173+E178+E183+E188+E193+E198+E203+E208+E213+E218+E223+E229+E234+E239+E244+E249+E254+E259+E262+E272)</f>
        <v>337.59999999999997</v>
      </c>
      <c r="F364" s="14"/>
      <c r="G364" s="14">
        <f>SUM(G134+G139+G144+G150+G155+G160+G168+G173+G178+G183+G188+G193+G198+G203+G208+G213+G218+G223+G229+G234+G239+G244+G249+G254+G259+G262+G272)</f>
        <v>5.4</v>
      </c>
    </row>
    <row r="365" spans="1:7" ht="15" customHeight="1" x14ac:dyDescent="0.25">
      <c r="A365" s="85" t="s">
        <v>153</v>
      </c>
      <c r="B365" s="85"/>
      <c r="C365" s="51" t="s">
        <v>27</v>
      </c>
      <c r="D365" s="52">
        <f>SUM(G365+E365)</f>
        <v>4859.6000000000004</v>
      </c>
      <c r="E365" s="52">
        <f>SUM(E366+E367+E368+E370+E371)</f>
        <v>3291.9000000000005</v>
      </c>
      <c r="F365" s="52">
        <f>SUM(F366+F367+F368+F370+F371)</f>
        <v>2328.4</v>
      </c>
      <c r="G365" s="52">
        <f>SUM(G366+G367+G368+G370+G371+G369)</f>
        <v>1567.7</v>
      </c>
    </row>
    <row r="366" spans="1:7" ht="12.75" customHeight="1" x14ac:dyDescent="0.25">
      <c r="A366" s="54"/>
      <c r="B366" s="55" t="s">
        <v>21</v>
      </c>
      <c r="C366" s="51"/>
      <c r="D366" s="61">
        <f t="shared" si="21"/>
        <v>920.30000000000007</v>
      </c>
      <c r="E366" s="56">
        <f t="shared" ref="E366:F366" si="22">SUM(E30+E290)</f>
        <v>4.5999999999999996</v>
      </c>
      <c r="F366" s="56">
        <f t="shared" si="22"/>
        <v>4.5</v>
      </c>
      <c r="G366" s="56">
        <f>SUM(G30+G290)</f>
        <v>915.7</v>
      </c>
    </row>
    <row r="367" spans="1:7" ht="12.75" customHeight="1" x14ac:dyDescent="0.25">
      <c r="A367" s="54"/>
      <c r="B367" s="13" t="s">
        <v>24</v>
      </c>
      <c r="C367" s="51"/>
      <c r="D367" s="61">
        <f t="shared" si="21"/>
        <v>84.5</v>
      </c>
      <c r="E367" s="56"/>
      <c r="F367" s="56"/>
      <c r="G367" s="56">
        <f>SUM(G31+G291)</f>
        <v>84.5</v>
      </c>
    </row>
    <row r="368" spans="1:7" ht="12.95" customHeight="1" x14ac:dyDescent="0.25">
      <c r="A368" s="57"/>
      <c r="B368" s="13" t="s">
        <v>15</v>
      </c>
      <c r="C368" s="59"/>
      <c r="D368" s="61">
        <f t="shared" si="21"/>
        <v>3370.5000000000005</v>
      </c>
      <c r="E368" s="14">
        <f t="shared" ref="E368:F368" si="23">SUM(E275+E279+E286+E292+E296+E300+E304+E307+E311+E319+E315+E323+E327+E29+E263)</f>
        <v>3242.5000000000005</v>
      </c>
      <c r="F368" s="14">
        <f t="shared" si="23"/>
        <v>2323.9</v>
      </c>
      <c r="G368" s="14">
        <f>SUM(G275+G279+G286+G292+G296+G300+G304+G307+G311+G319+G315+G323+G327+G29+G263)</f>
        <v>128</v>
      </c>
    </row>
    <row r="369" spans="1:7" ht="12.95" customHeight="1" x14ac:dyDescent="0.25">
      <c r="A369" s="57"/>
      <c r="B369" s="13" t="s">
        <v>25</v>
      </c>
      <c r="C369" s="59"/>
      <c r="D369" s="61">
        <f t="shared" si="21"/>
        <v>350</v>
      </c>
      <c r="E369" s="14"/>
      <c r="F369" s="14"/>
      <c r="G369" s="14">
        <f>SUM(G32)</f>
        <v>350</v>
      </c>
    </row>
    <row r="370" spans="1:7" ht="12.95" customHeight="1" x14ac:dyDescent="0.25">
      <c r="A370" s="57"/>
      <c r="B370" s="13" t="s">
        <v>28</v>
      </c>
      <c r="C370" s="59"/>
      <c r="D370" s="14">
        <f t="shared" si="21"/>
        <v>83.5</v>
      </c>
      <c r="E370" s="14"/>
      <c r="F370" s="14"/>
      <c r="G370" s="14">
        <f>SUM(G33)</f>
        <v>83.5</v>
      </c>
    </row>
    <row r="371" spans="1:7" ht="12.95" customHeight="1" x14ac:dyDescent="0.25">
      <c r="A371" s="57"/>
      <c r="B371" s="13" t="s">
        <v>19</v>
      </c>
      <c r="C371" s="59"/>
      <c r="D371" s="14">
        <f t="shared" si="21"/>
        <v>50.8</v>
      </c>
      <c r="E371" s="14">
        <f>SUM(E276+E280+E287+E293+E297+E301+E305+E308+E312+E316+E320+E324+E328)</f>
        <v>44.8</v>
      </c>
      <c r="F371" s="14"/>
      <c r="G371" s="14">
        <f>SUM(G276+G280+G287+G293+G297+G301+G305+G308+G312+G316+G320+G324+G328)</f>
        <v>6</v>
      </c>
    </row>
    <row r="372" spans="1:7" ht="15" customHeight="1" x14ac:dyDescent="0.25">
      <c r="A372" s="85" t="s">
        <v>154</v>
      </c>
      <c r="B372" s="85"/>
      <c r="C372" s="51" t="s">
        <v>29</v>
      </c>
      <c r="D372" s="52">
        <f>SUM(G372+E372)</f>
        <v>6080.5</v>
      </c>
      <c r="E372" s="52">
        <f t="shared" ref="E372:F372" si="24">SUM(E373:E381)</f>
        <v>2282.3000000000002</v>
      </c>
      <c r="F372" s="52">
        <f t="shared" si="24"/>
        <v>98.5</v>
      </c>
      <c r="G372" s="52">
        <f>SUM(G373:G381)</f>
        <v>3798.2000000000003</v>
      </c>
    </row>
    <row r="373" spans="1:7" ht="12.75" customHeight="1" x14ac:dyDescent="0.25">
      <c r="A373" s="54"/>
      <c r="B373" s="55" t="s">
        <v>21</v>
      </c>
      <c r="C373" s="51"/>
      <c r="D373" s="14">
        <f t="shared" si="21"/>
        <v>217.5</v>
      </c>
      <c r="E373" s="52"/>
      <c r="F373" s="52"/>
      <c r="G373" s="56">
        <f>SUM(G36)</f>
        <v>217.5</v>
      </c>
    </row>
    <row r="374" spans="1:7" ht="12.75" customHeight="1" x14ac:dyDescent="0.25">
      <c r="A374" s="54"/>
      <c r="B374" s="13" t="s">
        <v>24</v>
      </c>
      <c r="C374" s="51"/>
      <c r="D374" s="14">
        <f t="shared" si="21"/>
        <v>50</v>
      </c>
      <c r="E374" s="52"/>
      <c r="F374" s="52"/>
      <c r="G374" s="56">
        <f>SUM(G37)</f>
        <v>50</v>
      </c>
    </row>
    <row r="375" spans="1:7" ht="12.95" customHeight="1" x14ac:dyDescent="0.25">
      <c r="A375" s="62"/>
      <c r="B375" s="63" t="s">
        <v>15</v>
      </c>
      <c r="C375" s="59"/>
      <c r="D375" s="14">
        <f t="shared" si="21"/>
        <v>1691.0000000000002</v>
      </c>
      <c r="E375" s="14">
        <f t="shared" ref="E375:F375" si="25">SUM(E34+E62+E67+E72+E77+E83+E89+E95+E100+E106+E112+E117+E123+E161+E145)</f>
        <v>574.90000000000009</v>
      </c>
      <c r="F375" s="14">
        <f t="shared" si="25"/>
        <v>98.5</v>
      </c>
      <c r="G375" s="14">
        <f>SUM(G34+G62+G67+G72+G77+G83+G89+G95+G100+G106+G112+G117+G123+G161+G145)</f>
        <v>1116.1000000000001</v>
      </c>
    </row>
    <row r="376" spans="1:7" ht="12.95" customHeight="1" x14ac:dyDescent="0.25">
      <c r="A376" s="62"/>
      <c r="B376" s="48" t="s">
        <v>31</v>
      </c>
      <c r="C376" s="59"/>
      <c r="D376" s="14">
        <f t="shared" si="21"/>
        <v>100</v>
      </c>
      <c r="E376" s="14">
        <f t="shared" ref="E376" si="26">SUM(E79+E85+E91+E102+E108+E119+E125)</f>
        <v>64.3</v>
      </c>
      <c r="F376" s="14"/>
      <c r="G376" s="14">
        <f>SUM(G79+G85+G91+G102+G108+G119+G125)</f>
        <v>35.700000000000003</v>
      </c>
    </row>
    <row r="377" spans="1:7" ht="12.95" customHeight="1" x14ac:dyDescent="0.25">
      <c r="A377" s="62"/>
      <c r="B377" s="58" t="s">
        <v>162</v>
      </c>
      <c r="C377" s="59"/>
      <c r="D377" s="14">
        <f t="shared" si="21"/>
        <v>260</v>
      </c>
      <c r="E377" s="14"/>
      <c r="F377" s="14"/>
      <c r="G377" s="14">
        <f>SUM(G35)</f>
        <v>260</v>
      </c>
    </row>
    <row r="378" spans="1:7" ht="12.95" customHeight="1" x14ac:dyDescent="0.25">
      <c r="A378" s="57"/>
      <c r="B378" s="19" t="s">
        <v>20</v>
      </c>
      <c r="C378" s="59"/>
      <c r="D378" s="14">
        <f t="shared" si="21"/>
        <v>27.8</v>
      </c>
      <c r="E378" s="14">
        <f>SUM(E40)</f>
        <v>27.8</v>
      </c>
      <c r="F378" s="14"/>
      <c r="G378" s="14"/>
    </row>
    <row r="379" spans="1:7" ht="12.95" customHeight="1" x14ac:dyDescent="0.25">
      <c r="A379" s="57"/>
      <c r="B379" s="13" t="s">
        <v>28</v>
      </c>
      <c r="C379" s="59"/>
      <c r="D379" s="14">
        <f t="shared" si="21"/>
        <v>38.4</v>
      </c>
      <c r="E379" s="14"/>
      <c r="F379" s="14"/>
      <c r="G379" s="14">
        <f>SUM(G38)</f>
        <v>38.4</v>
      </c>
    </row>
    <row r="380" spans="1:7" ht="12.95" customHeight="1" x14ac:dyDescent="0.25">
      <c r="A380" s="57"/>
      <c r="B380" s="13" t="s">
        <v>117</v>
      </c>
      <c r="C380" s="59"/>
      <c r="D380" s="14">
        <f t="shared" si="21"/>
        <v>3670.9</v>
      </c>
      <c r="E380" s="14">
        <f>SUM(E39)</f>
        <v>1590.4</v>
      </c>
      <c r="F380" s="14"/>
      <c r="G380" s="14">
        <f>SUM(G39)</f>
        <v>2080.5</v>
      </c>
    </row>
    <row r="381" spans="1:7" ht="12.95" customHeight="1" x14ac:dyDescent="0.25">
      <c r="A381" s="57"/>
      <c r="B381" s="13" t="s">
        <v>19</v>
      </c>
      <c r="C381" s="59"/>
      <c r="D381" s="14">
        <f t="shared" si="21"/>
        <v>24.9</v>
      </c>
      <c r="E381" s="14">
        <f>SUM(E63+E68+E73+E78+E84+E90+E96+E101+E107+E113+E118+E124)</f>
        <v>24.9</v>
      </c>
      <c r="F381" s="14"/>
      <c r="G381" s="14"/>
    </row>
    <row r="382" spans="1:7" ht="15" customHeight="1" x14ac:dyDescent="0.25">
      <c r="A382" s="85" t="s">
        <v>155</v>
      </c>
      <c r="B382" s="85"/>
      <c r="C382" s="51" t="s">
        <v>30</v>
      </c>
      <c r="D382" s="52">
        <f>SUM(G382+E382)</f>
        <v>6581.0000000000009</v>
      </c>
      <c r="E382" s="52">
        <f>SUM(E383:E389)</f>
        <v>5594.4000000000005</v>
      </c>
      <c r="F382" s="52">
        <f>SUM(F383:F389)</f>
        <v>1624.0999999999997</v>
      </c>
      <c r="G382" s="52">
        <f>SUM(G383:G389)</f>
        <v>986.6</v>
      </c>
    </row>
    <row r="383" spans="1:7" ht="12.95" customHeight="1" x14ac:dyDescent="0.25">
      <c r="A383" s="57"/>
      <c r="B383" s="13" t="s">
        <v>15</v>
      </c>
      <c r="C383" s="59"/>
      <c r="D383" s="14">
        <f t="shared" ref="D383:D389" si="27">SUM(G383+E383)</f>
        <v>1119.2</v>
      </c>
      <c r="E383" s="14">
        <f>SUM(E41)</f>
        <v>1010.9</v>
      </c>
      <c r="F383" s="14">
        <f t="shared" ref="F383:G383" si="28">SUM(F41)</f>
        <v>0</v>
      </c>
      <c r="G383" s="14">
        <f t="shared" si="28"/>
        <v>108.3</v>
      </c>
    </row>
    <row r="384" spans="1:7" ht="12.95" customHeight="1" x14ac:dyDescent="0.25">
      <c r="A384" s="64"/>
      <c r="B384" s="48" t="s">
        <v>31</v>
      </c>
      <c r="C384" s="65"/>
      <c r="D384" s="47">
        <f t="shared" si="27"/>
        <v>3888.1</v>
      </c>
      <c r="E384" s="47">
        <f>SUM(E42+E332+E339+E64+E69+E74+E80+E86+E92+E97+E103+E109+E114+E120+E126)</f>
        <v>3876.1</v>
      </c>
      <c r="F384" s="47">
        <f>SUM(F42+F332+F339+F64+F69+F74+F80+F86+F92+F97+F103+F109+F114+F120+F126)</f>
        <v>1182.1999999999998</v>
      </c>
      <c r="G384" s="47">
        <f>SUM(G42+G332+G339+G64+G69+G74+G80+G86+G92+G97+G103+G109+G114+G120+G126)</f>
        <v>12</v>
      </c>
    </row>
    <row r="385" spans="1:7" ht="12.95" customHeight="1" x14ac:dyDescent="0.25">
      <c r="A385" s="57"/>
      <c r="B385" s="13" t="s">
        <v>21</v>
      </c>
      <c r="C385" s="59"/>
      <c r="D385" s="14">
        <f t="shared" si="27"/>
        <v>1129.6000000000001</v>
      </c>
      <c r="E385" s="14">
        <f t="shared" ref="E385:F385" si="29">SUM(E43+E331+E338)</f>
        <v>332.2</v>
      </c>
      <c r="F385" s="14">
        <f t="shared" si="29"/>
        <v>261.8</v>
      </c>
      <c r="G385" s="14">
        <f>SUM(G43+G331+G338)</f>
        <v>797.40000000000009</v>
      </c>
    </row>
    <row r="386" spans="1:7" ht="12.95" customHeight="1" x14ac:dyDescent="0.25">
      <c r="A386" s="57"/>
      <c r="B386" s="13" t="s">
        <v>28</v>
      </c>
      <c r="C386" s="59"/>
      <c r="D386" s="14">
        <f t="shared" si="27"/>
        <v>71.900000000000006</v>
      </c>
      <c r="E386" s="14">
        <f>SUM(E333)</f>
        <v>3</v>
      </c>
      <c r="F386" s="14"/>
      <c r="G386" s="14">
        <f>SUM(G333)</f>
        <v>68.900000000000006</v>
      </c>
    </row>
    <row r="387" spans="1:7" ht="12.95" customHeight="1" x14ac:dyDescent="0.25">
      <c r="A387" s="57"/>
      <c r="B387" s="13" t="s">
        <v>117</v>
      </c>
      <c r="C387" s="59"/>
      <c r="D387" s="14">
        <f t="shared" si="27"/>
        <v>42.6</v>
      </c>
      <c r="E387" s="14">
        <f>SUM(E334+E44)</f>
        <v>42.6</v>
      </c>
      <c r="F387" s="14">
        <f>SUM(F334+F44)</f>
        <v>37</v>
      </c>
      <c r="G387" s="14"/>
    </row>
    <row r="388" spans="1:7" ht="12.75" customHeight="1" x14ac:dyDescent="0.25">
      <c r="A388" s="66"/>
      <c r="B388" s="19" t="s">
        <v>20</v>
      </c>
      <c r="C388" s="66"/>
      <c r="D388" s="14">
        <f t="shared" si="27"/>
        <v>112.8</v>
      </c>
      <c r="E388" s="67">
        <f>SUM(E45+E335)</f>
        <v>112.8</v>
      </c>
      <c r="F388" s="67">
        <f>SUM(F45+F335)</f>
        <v>106.5</v>
      </c>
      <c r="G388" s="67"/>
    </row>
    <row r="389" spans="1:7" ht="12.95" customHeight="1" x14ac:dyDescent="0.25">
      <c r="A389" s="66"/>
      <c r="B389" s="13" t="s">
        <v>19</v>
      </c>
      <c r="C389" s="66"/>
      <c r="D389" s="14">
        <f t="shared" si="27"/>
        <v>216.79999999999998</v>
      </c>
      <c r="E389" s="67">
        <f>SUM(E336+E340)</f>
        <v>216.79999999999998</v>
      </c>
      <c r="F389" s="67">
        <f>SUM(F336+F340)</f>
        <v>36.6</v>
      </c>
      <c r="G389" s="67"/>
    </row>
    <row r="390" spans="1:7" ht="15" customHeight="1" x14ac:dyDescent="0.25">
      <c r="A390" s="85" t="s">
        <v>156</v>
      </c>
      <c r="B390" s="85"/>
      <c r="C390" s="51" t="s">
        <v>32</v>
      </c>
      <c r="D390" s="52">
        <f t="shared" ref="D390:D408" si="30">SUM(G390+E390)</f>
        <v>471.6</v>
      </c>
      <c r="E390" s="52">
        <f>SUM(E391:E396)</f>
        <v>471.6</v>
      </c>
      <c r="F390" s="52">
        <f>SUM(F391:F396)</f>
        <v>271.7</v>
      </c>
      <c r="G390" s="75">
        <f>SUM(G391:G396)</f>
        <v>0</v>
      </c>
    </row>
    <row r="391" spans="1:7" ht="12.95" customHeight="1" x14ac:dyDescent="0.25">
      <c r="A391" s="57"/>
      <c r="B391" s="13" t="s">
        <v>15</v>
      </c>
      <c r="C391" s="59"/>
      <c r="D391" s="14">
        <f t="shared" si="30"/>
        <v>42.1</v>
      </c>
      <c r="E391" s="14">
        <f>SUM(E46+E342)</f>
        <v>42.1</v>
      </c>
      <c r="F391" s="14"/>
      <c r="G391" s="14"/>
    </row>
    <row r="392" spans="1:7" ht="12.95" customHeight="1" x14ac:dyDescent="0.25">
      <c r="A392" s="57"/>
      <c r="B392" s="48" t="s">
        <v>31</v>
      </c>
      <c r="C392" s="59"/>
      <c r="D392" s="14">
        <f t="shared" si="30"/>
        <v>3.2</v>
      </c>
      <c r="E392" s="14">
        <f>SUM(E343)</f>
        <v>3.2</v>
      </c>
      <c r="F392" s="14"/>
      <c r="G392" s="14"/>
    </row>
    <row r="393" spans="1:7" ht="12.95" customHeight="1" x14ac:dyDescent="0.25">
      <c r="A393" s="57"/>
      <c r="B393" s="55" t="s">
        <v>21</v>
      </c>
      <c r="C393" s="59"/>
      <c r="D393" s="14">
        <f t="shared" si="30"/>
        <v>34.700000000000003</v>
      </c>
      <c r="E393" s="14">
        <f>SUM(E47+E344)</f>
        <v>34.700000000000003</v>
      </c>
      <c r="F393" s="14">
        <f>SUM(F47+F344)</f>
        <v>2.6</v>
      </c>
      <c r="G393" s="14"/>
    </row>
    <row r="394" spans="1:7" ht="12.95" customHeight="1" x14ac:dyDescent="0.25">
      <c r="A394" s="57"/>
      <c r="B394" s="13" t="s">
        <v>24</v>
      </c>
      <c r="C394" s="59"/>
      <c r="D394" s="14">
        <f t="shared" si="30"/>
        <v>3.5</v>
      </c>
      <c r="E394" s="14">
        <f>SUM(E48+E345)</f>
        <v>3.5</v>
      </c>
      <c r="F394" s="14"/>
      <c r="G394" s="14"/>
    </row>
    <row r="395" spans="1:7" ht="12.95" customHeight="1" x14ac:dyDescent="0.25">
      <c r="A395" s="66"/>
      <c r="B395" s="19" t="s">
        <v>20</v>
      </c>
      <c r="C395" s="66"/>
      <c r="D395" s="14">
        <f t="shared" si="30"/>
        <v>365.1</v>
      </c>
      <c r="E395" s="67">
        <f>SUM(E49+E346)</f>
        <v>365.1</v>
      </c>
      <c r="F395" s="67">
        <f>SUM(F49+F346)</f>
        <v>269.09999999999997</v>
      </c>
      <c r="G395" s="67"/>
    </row>
    <row r="396" spans="1:7" ht="12.95" customHeight="1" x14ac:dyDescent="0.25">
      <c r="A396" s="66"/>
      <c r="B396" s="13" t="s">
        <v>33</v>
      </c>
      <c r="C396" s="66"/>
      <c r="D396" s="14">
        <f t="shared" si="30"/>
        <v>23</v>
      </c>
      <c r="E396" s="67">
        <f>SUM(E50)</f>
        <v>23</v>
      </c>
      <c r="F396" s="68"/>
      <c r="G396" s="68"/>
    </row>
    <row r="397" spans="1:7" ht="15" customHeight="1" x14ac:dyDescent="0.25">
      <c r="A397" s="85" t="s">
        <v>157</v>
      </c>
      <c r="B397" s="85"/>
      <c r="C397" s="51" t="s">
        <v>34</v>
      </c>
      <c r="D397" s="52">
        <f t="shared" si="30"/>
        <v>1629.5</v>
      </c>
      <c r="E397" s="52">
        <f t="shared" ref="E397:F397" si="31">SUM(E398:E402)</f>
        <v>928.8</v>
      </c>
      <c r="F397" s="52">
        <f t="shared" si="31"/>
        <v>1.9</v>
      </c>
      <c r="G397" s="52">
        <f>SUM(G398:G402)</f>
        <v>700.7</v>
      </c>
    </row>
    <row r="398" spans="1:7" ht="12.95" customHeight="1" x14ac:dyDescent="0.25">
      <c r="A398" s="57"/>
      <c r="B398" s="13" t="s">
        <v>15</v>
      </c>
      <c r="C398" s="59"/>
      <c r="D398" s="14">
        <f t="shared" si="30"/>
        <v>801.5</v>
      </c>
      <c r="E398" s="14">
        <f>SUM(E51)</f>
        <v>754.8</v>
      </c>
      <c r="F398" s="14"/>
      <c r="G398" s="14">
        <f>SUM(G51)</f>
        <v>46.7</v>
      </c>
    </row>
    <row r="399" spans="1:7" ht="12.95" customHeight="1" x14ac:dyDescent="0.25">
      <c r="A399" s="66"/>
      <c r="B399" s="13" t="s">
        <v>33</v>
      </c>
      <c r="C399" s="66"/>
      <c r="D399" s="14">
        <f t="shared" si="30"/>
        <v>127</v>
      </c>
      <c r="E399" s="67">
        <f>SUM(E52)</f>
        <v>95.5</v>
      </c>
      <c r="F399" s="67"/>
      <c r="G399" s="67">
        <f t="shared" ref="G399" si="32">SUM(G52)</f>
        <v>31.5</v>
      </c>
    </row>
    <row r="400" spans="1:7" ht="12.95" customHeight="1" x14ac:dyDescent="0.25">
      <c r="A400" s="66"/>
      <c r="B400" s="13" t="s">
        <v>21</v>
      </c>
      <c r="C400" s="66"/>
      <c r="D400" s="14">
        <f t="shared" si="30"/>
        <v>658.09999999999991</v>
      </c>
      <c r="E400" s="67">
        <f t="shared" ref="E400:F400" si="33">SUM(E53)</f>
        <v>71.3</v>
      </c>
      <c r="F400" s="67">
        <f t="shared" si="33"/>
        <v>1.9</v>
      </c>
      <c r="G400" s="67">
        <f>SUM(G53)</f>
        <v>586.79999999999995</v>
      </c>
    </row>
    <row r="401" spans="1:7" ht="12.95" customHeight="1" x14ac:dyDescent="0.25">
      <c r="A401" s="66"/>
      <c r="B401" s="13" t="s">
        <v>117</v>
      </c>
      <c r="C401" s="66"/>
      <c r="D401" s="14">
        <f t="shared" si="30"/>
        <v>7.2</v>
      </c>
      <c r="E401" s="67">
        <f t="shared" ref="E401" si="34">SUM(E54)</f>
        <v>7.2</v>
      </c>
      <c r="F401" s="67"/>
      <c r="G401" s="67"/>
    </row>
    <row r="402" spans="1:7" ht="12.95" customHeight="1" x14ac:dyDescent="0.25">
      <c r="A402" s="66"/>
      <c r="B402" s="13" t="s">
        <v>28</v>
      </c>
      <c r="C402" s="66"/>
      <c r="D402" s="14">
        <f t="shared" si="30"/>
        <v>35.700000000000003</v>
      </c>
      <c r="E402" s="67"/>
      <c r="F402" s="67"/>
      <c r="G402" s="67">
        <f>SUM(G55)</f>
        <v>35.700000000000003</v>
      </c>
    </row>
    <row r="403" spans="1:7" ht="15" customHeight="1" x14ac:dyDescent="0.25">
      <c r="A403" s="85" t="s">
        <v>158</v>
      </c>
      <c r="B403" s="85"/>
      <c r="C403" s="51" t="s">
        <v>35</v>
      </c>
      <c r="D403" s="52">
        <f t="shared" si="30"/>
        <v>1015.2</v>
      </c>
      <c r="E403" s="52">
        <f>SUM(E404:E408)</f>
        <v>845.2</v>
      </c>
      <c r="F403" s="52">
        <f>SUM(F404:F408)</f>
        <v>0.3</v>
      </c>
      <c r="G403" s="52">
        <f>SUM(G404:G408)</f>
        <v>170</v>
      </c>
    </row>
    <row r="404" spans="1:7" ht="12.95" customHeight="1" x14ac:dyDescent="0.25">
      <c r="A404" s="57"/>
      <c r="B404" s="13" t="s">
        <v>15</v>
      </c>
      <c r="C404" s="59"/>
      <c r="D404" s="14">
        <f t="shared" si="30"/>
        <v>226.5</v>
      </c>
      <c r="E404" s="14">
        <f t="shared" ref="E404" si="35">SUM(E56+E283)</f>
        <v>77.7</v>
      </c>
      <c r="F404" s="14"/>
      <c r="G404" s="14">
        <f>SUM(G56+G283)</f>
        <v>148.80000000000001</v>
      </c>
    </row>
    <row r="405" spans="1:7" ht="12.95" customHeight="1" x14ac:dyDescent="0.25">
      <c r="A405" s="57"/>
      <c r="B405" s="13" t="s">
        <v>21</v>
      </c>
      <c r="C405" s="59"/>
      <c r="D405" s="14">
        <f t="shared" si="30"/>
        <v>131.69999999999999</v>
      </c>
      <c r="E405" s="14">
        <f t="shared" ref="E405:F405" si="36">SUM(E57+E281)</f>
        <v>121.5</v>
      </c>
      <c r="F405" s="14">
        <f t="shared" si="36"/>
        <v>0.3</v>
      </c>
      <c r="G405" s="14">
        <f>SUM(G57+G281)</f>
        <v>10.199999999999999</v>
      </c>
    </row>
    <row r="406" spans="1:7" ht="12.95" customHeight="1" x14ac:dyDescent="0.25">
      <c r="A406" s="57"/>
      <c r="B406" s="13" t="s">
        <v>24</v>
      </c>
      <c r="C406" s="59"/>
      <c r="D406" s="14">
        <f t="shared" si="30"/>
        <v>0.9</v>
      </c>
      <c r="E406" s="14"/>
      <c r="F406" s="14"/>
      <c r="G406" s="14">
        <f>SUM(G282)</f>
        <v>0.9</v>
      </c>
    </row>
    <row r="407" spans="1:7" ht="12.95" customHeight="1" x14ac:dyDescent="0.25">
      <c r="A407" s="57"/>
      <c r="B407" s="13" t="s">
        <v>28</v>
      </c>
      <c r="C407" s="59"/>
      <c r="D407" s="14">
        <f t="shared" si="30"/>
        <v>10.1</v>
      </c>
      <c r="E407" s="14"/>
      <c r="F407" s="14"/>
      <c r="G407" s="14">
        <f>SUM(G58)</f>
        <v>10.1</v>
      </c>
    </row>
    <row r="408" spans="1:7" ht="12.95" customHeight="1" x14ac:dyDescent="0.25">
      <c r="A408" s="66"/>
      <c r="B408" s="19" t="s">
        <v>20</v>
      </c>
      <c r="C408" s="66"/>
      <c r="D408" s="14">
        <f t="shared" si="30"/>
        <v>646</v>
      </c>
      <c r="E408" s="67">
        <f>SUM(E59)</f>
        <v>646</v>
      </c>
      <c r="F408" s="67"/>
      <c r="G408" s="67"/>
    </row>
    <row r="409" spans="1:7" ht="15" customHeight="1" x14ac:dyDescent="0.25">
      <c r="A409" s="86" t="s">
        <v>159</v>
      </c>
      <c r="B409" s="86"/>
      <c r="C409" s="86"/>
      <c r="D409" s="86"/>
      <c r="E409" s="86"/>
      <c r="F409" s="86"/>
      <c r="G409" s="86"/>
    </row>
    <row r="410" spans="1:7" ht="15" customHeight="1" x14ac:dyDescent="0.25"/>
    <row r="411" spans="1:7" ht="15" customHeight="1" x14ac:dyDescent="0.25"/>
    <row r="412" spans="1:7" ht="15" customHeight="1" x14ac:dyDescent="0.25"/>
    <row r="413" spans="1:7" ht="15" customHeight="1" x14ac:dyDescent="0.25"/>
    <row r="414" spans="1:7" ht="16.5" customHeight="1" x14ac:dyDescent="0.25"/>
    <row r="415" spans="1:7" ht="15" customHeight="1" x14ac:dyDescent="0.25"/>
    <row r="416" spans="1:7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</sheetData>
  <sheetProtection selectLockedCells="1" selectUnlockedCells="1"/>
  <mergeCells count="144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0:A114"/>
    <mergeCell ref="A13:A14"/>
    <mergeCell ref="A15:A59"/>
    <mergeCell ref="A60:A64"/>
    <mergeCell ref="A65:A69"/>
    <mergeCell ref="A70:A74"/>
    <mergeCell ref="A75:A80"/>
    <mergeCell ref="A81:A86"/>
    <mergeCell ref="A87:A92"/>
    <mergeCell ref="A93:A97"/>
    <mergeCell ref="A98:A103"/>
    <mergeCell ref="A104:A109"/>
    <mergeCell ref="A174:A178"/>
    <mergeCell ref="A115:A120"/>
    <mergeCell ref="A121:A126"/>
    <mergeCell ref="A127:A129"/>
    <mergeCell ref="A130:A134"/>
    <mergeCell ref="A135:A139"/>
    <mergeCell ref="A146:A150"/>
    <mergeCell ref="A151:A155"/>
    <mergeCell ref="A162:A168"/>
    <mergeCell ref="A169:A173"/>
    <mergeCell ref="A140:A145"/>
    <mergeCell ref="A235:A239"/>
    <mergeCell ref="A179:A183"/>
    <mergeCell ref="A184:A188"/>
    <mergeCell ref="A189:A193"/>
    <mergeCell ref="A194:A198"/>
    <mergeCell ref="A199:A203"/>
    <mergeCell ref="A204:A208"/>
    <mergeCell ref="A209:A213"/>
    <mergeCell ref="A214:A218"/>
    <mergeCell ref="A219:A223"/>
    <mergeCell ref="A224:A229"/>
    <mergeCell ref="A230:A234"/>
    <mergeCell ref="A337:A340"/>
    <mergeCell ref="A341:A346"/>
    <mergeCell ref="A294:A297"/>
    <mergeCell ref="A240:A244"/>
    <mergeCell ref="A245:A249"/>
    <mergeCell ref="A250:A254"/>
    <mergeCell ref="A255:A259"/>
    <mergeCell ref="A264:A266"/>
    <mergeCell ref="A267:A272"/>
    <mergeCell ref="A273:A276"/>
    <mergeCell ref="A284:A287"/>
    <mergeCell ref="A288:A293"/>
    <mergeCell ref="A277:A283"/>
    <mergeCell ref="C16:C21"/>
    <mergeCell ref="C22:C28"/>
    <mergeCell ref="C29:C33"/>
    <mergeCell ref="C34:C40"/>
    <mergeCell ref="C41:C45"/>
    <mergeCell ref="A397:B397"/>
    <mergeCell ref="A403:B403"/>
    <mergeCell ref="A409:G409"/>
    <mergeCell ref="A348:B348"/>
    <mergeCell ref="A355:B355"/>
    <mergeCell ref="A365:B365"/>
    <mergeCell ref="A372:B372"/>
    <mergeCell ref="A382:B382"/>
    <mergeCell ref="A390:B390"/>
    <mergeCell ref="A347:B347"/>
    <mergeCell ref="A298:A301"/>
    <mergeCell ref="A302:A305"/>
    <mergeCell ref="A306:A308"/>
    <mergeCell ref="A309:A312"/>
    <mergeCell ref="A313:A316"/>
    <mergeCell ref="A317:A320"/>
    <mergeCell ref="A321:A324"/>
    <mergeCell ref="A325:A328"/>
    <mergeCell ref="A329:A336"/>
    <mergeCell ref="C72:C73"/>
    <mergeCell ref="C77:C79"/>
    <mergeCell ref="C83:C85"/>
    <mergeCell ref="C89:C91"/>
    <mergeCell ref="C95:C96"/>
    <mergeCell ref="C46:C50"/>
    <mergeCell ref="C51:C55"/>
    <mergeCell ref="C56:C59"/>
    <mergeCell ref="C62:C63"/>
    <mergeCell ref="C67:C68"/>
    <mergeCell ref="C128:C129"/>
    <mergeCell ref="C132:C134"/>
    <mergeCell ref="C137:C139"/>
    <mergeCell ref="C142:C144"/>
    <mergeCell ref="C148:C150"/>
    <mergeCell ref="C100:C102"/>
    <mergeCell ref="C106:C108"/>
    <mergeCell ref="C112:C113"/>
    <mergeCell ref="C117:C119"/>
    <mergeCell ref="C123:C125"/>
    <mergeCell ref="C181:C183"/>
    <mergeCell ref="C186:C188"/>
    <mergeCell ref="C191:C193"/>
    <mergeCell ref="C196:C198"/>
    <mergeCell ref="C201:C203"/>
    <mergeCell ref="C153:C155"/>
    <mergeCell ref="C158:C160"/>
    <mergeCell ref="C164:C168"/>
    <mergeCell ref="C171:C173"/>
    <mergeCell ref="C176:C178"/>
    <mergeCell ref="C237:C239"/>
    <mergeCell ref="C242:C244"/>
    <mergeCell ref="C247:C249"/>
    <mergeCell ref="C252:C254"/>
    <mergeCell ref="C206:C208"/>
    <mergeCell ref="C211:C213"/>
    <mergeCell ref="C216:C218"/>
    <mergeCell ref="C221:C223"/>
    <mergeCell ref="C226:C229"/>
    <mergeCell ref="C342:C346"/>
    <mergeCell ref="A260:A263"/>
    <mergeCell ref="A156:A161"/>
    <mergeCell ref="C319:C320"/>
    <mergeCell ref="C323:C324"/>
    <mergeCell ref="C327:C328"/>
    <mergeCell ref="C331:C336"/>
    <mergeCell ref="C338:C340"/>
    <mergeCell ref="C300:C301"/>
    <mergeCell ref="C304:C305"/>
    <mergeCell ref="C307:C308"/>
    <mergeCell ref="C311:C312"/>
    <mergeCell ref="C315:C316"/>
    <mergeCell ref="C279:C280"/>
    <mergeCell ref="C281:C283"/>
    <mergeCell ref="C286:C287"/>
    <mergeCell ref="C290:C293"/>
    <mergeCell ref="C296:C297"/>
    <mergeCell ref="C257:C259"/>
    <mergeCell ref="C261:C262"/>
    <mergeCell ref="C265:C266"/>
    <mergeCell ref="C268:C272"/>
    <mergeCell ref="C275:C276"/>
    <mergeCell ref="C232:C234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2020-07-02T08:10:23Z</cp:lastPrinted>
  <dcterms:created xsi:type="dcterms:W3CDTF">2019-02-14T11:38:38Z</dcterms:created>
  <dcterms:modified xsi:type="dcterms:W3CDTF">2020-07-02T08:10:24Z</dcterms:modified>
</cp:coreProperties>
</file>