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user\Desktop\2019-06-20\"/>
    </mc:Choice>
  </mc:AlternateContent>
  <xr:revisionPtr revIDLastSave="0" documentId="13_ncr:1_{4804DE7D-AE78-4799-BC98-14E1B17EA54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93" i="1" l="1"/>
  <c r="E378" i="1"/>
  <c r="D378" i="1" s="1"/>
  <c r="F378" i="1"/>
  <c r="E377" i="1"/>
  <c r="F377" i="1"/>
  <c r="G377" i="1"/>
  <c r="G373" i="1"/>
  <c r="E363" i="1" l="1"/>
  <c r="G363" i="1"/>
  <c r="F363" i="1"/>
  <c r="G354" i="1"/>
  <c r="D218" i="1"/>
  <c r="G352" i="1"/>
  <c r="E347" i="1"/>
  <c r="E332" i="1"/>
  <c r="F332" i="1"/>
  <c r="G332" i="1"/>
  <c r="D333" i="1"/>
  <c r="D51" i="1"/>
  <c r="D41" i="1"/>
  <c r="E370" i="1" l="1"/>
  <c r="G370" i="1"/>
  <c r="D35" i="1"/>
  <c r="D370" i="1" l="1"/>
  <c r="E392" i="1"/>
  <c r="F392" i="1"/>
  <c r="F389" i="1" s="1"/>
  <c r="E362" i="1"/>
  <c r="G362" i="1"/>
  <c r="E361" i="1"/>
  <c r="F361" i="1"/>
  <c r="G361" i="1"/>
  <c r="E284" i="1"/>
  <c r="F284" i="1"/>
  <c r="G284" i="1"/>
  <c r="D286" i="1"/>
  <c r="D287" i="1"/>
  <c r="E346" i="1"/>
  <c r="D346" i="1" s="1"/>
  <c r="F346" i="1"/>
  <c r="E257" i="1"/>
  <c r="F257" i="1"/>
  <c r="D262" i="1"/>
  <c r="D19" i="1"/>
  <c r="E398" i="1" l="1"/>
  <c r="D398" i="1" s="1"/>
  <c r="G397" i="1"/>
  <c r="D397" i="1" s="1"/>
  <c r="G396" i="1"/>
  <c r="F396" i="1"/>
  <c r="E396" i="1"/>
  <c r="G395" i="1"/>
  <c r="E395" i="1"/>
  <c r="F394" i="1"/>
  <c r="G392" i="1"/>
  <c r="G391" i="1"/>
  <c r="D391" i="1" s="1"/>
  <c r="E391" i="1"/>
  <c r="G390" i="1"/>
  <c r="E390" i="1"/>
  <c r="E389" i="1" s="1"/>
  <c r="E388" i="1"/>
  <c r="D388" i="1" s="1"/>
  <c r="F387" i="1"/>
  <c r="E387" i="1"/>
  <c r="D387" i="1" s="1"/>
  <c r="G386" i="1"/>
  <c r="E386" i="1"/>
  <c r="G385" i="1"/>
  <c r="F385" i="1"/>
  <c r="E385" i="1"/>
  <c r="E384" i="1"/>
  <c r="D384" i="1" s="1"/>
  <c r="G383" i="1"/>
  <c r="E383" i="1"/>
  <c r="F381" i="1"/>
  <c r="E381" i="1"/>
  <c r="D381" i="1" s="1"/>
  <c r="F380" i="1"/>
  <c r="E380" i="1"/>
  <c r="D380" i="1" s="1"/>
  <c r="G379" i="1"/>
  <c r="E379" i="1"/>
  <c r="G376" i="1"/>
  <c r="F376" i="1"/>
  <c r="E376" i="1"/>
  <c r="E375" i="1"/>
  <c r="D375" i="1" s="1"/>
  <c r="E373" i="1"/>
  <c r="D373" i="1" s="1"/>
  <c r="G372" i="1"/>
  <c r="D372" i="1" s="1"/>
  <c r="E371" i="1"/>
  <c r="D371" i="1" s="1"/>
  <c r="G369" i="1"/>
  <c r="F369" i="1"/>
  <c r="F366" i="1" s="1"/>
  <c r="E369" i="1"/>
  <c r="G368" i="1"/>
  <c r="D368" i="1" s="1"/>
  <c r="G367" i="1"/>
  <c r="D367" i="1" s="1"/>
  <c r="G365" i="1"/>
  <c r="E365" i="1"/>
  <c r="E360" i="1" s="1"/>
  <c r="G364" i="1"/>
  <c r="D364" i="1" s="1"/>
  <c r="F360" i="1"/>
  <c r="D362" i="1"/>
  <c r="D361" i="1"/>
  <c r="G359" i="1"/>
  <c r="F359" i="1"/>
  <c r="E359" i="1"/>
  <c r="F358" i="1"/>
  <c r="E358" i="1"/>
  <c r="D358" i="1" s="1"/>
  <c r="G357" i="1"/>
  <c r="E357" i="1"/>
  <c r="G356" i="1"/>
  <c r="D356" i="1" s="1"/>
  <c r="F355" i="1"/>
  <c r="E355" i="1"/>
  <c r="D355" i="1" s="1"/>
  <c r="D354" i="1"/>
  <c r="F353" i="1"/>
  <c r="E353" i="1"/>
  <c r="D353" i="1" s="1"/>
  <c r="F352" i="1"/>
  <c r="E352" i="1"/>
  <c r="E351" i="1"/>
  <c r="D351" i="1" s="1"/>
  <c r="G350" i="1"/>
  <c r="F350" i="1"/>
  <c r="E350" i="1"/>
  <c r="F348" i="1"/>
  <c r="E348" i="1"/>
  <c r="D348" i="1" s="1"/>
  <c r="G347" i="1"/>
  <c r="D347" i="1" s="1"/>
  <c r="G345" i="1"/>
  <c r="F345" i="1"/>
  <c r="E345" i="1"/>
  <c r="G344" i="1"/>
  <c r="E344" i="1"/>
  <c r="D344" i="1"/>
  <c r="D341" i="1"/>
  <c r="D340" i="1"/>
  <c r="D339" i="1"/>
  <c r="D338" i="1"/>
  <c r="D337" i="1"/>
  <c r="G336" i="1"/>
  <c r="F336" i="1"/>
  <c r="E336" i="1"/>
  <c r="D335" i="1"/>
  <c r="D334" i="1"/>
  <c r="D331" i="1"/>
  <c r="D330" i="1"/>
  <c r="D329" i="1"/>
  <c r="D328" i="1"/>
  <c r="D327" i="1"/>
  <c r="D326" i="1"/>
  <c r="G325" i="1"/>
  <c r="F325" i="1"/>
  <c r="E325" i="1"/>
  <c r="D324" i="1"/>
  <c r="D323" i="1"/>
  <c r="D322" i="1"/>
  <c r="G321" i="1"/>
  <c r="F321" i="1"/>
  <c r="E321" i="1"/>
  <c r="D320" i="1"/>
  <c r="D319" i="1"/>
  <c r="D318" i="1"/>
  <c r="G317" i="1"/>
  <c r="F317" i="1"/>
  <c r="E317" i="1"/>
  <c r="D316" i="1"/>
  <c r="D315" i="1"/>
  <c r="D314" i="1"/>
  <c r="G313" i="1"/>
  <c r="F313" i="1"/>
  <c r="E313" i="1"/>
  <c r="D312" i="1"/>
  <c r="D311" i="1"/>
  <c r="D310" i="1"/>
  <c r="G309" i="1"/>
  <c r="F309" i="1"/>
  <c r="E309" i="1"/>
  <c r="D308" i="1"/>
  <c r="D307" i="1"/>
  <c r="D306" i="1"/>
  <c r="G305" i="1"/>
  <c r="F305" i="1"/>
  <c r="E305" i="1"/>
  <c r="D304" i="1"/>
  <c r="D303" i="1"/>
  <c r="G302" i="1"/>
  <c r="F302" i="1"/>
  <c r="E302" i="1"/>
  <c r="D301" i="1"/>
  <c r="D300" i="1"/>
  <c r="D299" i="1"/>
  <c r="G298" i="1"/>
  <c r="F298" i="1"/>
  <c r="E298" i="1"/>
  <c r="D297" i="1"/>
  <c r="D296" i="1"/>
  <c r="D295" i="1"/>
  <c r="G294" i="1"/>
  <c r="F294" i="1"/>
  <c r="E294" i="1"/>
  <c r="D293" i="1"/>
  <c r="D292" i="1"/>
  <c r="D291" i="1"/>
  <c r="G290" i="1"/>
  <c r="F290" i="1"/>
  <c r="E290" i="1"/>
  <c r="D289" i="1"/>
  <c r="D288" i="1"/>
  <c r="D285" i="1"/>
  <c r="D284" i="1"/>
  <c r="D283" i="1"/>
  <c r="D282" i="1"/>
  <c r="G281" i="1"/>
  <c r="F281" i="1"/>
  <c r="E281" i="1"/>
  <c r="D280" i="1"/>
  <c r="D279" i="1"/>
  <c r="D278" i="1"/>
  <c r="G277" i="1"/>
  <c r="F277" i="1"/>
  <c r="E277" i="1"/>
  <c r="D276" i="1"/>
  <c r="D275" i="1"/>
  <c r="D274" i="1"/>
  <c r="G273" i="1"/>
  <c r="F273" i="1"/>
  <c r="E273" i="1"/>
  <c r="D272" i="1"/>
  <c r="D271" i="1"/>
  <c r="D270" i="1"/>
  <c r="D269" i="1"/>
  <c r="D268" i="1"/>
  <c r="D267" i="1"/>
  <c r="G266" i="1"/>
  <c r="D266" i="1" s="1"/>
  <c r="F266" i="1"/>
  <c r="E266" i="1"/>
  <c r="D265" i="1"/>
  <c r="D264" i="1"/>
  <c r="G263" i="1"/>
  <c r="F263" i="1"/>
  <c r="E263" i="1"/>
  <c r="D261" i="1"/>
  <c r="D260" i="1"/>
  <c r="D259" i="1"/>
  <c r="D258" i="1"/>
  <c r="G257" i="1"/>
  <c r="D257" i="1" s="1"/>
  <c r="D256" i="1"/>
  <c r="D255" i="1"/>
  <c r="D254" i="1"/>
  <c r="D253" i="1"/>
  <c r="G252" i="1"/>
  <c r="F252" i="1"/>
  <c r="E252" i="1"/>
  <c r="D251" i="1"/>
  <c r="D250" i="1"/>
  <c r="D249" i="1"/>
  <c r="D248" i="1"/>
  <c r="G247" i="1"/>
  <c r="D247" i="1" s="1"/>
  <c r="F247" i="1"/>
  <c r="E247" i="1"/>
  <c r="D246" i="1"/>
  <c r="D245" i="1"/>
  <c r="D244" i="1"/>
  <c r="D243" i="1"/>
  <c r="G242" i="1"/>
  <c r="F242" i="1"/>
  <c r="E242" i="1"/>
  <c r="D241" i="1"/>
  <c r="D240" i="1"/>
  <c r="D239" i="1"/>
  <c r="D238" i="1"/>
  <c r="G237" i="1"/>
  <c r="F237" i="1"/>
  <c r="E237" i="1"/>
  <c r="D236" i="1"/>
  <c r="D235" i="1"/>
  <c r="D234" i="1"/>
  <c r="D233" i="1"/>
  <c r="G232" i="1"/>
  <c r="F232" i="1"/>
  <c r="E232" i="1"/>
  <c r="D231" i="1"/>
  <c r="D230" i="1"/>
  <c r="D229" i="1"/>
  <c r="G228" i="1"/>
  <c r="F228" i="1"/>
  <c r="E228" i="1"/>
  <c r="D227" i="1"/>
  <c r="D226" i="1"/>
  <c r="D225" i="1"/>
  <c r="D224" i="1"/>
  <c r="D223" i="1"/>
  <c r="G222" i="1"/>
  <c r="F222" i="1"/>
  <c r="E222" i="1"/>
  <c r="D221" i="1"/>
  <c r="D220" i="1"/>
  <c r="D219" i="1"/>
  <c r="D217" i="1"/>
  <c r="D216" i="1"/>
  <c r="G215" i="1"/>
  <c r="F215" i="1"/>
  <c r="E215" i="1"/>
  <c r="D214" i="1"/>
  <c r="D213" i="1"/>
  <c r="D212" i="1"/>
  <c r="D211" i="1"/>
  <c r="G210" i="1"/>
  <c r="F210" i="1"/>
  <c r="E210" i="1"/>
  <c r="D209" i="1"/>
  <c r="D208" i="1"/>
  <c r="D207" i="1"/>
  <c r="D206" i="1"/>
  <c r="G205" i="1"/>
  <c r="F205" i="1"/>
  <c r="E205" i="1"/>
  <c r="D204" i="1"/>
  <c r="D203" i="1"/>
  <c r="D202" i="1"/>
  <c r="D201" i="1"/>
  <c r="D200" i="1"/>
  <c r="G199" i="1"/>
  <c r="F199" i="1"/>
  <c r="E199" i="1"/>
  <c r="D198" i="1"/>
  <c r="D197" i="1"/>
  <c r="D196" i="1"/>
  <c r="D195" i="1"/>
  <c r="G194" i="1"/>
  <c r="F194" i="1"/>
  <c r="E194" i="1"/>
  <c r="D193" i="1"/>
  <c r="D192" i="1"/>
  <c r="D191" i="1"/>
  <c r="D190" i="1"/>
  <c r="G189" i="1"/>
  <c r="F189" i="1"/>
  <c r="E189" i="1"/>
  <c r="D188" i="1"/>
  <c r="D187" i="1"/>
  <c r="D186" i="1"/>
  <c r="D185" i="1"/>
  <c r="D184" i="1"/>
  <c r="G183" i="1"/>
  <c r="F183" i="1"/>
  <c r="E183" i="1"/>
  <c r="D182" i="1"/>
  <c r="D181" i="1"/>
  <c r="D180" i="1"/>
  <c r="D179" i="1"/>
  <c r="D178" i="1"/>
  <c r="G177" i="1"/>
  <c r="F177" i="1"/>
  <c r="E177" i="1"/>
  <c r="D176" i="1"/>
  <c r="D175" i="1"/>
  <c r="D174" i="1"/>
  <c r="D173" i="1"/>
  <c r="G172" i="1"/>
  <c r="F172" i="1"/>
  <c r="E172" i="1"/>
  <c r="D171" i="1"/>
  <c r="D170" i="1"/>
  <c r="D169" i="1"/>
  <c r="D168" i="1"/>
  <c r="D167" i="1"/>
  <c r="G166" i="1"/>
  <c r="F166" i="1"/>
  <c r="E166" i="1"/>
  <c r="D165" i="1"/>
  <c r="D164" i="1"/>
  <c r="D163" i="1"/>
  <c r="D162" i="1"/>
  <c r="G161" i="1"/>
  <c r="F161" i="1"/>
  <c r="E161" i="1"/>
  <c r="D160" i="1"/>
  <c r="D159" i="1"/>
  <c r="D158" i="1"/>
  <c r="D157" i="1"/>
  <c r="D156" i="1"/>
  <c r="G155" i="1"/>
  <c r="F155" i="1"/>
  <c r="E155" i="1"/>
  <c r="D154" i="1"/>
  <c r="D153" i="1"/>
  <c r="D152" i="1"/>
  <c r="D151" i="1"/>
  <c r="D150" i="1"/>
  <c r="G149" i="1"/>
  <c r="F149" i="1"/>
  <c r="E149" i="1"/>
  <c r="D148" i="1"/>
  <c r="D147" i="1"/>
  <c r="D146" i="1"/>
  <c r="D145" i="1"/>
  <c r="D144" i="1"/>
  <c r="G143" i="1"/>
  <c r="F143" i="1"/>
  <c r="E143" i="1"/>
  <c r="D142" i="1"/>
  <c r="D141" i="1"/>
  <c r="D140" i="1"/>
  <c r="D139" i="1"/>
  <c r="D138" i="1"/>
  <c r="G137" i="1"/>
  <c r="F137" i="1"/>
  <c r="E137" i="1"/>
  <c r="D136" i="1"/>
  <c r="D135" i="1"/>
  <c r="D134" i="1"/>
  <c r="D133" i="1"/>
  <c r="D132" i="1"/>
  <c r="G131" i="1"/>
  <c r="F131" i="1"/>
  <c r="E131" i="1"/>
  <c r="D130" i="1"/>
  <c r="D129" i="1"/>
  <c r="D128" i="1"/>
  <c r="D127" i="1"/>
  <c r="D126" i="1"/>
  <c r="G125" i="1"/>
  <c r="F125" i="1"/>
  <c r="E125" i="1"/>
  <c r="D124" i="1"/>
  <c r="D123" i="1"/>
  <c r="D122" i="1"/>
  <c r="D121" i="1"/>
  <c r="D120" i="1"/>
  <c r="G119" i="1"/>
  <c r="G116" i="1" s="1"/>
  <c r="F119" i="1"/>
  <c r="E119" i="1"/>
  <c r="D118" i="1"/>
  <c r="D117" i="1"/>
  <c r="F116" i="1"/>
  <c r="E116" i="1"/>
  <c r="D115" i="1"/>
  <c r="D114" i="1"/>
  <c r="D113" i="1"/>
  <c r="D112" i="1"/>
  <c r="G111" i="1"/>
  <c r="F111" i="1"/>
  <c r="E111" i="1"/>
  <c r="D110" i="1"/>
  <c r="D109" i="1"/>
  <c r="D108" i="1"/>
  <c r="D107" i="1"/>
  <c r="G106" i="1"/>
  <c r="F106" i="1"/>
  <c r="E106" i="1"/>
  <c r="D105" i="1"/>
  <c r="D104" i="1"/>
  <c r="D103" i="1"/>
  <c r="D102" i="1"/>
  <c r="G101" i="1"/>
  <c r="F101" i="1"/>
  <c r="E101" i="1"/>
  <c r="D100" i="1"/>
  <c r="D99" i="1"/>
  <c r="D98" i="1"/>
  <c r="D97" i="1"/>
  <c r="G96" i="1"/>
  <c r="F96" i="1"/>
  <c r="E96" i="1"/>
  <c r="D95" i="1"/>
  <c r="D94" i="1"/>
  <c r="D93" i="1"/>
  <c r="D92" i="1"/>
  <c r="G91" i="1"/>
  <c r="F91" i="1"/>
  <c r="E91" i="1"/>
  <c r="D90" i="1"/>
  <c r="D89" i="1"/>
  <c r="D88" i="1"/>
  <c r="D87" i="1"/>
  <c r="G86" i="1"/>
  <c r="F86" i="1"/>
  <c r="E86" i="1"/>
  <c r="D85" i="1"/>
  <c r="D84" i="1"/>
  <c r="D83" i="1"/>
  <c r="D82" i="1"/>
  <c r="G81" i="1"/>
  <c r="F81" i="1"/>
  <c r="E81" i="1"/>
  <c r="D80" i="1"/>
  <c r="D79" i="1"/>
  <c r="D78" i="1"/>
  <c r="D77" i="1"/>
  <c r="G76" i="1"/>
  <c r="F76" i="1"/>
  <c r="E76" i="1"/>
  <c r="D75" i="1"/>
  <c r="D74" i="1"/>
  <c r="D73" i="1"/>
  <c r="D72" i="1"/>
  <c r="G71" i="1"/>
  <c r="F71" i="1"/>
  <c r="E71" i="1"/>
  <c r="D70" i="1"/>
  <c r="D69" i="1"/>
  <c r="D68" i="1"/>
  <c r="D67" i="1"/>
  <c r="G66" i="1"/>
  <c r="F66" i="1"/>
  <c r="E66" i="1"/>
  <c r="D65" i="1"/>
  <c r="D64" i="1"/>
  <c r="D63" i="1"/>
  <c r="D62" i="1"/>
  <c r="G61" i="1"/>
  <c r="F61" i="1"/>
  <c r="E61" i="1"/>
  <c r="D60" i="1"/>
  <c r="D59" i="1"/>
  <c r="D58" i="1"/>
  <c r="D57" i="1"/>
  <c r="G56" i="1"/>
  <c r="F56" i="1"/>
  <c r="E56" i="1"/>
  <c r="D55" i="1"/>
  <c r="D54" i="1"/>
  <c r="D53" i="1"/>
  <c r="D52" i="1"/>
  <c r="D50" i="1"/>
  <c r="D49" i="1"/>
  <c r="D48" i="1"/>
  <c r="D47" i="1"/>
  <c r="D46" i="1"/>
  <c r="D45" i="1"/>
  <c r="D44" i="1"/>
  <c r="D43" i="1"/>
  <c r="D42" i="1"/>
  <c r="D40" i="1"/>
  <c r="D39" i="1"/>
  <c r="D38" i="1"/>
  <c r="D37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8" i="1"/>
  <c r="D17" i="1"/>
  <c r="D16" i="1"/>
  <c r="G15" i="1"/>
  <c r="F15" i="1"/>
  <c r="E15" i="1"/>
  <c r="D14" i="1"/>
  <c r="G13" i="1"/>
  <c r="D13" i="1" s="1"/>
  <c r="F13" i="1"/>
  <c r="E13" i="1"/>
  <c r="D125" i="1" l="1"/>
  <c r="D155" i="1"/>
  <c r="D161" i="1"/>
  <c r="D309" i="1"/>
  <c r="D317" i="1"/>
  <c r="D325" i="1"/>
  <c r="E343" i="1"/>
  <c r="D66" i="1"/>
  <c r="D86" i="1"/>
  <c r="D106" i="1"/>
  <c r="F382" i="1"/>
  <c r="F343" i="1"/>
  <c r="D386" i="1"/>
  <c r="D298" i="1"/>
  <c r="D357" i="1"/>
  <c r="D385" i="1"/>
  <c r="D390" i="1"/>
  <c r="E394" i="1"/>
  <c r="D392" i="1"/>
  <c r="G389" i="1"/>
  <c r="D389" i="1" s="1"/>
  <c r="D365" i="1"/>
  <c r="D376" i="1"/>
  <c r="D143" i="1"/>
  <c r="D149" i="1"/>
  <c r="D137" i="1"/>
  <c r="D131" i="1"/>
  <c r="D359" i="1"/>
  <c r="G382" i="1"/>
  <c r="D61" i="1"/>
  <c r="D81" i="1"/>
  <c r="D101" i="1"/>
  <c r="D183" i="1"/>
  <c r="D189" i="1"/>
  <c r="D215" i="1"/>
  <c r="D222" i="1"/>
  <c r="D228" i="1"/>
  <c r="D242" i="1"/>
  <c r="D302" i="1"/>
  <c r="D345" i="1"/>
  <c r="D396" i="1"/>
  <c r="D166" i="1"/>
  <c r="D172" i="1"/>
  <c r="D210" i="1"/>
  <c r="D336" i="1"/>
  <c r="G343" i="1"/>
  <c r="D369" i="1"/>
  <c r="F374" i="1"/>
  <c r="D377" i="1"/>
  <c r="D395" i="1"/>
  <c r="E349" i="1"/>
  <c r="G394" i="1"/>
  <c r="D394" i="1" s="1"/>
  <c r="D56" i="1"/>
  <c r="D76" i="1"/>
  <c r="D96" i="1"/>
  <c r="D116" i="1"/>
  <c r="D199" i="1"/>
  <c r="D205" i="1"/>
  <c r="D237" i="1"/>
  <c r="D350" i="1"/>
  <c r="F349" i="1"/>
  <c r="E366" i="1"/>
  <c r="D379" i="1"/>
  <c r="D383" i="1"/>
  <c r="D71" i="1"/>
  <c r="D91" i="1"/>
  <c r="D111" i="1"/>
  <c r="D119" i="1"/>
  <c r="D177" i="1"/>
  <c r="D194" i="1"/>
  <c r="D232" i="1"/>
  <c r="D252" i="1"/>
  <c r="D263" i="1"/>
  <c r="D277" i="1"/>
  <c r="D332" i="1"/>
  <c r="D352" i="1"/>
  <c r="E374" i="1"/>
  <c r="G374" i="1"/>
  <c r="D321" i="1"/>
  <c r="D294" i="1"/>
  <c r="D290" i="1"/>
  <c r="D313" i="1"/>
  <c r="D305" i="1"/>
  <c r="D281" i="1"/>
  <c r="D273" i="1"/>
  <c r="D363" i="1"/>
  <c r="D15" i="1"/>
  <c r="F342" i="1"/>
  <c r="G349" i="1"/>
  <c r="E382" i="1"/>
  <c r="G360" i="1"/>
  <c r="D360" i="1" s="1"/>
  <c r="G366" i="1"/>
  <c r="D382" i="1" l="1"/>
  <c r="D343" i="1"/>
  <c r="D366" i="1"/>
  <c r="D349" i="1"/>
  <c r="D374" i="1"/>
  <c r="E342" i="1"/>
  <c r="G342" i="1"/>
  <c r="D342" i="1" l="1"/>
</calcChain>
</file>

<file path=xl/sharedStrings.xml><?xml version="1.0" encoding="utf-8"?>
<sst xmlns="http://schemas.openxmlformats.org/spreadsheetml/2006/main" count="739" uniqueCount="166">
  <si>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</si>
  <si>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</si>
  <si>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</si>
  <si>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</si>
  <si>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</si>
  <si>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</si>
  <si>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</si>
  <si>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</si>
  <si>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</si>
  <si>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</si>
  <si>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</si>
  <si>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</si>
  <si>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</si>
  <si>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</si>
  <si>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</si>
  <si>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</si>
  <si>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</si>
  <si>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</si>
  <si>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</si>
  <si>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</si>
  <si>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</si>
  <si>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</si>
  <si>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</si>
  <si>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</si>
  <si>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</si>
  <si>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</si>
  <si>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</si>
  <si>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</si>
  <si>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</si>
  <si>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</si>
  <si>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</si>
  <si>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</si>
  <si>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</si>
  <si>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</si>
  <si>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</si>
  <si>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</si>
  <si>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</si>
  <si>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</si>
  <si>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</si>
  <si>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</si>
  <si>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</si>
  <si>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</si>
  <si>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</si>
  <si>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</si>
  <si>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</si>
  <si>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</si>
  <si>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</si>
  <si>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</si>
  <si>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</si>
  <si>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</si>
  <si>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</si>
  <si>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</si>
  <si>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</si>
  <si>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</si>
  <si>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</si>
  <si>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</si>
  <si>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</si>
  <si>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</si>
  <si>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</si>
  <si>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</si>
  <si>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</si>
  <si>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</si>
  <si>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</si>
  <si>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</si>
  <si>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</si>
  <si>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</si>
  <si>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</si>
  <si>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</si>
  <si>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</si>
  <si>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</si>
  <si>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</si>
  <si>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</si>
  <si>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</si>
  <si>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</si>
  <si>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</si>
  <si>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</si>
  <si>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</si>
  <si>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</si>
  <si>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</si>
  <si>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</si>
  <si>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</si>
  <si>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</si>
  <si>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</si>
  <si>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</si>
  <si>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</si>
  <si>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</si>
  <si>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</si>
  <si>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</si>
  <si>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</si>
  <si>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</si>
  <si>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</si>
  <si>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</si>
  <si>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</si>
  <si>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</si>
  <si>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</si>
  <si>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</si>
  <si>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37.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</si>
  <si>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</si>
  <si>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</si>
  <si>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</si>
  <si>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</si>
  <si>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</si>
  <si>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</si>
  <si>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</si>
  <si>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</si>
  <si>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</si>
  <si>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</si>
  <si>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</si>
  <si>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</si>
  <si>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</si>
  <si>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</si>
  <si>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</si>
  <si>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</si>
  <si>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</si>
  <si>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</si>
  <si>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</si>
  <si>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</si>
  <si>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</si>
  <si>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</si>
  <si>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</si>
  <si>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</si>
  <si>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</si>
  <si>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</si>
  <si>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</si>
  <si>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</si>
  <si>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</si>
  <si>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</si>
  <si>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</si>
  <si>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</si>
  <si>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</si>
  <si>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</si>
  <si>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</si>
  <si>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</si>
  <si>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</si>
  <si>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</si>
  <si>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</si>
  <si>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</si>
  <si>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</si>
  <si>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</si>
  <si>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</si>
  <si>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</si>
  <si>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</si>
  <si>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</si>
  <si>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</si>
  <si>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</si>
  <si>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</si>
  <si>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</si>
  <si>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</si>
  <si>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</si>
  <si>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</si>
  <si>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valstybės biudžeto lėšos (VIP)</t>
  </si>
  <si>
    <t>kita tikslinė dotacija(VIPA)</t>
  </si>
  <si>
    <t>3 priedas</t>
  </si>
  <si>
    <t>PANEVĖŽIO RAJONO SAVIVALDYBĖS 2019 METŲ ASIGNAVIMAI PAGAL PROGRAMAS</t>
  </si>
  <si>
    <t xml:space="preserve">ES finansinės paramos lėšos (NVŠ) </t>
  </si>
  <si>
    <t>mokymo lėšos</t>
  </si>
  <si>
    <t>kita tikslinė dotacija (VIPA)</t>
  </si>
  <si>
    <t>31.</t>
  </si>
  <si>
    <t>Dembavos lopšelis-darželis „Smalsutis“, iš viso</t>
  </si>
  <si>
    <t>Krekenavos lopšelis-darželis „Sigutė“, iš viso</t>
  </si>
  <si>
    <t>Velžio lopšelis-darželis „Šypsenėlė“, iš viso</t>
  </si>
  <si>
    <t>kita tikslinė dotacija</t>
  </si>
  <si>
    <t>____________________________</t>
  </si>
  <si>
    <t>ES finansinės paramos lėšos</t>
  </si>
  <si>
    <t>valstybės biudžeto speciali tikslinė dotacija</t>
  </si>
  <si>
    <t>2019 m. birželio 20 d. sprendimu Nr. T-137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</si>
</sst>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7" fillId="0" borderId="0"/>
    <xf numFmtId="0" fontId="18" fillId="4" borderId="0"/>
  </cellStyleXfs>
  <cellXfs count="85">
    <xf numFmtId="0" fontId="0" fillId="0" borderId="0" xfId="0"/>
    <xf numFmtId="0" fontId="2" fillId="0" borderId="0" xfId="0" applyFont="1"/>
    <xf numFmtId="0" fontId="7" fillId="2" borderId="2" xfId="1" applyNumberFormat="1" applyFont="1" applyFill="1" applyBorder="1" applyAlignment="1" applyProtection="1">
      <alignment horizontal="left" vertical="center"/>
    </xf>
    <xf numFmtId="49" fontId="8" fillId="2" borderId="2" xfId="1" applyNumberFormat="1" applyFont="1" applyFill="1" applyBorder="1" applyAlignment="1" applyProtection="1">
      <alignment horizontal="left" vertical="center"/>
    </xf>
    <xf numFmtId="164" fontId="7" fillId="2" borderId="2" xfId="1" applyNumberFormat="1" applyFont="1" applyFill="1" applyBorder="1" applyAlignment="1" applyProtection="1">
      <alignment horizontal="right" vertical="center"/>
    </xf>
    <xf numFmtId="0" fontId="0" fillId="2" borderId="0" xfId="0" applyFill="1"/>
    <xf numFmtId="0" fontId="2" fillId="2" borderId="0" xfId="0" applyFont="1" applyFill="1"/>
    <xf numFmtId="0" fontId="11" fillId="0" borderId="0" xfId="0" applyFont="1"/>
    <xf numFmtId="0" fontId="12" fillId="0" borderId="0" xfId="0" applyFont="1"/>
    <xf numFmtId="0" fontId="5" fillId="0" borderId="0" xfId="0" applyFont="1" applyBorder="1" applyAlignment="1">
      <alignment vertical="top" wrapText="1"/>
    </xf>
    <xf numFmtId="0" fontId="13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14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9" fillId="0" borderId="0" xfId="0" applyNumberFormat="1" applyFont="1" applyFill="1" applyBorder="1"/>
    <xf numFmtId="0" fontId="2" fillId="0" borderId="0" xfId="0" applyFont="1" applyBorder="1"/>
    <xf numFmtId="0" fontId="15" fillId="0" borderId="0" xfId="0" applyFont="1" applyBorder="1" applyAlignment="1">
      <alignment horizontal="center" vertical="top" wrapText="1"/>
    </xf>
    <xf numFmtId="0" fontId="10" fillId="0" borderId="0" xfId="0" applyFont="1" applyFill="1" applyBorder="1"/>
    <xf numFmtId="0" fontId="0" fillId="0" borderId="0" xfId="0" applyAlignment="1">
      <alignment horizontal="center"/>
    </xf>
    <xf numFmtId="0" fontId="1" fillId="0" borderId="0" xfId="2" applyFont="1"/>
    <xf numFmtId="0" fontId="3" fillId="0" borderId="0" xfId="2" applyFon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1" fontId="7" fillId="2" borderId="2" xfId="1" applyNumberFormat="1" applyFont="1" applyFill="1" applyBorder="1" applyAlignment="1" applyProtection="1">
      <alignment horizontal="right" vertical="center"/>
    </xf>
    <xf numFmtId="0" fontId="9" fillId="2" borderId="2" xfId="2" applyFont="1" applyFill="1" applyBorder="1" applyAlignment="1">
      <alignment horizontal="right"/>
    </xf>
    <xf numFmtId="49" fontId="10" fillId="2" borderId="2" xfId="2" applyNumberFormat="1" applyFont="1" applyFill="1" applyBorder="1" applyAlignment="1">
      <alignment horizontal="right"/>
    </xf>
    <xf numFmtId="164" fontId="9" fillId="2" borderId="2" xfId="2" applyNumberFormat="1" applyFont="1" applyFill="1" applyBorder="1"/>
    <xf numFmtId="0" fontId="7" fillId="2" borderId="2" xfId="2" applyFont="1" applyFill="1" applyBorder="1" applyAlignment="1">
      <alignment horizontal="left" vertical="center"/>
    </xf>
    <xf numFmtId="49" fontId="7" fillId="2" borderId="2" xfId="2" applyNumberFormat="1" applyFont="1" applyFill="1" applyBorder="1" applyAlignment="1">
      <alignment horizontal="left" vertical="center"/>
    </xf>
    <xf numFmtId="164" fontId="7" fillId="2" borderId="2" xfId="2" applyNumberFormat="1" applyFont="1" applyFill="1" applyBorder="1" applyAlignment="1">
      <alignment horizontal="right" vertical="center"/>
    </xf>
    <xf numFmtId="164" fontId="9" fillId="2" borderId="8" xfId="3" applyNumberFormat="1" applyFont="1" applyFill="1" applyBorder="1" applyAlignment="1" applyProtection="1">
      <alignment vertical="center"/>
    </xf>
    <xf numFmtId="0" fontId="9" fillId="2" borderId="2" xfId="2" applyFont="1" applyFill="1" applyBorder="1" applyAlignment="1">
      <alignment horizontal="left"/>
    </xf>
    <xf numFmtId="164" fontId="10" fillId="2" borderId="2" xfId="3" applyNumberFormat="1" applyFont="1" applyFill="1" applyBorder="1" applyAlignment="1" applyProtection="1">
      <alignment vertical="center"/>
    </xf>
    <xf numFmtId="164" fontId="9" fillId="2" borderId="2" xfId="3" applyNumberFormat="1" applyFont="1" applyFill="1" applyBorder="1" applyAlignment="1" applyProtection="1">
      <alignment vertical="center"/>
    </xf>
    <xf numFmtId="1" fontId="9" fillId="2" borderId="2" xfId="2" applyNumberFormat="1" applyFont="1" applyFill="1" applyBorder="1"/>
    <xf numFmtId="0" fontId="7" fillId="2" borderId="2" xfId="2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horizontal="right"/>
    </xf>
    <xf numFmtId="164" fontId="7" fillId="2" borderId="2" xfId="2" applyNumberFormat="1" applyFont="1" applyFill="1" applyBorder="1" applyAlignment="1">
      <alignment vertical="center"/>
    </xf>
    <xf numFmtId="1" fontId="7" fillId="2" borderId="2" xfId="2" applyNumberFormat="1" applyFont="1" applyFill="1" applyBorder="1" applyAlignment="1">
      <alignment vertical="center"/>
    </xf>
    <xf numFmtId="1" fontId="19" fillId="2" borderId="2" xfId="3" applyNumberFormat="1" applyFont="1" applyFill="1" applyBorder="1" applyAlignment="1" applyProtection="1">
      <alignment vertical="center"/>
    </xf>
    <xf numFmtId="164" fontId="19" fillId="2" borderId="2" xfId="3" applyNumberFormat="1" applyFont="1" applyFill="1" applyBorder="1" applyAlignment="1" applyProtection="1">
      <alignment vertical="center"/>
    </xf>
    <xf numFmtId="0" fontId="7" fillId="2" borderId="6" xfId="2" applyFont="1" applyFill="1" applyBorder="1" applyAlignment="1">
      <alignment vertical="center"/>
    </xf>
    <xf numFmtId="1" fontId="10" fillId="2" borderId="2" xfId="2" applyNumberFormat="1" applyFont="1" applyFill="1" applyBorder="1"/>
    <xf numFmtId="164" fontId="10" fillId="2" borderId="2" xfId="2" applyNumberFormat="1" applyFont="1" applyFill="1" applyBorder="1"/>
    <xf numFmtId="49" fontId="10" fillId="2" borderId="3" xfId="2" applyNumberFormat="1" applyFont="1" applyFill="1" applyBorder="1" applyAlignment="1">
      <alignment horizontal="right"/>
    </xf>
    <xf numFmtId="164" fontId="9" fillId="2" borderId="3" xfId="2" applyNumberFormat="1" applyFont="1" applyFill="1" applyBorder="1"/>
    <xf numFmtId="0" fontId="9" fillId="2" borderId="3" xfId="2" applyFont="1" applyFill="1" applyBorder="1" applyAlignment="1">
      <alignment horizontal="right"/>
    </xf>
    <xf numFmtId="0" fontId="7" fillId="3" borderId="2" xfId="2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vertical="center"/>
    </xf>
    <xf numFmtId="49" fontId="5" fillId="2" borderId="2" xfId="2" applyNumberFormat="1" applyFont="1" applyFill="1" applyBorder="1" applyAlignment="1">
      <alignment horizontal="right"/>
    </xf>
    <xf numFmtId="164" fontId="5" fillId="2" borderId="2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right"/>
    </xf>
    <xf numFmtId="164" fontId="9" fillId="2" borderId="2" xfId="2" applyNumberFormat="1" applyFont="1" applyFill="1" applyBorder="1" applyAlignment="1">
      <alignment vertical="center"/>
    </xf>
    <xf numFmtId="0" fontId="15" fillId="2" borderId="2" xfId="2" applyFont="1" applyFill="1" applyBorder="1" applyAlignment="1"/>
    <xf numFmtId="0" fontId="9" fillId="2" borderId="5" xfId="2" applyFont="1" applyFill="1" applyBorder="1" applyAlignment="1">
      <alignment horizontal="right"/>
    </xf>
    <xf numFmtId="0" fontId="5" fillId="2" borderId="2" xfId="2" applyFont="1" applyFill="1" applyBorder="1"/>
    <xf numFmtId="0" fontId="16" fillId="2" borderId="2" xfId="2" applyFont="1" applyFill="1" applyBorder="1"/>
    <xf numFmtId="0" fontId="15" fillId="2" borderId="6" xfId="2" applyFont="1" applyFill="1" applyBorder="1" applyAlignment="1"/>
    <xf numFmtId="0" fontId="9" fillId="2" borderId="6" xfId="2" applyFont="1" applyFill="1" applyBorder="1" applyAlignment="1">
      <alignment horizontal="right"/>
    </xf>
    <xf numFmtId="0" fontId="15" fillId="2" borderId="3" xfId="2" applyFont="1" applyFill="1" applyBorder="1" applyAlignment="1"/>
    <xf numFmtId="0" fontId="5" fillId="2" borderId="3" xfId="2" applyFont="1" applyFill="1" applyBorder="1"/>
    <xf numFmtId="0" fontId="17" fillId="0" borderId="2" xfId="2" applyBorder="1"/>
    <xf numFmtId="164" fontId="9" fillId="0" borderId="2" xfId="2" applyNumberFormat="1" applyFont="1" applyBorder="1"/>
    <xf numFmtId="1" fontId="9" fillId="0" borderId="2" xfId="2" applyNumberFormat="1" applyFont="1" applyBorder="1"/>
    <xf numFmtId="0" fontId="9" fillId="2" borderId="7" xfId="0" applyFont="1" applyFill="1" applyBorder="1" applyAlignment="1">
      <alignment horizontal="right"/>
    </xf>
    <xf numFmtId="0" fontId="4" fillId="0" borderId="0" xfId="2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top" wrapText="1"/>
    </xf>
    <xf numFmtId="0" fontId="7" fillId="2" borderId="3" xfId="2" applyFont="1" applyFill="1" applyBorder="1" applyAlignment="1">
      <alignment horizontal="center" vertical="top" wrapText="1"/>
    </xf>
    <xf numFmtId="0" fontId="7" fillId="2" borderId="4" xfId="2" applyFont="1" applyFill="1" applyBorder="1" applyAlignment="1">
      <alignment horizontal="center" vertical="top" wrapText="1"/>
    </xf>
    <xf numFmtId="0" fontId="7" fillId="2" borderId="6" xfId="2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7" fillId="3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17" fillId="0" borderId="9" xfId="2" applyFont="1" applyBorder="1" applyAlignment="1">
      <alignment horizontal="center"/>
    </xf>
    <xf numFmtId="0" fontId="5" fillId="2" borderId="3" xfId="2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2" xr:uid="{00000000-0005-0000-0000-000001000000}"/>
    <cellStyle name="Excel_BuiltIn_4 antraštė" xfId="1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9"/>
  <sheetViews>
    <sheetView tabSelected="1" workbookViewId="0">
      <pane ySplit="12" topLeftCell="A334" activePane="bottomLeft" state="frozen"/>
      <selection pane="bottomLeft" activeCell="M336" sqref="M336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10" customWidth="1"/>
    <col min="6" max="6" width="10.85546875" customWidth="1"/>
    <col min="7" max="7" width="8.5703125" customWidth="1"/>
    <col min="9" max="9" width="9.140625" style="1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24"/>
      <c r="B1" s="24"/>
      <c r="C1" s="24"/>
      <c r="D1" s="24" t="s">
        <v>0</v>
      </c>
      <c r="E1" s="24"/>
      <c r="F1" s="24"/>
      <c r="G1" s="24"/>
    </row>
    <row r="2" spans="1:9" ht="15.75" x14ac:dyDescent="0.25">
      <c r="A2" s="24"/>
      <c r="B2" s="24"/>
      <c r="C2" s="24"/>
      <c r="D2" s="24" t="s">
        <v>1</v>
      </c>
      <c r="E2" s="24"/>
      <c r="F2" s="24"/>
      <c r="G2" s="24"/>
    </row>
    <row r="3" spans="1:9" ht="15.75" x14ac:dyDescent="0.25">
      <c r="A3" s="24"/>
      <c r="B3" s="24"/>
      <c r="C3" s="24"/>
      <c r="D3" s="24" t="s">
        <v>165</v>
      </c>
      <c r="E3" s="24"/>
      <c r="F3" s="24"/>
      <c r="G3" s="24"/>
    </row>
    <row r="4" spans="1:9" ht="15.75" x14ac:dyDescent="0.25">
      <c r="A4" s="24"/>
      <c r="B4" s="24"/>
      <c r="C4" s="24"/>
      <c r="D4" s="24" t="s">
        <v>152</v>
      </c>
      <c r="E4" s="24"/>
      <c r="F4" s="24"/>
      <c r="G4" s="24"/>
    </row>
    <row r="5" spans="1:9" ht="15.75" x14ac:dyDescent="0.25">
      <c r="A5" s="24"/>
      <c r="B5" s="24"/>
      <c r="C5" s="24"/>
      <c r="D5" s="25"/>
      <c r="E5" s="24"/>
      <c r="F5" s="24"/>
      <c r="G5" s="24"/>
    </row>
    <row r="6" spans="1:9" ht="15.75" x14ac:dyDescent="0.25">
      <c r="A6" s="24"/>
      <c r="B6" s="24"/>
      <c r="C6" s="24"/>
      <c r="D6" s="24"/>
      <c r="E6" s="24"/>
      <c r="F6" s="24"/>
      <c r="G6" s="24"/>
    </row>
    <row r="7" spans="1:9" ht="15.75" x14ac:dyDescent="0.25">
      <c r="A7" s="71" t="s">
        <v>153</v>
      </c>
      <c r="B7" s="71"/>
      <c r="C7" s="71"/>
      <c r="D7" s="71"/>
      <c r="E7" s="71"/>
      <c r="F7" s="71"/>
      <c r="G7" s="71"/>
    </row>
    <row r="8" spans="1:9" ht="15.75" x14ac:dyDescent="0.25">
      <c r="A8" s="24"/>
      <c r="B8" s="24"/>
      <c r="C8" s="24"/>
      <c r="D8" s="24"/>
      <c r="E8" s="24"/>
      <c r="F8" s="24"/>
      <c r="G8" s="24"/>
    </row>
    <row r="9" spans="1:9" ht="15.75" x14ac:dyDescent="0.25">
      <c r="A9" s="24"/>
      <c r="B9" s="24"/>
      <c r="C9" s="24"/>
      <c r="D9" s="24"/>
      <c r="E9" s="24"/>
      <c r="F9" s="72" t="s">
        <v>2</v>
      </c>
      <c r="G9" s="72"/>
    </row>
    <row r="10" spans="1:9" ht="12.75" customHeight="1" x14ac:dyDescent="0.25">
      <c r="A10" s="73" t="s">
        <v>3</v>
      </c>
      <c r="B10" s="74" t="s">
        <v>4</v>
      </c>
      <c r="C10" s="73" t="s">
        <v>5</v>
      </c>
      <c r="D10" s="74" t="s">
        <v>6</v>
      </c>
      <c r="E10" s="74" t="s">
        <v>7</v>
      </c>
      <c r="F10" s="74"/>
      <c r="G10" s="74"/>
    </row>
    <row r="11" spans="1:9" x14ac:dyDescent="0.25">
      <c r="A11" s="73"/>
      <c r="B11" s="74"/>
      <c r="C11" s="73"/>
      <c r="D11" s="74"/>
      <c r="E11" s="74" t="s">
        <v>8</v>
      </c>
      <c r="F11" s="74"/>
      <c r="G11" s="74" t="s">
        <v>9</v>
      </c>
    </row>
    <row r="12" spans="1:9" ht="38.25" x14ac:dyDescent="0.25">
      <c r="A12" s="73"/>
      <c r="B12" s="74"/>
      <c r="C12" s="73"/>
      <c r="D12" s="74"/>
      <c r="E12" s="26" t="s">
        <v>10</v>
      </c>
      <c r="F12" s="27" t="s">
        <v>11</v>
      </c>
      <c r="G12" s="74"/>
    </row>
    <row r="13" spans="1:9" s="5" customFormat="1" ht="15" customHeight="1" x14ac:dyDescent="0.25">
      <c r="A13" s="75" t="s">
        <v>12</v>
      </c>
      <c r="B13" s="2" t="s">
        <v>13</v>
      </c>
      <c r="C13" s="3"/>
      <c r="D13" s="4">
        <f t="shared" ref="D13:D80" si="0">SUM(G13+E13)</f>
        <v>94.6</v>
      </c>
      <c r="E13" s="4">
        <f>SUM(E14:E14)</f>
        <v>94.6</v>
      </c>
      <c r="F13" s="4">
        <f>SUM(F14:F14)</f>
        <v>88.1</v>
      </c>
      <c r="G13" s="28">
        <f>SUM(G14:G14)</f>
        <v>0</v>
      </c>
      <c r="I13" s="6"/>
    </row>
    <row r="14" spans="1:9" s="5" customFormat="1" ht="12.75" customHeight="1" x14ac:dyDescent="0.25">
      <c r="A14" s="75"/>
      <c r="B14" s="29" t="s">
        <v>14</v>
      </c>
      <c r="C14" s="30" t="s">
        <v>15</v>
      </c>
      <c r="D14" s="31">
        <f t="shared" si="0"/>
        <v>94.6</v>
      </c>
      <c r="E14" s="31">
        <v>94.6</v>
      </c>
      <c r="F14" s="31">
        <v>88.1</v>
      </c>
      <c r="G14" s="31"/>
      <c r="I14" s="6"/>
    </row>
    <row r="15" spans="1:9" ht="15" customHeight="1" x14ac:dyDescent="0.25">
      <c r="A15" s="76" t="s">
        <v>16</v>
      </c>
      <c r="B15" s="32" t="s">
        <v>17</v>
      </c>
      <c r="C15" s="33"/>
      <c r="D15" s="34">
        <f t="shared" si="0"/>
        <v>19647.100000000006</v>
      </c>
      <c r="E15" s="34">
        <f t="shared" ref="E15:F15" si="1">SUM(E16:E55)</f>
        <v>11559.000000000004</v>
      </c>
      <c r="F15" s="34">
        <f t="shared" si="1"/>
        <v>4089.1</v>
      </c>
      <c r="G15" s="34">
        <f>SUM(G16:G55)</f>
        <v>8088.1</v>
      </c>
    </row>
    <row r="16" spans="1:9" ht="12.75" customHeight="1" x14ac:dyDescent="0.25">
      <c r="A16" s="76"/>
      <c r="B16" s="29" t="s">
        <v>14</v>
      </c>
      <c r="C16" s="30" t="s">
        <v>15</v>
      </c>
      <c r="D16" s="35">
        <f t="shared" si="0"/>
        <v>4039.6</v>
      </c>
      <c r="E16" s="35">
        <v>3389.2</v>
      </c>
      <c r="F16" s="35">
        <v>2758.3</v>
      </c>
      <c r="G16" s="35">
        <v>650.4</v>
      </c>
      <c r="H16" s="7"/>
    </row>
    <row r="17" spans="1:8" ht="12.75" customHeight="1" x14ac:dyDescent="0.25">
      <c r="A17" s="76"/>
      <c r="B17" s="29" t="s">
        <v>18</v>
      </c>
      <c r="C17" s="30" t="s">
        <v>15</v>
      </c>
      <c r="D17" s="31">
        <f t="shared" si="0"/>
        <v>27.5</v>
      </c>
      <c r="E17" s="31">
        <v>4.8</v>
      </c>
      <c r="F17" s="31"/>
      <c r="G17" s="31">
        <v>22.7</v>
      </c>
      <c r="H17" s="7"/>
    </row>
    <row r="18" spans="1:8" ht="12.75" customHeight="1" x14ac:dyDescent="0.25">
      <c r="A18" s="76"/>
      <c r="B18" s="36" t="s">
        <v>19</v>
      </c>
      <c r="C18" s="30" t="s">
        <v>15</v>
      </c>
      <c r="D18" s="31">
        <f t="shared" si="0"/>
        <v>1337.9</v>
      </c>
      <c r="E18" s="31">
        <v>1337.9</v>
      </c>
      <c r="F18" s="31">
        <v>779.2</v>
      </c>
      <c r="G18" s="31"/>
      <c r="H18" s="7"/>
    </row>
    <row r="19" spans="1:8" ht="12.75" customHeight="1" x14ac:dyDescent="0.25">
      <c r="A19" s="76"/>
      <c r="B19" s="29" t="s">
        <v>161</v>
      </c>
      <c r="C19" s="30" t="s">
        <v>15</v>
      </c>
      <c r="D19" s="31">
        <f t="shared" si="0"/>
        <v>13.9</v>
      </c>
      <c r="E19" s="31">
        <v>13.9</v>
      </c>
      <c r="F19" s="31">
        <v>13.7</v>
      </c>
      <c r="G19" s="31"/>
      <c r="H19" s="7"/>
    </row>
    <row r="20" spans="1:8" ht="12.75" customHeight="1" x14ac:dyDescent="0.25">
      <c r="A20" s="76"/>
      <c r="B20" s="29" t="s">
        <v>21</v>
      </c>
      <c r="C20" s="30" t="s">
        <v>15</v>
      </c>
      <c r="D20" s="31">
        <f t="shared" si="0"/>
        <v>105.80000000000001</v>
      </c>
      <c r="E20" s="31">
        <v>40.1</v>
      </c>
      <c r="F20" s="31"/>
      <c r="G20" s="31">
        <v>65.7</v>
      </c>
    </row>
    <row r="21" spans="1:8" ht="12.75" customHeight="1" x14ac:dyDescent="0.25">
      <c r="A21" s="76"/>
      <c r="B21" s="29" t="s">
        <v>14</v>
      </c>
      <c r="C21" s="30" t="s">
        <v>20</v>
      </c>
      <c r="D21" s="31">
        <f t="shared" si="0"/>
        <v>389.29999999999995</v>
      </c>
      <c r="E21" s="31">
        <v>251.6</v>
      </c>
      <c r="F21" s="31">
        <v>1.1000000000000001</v>
      </c>
      <c r="G21" s="31">
        <v>137.69999999999999</v>
      </c>
    </row>
    <row r="22" spans="1:8" ht="12.75" customHeight="1" x14ac:dyDescent="0.25">
      <c r="A22" s="76"/>
      <c r="B22" s="29" t="s">
        <v>21</v>
      </c>
      <c r="C22" s="30" t="s">
        <v>20</v>
      </c>
      <c r="D22" s="31">
        <f t="shared" si="0"/>
        <v>271.09999999999997</v>
      </c>
      <c r="E22" s="31">
        <v>43.4</v>
      </c>
      <c r="F22" s="31">
        <v>41.2</v>
      </c>
      <c r="G22" s="31">
        <v>227.7</v>
      </c>
    </row>
    <row r="23" spans="1:8" ht="12.75" customHeight="1" x14ac:dyDescent="0.25">
      <c r="A23" s="76"/>
      <c r="B23" s="29" t="s">
        <v>154</v>
      </c>
      <c r="C23" s="30" t="s">
        <v>20</v>
      </c>
      <c r="D23" s="31">
        <f t="shared" si="0"/>
        <v>60.1</v>
      </c>
      <c r="E23" s="31">
        <v>60.1</v>
      </c>
      <c r="F23" s="31">
        <v>2.6</v>
      </c>
      <c r="G23" s="31"/>
    </row>
    <row r="24" spans="1:8" ht="12.75" customHeight="1" x14ac:dyDescent="0.25">
      <c r="A24" s="76"/>
      <c r="B24" s="29" t="s">
        <v>22</v>
      </c>
      <c r="C24" s="30" t="s">
        <v>20</v>
      </c>
      <c r="D24" s="31">
        <f t="shared" si="0"/>
        <v>21.9</v>
      </c>
      <c r="E24" s="31"/>
      <c r="F24" s="31"/>
      <c r="G24" s="31">
        <v>21.9</v>
      </c>
      <c r="H24" s="7"/>
    </row>
    <row r="25" spans="1:8" ht="12.75" customHeight="1" x14ac:dyDescent="0.25">
      <c r="A25" s="76"/>
      <c r="B25" s="29" t="s">
        <v>155</v>
      </c>
      <c r="C25" s="30" t="s">
        <v>20</v>
      </c>
      <c r="D25" s="31">
        <f t="shared" si="0"/>
        <v>135.5</v>
      </c>
      <c r="E25" s="31">
        <v>135.5</v>
      </c>
      <c r="F25" s="31"/>
      <c r="G25" s="31"/>
      <c r="H25" s="7"/>
    </row>
    <row r="26" spans="1:8" ht="12.75" customHeight="1" x14ac:dyDescent="0.25">
      <c r="A26" s="76"/>
      <c r="B26" s="29" t="s">
        <v>150</v>
      </c>
      <c r="C26" s="30" t="s">
        <v>20</v>
      </c>
      <c r="D26" s="31">
        <f t="shared" si="0"/>
        <v>101</v>
      </c>
      <c r="E26" s="31"/>
      <c r="F26" s="31"/>
      <c r="G26" s="31">
        <v>101</v>
      </c>
    </row>
    <row r="27" spans="1:8" ht="12.75" customHeight="1" x14ac:dyDescent="0.25">
      <c r="A27" s="76"/>
      <c r="B27" s="29" t="s">
        <v>156</v>
      </c>
      <c r="C27" s="30" t="s">
        <v>20</v>
      </c>
      <c r="D27" s="31">
        <f t="shared" si="0"/>
        <v>25.3</v>
      </c>
      <c r="E27" s="31">
        <v>1</v>
      </c>
      <c r="F27" s="31"/>
      <c r="G27" s="31">
        <v>24.3</v>
      </c>
    </row>
    <row r="28" spans="1:8" ht="12.75" customHeight="1" x14ac:dyDescent="0.25">
      <c r="A28" s="76"/>
      <c r="B28" s="29" t="s">
        <v>14</v>
      </c>
      <c r="C28" s="30" t="s">
        <v>23</v>
      </c>
      <c r="D28" s="31">
        <f t="shared" si="0"/>
        <v>711.8</v>
      </c>
      <c r="E28" s="31">
        <v>542</v>
      </c>
      <c r="F28" s="31">
        <v>91.3</v>
      </c>
      <c r="G28" s="31">
        <v>169.8</v>
      </c>
    </row>
    <row r="29" spans="1:8" ht="12.75" customHeight="1" x14ac:dyDescent="0.25">
      <c r="A29" s="76"/>
      <c r="B29" s="29" t="s">
        <v>21</v>
      </c>
      <c r="C29" s="30" t="s">
        <v>23</v>
      </c>
      <c r="D29" s="31">
        <f t="shared" si="0"/>
        <v>1216.3</v>
      </c>
      <c r="E29" s="31">
        <v>9.8000000000000007</v>
      </c>
      <c r="F29" s="31">
        <v>9.3000000000000007</v>
      </c>
      <c r="G29" s="31">
        <v>1206.5</v>
      </c>
    </row>
    <row r="30" spans="1:8" ht="12.75" customHeight="1" x14ac:dyDescent="0.25">
      <c r="A30" s="76"/>
      <c r="B30" s="29" t="s">
        <v>22</v>
      </c>
      <c r="C30" s="30" t="s">
        <v>23</v>
      </c>
      <c r="D30" s="31">
        <f t="shared" si="0"/>
        <v>105.3</v>
      </c>
      <c r="E30" s="31">
        <v>0.1</v>
      </c>
      <c r="F30" s="31"/>
      <c r="G30" s="31">
        <v>105.2</v>
      </c>
    </row>
    <row r="31" spans="1:8" ht="12.75" customHeight="1" x14ac:dyDescent="0.25">
      <c r="A31" s="76"/>
      <c r="B31" s="29" t="s">
        <v>151</v>
      </c>
      <c r="C31" s="30" t="s">
        <v>23</v>
      </c>
      <c r="D31" s="31">
        <f t="shared" si="0"/>
        <v>99.3</v>
      </c>
      <c r="E31" s="31"/>
      <c r="F31" s="31"/>
      <c r="G31" s="31">
        <v>99.3</v>
      </c>
      <c r="H31" s="7"/>
    </row>
    <row r="32" spans="1:8" ht="12.75" customHeight="1" x14ac:dyDescent="0.25">
      <c r="A32" s="76"/>
      <c r="B32" s="29" t="s">
        <v>14</v>
      </c>
      <c r="C32" s="30" t="s">
        <v>24</v>
      </c>
      <c r="D32" s="31">
        <f t="shared" si="0"/>
        <v>392.6</v>
      </c>
      <c r="E32" s="31">
        <v>255.2</v>
      </c>
      <c r="F32" s="31">
        <v>90</v>
      </c>
      <c r="G32" s="31">
        <v>137.4</v>
      </c>
      <c r="H32" s="7"/>
    </row>
    <row r="33" spans="1:8" ht="12.75" customHeight="1" x14ac:dyDescent="0.25">
      <c r="A33" s="76"/>
      <c r="B33" s="29" t="s">
        <v>21</v>
      </c>
      <c r="C33" s="30" t="s">
        <v>24</v>
      </c>
      <c r="D33" s="31">
        <f t="shared" si="0"/>
        <v>1041.0999999999999</v>
      </c>
      <c r="E33" s="31"/>
      <c r="F33" s="31"/>
      <c r="G33" s="31">
        <v>1041.0999999999999</v>
      </c>
      <c r="H33" s="7"/>
    </row>
    <row r="34" spans="1:8" ht="12.75" customHeight="1" x14ac:dyDescent="0.25">
      <c r="A34" s="76"/>
      <c r="B34" s="29" t="s">
        <v>22</v>
      </c>
      <c r="C34" s="30" t="s">
        <v>24</v>
      </c>
      <c r="D34" s="31">
        <f t="shared" si="0"/>
        <v>12</v>
      </c>
      <c r="E34" s="31"/>
      <c r="F34" s="31"/>
      <c r="G34" s="31">
        <v>12</v>
      </c>
      <c r="H34" s="7"/>
    </row>
    <row r="35" spans="1:8" ht="12.75" customHeight="1" x14ac:dyDescent="0.25">
      <c r="A35" s="76"/>
      <c r="B35" s="70" t="s">
        <v>164</v>
      </c>
      <c r="C35" s="30" t="s">
        <v>24</v>
      </c>
      <c r="D35" s="31">
        <f t="shared" si="0"/>
        <v>2537.1999999999998</v>
      </c>
      <c r="E35" s="31">
        <v>829.5</v>
      </c>
      <c r="F35" s="31"/>
      <c r="G35" s="31">
        <v>1707.7</v>
      </c>
      <c r="H35" s="7"/>
    </row>
    <row r="36" spans="1:8" ht="12.75" customHeight="1" x14ac:dyDescent="0.25">
      <c r="A36" s="76"/>
      <c r="B36" s="29" t="s">
        <v>151</v>
      </c>
      <c r="C36" s="30" t="s">
        <v>24</v>
      </c>
      <c r="D36" s="31">
        <f t="shared" si="0"/>
        <v>184.7</v>
      </c>
      <c r="E36" s="37"/>
      <c r="F36" s="37"/>
      <c r="G36" s="31">
        <v>184.7</v>
      </c>
      <c r="H36" s="8"/>
    </row>
    <row r="37" spans="1:8" ht="12.75" customHeight="1" x14ac:dyDescent="0.25">
      <c r="A37" s="76"/>
      <c r="B37" s="36" t="s">
        <v>19</v>
      </c>
      <c r="C37" s="30" t="s">
        <v>24</v>
      </c>
      <c r="D37" s="31">
        <f t="shared" si="0"/>
        <v>21.8</v>
      </c>
      <c r="E37" s="38">
        <v>21.8</v>
      </c>
      <c r="F37" s="37"/>
      <c r="G37" s="31"/>
      <c r="H37" s="7"/>
    </row>
    <row r="38" spans="1:8" ht="12.75" customHeight="1" x14ac:dyDescent="0.25">
      <c r="A38" s="76"/>
      <c r="B38" s="29" t="s">
        <v>14</v>
      </c>
      <c r="C38" s="30" t="s">
        <v>26</v>
      </c>
      <c r="D38" s="31">
        <f t="shared" si="0"/>
        <v>561.4</v>
      </c>
      <c r="E38" s="31">
        <v>561.4</v>
      </c>
      <c r="F38" s="31"/>
      <c r="G38" s="39"/>
      <c r="H38" s="7"/>
    </row>
    <row r="39" spans="1:8" ht="12.75" customHeight="1" x14ac:dyDescent="0.25">
      <c r="A39" s="76"/>
      <c r="B39" s="29" t="s">
        <v>25</v>
      </c>
      <c r="C39" s="30" t="s">
        <v>26</v>
      </c>
      <c r="D39" s="31">
        <f>SUM(G39+E39)</f>
        <v>2237.1999999999998</v>
      </c>
      <c r="E39" s="31">
        <v>2219.1999999999998</v>
      </c>
      <c r="F39" s="31">
        <v>200</v>
      </c>
      <c r="G39" s="31">
        <v>18</v>
      </c>
      <c r="H39" s="7"/>
    </row>
    <row r="40" spans="1:8" ht="12.75" customHeight="1" x14ac:dyDescent="0.25">
      <c r="A40" s="76"/>
      <c r="B40" s="29" t="s">
        <v>21</v>
      </c>
      <c r="C40" s="30" t="s">
        <v>26</v>
      </c>
      <c r="D40" s="31">
        <f t="shared" si="0"/>
        <v>353.3</v>
      </c>
      <c r="E40" s="31">
        <v>101.4</v>
      </c>
      <c r="F40" s="31">
        <v>86.4</v>
      </c>
      <c r="G40" s="31">
        <v>251.9</v>
      </c>
      <c r="H40" s="7"/>
    </row>
    <row r="41" spans="1:8" ht="12.75" customHeight="1" x14ac:dyDescent="0.25">
      <c r="A41" s="76"/>
      <c r="B41" s="29" t="s">
        <v>22</v>
      </c>
      <c r="C41" s="30" t="s">
        <v>26</v>
      </c>
      <c r="D41" s="31">
        <f t="shared" si="0"/>
        <v>0.2</v>
      </c>
      <c r="E41" s="31">
        <v>0.2</v>
      </c>
      <c r="F41" s="31">
        <v>0.2</v>
      </c>
      <c r="G41" s="31"/>
      <c r="H41" s="7"/>
    </row>
    <row r="42" spans="1:8" ht="12.75" customHeight="1" x14ac:dyDescent="0.25">
      <c r="A42" s="76"/>
      <c r="B42" s="36" t="s">
        <v>19</v>
      </c>
      <c r="C42" s="30" t="s">
        <v>26</v>
      </c>
      <c r="D42" s="31">
        <f t="shared" si="0"/>
        <v>0.1</v>
      </c>
      <c r="E42" s="31">
        <v>0.1</v>
      </c>
      <c r="F42" s="31"/>
      <c r="G42" s="39"/>
    </row>
    <row r="43" spans="1:8" ht="12.75" customHeight="1" x14ac:dyDescent="0.25">
      <c r="A43" s="76"/>
      <c r="B43" s="29" t="s">
        <v>14</v>
      </c>
      <c r="C43" s="30" t="s">
        <v>27</v>
      </c>
      <c r="D43" s="31">
        <f t="shared" si="0"/>
        <v>71.2</v>
      </c>
      <c r="E43" s="31">
        <v>57.7</v>
      </c>
      <c r="F43" s="31"/>
      <c r="G43" s="31">
        <v>13.5</v>
      </c>
    </row>
    <row r="44" spans="1:8" ht="12.75" customHeight="1" x14ac:dyDescent="0.25">
      <c r="A44" s="76"/>
      <c r="B44" s="29" t="s">
        <v>21</v>
      </c>
      <c r="C44" s="30" t="s">
        <v>27</v>
      </c>
      <c r="D44" s="31">
        <f t="shared" si="0"/>
        <v>26.4</v>
      </c>
      <c r="E44" s="31">
        <v>5.0999999999999996</v>
      </c>
      <c r="F44" s="31">
        <v>1</v>
      </c>
      <c r="G44" s="31">
        <v>21.3</v>
      </c>
    </row>
    <row r="45" spans="1:8" ht="12.75" customHeight="1" x14ac:dyDescent="0.25">
      <c r="A45" s="76"/>
      <c r="B45" s="29" t="s">
        <v>22</v>
      </c>
      <c r="C45" s="30" t="s">
        <v>27</v>
      </c>
      <c r="D45" s="31">
        <f t="shared" si="0"/>
        <v>4.3</v>
      </c>
      <c r="E45" s="31">
        <v>0.5</v>
      </c>
      <c r="F45" s="31"/>
      <c r="G45" s="31">
        <v>3.8</v>
      </c>
    </row>
    <row r="46" spans="1:8" ht="12.75" customHeight="1" x14ac:dyDescent="0.25">
      <c r="A46" s="76"/>
      <c r="B46" s="36" t="s">
        <v>19</v>
      </c>
      <c r="C46" s="30" t="s">
        <v>27</v>
      </c>
      <c r="D46" s="31">
        <f t="shared" si="0"/>
        <v>5.2</v>
      </c>
      <c r="E46" s="31">
        <v>5.2</v>
      </c>
      <c r="F46" s="31">
        <v>5.0999999999999996</v>
      </c>
      <c r="G46" s="39"/>
    </row>
    <row r="47" spans="1:8" ht="12.75" customHeight="1" x14ac:dyDescent="0.25">
      <c r="A47" s="76"/>
      <c r="B47" s="29" t="s">
        <v>28</v>
      </c>
      <c r="C47" s="30" t="s">
        <v>27</v>
      </c>
      <c r="D47" s="31">
        <f t="shared" si="0"/>
        <v>22.2</v>
      </c>
      <c r="E47" s="31">
        <v>22.2</v>
      </c>
      <c r="F47" s="31"/>
      <c r="G47" s="39"/>
      <c r="H47" s="7"/>
    </row>
    <row r="48" spans="1:8" ht="12.75" customHeight="1" x14ac:dyDescent="0.25">
      <c r="A48" s="76"/>
      <c r="B48" s="29" t="s">
        <v>14</v>
      </c>
      <c r="C48" s="30" t="s">
        <v>29</v>
      </c>
      <c r="D48" s="31">
        <f t="shared" si="0"/>
        <v>977.8</v>
      </c>
      <c r="E48" s="31">
        <v>951.3</v>
      </c>
      <c r="F48" s="31"/>
      <c r="G48" s="31">
        <v>26.5</v>
      </c>
      <c r="H48" s="7"/>
    </row>
    <row r="49" spans="1:8" ht="12.75" customHeight="1" x14ac:dyDescent="0.25">
      <c r="A49" s="76"/>
      <c r="B49" s="29" t="s">
        <v>28</v>
      </c>
      <c r="C49" s="30" t="s">
        <v>29</v>
      </c>
      <c r="D49" s="31">
        <f t="shared" si="0"/>
        <v>123.8</v>
      </c>
      <c r="E49" s="31">
        <v>35.700000000000003</v>
      </c>
      <c r="F49" s="31"/>
      <c r="G49" s="31">
        <v>88.1</v>
      </c>
      <c r="H49" s="7"/>
    </row>
    <row r="50" spans="1:8" ht="12.75" customHeight="1" x14ac:dyDescent="0.25">
      <c r="A50" s="76"/>
      <c r="B50" s="29" t="s">
        <v>21</v>
      </c>
      <c r="C50" s="30" t="s">
        <v>29</v>
      </c>
      <c r="D50" s="31">
        <f t="shared" si="0"/>
        <v>786.5</v>
      </c>
      <c r="E50" s="31">
        <v>24.5</v>
      </c>
      <c r="F50" s="31">
        <v>7.3</v>
      </c>
      <c r="G50" s="31">
        <v>762</v>
      </c>
      <c r="H50" s="7"/>
    </row>
    <row r="51" spans="1:8" ht="12.75" customHeight="1" x14ac:dyDescent="0.25">
      <c r="A51" s="76"/>
      <c r="B51" s="29" t="s">
        <v>151</v>
      </c>
      <c r="C51" s="30" t="s">
        <v>29</v>
      </c>
      <c r="D51" s="31">
        <f t="shared" si="0"/>
        <v>106.1</v>
      </c>
      <c r="E51" s="31">
        <v>106.1</v>
      </c>
      <c r="F51" s="31"/>
      <c r="G51" s="31"/>
      <c r="H51" s="7"/>
    </row>
    <row r="52" spans="1:8" ht="12.75" customHeight="1" x14ac:dyDescent="0.25">
      <c r="A52" s="76"/>
      <c r="B52" s="29" t="s">
        <v>14</v>
      </c>
      <c r="C52" s="30" t="s">
        <v>30</v>
      </c>
      <c r="D52" s="31">
        <f t="shared" si="0"/>
        <v>102.3</v>
      </c>
      <c r="E52" s="31">
        <v>80</v>
      </c>
      <c r="F52" s="31"/>
      <c r="G52" s="31">
        <v>22.3</v>
      </c>
    </row>
    <row r="53" spans="1:8" ht="12.75" customHeight="1" x14ac:dyDescent="0.25">
      <c r="A53" s="76"/>
      <c r="B53" s="29" t="s">
        <v>21</v>
      </c>
      <c r="C53" s="30" t="s">
        <v>30</v>
      </c>
      <c r="D53" s="31">
        <f t="shared" si="0"/>
        <v>924.1</v>
      </c>
      <c r="E53" s="31">
        <v>2.5</v>
      </c>
      <c r="F53" s="31">
        <v>2.4</v>
      </c>
      <c r="G53" s="31">
        <v>921.6</v>
      </c>
    </row>
    <row r="54" spans="1:8" ht="12.75" customHeight="1" x14ac:dyDescent="0.25">
      <c r="A54" s="76"/>
      <c r="B54" s="29" t="s">
        <v>151</v>
      </c>
      <c r="C54" s="30" t="s">
        <v>30</v>
      </c>
      <c r="D54" s="31">
        <f t="shared" si="0"/>
        <v>44</v>
      </c>
      <c r="E54" s="31"/>
      <c r="F54" s="31"/>
      <c r="G54" s="31">
        <v>44</v>
      </c>
      <c r="H54" s="7"/>
    </row>
    <row r="55" spans="1:8" ht="12.75" customHeight="1" x14ac:dyDescent="0.25">
      <c r="A55" s="76"/>
      <c r="B55" s="36" t="s">
        <v>19</v>
      </c>
      <c r="C55" s="30" t="s">
        <v>30</v>
      </c>
      <c r="D55" s="31">
        <f t="shared" si="0"/>
        <v>450</v>
      </c>
      <c r="E55" s="31">
        <v>450</v>
      </c>
      <c r="F55" s="31"/>
      <c r="G55" s="31"/>
    </row>
    <row r="56" spans="1:8" ht="15" customHeight="1" x14ac:dyDescent="0.25">
      <c r="A56" s="79" t="s">
        <v>31</v>
      </c>
      <c r="B56" s="40" t="s">
        <v>32</v>
      </c>
      <c r="C56" s="41"/>
      <c r="D56" s="42">
        <f t="shared" si="0"/>
        <v>28.6</v>
      </c>
      <c r="E56" s="42">
        <f>SUM(E57:E60)</f>
        <v>28.6</v>
      </c>
      <c r="F56" s="43">
        <f>SUM(F57:F60)</f>
        <v>0</v>
      </c>
      <c r="G56" s="43">
        <f>SUM(G57:G60)</f>
        <v>0</v>
      </c>
    </row>
    <row r="57" spans="1:8" ht="12.75" customHeight="1" x14ac:dyDescent="0.25">
      <c r="A57" s="79"/>
      <c r="B57" s="29" t="s">
        <v>14</v>
      </c>
      <c r="C57" s="30" t="s">
        <v>15</v>
      </c>
      <c r="D57" s="31">
        <f t="shared" si="0"/>
        <v>9.8000000000000007</v>
      </c>
      <c r="E57" s="31">
        <v>9.8000000000000007</v>
      </c>
      <c r="F57" s="39"/>
      <c r="G57" s="39"/>
    </row>
    <row r="58" spans="1:8" ht="12.75" customHeight="1" x14ac:dyDescent="0.25">
      <c r="A58" s="79"/>
      <c r="B58" s="29" t="s">
        <v>14</v>
      </c>
      <c r="C58" s="30" t="s">
        <v>24</v>
      </c>
      <c r="D58" s="31">
        <f t="shared" si="0"/>
        <v>14</v>
      </c>
      <c r="E58" s="31">
        <v>14</v>
      </c>
      <c r="F58" s="39"/>
      <c r="G58" s="39"/>
    </row>
    <row r="59" spans="1:8" ht="12.75" customHeight="1" x14ac:dyDescent="0.25">
      <c r="A59" s="79"/>
      <c r="B59" s="29" t="s">
        <v>18</v>
      </c>
      <c r="C59" s="30" t="s">
        <v>24</v>
      </c>
      <c r="D59" s="31">
        <f t="shared" si="0"/>
        <v>0.4</v>
      </c>
      <c r="E59" s="31">
        <v>0.4</v>
      </c>
      <c r="F59" s="39"/>
      <c r="G59" s="39"/>
    </row>
    <row r="60" spans="1:8" ht="12.75" customHeight="1" x14ac:dyDescent="0.25">
      <c r="A60" s="79"/>
      <c r="B60" s="29" t="s">
        <v>25</v>
      </c>
      <c r="C60" s="30" t="s">
        <v>26</v>
      </c>
      <c r="D60" s="31">
        <f t="shared" si="0"/>
        <v>4.4000000000000004</v>
      </c>
      <c r="E60" s="31">
        <v>4.4000000000000004</v>
      </c>
      <c r="F60" s="44"/>
      <c r="G60" s="44"/>
      <c r="H60" s="7"/>
    </row>
    <row r="61" spans="1:8" ht="15" customHeight="1" x14ac:dyDescent="0.25">
      <c r="A61" s="79" t="s">
        <v>33</v>
      </c>
      <c r="B61" s="40" t="s">
        <v>34</v>
      </c>
      <c r="C61" s="41"/>
      <c r="D61" s="42">
        <f t="shared" si="0"/>
        <v>36.9</v>
      </c>
      <c r="E61" s="42">
        <f>SUM(E62:E65)</f>
        <v>36.9</v>
      </c>
      <c r="F61" s="43">
        <f>SUM(F62:F65)</f>
        <v>0</v>
      </c>
      <c r="G61" s="43">
        <f>SUM(G62:G65)</f>
        <v>0</v>
      </c>
      <c r="H61" s="7"/>
    </row>
    <row r="62" spans="1:8" ht="12.75" customHeight="1" x14ac:dyDescent="0.25">
      <c r="A62" s="79"/>
      <c r="B62" s="29" t="s">
        <v>14</v>
      </c>
      <c r="C62" s="30" t="s">
        <v>15</v>
      </c>
      <c r="D62" s="31">
        <f t="shared" si="0"/>
        <v>11.7</v>
      </c>
      <c r="E62" s="31">
        <v>11.7</v>
      </c>
      <c r="F62" s="31"/>
      <c r="G62" s="31"/>
      <c r="H62" s="7"/>
    </row>
    <row r="63" spans="1:8" ht="12.75" customHeight="1" x14ac:dyDescent="0.25">
      <c r="A63" s="79"/>
      <c r="B63" s="29" t="s">
        <v>14</v>
      </c>
      <c r="C63" s="30" t="s">
        <v>24</v>
      </c>
      <c r="D63" s="31">
        <f t="shared" si="0"/>
        <v>16.899999999999999</v>
      </c>
      <c r="E63" s="31">
        <v>16.899999999999999</v>
      </c>
      <c r="F63" s="31"/>
      <c r="G63" s="31"/>
    </row>
    <row r="64" spans="1:8" ht="12.75" customHeight="1" x14ac:dyDescent="0.25">
      <c r="A64" s="79"/>
      <c r="B64" s="29" t="s">
        <v>18</v>
      </c>
      <c r="C64" s="30" t="s">
        <v>24</v>
      </c>
      <c r="D64" s="31">
        <f t="shared" si="0"/>
        <v>1.2</v>
      </c>
      <c r="E64" s="31">
        <v>1.2</v>
      </c>
      <c r="F64" s="31"/>
      <c r="G64" s="31"/>
    </row>
    <row r="65" spans="1:7" ht="12.75" customHeight="1" x14ac:dyDescent="0.25">
      <c r="A65" s="79"/>
      <c r="B65" s="29" t="s">
        <v>25</v>
      </c>
      <c r="C65" s="30" t="s">
        <v>26</v>
      </c>
      <c r="D65" s="31">
        <f t="shared" si="0"/>
        <v>7.1</v>
      </c>
      <c r="E65" s="31">
        <v>7.1</v>
      </c>
      <c r="F65" s="45"/>
      <c r="G65" s="44"/>
    </row>
    <row r="66" spans="1:7" ht="15" customHeight="1" x14ac:dyDescent="0.25">
      <c r="A66" s="79" t="s">
        <v>35</v>
      </c>
      <c r="B66" s="40" t="s">
        <v>36</v>
      </c>
      <c r="C66" s="41"/>
      <c r="D66" s="42">
        <f t="shared" si="0"/>
        <v>21.4</v>
      </c>
      <c r="E66" s="42">
        <f>SUM(E67:E70)</f>
        <v>21.4</v>
      </c>
      <c r="F66" s="43">
        <f>SUM(F67:F70)</f>
        <v>0</v>
      </c>
      <c r="G66" s="43">
        <f>SUM(G67:G70)</f>
        <v>0</v>
      </c>
    </row>
    <row r="67" spans="1:7" ht="12.75" customHeight="1" x14ac:dyDescent="0.25">
      <c r="A67" s="79"/>
      <c r="B67" s="29" t="s">
        <v>14</v>
      </c>
      <c r="C67" s="30" t="s">
        <v>15</v>
      </c>
      <c r="D67" s="31">
        <f t="shared" si="0"/>
        <v>6.9</v>
      </c>
      <c r="E67" s="31">
        <v>6.9</v>
      </c>
      <c r="F67" s="31"/>
      <c r="G67" s="31"/>
    </row>
    <row r="68" spans="1:7" ht="12.75" customHeight="1" x14ac:dyDescent="0.25">
      <c r="A68" s="79"/>
      <c r="B68" s="29" t="s">
        <v>14</v>
      </c>
      <c r="C68" s="30" t="s">
        <v>24</v>
      </c>
      <c r="D68" s="31">
        <f t="shared" si="0"/>
        <v>10.1</v>
      </c>
      <c r="E68" s="31">
        <v>10.1</v>
      </c>
      <c r="F68" s="31"/>
      <c r="G68" s="31"/>
    </row>
    <row r="69" spans="1:7" ht="12.75" customHeight="1" x14ac:dyDescent="0.25">
      <c r="A69" s="79"/>
      <c r="B69" s="29" t="s">
        <v>18</v>
      </c>
      <c r="C69" s="30" t="s">
        <v>24</v>
      </c>
      <c r="D69" s="31">
        <f t="shared" si="0"/>
        <v>0.30000000000000004</v>
      </c>
      <c r="E69" s="31">
        <v>0.30000000000000004</v>
      </c>
      <c r="F69" s="31"/>
      <c r="G69" s="31"/>
    </row>
    <row r="70" spans="1:7" ht="12.75" customHeight="1" x14ac:dyDescent="0.25">
      <c r="A70" s="79"/>
      <c r="B70" s="29" t="s">
        <v>25</v>
      </c>
      <c r="C70" s="30" t="s">
        <v>26</v>
      </c>
      <c r="D70" s="31">
        <f t="shared" si="0"/>
        <v>4.0999999999999996</v>
      </c>
      <c r="E70" s="31">
        <v>4.0999999999999996</v>
      </c>
      <c r="F70" s="45"/>
      <c r="G70" s="44"/>
    </row>
    <row r="71" spans="1:7" ht="15" customHeight="1" x14ac:dyDescent="0.25">
      <c r="A71" s="79" t="s">
        <v>37</v>
      </c>
      <c r="B71" s="40" t="s">
        <v>38</v>
      </c>
      <c r="C71" s="41"/>
      <c r="D71" s="42">
        <f t="shared" si="0"/>
        <v>28.9</v>
      </c>
      <c r="E71" s="42">
        <f>SUM(E72:E75)</f>
        <v>28</v>
      </c>
      <c r="F71" s="43">
        <f>SUM(F72:F75)</f>
        <v>0</v>
      </c>
      <c r="G71" s="42">
        <f>SUM(G72:G75)</f>
        <v>0.9</v>
      </c>
    </row>
    <row r="72" spans="1:7" ht="12.75" customHeight="1" x14ac:dyDescent="0.25">
      <c r="A72" s="79"/>
      <c r="B72" s="29" t="s">
        <v>14</v>
      </c>
      <c r="C72" s="30" t="s">
        <v>15</v>
      </c>
      <c r="D72" s="31">
        <f t="shared" si="0"/>
        <v>10.5</v>
      </c>
      <c r="E72" s="31">
        <v>10.5</v>
      </c>
      <c r="F72" s="31"/>
      <c r="G72" s="31"/>
    </row>
    <row r="73" spans="1:7" ht="12.75" customHeight="1" x14ac:dyDescent="0.25">
      <c r="A73" s="79"/>
      <c r="B73" s="29" t="s">
        <v>14</v>
      </c>
      <c r="C73" s="30" t="s">
        <v>24</v>
      </c>
      <c r="D73" s="31">
        <f t="shared" si="0"/>
        <v>13.200000000000001</v>
      </c>
      <c r="E73" s="31">
        <v>12.3</v>
      </c>
      <c r="F73" s="31"/>
      <c r="G73" s="31">
        <v>0.9</v>
      </c>
    </row>
    <row r="74" spans="1:7" ht="12.75" customHeight="1" x14ac:dyDescent="0.25">
      <c r="A74" s="79"/>
      <c r="B74" s="29" t="s">
        <v>18</v>
      </c>
      <c r="C74" s="30" t="s">
        <v>24</v>
      </c>
      <c r="D74" s="31">
        <f t="shared" si="0"/>
        <v>2</v>
      </c>
      <c r="E74" s="31">
        <v>2</v>
      </c>
      <c r="F74" s="31"/>
      <c r="G74" s="31"/>
    </row>
    <row r="75" spans="1:7" ht="12.75" customHeight="1" x14ac:dyDescent="0.25">
      <c r="A75" s="79"/>
      <c r="B75" s="29" t="s">
        <v>25</v>
      </c>
      <c r="C75" s="30" t="s">
        <v>26</v>
      </c>
      <c r="D75" s="31">
        <f t="shared" si="0"/>
        <v>3.2</v>
      </c>
      <c r="E75" s="31">
        <v>3.2</v>
      </c>
      <c r="F75" s="45"/>
      <c r="G75" s="44"/>
    </row>
    <row r="76" spans="1:7" ht="15" customHeight="1" x14ac:dyDescent="0.25">
      <c r="A76" s="80" t="s">
        <v>39</v>
      </c>
      <c r="B76" s="40" t="s">
        <v>40</v>
      </c>
      <c r="C76" s="41"/>
      <c r="D76" s="42">
        <f t="shared" si="0"/>
        <v>22.700000000000003</v>
      </c>
      <c r="E76" s="42">
        <f>SUM(E77:E80)</f>
        <v>22.700000000000003</v>
      </c>
      <c r="F76" s="43">
        <f>SUM(F77:F80)</f>
        <v>0</v>
      </c>
      <c r="G76" s="43">
        <f>SUM(G77:G80)</f>
        <v>0</v>
      </c>
    </row>
    <row r="77" spans="1:7" ht="12.75" customHeight="1" x14ac:dyDescent="0.25">
      <c r="A77" s="80"/>
      <c r="B77" s="29" t="s">
        <v>14</v>
      </c>
      <c r="C77" s="30" t="s">
        <v>15</v>
      </c>
      <c r="D77" s="31">
        <f t="shared" si="0"/>
        <v>9.6999999999999993</v>
      </c>
      <c r="E77" s="31">
        <v>9.6999999999999993</v>
      </c>
      <c r="F77" s="31"/>
      <c r="G77" s="31"/>
    </row>
    <row r="78" spans="1:7" ht="12.75" customHeight="1" x14ac:dyDescent="0.25">
      <c r="A78" s="80"/>
      <c r="B78" s="29" t="s">
        <v>14</v>
      </c>
      <c r="C78" s="30" t="s">
        <v>24</v>
      </c>
      <c r="D78" s="31">
        <f t="shared" si="0"/>
        <v>5.9</v>
      </c>
      <c r="E78" s="31">
        <v>5.9</v>
      </c>
      <c r="F78" s="31"/>
      <c r="G78" s="31"/>
    </row>
    <row r="79" spans="1:7" ht="12.75" customHeight="1" x14ac:dyDescent="0.25">
      <c r="A79" s="80"/>
      <c r="B79" s="29" t="s">
        <v>18</v>
      </c>
      <c r="C79" s="30" t="s">
        <v>24</v>
      </c>
      <c r="D79" s="31">
        <f t="shared" si="0"/>
        <v>1.7000000000000002</v>
      </c>
      <c r="E79" s="31">
        <v>1.7000000000000002</v>
      </c>
      <c r="F79" s="31"/>
      <c r="G79" s="31"/>
    </row>
    <row r="80" spans="1:7" ht="12.75" customHeight="1" x14ac:dyDescent="0.25">
      <c r="A80" s="80"/>
      <c r="B80" s="29" t="s">
        <v>25</v>
      </c>
      <c r="C80" s="30" t="s">
        <v>26</v>
      </c>
      <c r="D80" s="31">
        <f t="shared" si="0"/>
        <v>5.4</v>
      </c>
      <c r="E80" s="31">
        <v>5.4</v>
      </c>
      <c r="F80" s="45"/>
      <c r="G80" s="44"/>
    </row>
    <row r="81" spans="1:7" ht="15" customHeight="1" x14ac:dyDescent="0.25">
      <c r="A81" s="80" t="s">
        <v>41</v>
      </c>
      <c r="B81" s="40" t="s">
        <v>42</v>
      </c>
      <c r="C81" s="41"/>
      <c r="D81" s="42">
        <f t="shared" ref="D81:D152" si="2">SUM(G81+E81)</f>
        <v>35.699999999999996</v>
      </c>
      <c r="E81" s="42">
        <f>SUM(E82:E85)</f>
        <v>34.099999999999994</v>
      </c>
      <c r="F81" s="43">
        <f>SUM(F82:F85)</f>
        <v>0</v>
      </c>
      <c r="G81" s="42">
        <f>SUM(G82:G85)</f>
        <v>1.6</v>
      </c>
    </row>
    <row r="82" spans="1:7" ht="12.75" customHeight="1" x14ac:dyDescent="0.25">
      <c r="A82" s="80"/>
      <c r="B82" s="29" t="s">
        <v>14</v>
      </c>
      <c r="C82" s="30" t="s">
        <v>15</v>
      </c>
      <c r="D82" s="31">
        <f t="shared" si="2"/>
        <v>12.4</v>
      </c>
      <c r="E82" s="31">
        <v>12.4</v>
      </c>
      <c r="F82" s="31"/>
      <c r="G82" s="31"/>
    </row>
    <row r="83" spans="1:7" ht="12.75" customHeight="1" x14ac:dyDescent="0.25">
      <c r="A83" s="80"/>
      <c r="B83" s="29" t="s">
        <v>14</v>
      </c>
      <c r="C83" s="30" t="s">
        <v>24</v>
      </c>
      <c r="D83" s="31">
        <f t="shared" si="2"/>
        <v>15.5</v>
      </c>
      <c r="E83" s="31">
        <v>15.5</v>
      </c>
      <c r="F83" s="31"/>
      <c r="G83" s="31"/>
    </row>
    <row r="84" spans="1:7" ht="12.75" customHeight="1" x14ac:dyDescent="0.25">
      <c r="A84" s="80"/>
      <c r="B84" s="29" t="s">
        <v>18</v>
      </c>
      <c r="C84" s="30" t="s">
        <v>24</v>
      </c>
      <c r="D84" s="31">
        <f t="shared" si="2"/>
        <v>4</v>
      </c>
      <c r="E84" s="31">
        <v>2.4</v>
      </c>
      <c r="F84" s="31"/>
      <c r="G84" s="31">
        <v>1.6</v>
      </c>
    </row>
    <row r="85" spans="1:7" ht="12.75" customHeight="1" x14ac:dyDescent="0.25">
      <c r="A85" s="80"/>
      <c r="B85" s="29" t="s">
        <v>25</v>
      </c>
      <c r="C85" s="30" t="s">
        <v>26</v>
      </c>
      <c r="D85" s="31">
        <f t="shared" si="2"/>
        <v>3.8</v>
      </c>
      <c r="E85" s="31">
        <v>3.8</v>
      </c>
      <c r="F85" s="45"/>
      <c r="G85" s="44"/>
    </row>
    <row r="86" spans="1:7" ht="15" customHeight="1" x14ac:dyDescent="0.25">
      <c r="A86" s="80" t="s">
        <v>43</v>
      </c>
      <c r="B86" s="40" t="s">
        <v>44</v>
      </c>
      <c r="C86" s="41"/>
      <c r="D86" s="42">
        <f t="shared" si="2"/>
        <v>26.1</v>
      </c>
      <c r="E86" s="42">
        <f>SUM(E87:E90)</f>
        <v>23.1</v>
      </c>
      <c r="F86" s="43">
        <f>SUM(F87:F90)</f>
        <v>0</v>
      </c>
      <c r="G86" s="42">
        <f>SUM(G87:G90)</f>
        <v>3</v>
      </c>
    </row>
    <row r="87" spans="1:7" ht="12.75" customHeight="1" x14ac:dyDescent="0.25">
      <c r="A87" s="80"/>
      <c r="B87" s="29" t="s">
        <v>14</v>
      </c>
      <c r="C87" s="30" t="s">
        <v>15</v>
      </c>
      <c r="D87" s="31">
        <f t="shared" si="2"/>
        <v>7.9</v>
      </c>
      <c r="E87" s="31">
        <v>7.9</v>
      </c>
      <c r="F87" s="31"/>
      <c r="G87" s="31"/>
    </row>
    <row r="88" spans="1:7" ht="12.75" customHeight="1" x14ac:dyDescent="0.25">
      <c r="A88" s="80"/>
      <c r="B88" s="29" t="s">
        <v>14</v>
      </c>
      <c r="C88" s="30" t="s">
        <v>24</v>
      </c>
      <c r="D88" s="31">
        <f t="shared" si="2"/>
        <v>15.1</v>
      </c>
      <c r="E88" s="31">
        <v>12.1</v>
      </c>
      <c r="F88" s="31"/>
      <c r="G88" s="31">
        <v>3</v>
      </c>
    </row>
    <row r="89" spans="1:7" ht="12.75" customHeight="1" x14ac:dyDescent="0.25">
      <c r="A89" s="80"/>
      <c r="B89" s="29" t="s">
        <v>18</v>
      </c>
      <c r="C89" s="30" t="s">
        <v>24</v>
      </c>
      <c r="D89" s="31">
        <f t="shared" si="2"/>
        <v>0.1</v>
      </c>
      <c r="E89" s="31">
        <v>0.1</v>
      </c>
      <c r="F89" s="31"/>
      <c r="G89" s="31"/>
    </row>
    <row r="90" spans="1:7" ht="12.75" customHeight="1" x14ac:dyDescent="0.25">
      <c r="A90" s="80"/>
      <c r="B90" s="29" t="s">
        <v>25</v>
      </c>
      <c r="C90" s="30" t="s">
        <v>26</v>
      </c>
      <c r="D90" s="31">
        <f t="shared" si="2"/>
        <v>3</v>
      </c>
      <c r="E90" s="31">
        <v>3</v>
      </c>
      <c r="F90" s="45"/>
      <c r="G90" s="44"/>
    </row>
    <row r="91" spans="1:7" ht="15" customHeight="1" x14ac:dyDescent="0.25">
      <c r="A91" s="80" t="s">
        <v>45</v>
      </c>
      <c r="B91" s="40" t="s">
        <v>46</v>
      </c>
      <c r="C91" s="41"/>
      <c r="D91" s="42">
        <f t="shared" si="2"/>
        <v>46.6</v>
      </c>
      <c r="E91" s="42">
        <f>SUM(E92:E95)</f>
        <v>46.6</v>
      </c>
      <c r="F91" s="43">
        <f>SUM(F92:F95)</f>
        <v>0</v>
      </c>
      <c r="G91" s="43">
        <f>SUM(G92:G95)</f>
        <v>0</v>
      </c>
    </row>
    <row r="92" spans="1:7" ht="12.75" customHeight="1" x14ac:dyDescent="0.25">
      <c r="A92" s="80"/>
      <c r="B92" s="29" t="s">
        <v>14</v>
      </c>
      <c r="C92" s="30" t="s">
        <v>15</v>
      </c>
      <c r="D92" s="31">
        <f t="shared" si="2"/>
        <v>13.5</v>
      </c>
      <c r="E92" s="31">
        <v>13.5</v>
      </c>
      <c r="F92" s="31"/>
      <c r="G92" s="31"/>
    </row>
    <row r="93" spans="1:7" ht="12.75" customHeight="1" x14ac:dyDescent="0.25">
      <c r="A93" s="80"/>
      <c r="B93" s="29" t="s">
        <v>14</v>
      </c>
      <c r="C93" s="30" t="s">
        <v>24</v>
      </c>
      <c r="D93" s="31">
        <f t="shared" si="2"/>
        <v>22.2</v>
      </c>
      <c r="E93" s="31">
        <v>22.2</v>
      </c>
      <c r="F93" s="31"/>
      <c r="G93" s="31"/>
    </row>
    <row r="94" spans="1:7" ht="12.75" customHeight="1" x14ac:dyDescent="0.25">
      <c r="A94" s="80"/>
      <c r="B94" s="29" t="s">
        <v>18</v>
      </c>
      <c r="C94" s="30" t="s">
        <v>24</v>
      </c>
      <c r="D94" s="31">
        <f t="shared" si="2"/>
        <v>4.5</v>
      </c>
      <c r="E94" s="31">
        <v>4.5</v>
      </c>
      <c r="F94" s="31"/>
      <c r="G94" s="31"/>
    </row>
    <row r="95" spans="1:7" ht="12.75" customHeight="1" x14ac:dyDescent="0.25">
      <c r="A95" s="80"/>
      <c r="B95" s="29" t="s">
        <v>25</v>
      </c>
      <c r="C95" s="30" t="s">
        <v>26</v>
      </c>
      <c r="D95" s="31">
        <f t="shared" si="2"/>
        <v>6.4</v>
      </c>
      <c r="E95" s="31">
        <v>6.4</v>
      </c>
      <c r="F95" s="45"/>
      <c r="G95" s="44"/>
    </row>
    <row r="96" spans="1:7" ht="15" customHeight="1" x14ac:dyDescent="0.25">
      <c r="A96" s="80" t="s">
        <v>47</v>
      </c>
      <c r="B96" s="40" t="s">
        <v>48</v>
      </c>
      <c r="C96" s="41"/>
      <c r="D96" s="42">
        <f t="shared" si="2"/>
        <v>37.799999999999997</v>
      </c>
      <c r="E96" s="42">
        <f>SUM(E97:E100)</f>
        <v>24.8</v>
      </c>
      <c r="F96" s="43">
        <f>SUM(F97:F100)</f>
        <v>0</v>
      </c>
      <c r="G96" s="42">
        <f>SUM(G97:G100)</f>
        <v>13</v>
      </c>
    </row>
    <row r="97" spans="1:7" ht="12.75" customHeight="1" x14ac:dyDescent="0.25">
      <c r="A97" s="80"/>
      <c r="B97" s="29" t="s">
        <v>14</v>
      </c>
      <c r="C97" s="30" t="s">
        <v>15</v>
      </c>
      <c r="D97" s="31">
        <f t="shared" si="2"/>
        <v>19.2</v>
      </c>
      <c r="E97" s="31">
        <v>7.2</v>
      </c>
      <c r="F97" s="31"/>
      <c r="G97" s="31">
        <v>12</v>
      </c>
    </row>
    <row r="98" spans="1:7" ht="12.75" customHeight="1" x14ac:dyDescent="0.25">
      <c r="A98" s="80"/>
      <c r="B98" s="29" t="s">
        <v>14</v>
      </c>
      <c r="C98" s="30" t="s">
        <v>24</v>
      </c>
      <c r="D98" s="31">
        <f t="shared" si="2"/>
        <v>9.8000000000000007</v>
      </c>
      <c r="E98" s="31">
        <v>8.8000000000000007</v>
      </c>
      <c r="F98" s="31"/>
      <c r="G98" s="31">
        <v>1</v>
      </c>
    </row>
    <row r="99" spans="1:7" ht="12.75" customHeight="1" x14ac:dyDescent="0.25">
      <c r="A99" s="80"/>
      <c r="B99" s="29" t="s">
        <v>18</v>
      </c>
      <c r="C99" s="30" t="s">
        <v>24</v>
      </c>
      <c r="D99" s="31">
        <f t="shared" si="2"/>
        <v>1</v>
      </c>
      <c r="E99" s="31">
        <v>1</v>
      </c>
      <c r="F99" s="31"/>
      <c r="G99" s="31"/>
    </row>
    <row r="100" spans="1:7" ht="12.75" customHeight="1" x14ac:dyDescent="0.25">
      <c r="A100" s="80"/>
      <c r="B100" s="29" t="s">
        <v>25</v>
      </c>
      <c r="C100" s="30" t="s">
        <v>26</v>
      </c>
      <c r="D100" s="31">
        <f t="shared" si="2"/>
        <v>7.8</v>
      </c>
      <c r="E100" s="31">
        <v>7.8</v>
      </c>
      <c r="F100" s="45"/>
      <c r="G100" s="44"/>
    </row>
    <row r="101" spans="1:7" ht="15" customHeight="1" x14ac:dyDescent="0.25">
      <c r="A101" s="80" t="s">
        <v>49</v>
      </c>
      <c r="B101" s="40" t="s">
        <v>50</v>
      </c>
      <c r="C101" s="41"/>
      <c r="D101" s="42">
        <f t="shared" si="2"/>
        <v>17.3</v>
      </c>
      <c r="E101" s="42">
        <f>SUM(E102:E105)</f>
        <v>17.3</v>
      </c>
      <c r="F101" s="43">
        <f>SUM(F102:F105)</f>
        <v>0</v>
      </c>
      <c r="G101" s="43">
        <f>SUM(G102:G105)</f>
        <v>0</v>
      </c>
    </row>
    <row r="102" spans="1:7" ht="12.75" customHeight="1" x14ac:dyDescent="0.25">
      <c r="A102" s="80"/>
      <c r="B102" s="29" t="s">
        <v>14</v>
      </c>
      <c r="C102" s="30" t="s">
        <v>15</v>
      </c>
      <c r="D102" s="31">
        <f t="shared" si="2"/>
        <v>5.4</v>
      </c>
      <c r="E102" s="31">
        <v>5.4</v>
      </c>
      <c r="F102" s="31"/>
      <c r="G102" s="31"/>
    </row>
    <row r="103" spans="1:7" ht="12.75" customHeight="1" x14ac:dyDescent="0.25">
      <c r="A103" s="80"/>
      <c r="B103" s="29" t="s">
        <v>14</v>
      </c>
      <c r="C103" s="30" t="s">
        <v>24</v>
      </c>
      <c r="D103" s="31">
        <f t="shared" si="2"/>
        <v>7.8</v>
      </c>
      <c r="E103" s="31">
        <v>7.8</v>
      </c>
      <c r="F103" s="31"/>
      <c r="G103" s="31"/>
    </row>
    <row r="104" spans="1:7" ht="12.75" customHeight="1" x14ac:dyDescent="0.25">
      <c r="A104" s="80"/>
      <c r="B104" s="29" t="s">
        <v>18</v>
      </c>
      <c r="C104" s="30" t="s">
        <v>24</v>
      </c>
      <c r="D104" s="31">
        <f t="shared" si="2"/>
        <v>0.4</v>
      </c>
      <c r="E104" s="31">
        <v>0.4</v>
      </c>
      <c r="F104" s="31"/>
      <c r="G104" s="31"/>
    </row>
    <row r="105" spans="1:7" ht="12.75" customHeight="1" x14ac:dyDescent="0.25">
      <c r="A105" s="80"/>
      <c r="B105" s="29" t="s">
        <v>25</v>
      </c>
      <c r="C105" s="30" t="s">
        <v>26</v>
      </c>
      <c r="D105" s="31">
        <f t="shared" si="2"/>
        <v>3.7</v>
      </c>
      <c r="E105" s="31">
        <v>3.7</v>
      </c>
      <c r="F105" s="45"/>
      <c r="G105" s="44"/>
    </row>
    <row r="106" spans="1:7" ht="15" customHeight="1" x14ac:dyDescent="0.25">
      <c r="A106" s="79" t="s">
        <v>51</v>
      </c>
      <c r="B106" s="40" t="s">
        <v>52</v>
      </c>
      <c r="C106" s="41"/>
      <c r="D106" s="42">
        <f t="shared" si="2"/>
        <v>28.8</v>
      </c>
      <c r="E106" s="42">
        <f>SUM(E107:E110)</f>
        <v>28.8</v>
      </c>
      <c r="F106" s="43">
        <f>SUM(F107:F110)</f>
        <v>0</v>
      </c>
      <c r="G106" s="43">
        <f>SUM(G107:G110)</f>
        <v>0</v>
      </c>
    </row>
    <row r="107" spans="1:7" ht="12.75" customHeight="1" x14ac:dyDescent="0.25">
      <c r="A107" s="79"/>
      <c r="B107" s="29" t="s">
        <v>14</v>
      </c>
      <c r="C107" s="30" t="s">
        <v>15</v>
      </c>
      <c r="D107" s="31">
        <f t="shared" si="2"/>
        <v>8.1</v>
      </c>
      <c r="E107" s="31">
        <v>8.1</v>
      </c>
      <c r="F107" s="31"/>
      <c r="G107" s="31"/>
    </row>
    <row r="108" spans="1:7" ht="12.75" customHeight="1" x14ac:dyDescent="0.25">
      <c r="A108" s="79"/>
      <c r="B108" s="29" t="s">
        <v>14</v>
      </c>
      <c r="C108" s="30" t="s">
        <v>24</v>
      </c>
      <c r="D108" s="31">
        <f t="shared" si="2"/>
        <v>13.5</v>
      </c>
      <c r="E108" s="31">
        <v>13.5</v>
      </c>
      <c r="F108" s="31"/>
      <c r="G108" s="31"/>
    </row>
    <row r="109" spans="1:7" ht="12.75" customHeight="1" x14ac:dyDescent="0.25">
      <c r="A109" s="79"/>
      <c r="B109" s="29" t="s">
        <v>18</v>
      </c>
      <c r="C109" s="30" t="s">
        <v>24</v>
      </c>
      <c r="D109" s="31">
        <f t="shared" si="2"/>
        <v>1.5</v>
      </c>
      <c r="E109" s="31">
        <v>1.5</v>
      </c>
      <c r="F109" s="31"/>
      <c r="G109" s="31"/>
    </row>
    <row r="110" spans="1:7" ht="12.75" customHeight="1" x14ac:dyDescent="0.25">
      <c r="A110" s="79"/>
      <c r="B110" s="29" t="s">
        <v>25</v>
      </c>
      <c r="C110" s="30" t="s">
        <v>26</v>
      </c>
      <c r="D110" s="31">
        <f t="shared" si="2"/>
        <v>5.7</v>
      </c>
      <c r="E110" s="31">
        <v>5.7</v>
      </c>
      <c r="F110" s="45"/>
      <c r="G110" s="44"/>
    </row>
    <row r="111" spans="1:7" ht="15" customHeight="1" x14ac:dyDescent="0.25">
      <c r="A111" s="79" t="s">
        <v>53</v>
      </c>
      <c r="B111" s="40" t="s">
        <v>54</v>
      </c>
      <c r="C111" s="41"/>
      <c r="D111" s="42">
        <f t="shared" si="2"/>
        <v>43.900000000000006</v>
      </c>
      <c r="E111" s="42">
        <f>SUM(E112:E115)</f>
        <v>31.6</v>
      </c>
      <c r="F111" s="43">
        <f>SUM(F112:F115)</f>
        <v>0</v>
      </c>
      <c r="G111" s="42">
        <f>SUM(G112:G115)</f>
        <v>12.3</v>
      </c>
    </row>
    <row r="112" spans="1:7" ht="12.75" customHeight="1" x14ac:dyDescent="0.25">
      <c r="A112" s="79"/>
      <c r="B112" s="29" t="s">
        <v>14</v>
      </c>
      <c r="C112" s="30" t="s">
        <v>15</v>
      </c>
      <c r="D112" s="31">
        <f t="shared" si="2"/>
        <v>26.5</v>
      </c>
      <c r="E112" s="31">
        <v>14.5</v>
      </c>
      <c r="F112" s="31"/>
      <c r="G112" s="31">
        <v>12</v>
      </c>
    </row>
    <row r="113" spans="1:7" ht="12.75" customHeight="1" x14ac:dyDescent="0.25">
      <c r="A113" s="79"/>
      <c r="B113" s="29" t="s">
        <v>14</v>
      </c>
      <c r="C113" s="30" t="s">
        <v>24</v>
      </c>
      <c r="D113" s="31">
        <f t="shared" si="2"/>
        <v>9.6000000000000014</v>
      </c>
      <c r="E113" s="31">
        <v>9.3000000000000007</v>
      </c>
      <c r="F113" s="31"/>
      <c r="G113" s="31">
        <v>0.30000000000000004</v>
      </c>
    </row>
    <row r="114" spans="1:7" ht="12.75" customHeight="1" x14ac:dyDescent="0.25">
      <c r="A114" s="79"/>
      <c r="B114" s="29" t="s">
        <v>18</v>
      </c>
      <c r="C114" s="30" t="s">
        <v>24</v>
      </c>
      <c r="D114" s="31">
        <f t="shared" si="2"/>
        <v>3.1</v>
      </c>
      <c r="E114" s="31">
        <v>3.1</v>
      </c>
      <c r="F114" s="31"/>
      <c r="G114" s="31"/>
    </row>
    <row r="115" spans="1:7" ht="12.75" customHeight="1" x14ac:dyDescent="0.25">
      <c r="A115" s="79"/>
      <c r="B115" s="29" t="s">
        <v>25</v>
      </c>
      <c r="C115" s="30" t="s">
        <v>26</v>
      </c>
      <c r="D115" s="31">
        <f t="shared" si="2"/>
        <v>4.7</v>
      </c>
      <c r="E115" s="31">
        <v>4.7</v>
      </c>
      <c r="F115" s="45"/>
      <c r="G115" s="44"/>
    </row>
    <row r="116" spans="1:7" ht="15" customHeight="1" x14ac:dyDescent="0.25">
      <c r="A116" s="79" t="s">
        <v>55</v>
      </c>
      <c r="B116" s="40" t="s">
        <v>56</v>
      </c>
      <c r="C116" s="41"/>
      <c r="D116" s="42">
        <f t="shared" si="2"/>
        <v>732.3</v>
      </c>
      <c r="E116" s="42">
        <f>SUM(E117:E118)</f>
        <v>730.9</v>
      </c>
      <c r="F116" s="42">
        <f>SUM(F117:F118)</f>
        <v>678.30000000000007</v>
      </c>
      <c r="G116" s="42">
        <f>SUM(G117:G120)</f>
        <v>1.4</v>
      </c>
    </row>
    <row r="117" spans="1:7" ht="12.75" customHeight="1" x14ac:dyDescent="0.25">
      <c r="A117" s="79"/>
      <c r="B117" s="29" t="s">
        <v>14</v>
      </c>
      <c r="C117" s="30" t="s">
        <v>15</v>
      </c>
      <c r="D117" s="31">
        <f t="shared" si="2"/>
        <v>26</v>
      </c>
      <c r="E117" s="31">
        <v>24.6</v>
      </c>
      <c r="F117" s="31">
        <v>19.600000000000001</v>
      </c>
      <c r="G117" s="31">
        <v>1.4</v>
      </c>
    </row>
    <row r="118" spans="1:7" ht="12.75" customHeight="1" x14ac:dyDescent="0.25">
      <c r="A118" s="79"/>
      <c r="B118" s="36" t="s">
        <v>19</v>
      </c>
      <c r="C118" s="30" t="s">
        <v>15</v>
      </c>
      <c r="D118" s="31">
        <f t="shared" si="2"/>
        <v>706.3</v>
      </c>
      <c r="E118" s="31">
        <v>706.3</v>
      </c>
      <c r="F118" s="31">
        <v>658.7</v>
      </c>
      <c r="G118" s="39"/>
    </row>
    <row r="119" spans="1:7" ht="15" customHeight="1" x14ac:dyDescent="0.25">
      <c r="A119" s="79" t="s">
        <v>57</v>
      </c>
      <c r="B119" s="46" t="s">
        <v>58</v>
      </c>
      <c r="C119" s="41"/>
      <c r="D119" s="42">
        <f t="shared" si="2"/>
        <v>818</v>
      </c>
      <c r="E119" s="42">
        <f>SUM(E120:E124)</f>
        <v>818</v>
      </c>
      <c r="F119" s="42">
        <f>SUM(F120:F124)</f>
        <v>658.4</v>
      </c>
      <c r="G119" s="43">
        <f>SUM(G120:G124)</f>
        <v>0</v>
      </c>
    </row>
    <row r="120" spans="1:7" ht="12.75" customHeight="1" x14ac:dyDescent="0.25">
      <c r="A120" s="79"/>
      <c r="B120" s="36" t="s">
        <v>19</v>
      </c>
      <c r="C120" s="30" t="s">
        <v>15</v>
      </c>
      <c r="D120" s="31">
        <f t="shared" si="2"/>
        <v>25</v>
      </c>
      <c r="E120" s="31">
        <v>25</v>
      </c>
      <c r="F120" s="31"/>
      <c r="G120" s="47"/>
    </row>
    <row r="121" spans="1:7" ht="12.75" customHeight="1" x14ac:dyDescent="0.25">
      <c r="A121" s="79"/>
      <c r="B121" s="29" t="s">
        <v>14</v>
      </c>
      <c r="C121" s="30" t="s">
        <v>20</v>
      </c>
      <c r="D121" s="31">
        <f t="shared" si="2"/>
        <v>308.5</v>
      </c>
      <c r="E121" s="31">
        <v>308.5</v>
      </c>
      <c r="F121" s="31">
        <v>206.1</v>
      </c>
      <c r="G121" s="39"/>
    </row>
    <row r="122" spans="1:7" ht="12.75" customHeight="1" x14ac:dyDescent="0.25">
      <c r="A122" s="79"/>
      <c r="B122" s="29" t="s">
        <v>155</v>
      </c>
      <c r="C122" s="30" t="s">
        <v>20</v>
      </c>
      <c r="D122" s="31">
        <f t="shared" si="2"/>
        <v>467.2</v>
      </c>
      <c r="E122" s="31">
        <v>467.2</v>
      </c>
      <c r="F122" s="31">
        <v>452.3</v>
      </c>
      <c r="G122" s="39"/>
    </row>
    <row r="123" spans="1:7" ht="12.75" customHeight="1" x14ac:dyDescent="0.25">
      <c r="A123" s="79"/>
      <c r="B123" s="29" t="s">
        <v>25</v>
      </c>
      <c r="C123" s="30" t="s">
        <v>20</v>
      </c>
      <c r="D123" s="31">
        <f t="shared" si="2"/>
        <v>14.8</v>
      </c>
      <c r="E123" s="31">
        <v>14.8</v>
      </c>
      <c r="F123" s="31"/>
      <c r="G123" s="39"/>
    </row>
    <row r="124" spans="1:7" ht="12.75" customHeight="1" x14ac:dyDescent="0.25">
      <c r="A124" s="79"/>
      <c r="B124" s="29" t="s">
        <v>18</v>
      </c>
      <c r="C124" s="30" t="s">
        <v>20</v>
      </c>
      <c r="D124" s="31">
        <f t="shared" si="2"/>
        <v>2.5</v>
      </c>
      <c r="E124" s="31">
        <v>2.5</v>
      </c>
      <c r="F124" s="39"/>
      <c r="G124" s="39"/>
    </row>
    <row r="125" spans="1:7" ht="15" customHeight="1" x14ac:dyDescent="0.25">
      <c r="A125" s="79" t="s">
        <v>59</v>
      </c>
      <c r="B125" s="46" t="s">
        <v>60</v>
      </c>
      <c r="C125" s="41"/>
      <c r="D125" s="42">
        <f t="shared" si="2"/>
        <v>573.4</v>
      </c>
      <c r="E125" s="42">
        <f>SUM(E126:E130)</f>
        <v>573.4</v>
      </c>
      <c r="F125" s="42">
        <f>SUM(F126:F130)</f>
        <v>444.9</v>
      </c>
      <c r="G125" s="43">
        <f>SUM(G126:G130)</f>
        <v>0</v>
      </c>
    </row>
    <row r="126" spans="1:7" ht="12.75" customHeight="1" x14ac:dyDescent="0.25">
      <c r="A126" s="79"/>
      <c r="B126" s="36" t="s">
        <v>19</v>
      </c>
      <c r="C126" s="30" t="s">
        <v>15</v>
      </c>
      <c r="D126" s="31">
        <f t="shared" si="2"/>
        <v>14</v>
      </c>
      <c r="E126" s="31">
        <v>14</v>
      </c>
      <c r="F126" s="31"/>
      <c r="G126" s="47"/>
    </row>
    <row r="127" spans="1:7" ht="12.75" customHeight="1" x14ac:dyDescent="0.25">
      <c r="A127" s="79"/>
      <c r="B127" s="29" t="s">
        <v>14</v>
      </c>
      <c r="C127" s="30" t="s">
        <v>20</v>
      </c>
      <c r="D127" s="31">
        <f t="shared" si="2"/>
        <v>224.9</v>
      </c>
      <c r="E127" s="31">
        <v>224.9</v>
      </c>
      <c r="F127" s="31">
        <v>132.6</v>
      </c>
      <c r="G127" s="39"/>
    </row>
    <row r="128" spans="1:7" ht="12.75" customHeight="1" x14ac:dyDescent="0.25">
      <c r="A128" s="79"/>
      <c r="B128" s="29" t="s">
        <v>155</v>
      </c>
      <c r="C128" s="30" t="s">
        <v>20</v>
      </c>
      <c r="D128" s="31">
        <f t="shared" si="2"/>
        <v>326</v>
      </c>
      <c r="E128" s="31">
        <v>326</v>
      </c>
      <c r="F128" s="31">
        <v>312.3</v>
      </c>
      <c r="G128" s="39"/>
    </row>
    <row r="129" spans="1:14" ht="12.75" customHeight="1" x14ac:dyDescent="0.25">
      <c r="A129" s="79"/>
      <c r="B129" s="29" t="s">
        <v>25</v>
      </c>
      <c r="C129" s="30" t="s">
        <v>20</v>
      </c>
      <c r="D129" s="31">
        <f t="shared" si="2"/>
        <v>7.9</v>
      </c>
      <c r="E129" s="31">
        <v>7.9</v>
      </c>
      <c r="F129" s="31"/>
      <c r="G129" s="39"/>
      <c r="H129" s="9"/>
      <c r="I129" s="10"/>
      <c r="J129" s="11"/>
      <c r="K129" s="12"/>
      <c r="L129" s="12"/>
      <c r="M129" s="12"/>
      <c r="N129" s="12"/>
    </row>
    <row r="130" spans="1:14" ht="12.75" customHeight="1" x14ac:dyDescent="0.25">
      <c r="A130" s="79"/>
      <c r="B130" s="29" t="s">
        <v>18</v>
      </c>
      <c r="C130" s="30" t="s">
        <v>20</v>
      </c>
      <c r="D130" s="31">
        <f t="shared" si="2"/>
        <v>0.60000000000000009</v>
      </c>
      <c r="E130" s="31">
        <v>0.60000000000000009</v>
      </c>
      <c r="F130" s="31"/>
      <c r="G130" s="39"/>
      <c r="H130" s="9"/>
      <c r="I130" s="13"/>
      <c r="J130" s="14"/>
      <c r="K130" s="15"/>
      <c r="L130" s="15"/>
      <c r="M130" s="15"/>
      <c r="N130" s="15"/>
    </row>
    <row r="131" spans="1:14" ht="15" customHeight="1" x14ac:dyDescent="0.25">
      <c r="A131" s="79" t="s">
        <v>61</v>
      </c>
      <c r="B131" s="46" t="s">
        <v>62</v>
      </c>
      <c r="C131" s="41"/>
      <c r="D131" s="42">
        <f t="shared" si="2"/>
        <v>881.10000000000014</v>
      </c>
      <c r="E131" s="42">
        <f>SUM(E132:E136)</f>
        <v>881.10000000000014</v>
      </c>
      <c r="F131" s="42">
        <f>SUM(F132:F136)</f>
        <v>686</v>
      </c>
      <c r="G131" s="43">
        <f>SUM(G132:G136)</f>
        <v>0</v>
      </c>
      <c r="H131" s="9"/>
      <c r="I131" s="13"/>
      <c r="J131" s="14"/>
      <c r="K131" s="15"/>
      <c r="L131" s="15"/>
      <c r="M131" s="15"/>
      <c r="N131" s="15"/>
    </row>
    <row r="132" spans="1:14" ht="12.75" customHeight="1" x14ac:dyDescent="0.25">
      <c r="A132" s="79"/>
      <c r="B132" s="36" t="s">
        <v>19</v>
      </c>
      <c r="C132" s="30" t="s">
        <v>15</v>
      </c>
      <c r="D132" s="31">
        <f t="shared" si="2"/>
        <v>31</v>
      </c>
      <c r="E132" s="31">
        <v>31</v>
      </c>
      <c r="F132" s="31"/>
      <c r="G132" s="47"/>
      <c r="H132" s="9"/>
      <c r="I132" s="13"/>
      <c r="J132" s="14"/>
      <c r="K132" s="15"/>
      <c r="L132" s="15"/>
      <c r="M132" s="15"/>
      <c r="N132" s="15"/>
    </row>
    <row r="133" spans="1:14" ht="12.75" customHeight="1" x14ac:dyDescent="0.25">
      <c r="A133" s="79"/>
      <c r="B133" s="29" t="s">
        <v>14</v>
      </c>
      <c r="C133" s="30" t="s">
        <v>20</v>
      </c>
      <c r="D133" s="31">
        <f t="shared" si="2"/>
        <v>325.8</v>
      </c>
      <c r="E133" s="31">
        <v>325.8</v>
      </c>
      <c r="F133" s="31">
        <v>216.4</v>
      </c>
      <c r="G133" s="39"/>
      <c r="H133" s="9"/>
      <c r="I133" s="13"/>
      <c r="J133" s="14"/>
      <c r="K133" s="15"/>
      <c r="L133" s="15"/>
      <c r="M133" s="15"/>
      <c r="N133" s="15"/>
    </row>
    <row r="134" spans="1:14" ht="12.75" customHeight="1" x14ac:dyDescent="0.25">
      <c r="A134" s="79"/>
      <c r="B134" s="29" t="s">
        <v>155</v>
      </c>
      <c r="C134" s="30" t="s">
        <v>20</v>
      </c>
      <c r="D134" s="31">
        <f t="shared" si="2"/>
        <v>486.9</v>
      </c>
      <c r="E134" s="31">
        <v>486.9</v>
      </c>
      <c r="F134" s="31">
        <v>469.6</v>
      </c>
      <c r="G134" s="39"/>
      <c r="H134" s="9"/>
      <c r="I134" s="13"/>
      <c r="J134" s="14"/>
      <c r="K134" s="15"/>
      <c r="L134" s="15"/>
      <c r="M134" s="15"/>
      <c r="N134" s="15"/>
    </row>
    <row r="135" spans="1:14" ht="12.75" customHeight="1" x14ac:dyDescent="0.25">
      <c r="A135" s="79"/>
      <c r="B135" s="29" t="s">
        <v>25</v>
      </c>
      <c r="C135" s="30" t="s">
        <v>20</v>
      </c>
      <c r="D135" s="31">
        <f t="shared" si="2"/>
        <v>22.2</v>
      </c>
      <c r="E135" s="31">
        <v>22.2</v>
      </c>
      <c r="F135" s="31"/>
      <c r="G135" s="39"/>
      <c r="H135" s="9"/>
      <c r="I135" s="13"/>
      <c r="J135" s="14"/>
      <c r="K135" s="15"/>
      <c r="L135" s="15"/>
      <c r="M135" s="15"/>
      <c r="N135" s="15"/>
    </row>
    <row r="136" spans="1:14" ht="12.75" customHeight="1" x14ac:dyDescent="0.25">
      <c r="A136" s="79"/>
      <c r="B136" s="29" t="s">
        <v>18</v>
      </c>
      <c r="C136" s="30" t="s">
        <v>20</v>
      </c>
      <c r="D136" s="31">
        <f t="shared" si="2"/>
        <v>15.2</v>
      </c>
      <c r="E136" s="31">
        <v>15.2</v>
      </c>
      <c r="F136" s="39"/>
      <c r="G136" s="39"/>
      <c r="H136" s="9"/>
      <c r="I136" s="13"/>
      <c r="J136" s="14"/>
      <c r="K136" s="15"/>
      <c r="L136" s="15"/>
      <c r="M136" s="15"/>
      <c r="N136" s="15"/>
    </row>
    <row r="137" spans="1:14" ht="15" customHeight="1" x14ac:dyDescent="0.25">
      <c r="A137" s="76" t="s">
        <v>63</v>
      </c>
      <c r="B137" s="46" t="s">
        <v>64</v>
      </c>
      <c r="C137" s="41"/>
      <c r="D137" s="42">
        <f t="shared" si="2"/>
        <v>706</v>
      </c>
      <c r="E137" s="42">
        <f>SUM(E138:E142)</f>
        <v>706</v>
      </c>
      <c r="F137" s="42">
        <f>SUM(F138:F142)</f>
        <v>579.5</v>
      </c>
      <c r="G137" s="43">
        <f>SUM(G138:G142)</f>
        <v>0</v>
      </c>
      <c r="H137" s="9"/>
      <c r="I137" s="13"/>
      <c r="J137" s="14"/>
      <c r="K137" s="15"/>
      <c r="L137" s="15"/>
      <c r="M137" s="15"/>
      <c r="N137" s="15"/>
    </row>
    <row r="138" spans="1:14" ht="12.75" customHeight="1" x14ac:dyDescent="0.25">
      <c r="A138" s="76"/>
      <c r="B138" s="36" t="s">
        <v>19</v>
      </c>
      <c r="C138" s="30" t="s">
        <v>15</v>
      </c>
      <c r="D138" s="31">
        <f t="shared" si="2"/>
        <v>17</v>
      </c>
      <c r="E138" s="31">
        <v>17</v>
      </c>
      <c r="F138" s="31"/>
      <c r="G138" s="47"/>
      <c r="H138" s="9"/>
      <c r="I138" s="10"/>
      <c r="K138" s="12"/>
      <c r="L138" s="12"/>
      <c r="M138" s="12"/>
      <c r="N138" s="12"/>
    </row>
    <row r="139" spans="1:14" ht="12.75" customHeight="1" x14ac:dyDescent="0.25">
      <c r="A139" s="76"/>
      <c r="B139" s="29" t="s">
        <v>14</v>
      </c>
      <c r="C139" s="30" t="s">
        <v>20</v>
      </c>
      <c r="D139" s="31">
        <f t="shared" si="2"/>
        <v>293.60000000000002</v>
      </c>
      <c r="E139" s="31">
        <v>293.60000000000002</v>
      </c>
      <c r="F139" s="31">
        <v>212.6</v>
      </c>
      <c r="G139" s="39"/>
      <c r="H139" s="9"/>
      <c r="I139" s="10"/>
      <c r="J139" s="11"/>
      <c r="K139" s="12"/>
      <c r="L139" s="12"/>
      <c r="M139" s="12"/>
      <c r="N139" s="12"/>
    </row>
    <row r="140" spans="1:14" ht="12.75" customHeight="1" x14ac:dyDescent="0.25">
      <c r="A140" s="76"/>
      <c r="B140" s="29" t="s">
        <v>155</v>
      </c>
      <c r="C140" s="30" t="s">
        <v>20</v>
      </c>
      <c r="D140" s="31">
        <f t="shared" si="2"/>
        <v>379.6</v>
      </c>
      <c r="E140" s="31">
        <v>379.6</v>
      </c>
      <c r="F140" s="31">
        <v>366.9</v>
      </c>
      <c r="G140" s="39"/>
      <c r="H140" s="9"/>
      <c r="I140" s="10"/>
      <c r="J140" s="11"/>
      <c r="K140" s="12"/>
      <c r="L140" s="12"/>
      <c r="M140" s="12"/>
      <c r="N140" s="12"/>
    </row>
    <row r="141" spans="1:14" ht="12.75" customHeight="1" x14ac:dyDescent="0.25">
      <c r="A141" s="76"/>
      <c r="B141" s="29" t="s">
        <v>25</v>
      </c>
      <c r="C141" s="30" t="s">
        <v>20</v>
      </c>
      <c r="D141" s="31">
        <f t="shared" si="2"/>
        <v>13.4</v>
      </c>
      <c r="E141" s="31">
        <v>13.4</v>
      </c>
      <c r="F141" s="31"/>
      <c r="G141" s="39"/>
      <c r="H141" s="9"/>
      <c r="I141" s="10"/>
      <c r="J141" s="11"/>
      <c r="K141" s="12"/>
      <c r="L141" s="12"/>
      <c r="M141" s="12"/>
      <c r="N141" s="12"/>
    </row>
    <row r="142" spans="1:14" ht="12.75" customHeight="1" x14ac:dyDescent="0.25">
      <c r="A142" s="76"/>
      <c r="B142" s="29" t="s">
        <v>18</v>
      </c>
      <c r="C142" s="30" t="s">
        <v>20</v>
      </c>
      <c r="D142" s="31">
        <f t="shared" si="2"/>
        <v>2.4</v>
      </c>
      <c r="E142" s="31">
        <v>2.4</v>
      </c>
      <c r="F142" s="39"/>
      <c r="G142" s="39"/>
      <c r="H142" s="9"/>
      <c r="I142" s="13"/>
      <c r="J142" s="14"/>
      <c r="K142" s="15"/>
      <c r="L142" s="15"/>
      <c r="M142" s="15"/>
      <c r="N142" s="15"/>
    </row>
    <row r="143" spans="1:14" ht="15" customHeight="1" x14ac:dyDescent="0.25">
      <c r="A143" s="79" t="s">
        <v>65</v>
      </c>
      <c r="B143" s="46" t="s">
        <v>66</v>
      </c>
      <c r="C143" s="41"/>
      <c r="D143" s="42">
        <f t="shared" si="2"/>
        <v>1069</v>
      </c>
      <c r="E143" s="42">
        <f>SUM(E144:E148)</f>
        <v>1069</v>
      </c>
      <c r="F143" s="42">
        <f>SUM(F144:F148)</f>
        <v>851.8</v>
      </c>
      <c r="G143" s="43">
        <f>SUM(G144:G148)</f>
        <v>0</v>
      </c>
      <c r="H143" s="9"/>
      <c r="I143" s="13"/>
      <c r="J143" s="16"/>
      <c r="K143" s="17"/>
      <c r="L143" s="18"/>
      <c r="M143" s="18"/>
      <c r="N143" s="15"/>
    </row>
    <row r="144" spans="1:14" ht="12.75" customHeight="1" x14ac:dyDescent="0.25">
      <c r="A144" s="79"/>
      <c r="B144" s="36" t="s">
        <v>19</v>
      </c>
      <c r="C144" s="30" t="s">
        <v>15</v>
      </c>
      <c r="D144" s="31">
        <f t="shared" si="2"/>
        <v>32.5</v>
      </c>
      <c r="E144" s="31">
        <v>32.5</v>
      </c>
      <c r="F144" s="31"/>
      <c r="G144" s="47"/>
      <c r="H144" s="9"/>
      <c r="I144" s="13"/>
      <c r="J144" s="16"/>
      <c r="K144" s="17"/>
      <c r="L144" s="19"/>
      <c r="M144" s="19"/>
      <c r="N144" s="15"/>
    </row>
    <row r="145" spans="1:14" ht="12.75" customHeight="1" x14ac:dyDescent="0.25">
      <c r="A145" s="79"/>
      <c r="B145" s="29" t="s">
        <v>14</v>
      </c>
      <c r="C145" s="30" t="s">
        <v>20</v>
      </c>
      <c r="D145" s="31">
        <f t="shared" si="2"/>
        <v>394.2</v>
      </c>
      <c r="E145" s="31">
        <v>394.2</v>
      </c>
      <c r="F145" s="31">
        <v>254.2</v>
      </c>
      <c r="G145" s="39"/>
      <c r="H145" s="9"/>
      <c r="I145" s="13"/>
      <c r="J145" s="16"/>
      <c r="K145" s="17"/>
      <c r="L145" s="18"/>
      <c r="M145" s="18"/>
      <c r="N145" s="15"/>
    </row>
    <row r="146" spans="1:14" ht="12.75" customHeight="1" x14ac:dyDescent="0.25">
      <c r="A146" s="79"/>
      <c r="B146" s="29" t="s">
        <v>155</v>
      </c>
      <c r="C146" s="30" t="s">
        <v>20</v>
      </c>
      <c r="D146" s="31">
        <f t="shared" si="2"/>
        <v>616.5</v>
      </c>
      <c r="E146" s="31">
        <v>616.5</v>
      </c>
      <c r="F146" s="31">
        <v>597.6</v>
      </c>
      <c r="G146" s="39"/>
      <c r="H146" s="9"/>
      <c r="I146" s="10"/>
      <c r="J146" s="16"/>
      <c r="K146" s="17"/>
      <c r="L146" s="19"/>
      <c r="M146" s="19"/>
      <c r="N146" s="12"/>
    </row>
    <row r="147" spans="1:14" ht="12.75" customHeight="1" x14ac:dyDescent="0.25">
      <c r="A147" s="79"/>
      <c r="B147" s="29" t="s">
        <v>25</v>
      </c>
      <c r="C147" s="30" t="s">
        <v>20</v>
      </c>
      <c r="D147" s="31">
        <f t="shared" si="2"/>
        <v>21.8</v>
      </c>
      <c r="E147" s="31">
        <v>21.8</v>
      </c>
      <c r="F147" s="31"/>
      <c r="G147" s="39"/>
      <c r="H147" s="9"/>
      <c r="I147" s="13"/>
      <c r="J147" s="16"/>
      <c r="K147" s="17"/>
      <c r="L147" s="18"/>
      <c r="M147" s="18"/>
      <c r="N147" s="15"/>
    </row>
    <row r="148" spans="1:14" ht="12.75" customHeight="1" x14ac:dyDescent="0.25">
      <c r="A148" s="79"/>
      <c r="B148" s="29" t="s">
        <v>18</v>
      </c>
      <c r="C148" s="30" t="s">
        <v>20</v>
      </c>
      <c r="D148" s="31">
        <f t="shared" si="2"/>
        <v>4</v>
      </c>
      <c r="E148" s="31">
        <v>4</v>
      </c>
      <c r="F148" s="39"/>
      <c r="G148" s="39"/>
      <c r="H148" s="9"/>
      <c r="I148" s="13"/>
      <c r="J148" s="16"/>
      <c r="K148" s="17"/>
      <c r="L148" s="18"/>
      <c r="M148" s="18"/>
      <c r="N148" s="15"/>
    </row>
    <row r="149" spans="1:14" ht="15" customHeight="1" x14ac:dyDescent="0.25">
      <c r="A149" s="79" t="s">
        <v>67</v>
      </c>
      <c r="B149" s="46" t="s">
        <v>68</v>
      </c>
      <c r="C149" s="41"/>
      <c r="D149" s="42">
        <f t="shared" si="2"/>
        <v>890.6</v>
      </c>
      <c r="E149" s="42">
        <f>SUM(E150:E154)</f>
        <v>890.6</v>
      </c>
      <c r="F149" s="42">
        <f>SUM(F150:F154)</f>
        <v>686</v>
      </c>
      <c r="G149" s="43">
        <f>SUM(G150:G154)</f>
        <v>0</v>
      </c>
      <c r="H149" s="9"/>
      <c r="I149" s="13"/>
      <c r="J149" s="16"/>
      <c r="K149" s="17"/>
      <c r="L149" s="18"/>
      <c r="M149" s="18"/>
      <c r="N149" s="15"/>
    </row>
    <row r="150" spans="1:14" ht="12.75" customHeight="1" x14ac:dyDescent="0.25">
      <c r="A150" s="79"/>
      <c r="B150" s="36" t="s">
        <v>19</v>
      </c>
      <c r="C150" s="30" t="s">
        <v>15</v>
      </c>
      <c r="D150" s="31">
        <f t="shared" si="2"/>
        <v>33.5</v>
      </c>
      <c r="E150" s="31">
        <v>33.5</v>
      </c>
      <c r="F150" s="31"/>
      <c r="G150" s="48"/>
      <c r="H150" s="9"/>
      <c r="I150" s="13"/>
      <c r="J150" s="16"/>
      <c r="K150" s="17"/>
      <c r="L150" s="18"/>
      <c r="M150" s="18"/>
      <c r="N150" s="15"/>
    </row>
    <row r="151" spans="1:14" ht="12.75" customHeight="1" x14ac:dyDescent="0.25">
      <c r="A151" s="79"/>
      <c r="B151" s="29" t="s">
        <v>14</v>
      </c>
      <c r="C151" s="30" t="s">
        <v>20</v>
      </c>
      <c r="D151" s="31">
        <f t="shared" si="2"/>
        <v>361.4</v>
      </c>
      <c r="E151" s="31">
        <v>361.4</v>
      </c>
      <c r="F151" s="31">
        <v>249.2</v>
      </c>
      <c r="G151" s="31"/>
      <c r="H151" s="18"/>
      <c r="I151" s="20"/>
      <c r="J151" s="16"/>
      <c r="K151" s="17"/>
      <c r="L151" s="18"/>
      <c r="M151" s="18"/>
      <c r="N151" s="18"/>
    </row>
    <row r="152" spans="1:14" ht="12.75" customHeight="1" x14ac:dyDescent="0.25">
      <c r="A152" s="79"/>
      <c r="B152" s="29" t="s">
        <v>155</v>
      </c>
      <c r="C152" s="30" t="s">
        <v>20</v>
      </c>
      <c r="D152" s="31">
        <f t="shared" si="2"/>
        <v>456.6</v>
      </c>
      <c r="E152" s="31">
        <v>456.6</v>
      </c>
      <c r="F152" s="31">
        <v>436.8</v>
      </c>
      <c r="G152" s="31"/>
      <c r="J152" s="16"/>
      <c r="K152" s="17"/>
      <c r="L152" s="18"/>
      <c r="M152" s="18"/>
    </row>
    <row r="153" spans="1:14" ht="12.75" customHeight="1" x14ac:dyDescent="0.25">
      <c r="A153" s="79"/>
      <c r="B153" s="29" t="s">
        <v>25</v>
      </c>
      <c r="C153" s="30" t="s">
        <v>20</v>
      </c>
      <c r="D153" s="31">
        <f t="shared" ref="D153:D216" si="3">SUM(G153+E153)</f>
        <v>25.4</v>
      </c>
      <c r="E153" s="31">
        <v>25.4</v>
      </c>
      <c r="F153" s="31"/>
      <c r="G153" s="39"/>
      <c r="J153" s="16"/>
      <c r="K153" s="17"/>
      <c r="L153" s="18"/>
      <c r="M153" s="18"/>
    </row>
    <row r="154" spans="1:14" ht="12.75" customHeight="1" x14ac:dyDescent="0.25">
      <c r="A154" s="79"/>
      <c r="B154" s="29" t="s">
        <v>18</v>
      </c>
      <c r="C154" s="30" t="s">
        <v>20</v>
      </c>
      <c r="D154" s="31">
        <f t="shared" si="3"/>
        <v>13.7</v>
      </c>
      <c r="E154" s="31">
        <v>13.7</v>
      </c>
      <c r="F154" s="39"/>
      <c r="G154" s="39"/>
      <c r="J154" s="16"/>
      <c r="K154" s="17"/>
      <c r="L154" s="18"/>
      <c r="M154" s="18"/>
    </row>
    <row r="155" spans="1:14" ht="15" customHeight="1" x14ac:dyDescent="0.25">
      <c r="A155" s="79" t="s">
        <v>69</v>
      </c>
      <c r="B155" s="46" t="s">
        <v>70</v>
      </c>
      <c r="C155" s="41"/>
      <c r="D155" s="42">
        <f t="shared" si="3"/>
        <v>1319.9</v>
      </c>
      <c r="E155" s="42">
        <f>SUM(E156:E160)</f>
        <v>1319.9</v>
      </c>
      <c r="F155" s="42">
        <f>SUM(F156:F160)</f>
        <v>1054.8999999999999</v>
      </c>
      <c r="G155" s="43">
        <f>SUM(G156:G160)</f>
        <v>0</v>
      </c>
      <c r="J155" s="16"/>
      <c r="K155" s="17"/>
      <c r="L155" s="18"/>
      <c r="M155" s="18"/>
    </row>
    <row r="156" spans="1:14" ht="12.75" customHeight="1" x14ac:dyDescent="0.25">
      <c r="A156" s="79"/>
      <c r="B156" s="36" t="s">
        <v>19</v>
      </c>
      <c r="C156" s="30" t="s">
        <v>15</v>
      </c>
      <c r="D156" s="31">
        <f t="shared" si="3"/>
        <v>28</v>
      </c>
      <c r="E156" s="31">
        <v>28</v>
      </c>
      <c r="F156" s="31"/>
      <c r="G156" s="47"/>
      <c r="J156" s="16"/>
      <c r="K156" s="17"/>
      <c r="L156" s="18"/>
      <c r="M156" s="18"/>
    </row>
    <row r="157" spans="1:14" ht="12.75" customHeight="1" x14ac:dyDescent="0.25">
      <c r="A157" s="79"/>
      <c r="B157" s="29" t="s">
        <v>14</v>
      </c>
      <c r="C157" s="30" t="s">
        <v>20</v>
      </c>
      <c r="D157" s="31">
        <f t="shared" si="3"/>
        <v>411.6</v>
      </c>
      <c r="E157" s="31">
        <v>411.6</v>
      </c>
      <c r="F157" s="31">
        <v>224.6</v>
      </c>
      <c r="G157" s="39"/>
      <c r="J157" s="16"/>
      <c r="K157" s="17"/>
      <c r="L157" s="19"/>
      <c r="M157" s="19"/>
    </row>
    <row r="158" spans="1:14" ht="12.75" customHeight="1" x14ac:dyDescent="0.25">
      <c r="A158" s="79"/>
      <c r="B158" s="29" t="s">
        <v>155</v>
      </c>
      <c r="C158" s="30" t="s">
        <v>20</v>
      </c>
      <c r="D158" s="31">
        <f t="shared" si="3"/>
        <v>860.1</v>
      </c>
      <c r="E158" s="31">
        <v>860.1</v>
      </c>
      <c r="F158" s="31">
        <v>830.3</v>
      </c>
      <c r="G158" s="39"/>
      <c r="J158" s="16"/>
      <c r="K158" s="17"/>
      <c r="L158" s="19"/>
      <c r="M158" s="19"/>
    </row>
    <row r="159" spans="1:14" ht="12.75" customHeight="1" x14ac:dyDescent="0.25">
      <c r="A159" s="79"/>
      <c r="B159" s="29" t="s">
        <v>25</v>
      </c>
      <c r="C159" s="30" t="s">
        <v>20</v>
      </c>
      <c r="D159" s="31">
        <f t="shared" si="3"/>
        <v>16.8</v>
      </c>
      <c r="E159" s="31">
        <v>16.8</v>
      </c>
      <c r="F159" s="31"/>
      <c r="G159" s="39"/>
      <c r="J159" s="16"/>
      <c r="K159" s="17"/>
      <c r="L159" s="19"/>
      <c r="M159" s="19"/>
    </row>
    <row r="160" spans="1:14" ht="12.75" customHeight="1" x14ac:dyDescent="0.25">
      <c r="A160" s="79"/>
      <c r="B160" s="29" t="s">
        <v>18</v>
      </c>
      <c r="C160" s="30" t="s">
        <v>20</v>
      </c>
      <c r="D160" s="31">
        <f t="shared" si="3"/>
        <v>3.4</v>
      </c>
      <c r="E160" s="31">
        <v>3.4</v>
      </c>
      <c r="F160" s="39"/>
      <c r="G160" s="39"/>
      <c r="J160" s="16"/>
      <c r="K160" s="17"/>
      <c r="L160" s="19"/>
      <c r="M160" s="19"/>
    </row>
    <row r="161" spans="1:14" ht="15" customHeight="1" x14ac:dyDescent="0.25">
      <c r="A161" s="79" t="s">
        <v>71</v>
      </c>
      <c r="B161" s="40" t="s">
        <v>72</v>
      </c>
      <c r="C161" s="41"/>
      <c r="D161" s="42">
        <f t="shared" si="3"/>
        <v>366.3</v>
      </c>
      <c r="E161" s="42">
        <f>SUM(E162:E165)</f>
        <v>366.3</v>
      </c>
      <c r="F161" s="42">
        <f>SUM(F162:F165)</f>
        <v>307.5</v>
      </c>
      <c r="G161" s="43">
        <f>SUM(G162:G165)</f>
        <v>0</v>
      </c>
      <c r="J161" s="16"/>
      <c r="K161" s="17"/>
      <c r="L161" s="19"/>
      <c r="M161" s="19"/>
    </row>
    <row r="162" spans="1:14" ht="12.75" customHeight="1" x14ac:dyDescent="0.25">
      <c r="A162" s="79"/>
      <c r="B162" s="36" t="s">
        <v>19</v>
      </c>
      <c r="C162" s="30" t="s">
        <v>15</v>
      </c>
      <c r="D162" s="31">
        <f t="shared" si="3"/>
        <v>11</v>
      </c>
      <c r="E162" s="31">
        <v>11</v>
      </c>
      <c r="F162" s="31"/>
      <c r="G162" s="47"/>
      <c r="J162" s="16"/>
      <c r="K162" s="17"/>
      <c r="L162" s="19"/>
      <c r="M162" s="19"/>
    </row>
    <row r="163" spans="1:14" ht="12.75" customHeight="1" x14ac:dyDescent="0.25">
      <c r="A163" s="79"/>
      <c r="B163" s="29" t="s">
        <v>14</v>
      </c>
      <c r="C163" s="30" t="s">
        <v>20</v>
      </c>
      <c r="D163" s="31">
        <f t="shared" si="3"/>
        <v>152.5</v>
      </c>
      <c r="E163" s="31">
        <v>152.5</v>
      </c>
      <c r="F163" s="31">
        <v>116</v>
      </c>
      <c r="G163" s="39"/>
      <c r="J163" s="16"/>
      <c r="K163" s="17"/>
      <c r="L163" s="19"/>
      <c r="M163" s="19"/>
    </row>
    <row r="164" spans="1:14" ht="12.75" customHeight="1" x14ac:dyDescent="0.25">
      <c r="A164" s="79"/>
      <c r="B164" s="29" t="s">
        <v>155</v>
      </c>
      <c r="C164" s="30" t="s">
        <v>20</v>
      </c>
      <c r="D164" s="31">
        <f t="shared" si="3"/>
        <v>196.8</v>
      </c>
      <c r="E164" s="31">
        <v>196.8</v>
      </c>
      <c r="F164" s="31">
        <v>191.5</v>
      </c>
      <c r="G164" s="39"/>
      <c r="J164" s="16"/>
      <c r="K164" s="17"/>
      <c r="L164" s="19"/>
      <c r="M164" s="19"/>
    </row>
    <row r="165" spans="1:14" ht="12.75" customHeight="1" x14ac:dyDescent="0.25">
      <c r="A165" s="79"/>
      <c r="B165" s="29" t="s">
        <v>18</v>
      </c>
      <c r="C165" s="30" t="s">
        <v>20</v>
      </c>
      <c r="D165" s="31">
        <f t="shared" si="3"/>
        <v>6</v>
      </c>
      <c r="E165" s="31">
        <v>6</v>
      </c>
      <c r="F165" s="31"/>
      <c r="G165" s="39"/>
      <c r="J165" s="16"/>
      <c r="K165" s="17"/>
      <c r="L165" s="19"/>
      <c r="M165" s="19"/>
    </row>
    <row r="166" spans="1:14" ht="15" customHeight="1" x14ac:dyDescent="0.25">
      <c r="A166" s="79" t="s">
        <v>73</v>
      </c>
      <c r="B166" s="40" t="s">
        <v>74</v>
      </c>
      <c r="C166" s="41"/>
      <c r="D166" s="42">
        <f t="shared" si="3"/>
        <v>392.40000000000003</v>
      </c>
      <c r="E166" s="42">
        <f>SUM(E167:E171)</f>
        <v>392.40000000000003</v>
      </c>
      <c r="F166" s="42">
        <f>SUM(F167:F171)</f>
        <v>332.20000000000005</v>
      </c>
      <c r="G166" s="43">
        <f>SUM(G167:G171)</f>
        <v>0</v>
      </c>
      <c r="J166" s="16"/>
      <c r="K166" s="17"/>
      <c r="L166" s="19"/>
      <c r="M166" s="19"/>
    </row>
    <row r="167" spans="1:14" ht="12.75" customHeight="1" x14ac:dyDescent="0.25">
      <c r="A167" s="79"/>
      <c r="B167" s="36" t="s">
        <v>19</v>
      </c>
      <c r="C167" s="30" t="s">
        <v>15</v>
      </c>
      <c r="D167" s="31">
        <f t="shared" si="3"/>
        <v>7.5</v>
      </c>
      <c r="E167" s="31">
        <v>7.5</v>
      </c>
      <c r="F167" s="31"/>
      <c r="G167" s="47"/>
      <c r="J167" s="16"/>
      <c r="K167" s="17"/>
      <c r="L167" s="19"/>
      <c r="M167" s="19"/>
    </row>
    <row r="168" spans="1:14" ht="12.75" customHeight="1" x14ac:dyDescent="0.25">
      <c r="A168" s="79"/>
      <c r="B168" s="29" t="s">
        <v>14</v>
      </c>
      <c r="C168" s="30" t="s">
        <v>20</v>
      </c>
      <c r="D168" s="31">
        <f t="shared" si="3"/>
        <v>169.4</v>
      </c>
      <c r="E168" s="31">
        <v>169.4</v>
      </c>
      <c r="F168" s="31">
        <v>130.80000000000001</v>
      </c>
      <c r="G168" s="39"/>
      <c r="J168" s="16"/>
      <c r="K168" s="17"/>
      <c r="L168" s="18"/>
      <c r="M168" s="18"/>
    </row>
    <row r="169" spans="1:14" ht="12.75" customHeight="1" x14ac:dyDescent="0.25">
      <c r="A169" s="79"/>
      <c r="B169" s="29" t="s">
        <v>155</v>
      </c>
      <c r="C169" s="30" t="s">
        <v>20</v>
      </c>
      <c r="D169" s="31">
        <f t="shared" si="3"/>
        <v>207.9</v>
      </c>
      <c r="E169" s="31">
        <v>207.9</v>
      </c>
      <c r="F169" s="31">
        <v>201.4</v>
      </c>
      <c r="G169" s="39"/>
      <c r="J169" s="16"/>
      <c r="K169" s="17"/>
      <c r="L169" s="18"/>
      <c r="M169" s="18"/>
    </row>
    <row r="170" spans="1:14" ht="12.75" customHeight="1" x14ac:dyDescent="0.25">
      <c r="A170" s="79"/>
      <c r="B170" s="29" t="s">
        <v>25</v>
      </c>
      <c r="C170" s="30" t="s">
        <v>20</v>
      </c>
      <c r="D170" s="31">
        <f t="shared" si="3"/>
        <v>3.8</v>
      </c>
      <c r="E170" s="31">
        <v>3.8</v>
      </c>
      <c r="F170" s="31"/>
      <c r="G170" s="39"/>
      <c r="J170" s="16"/>
      <c r="K170" s="17"/>
      <c r="L170" s="18"/>
      <c r="M170" s="18"/>
    </row>
    <row r="171" spans="1:14" ht="12.75" customHeight="1" x14ac:dyDescent="0.25">
      <c r="A171" s="79"/>
      <c r="B171" s="29" t="s">
        <v>18</v>
      </c>
      <c r="C171" s="30" t="s">
        <v>20</v>
      </c>
      <c r="D171" s="31">
        <f t="shared" si="3"/>
        <v>3.8</v>
      </c>
      <c r="E171" s="31">
        <v>3.8</v>
      </c>
      <c r="F171" s="31"/>
      <c r="G171" s="39"/>
      <c r="J171" s="16"/>
      <c r="K171" s="17"/>
      <c r="L171" s="18"/>
      <c r="M171" s="18"/>
    </row>
    <row r="172" spans="1:14" ht="15" customHeight="1" x14ac:dyDescent="0.25">
      <c r="A172" s="79" t="s">
        <v>75</v>
      </c>
      <c r="B172" s="40" t="s">
        <v>77</v>
      </c>
      <c r="C172" s="41"/>
      <c r="D172" s="42">
        <f t="shared" si="3"/>
        <v>444.3</v>
      </c>
      <c r="E172" s="42">
        <f>SUM(E173:E176)</f>
        <v>444.3</v>
      </c>
      <c r="F172" s="42">
        <f>SUM(F173:F176)</f>
        <v>370.8</v>
      </c>
      <c r="G172" s="43">
        <f>SUM(G173:G176)</f>
        <v>0</v>
      </c>
      <c r="I172" s="20"/>
      <c r="J172" s="16"/>
      <c r="K172" s="17"/>
      <c r="L172" s="18"/>
      <c r="M172" s="18"/>
      <c r="N172" s="18"/>
    </row>
    <row r="173" spans="1:14" ht="12.75" customHeight="1" x14ac:dyDescent="0.25">
      <c r="A173" s="79"/>
      <c r="B173" s="36" t="s">
        <v>19</v>
      </c>
      <c r="C173" s="30" t="s">
        <v>15</v>
      </c>
      <c r="D173" s="31">
        <f t="shared" si="3"/>
        <v>14</v>
      </c>
      <c r="E173" s="31">
        <v>14</v>
      </c>
      <c r="F173" s="31"/>
      <c r="G173" s="48"/>
      <c r="I173" s="20"/>
      <c r="J173" s="16"/>
      <c r="K173" s="17"/>
      <c r="L173" s="18"/>
      <c r="M173" s="18"/>
      <c r="N173" s="18"/>
    </row>
    <row r="174" spans="1:14" ht="12.75" customHeight="1" x14ac:dyDescent="0.25">
      <c r="A174" s="79"/>
      <c r="B174" s="29" t="s">
        <v>14</v>
      </c>
      <c r="C174" s="30" t="s">
        <v>20</v>
      </c>
      <c r="D174" s="31">
        <f t="shared" si="3"/>
        <v>228.5</v>
      </c>
      <c r="E174" s="31">
        <v>228.5</v>
      </c>
      <c r="F174" s="31">
        <v>184</v>
      </c>
      <c r="G174" s="31"/>
      <c r="I174" s="20"/>
      <c r="J174" s="16"/>
      <c r="K174" s="17"/>
      <c r="L174" s="18"/>
      <c r="M174" s="18"/>
      <c r="N174" s="18"/>
    </row>
    <row r="175" spans="1:14" ht="12.75" customHeight="1" x14ac:dyDescent="0.25">
      <c r="A175" s="79"/>
      <c r="B175" s="29" t="s">
        <v>155</v>
      </c>
      <c r="C175" s="30" t="s">
        <v>20</v>
      </c>
      <c r="D175" s="31">
        <f t="shared" si="3"/>
        <v>192.5</v>
      </c>
      <c r="E175" s="31">
        <v>192.5</v>
      </c>
      <c r="F175" s="31">
        <v>186.8</v>
      </c>
      <c r="G175" s="39"/>
      <c r="I175" s="20"/>
      <c r="J175" s="16"/>
      <c r="K175" s="17"/>
      <c r="L175" s="18"/>
      <c r="M175" s="18"/>
      <c r="N175" s="18"/>
    </row>
    <row r="176" spans="1:14" ht="12.75" customHeight="1" x14ac:dyDescent="0.25">
      <c r="A176" s="79"/>
      <c r="B176" s="29" t="s">
        <v>18</v>
      </c>
      <c r="C176" s="30" t="s">
        <v>20</v>
      </c>
      <c r="D176" s="31">
        <f t="shared" si="3"/>
        <v>9.3000000000000007</v>
      </c>
      <c r="E176" s="31">
        <v>9.3000000000000007</v>
      </c>
      <c r="F176" s="31"/>
      <c r="G176" s="39"/>
      <c r="I176" s="20"/>
      <c r="J176" s="16"/>
      <c r="K176" s="17"/>
      <c r="L176" s="18"/>
      <c r="M176" s="18"/>
      <c r="N176" s="18"/>
    </row>
    <row r="177" spans="1:14" ht="15" customHeight="1" x14ac:dyDescent="0.25">
      <c r="A177" s="79" t="s">
        <v>76</v>
      </c>
      <c r="B177" s="40" t="s">
        <v>79</v>
      </c>
      <c r="C177" s="41"/>
      <c r="D177" s="42">
        <f t="shared" si="3"/>
        <v>343.19999999999993</v>
      </c>
      <c r="E177" s="42">
        <f>SUM(E178:E182)</f>
        <v>343.19999999999993</v>
      </c>
      <c r="F177" s="42">
        <f>SUM(F178:F182)</f>
        <v>278.3</v>
      </c>
      <c r="G177" s="43">
        <f>SUM(G178:G182)</f>
        <v>0</v>
      </c>
      <c r="I177" s="20"/>
      <c r="J177" s="16"/>
      <c r="K177" s="17"/>
      <c r="L177" s="18"/>
      <c r="M177" s="18"/>
      <c r="N177" s="18"/>
    </row>
    <row r="178" spans="1:14" ht="12.75" customHeight="1" x14ac:dyDescent="0.25">
      <c r="A178" s="79"/>
      <c r="B178" s="36" t="s">
        <v>19</v>
      </c>
      <c r="C178" s="30" t="s">
        <v>15</v>
      </c>
      <c r="D178" s="31">
        <f t="shared" si="3"/>
        <v>8</v>
      </c>
      <c r="E178" s="31">
        <v>8</v>
      </c>
      <c r="F178" s="31"/>
      <c r="G178" s="48"/>
      <c r="I178" s="20"/>
      <c r="J178" s="16"/>
      <c r="K178" s="17"/>
      <c r="L178" s="18"/>
      <c r="M178" s="18"/>
      <c r="N178" s="18"/>
    </row>
    <row r="179" spans="1:14" ht="12.75" customHeight="1" x14ac:dyDescent="0.25">
      <c r="A179" s="79"/>
      <c r="B179" s="29" t="s">
        <v>14</v>
      </c>
      <c r="C179" s="30" t="s">
        <v>20</v>
      </c>
      <c r="D179" s="31">
        <f t="shared" si="3"/>
        <v>157.30000000000001</v>
      </c>
      <c r="E179" s="31">
        <v>157.30000000000001</v>
      </c>
      <c r="F179" s="31">
        <v>121.4</v>
      </c>
      <c r="G179" s="31"/>
      <c r="I179" s="20"/>
      <c r="J179" s="16"/>
      <c r="K179" s="17"/>
      <c r="L179" s="18"/>
      <c r="M179" s="18"/>
      <c r="N179" s="18"/>
    </row>
    <row r="180" spans="1:14" ht="12.75" customHeight="1" x14ac:dyDescent="0.25">
      <c r="A180" s="79"/>
      <c r="B180" s="29" t="s">
        <v>155</v>
      </c>
      <c r="C180" s="30" t="s">
        <v>20</v>
      </c>
      <c r="D180" s="31">
        <f t="shared" si="3"/>
        <v>161.1</v>
      </c>
      <c r="E180" s="31">
        <v>161.1</v>
      </c>
      <c r="F180" s="31">
        <v>156.9</v>
      </c>
      <c r="G180" s="39"/>
      <c r="I180" s="20"/>
      <c r="J180" s="16"/>
      <c r="K180" s="17"/>
      <c r="L180" s="19"/>
      <c r="M180" s="19"/>
      <c r="N180" s="18"/>
    </row>
    <row r="181" spans="1:14" ht="12.75" customHeight="1" x14ac:dyDescent="0.25">
      <c r="A181" s="79"/>
      <c r="B181" s="29" t="s">
        <v>25</v>
      </c>
      <c r="C181" s="30" t="s">
        <v>20</v>
      </c>
      <c r="D181" s="31">
        <f>SUM(G181+E181)</f>
        <v>14.4</v>
      </c>
      <c r="E181" s="31">
        <v>14.4</v>
      </c>
      <c r="F181" s="31"/>
      <c r="G181" s="39"/>
      <c r="I181" s="20"/>
      <c r="J181" s="16"/>
      <c r="K181" s="17"/>
      <c r="L181" s="19"/>
      <c r="M181" s="19"/>
      <c r="N181" s="18"/>
    </row>
    <row r="182" spans="1:14" ht="12.75" customHeight="1" x14ac:dyDescent="0.25">
      <c r="A182" s="79"/>
      <c r="B182" s="29" t="s">
        <v>18</v>
      </c>
      <c r="C182" s="30" t="s">
        <v>20</v>
      </c>
      <c r="D182" s="31">
        <f t="shared" si="3"/>
        <v>2.4</v>
      </c>
      <c r="E182" s="31">
        <v>2.4</v>
      </c>
      <c r="F182" s="31"/>
      <c r="G182" s="39"/>
      <c r="I182" s="20"/>
      <c r="J182" s="16"/>
      <c r="K182" s="17"/>
      <c r="L182" s="19"/>
      <c r="M182" s="19"/>
      <c r="N182" s="18"/>
    </row>
    <row r="183" spans="1:14" ht="15" customHeight="1" x14ac:dyDescent="0.25">
      <c r="A183" s="79" t="s">
        <v>78</v>
      </c>
      <c r="B183" s="40" t="s">
        <v>81</v>
      </c>
      <c r="C183" s="41"/>
      <c r="D183" s="42">
        <f t="shared" si="3"/>
        <v>438.8</v>
      </c>
      <c r="E183" s="42">
        <f>SUM(E184:E188)</f>
        <v>438.8</v>
      </c>
      <c r="F183" s="42">
        <f>SUM(F184:F188)</f>
        <v>364.20000000000005</v>
      </c>
      <c r="G183" s="43">
        <f>SUM(G184:G188)</f>
        <v>0</v>
      </c>
      <c r="I183" s="20"/>
      <c r="J183" s="16"/>
      <c r="K183" s="17"/>
      <c r="L183" s="19"/>
      <c r="M183" s="19"/>
      <c r="N183" s="18"/>
    </row>
    <row r="184" spans="1:14" ht="12.75" customHeight="1" x14ac:dyDescent="0.25">
      <c r="A184" s="79"/>
      <c r="B184" s="36" t="s">
        <v>19</v>
      </c>
      <c r="C184" s="30" t="s">
        <v>15</v>
      </c>
      <c r="D184" s="31">
        <f t="shared" si="3"/>
        <v>14.5</v>
      </c>
      <c r="E184" s="31">
        <v>14.5</v>
      </c>
      <c r="F184" s="31"/>
      <c r="G184" s="47"/>
      <c r="I184" s="20"/>
      <c r="J184" s="16"/>
      <c r="K184" s="17"/>
      <c r="L184" s="19"/>
      <c r="M184" s="19"/>
      <c r="N184" s="18"/>
    </row>
    <row r="185" spans="1:14" ht="12.75" customHeight="1" x14ac:dyDescent="0.25">
      <c r="A185" s="79"/>
      <c r="B185" s="29" t="s">
        <v>14</v>
      </c>
      <c r="C185" s="30" t="s">
        <v>20</v>
      </c>
      <c r="D185" s="31">
        <f t="shared" si="3"/>
        <v>163.9</v>
      </c>
      <c r="E185" s="31">
        <v>163.9</v>
      </c>
      <c r="F185" s="31">
        <v>121.4</v>
      </c>
      <c r="G185" s="39"/>
      <c r="I185" s="20"/>
      <c r="J185" s="16"/>
      <c r="K185" s="17"/>
      <c r="L185" s="19"/>
      <c r="M185" s="19"/>
      <c r="N185" s="18"/>
    </row>
    <row r="186" spans="1:14" ht="12.75" customHeight="1" x14ac:dyDescent="0.25">
      <c r="A186" s="79"/>
      <c r="B186" s="29" t="s">
        <v>155</v>
      </c>
      <c r="C186" s="30" t="s">
        <v>20</v>
      </c>
      <c r="D186" s="31">
        <f t="shared" si="3"/>
        <v>249.4</v>
      </c>
      <c r="E186" s="31">
        <v>249.4</v>
      </c>
      <c r="F186" s="31">
        <v>242.8</v>
      </c>
      <c r="G186" s="39"/>
      <c r="I186" s="20"/>
      <c r="J186" s="16"/>
      <c r="K186" s="17"/>
      <c r="L186" s="19"/>
      <c r="M186" s="19"/>
      <c r="N186" s="18"/>
    </row>
    <row r="187" spans="1:14" ht="12.75" customHeight="1" x14ac:dyDescent="0.25">
      <c r="A187" s="79"/>
      <c r="B187" s="29" t="s">
        <v>25</v>
      </c>
      <c r="C187" s="30" t="s">
        <v>20</v>
      </c>
      <c r="D187" s="31">
        <f t="shared" si="3"/>
        <v>7.3</v>
      </c>
      <c r="E187" s="31">
        <v>7.3</v>
      </c>
      <c r="F187" s="31"/>
      <c r="G187" s="39"/>
      <c r="I187" s="20"/>
      <c r="J187" s="16"/>
      <c r="K187" s="17"/>
      <c r="L187" s="19"/>
      <c r="M187" s="19"/>
      <c r="N187" s="18"/>
    </row>
    <row r="188" spans="1:14" ht="12.75" customHeight="1" x14ac:dyDescent="0.25">
      <c r="A188" s="79"/>
      <c r="B188" s="29" t="s">
        <v>18</v>
      </c>
      <c r="C188" s="30" t="s">
        <v>20</v>
      </c>
      <c r="D188" s="31">
        <f t="shared" si="3"/>
        <v>3.7</v>
      </c>
      <c r="E188" s="31">
        <v>3.7</v>
      </c>
      <c r="F188" s="31"/>
      <c r="G188" s="39"/>
      <c r="I188" s="20"/>
      <c r="J188" s="16"/>
      <c r="K188" s="17"/>
      <c r="L188" s="19"/>
      <c r="M188" s="19"/>
      <c r="N188" s="18"/>
    </row>
    <row r="189" spans="1:14" ht="15" customHeight="1" x14ac:dyDescent="0.25">
      <c r="A189" s="79" t="s">
        <v>80</v>
      </c>
      <c r="B189" s="40" t="s">
        <v>83</v>
      </c>
      <c r="C189" s="41"/>
      <c r="D189" s="42">
        <f t="shared" si="3"/>
        <v>499.1</v>
      </c>
      <c r="E189" s="42">
        <f>SUM(E190:E193)</f>
        <v>499.1</v>
      </c>
      <c r="F189" s="42">
        <f>SUM(F190:F193)</f>
        <v>405</v>
      </c>
      <c r="G189" s="43">
        <f>SUM(G190:G193)</f>
        <v>0</v>
      </c>
      <c r="I189" s="20"/>
      <c r="J189" s="16"/>
      <c r="K189" s="17"/>
      <c r="L189" s="19"/>
      <c r="M189" s="19"/>
      <c r="N189" s="18"/>
    </row>
    <row r="190" spans="1:14" ht="12.75" customHeight="1" x14ac:dyDescent="0.25">
      <c r="A190" s="79"/>
      <c r="B190" s="36" t="s">
        <v>19</v>
      </c>
      <c r="C190" s="30" t="s">
        <v>15</v>
      </c>
      <c r="D190" s="31">
        <f t="shared" si="3"/>
        <v>15</v>
      </c>
      <c r="E190" s="31">
        <v>15</v>
      </c>
      <c r="F190" s="31"/>
      <c r="G190" s="47"/>
      <c r="I190" s="20"/>
      <c r="J190" s="16"/>
      <c r="K190" s="17"/>
      <c r="L190" s="19"/>
      <c r="M190" s="19"/>
      <c r="N190" s="18"/>
    </row>
    <row r="191" spans="1:14" ht="12.75" customHeight="1" x14ac:dyDescent="0.25">
      <c r="A191" s="79"/>
      <c r="B191" s="29" t="s">
        <v>14</v>
      </c>
      <c r="C191" s="30" t="s">
        <v>20</v>
      </c>
      <c r="D191" s="31">
        <f t="shared" si="3"/>
        <v>182.8</v>
      </c>
      <c r="E191" s="31">
        <v>182.8</v>
      </c>
      <c r="F191" s="31">
        <v>130.30000000000001</v>
      </c>
      <c r="G191" s="39"/>
      <c r="I191" s="20"/>
      <c r="J191" s="16"/>
      <c r="K191" s="17"/>
      <c r="L191" s="19"/>
      <c r="M191" s="19"/>
      <c r="N191" s="18"/>
    </row>
    <row r="192" spans="1:14" ht="12.75" customHeight="1" x14ac:dyDescent="0.25">
      <c r="A192" s="79"/>
      <c r="B192" s="29" t="s">
        <v>155</v>
      </c>
      <c r="C192" s="30" t="s">
        <v>20</v>
      </c>
      <c r="D192" s="31">
        <f t="shared" si="3"/>
        <v>284.3</v>
      </c>
      <c r="E192" s="31">
        <v>284.3</v>
      </c>
      <c r="F192" s="31">
        <v>274.7</v>
      </c>
      <c r="G192" s="39"/>
      <c r="I192" s="20"/>
      <c r="J192" s="16"/>
      <c r="K192" s="17"/>
      <c r="L192" s="19"/>
      <c r="M192" s="19"/>
      <c r="N192" s="18"/>
    </row>
    <row r="193" spans="1:14" ht="12.75" customHeight="1" x14ac:dyDescent="0.25">
      <c r="A193" s="79"/>
      <c r="B193" s="29" t="s">
        <v>18</v>
      </c>
      <c r="C193" s="30" t="s">
        <v>20</v>
      </c>
      <c r="D193" s="31">
        <f t="shared" si="3"/>
        <v>17</v>
      </c>
      <c r="E193" s="31">
        <v>17</v>
      </c>
      <c r="F193" s="31"/>
      <c r="G193" s="39"/>
      <c r="I193" s="20"/>
      <c r="J193" s="16"/>
      <c r="K193" s="17"/>
      <c r="L193" s="19"/>
      <c r="M193" s="19"/>
      <c r="N193" s="18"/>
    </row>
    <row r="194" spans="1:14" ht="15" customHeight="1" x14ac:dyDescent="0.25">
      <c r="A194" s="79" t="s">
        <v>82</v>
      </c>
      <c r="B194" s="40" t="s">
        <v>85</v>
      </c>
      <c r="C194" s="41"/>
      <c r="D194" s="42">
        <f t="shared" si="3"/>
        <v>510.2</v>
      </c>
      <c r="E194" s="42">
        <f>SUM(E195:E198)</f>
        <v>510.2</v>
      </c>
      <c r="F194" s="42">
        <f>SUM(F195:F198)</f>
        <v>421.9</v>
      </c>
      <c r="G194" s="43">
        <f>SUM(G195:G198)</f>
        <v>0</v>
      </c>
      <c r="I194" s="20"/>
      <c r="J194" s="16"/>
      <c r="K194" s="17"/>
      <c r="L194" s="19"/>
      <c r="M194" s="19"/>
      <c r="N194" s="18"/>
    </row>
    <row r="195" spans="1:14" ht="12.75" customHeight="1" x14ac:dyDescent="0.25">
      <c r="A195" s="79"/>
      <c r="B195" s="36" t="s">
        <v>19</v>
      </c>
      <c r="C195" s="30" t="s">
        <v>15</v>
      </c>
      <c r="D195" s="31">
        <f t="shared" si="3"/>
        <v>13</v>
      </c>
      <c r="E195" s="31">
        <v>13</v>
      </c>
      <c r="F195" s="31"/>
      <c r="G195" s="47"/>
      <c r="I195" s="20"/>
      <c r="J195" s="16"/>
      <c r="K195" s="17"/>
      <c r="L195" s="19"/>
      <c r="M195" s="19"/>
      <c r="N195" s="18"/>
    </row>
    <row r="196" spans="1:14" ht="12.75" customHeight="1" x14ac:dyDescent="0.25">
      <c r="A196" s="79"/>
      <c r="B196" s="29" t="s">
        <v>14</v>
      </c>
      <c r="C196" s="30" t="s">
        <v>20</v>
      </c>
      <c r="D196" s="31">
        <f t="shared" si="3"/>
        <v>232</v>
      </c>
      <c r="E196" s="31">
        <v>232</v>
      </c>
      <c r="F196" s="31">
        <v>181.4</v>
      </c>
      <c r="G196" s="39"/>
      <c r="I196" s="20"/>
      <c r="J196" s="16"/>
      <c r="K196" s="17"/>
      <c r="L196" s="19"/>
      <c r="M196" s="19"/>
      <c r="N196" s="18"/>
    </row>
    <row r="197" spans="1:14" ht="12.75" customHeight="1" x14ac:dyDescent="0.25">
      <c r="A197" s="79"/>
      <c r="B197" s="29" t="s">
        <v>155</v>
      </c>
      <c r="C197" s="30" t="s">
        <v>20</v>
      </c>
      <c r="D197" s="31">
        <f t="shared" si="3"/>
        <v>247.9</v>
      </c>
      <c r="E197" s="31">
        <v>247.9</v>
      </c>
      <c r="F197" s="31">
        <v>240.5</v>
      </c>
      <c r="G197" s="39"/>
      <c r="I197" s="20"/>
      <c r="J197" s="16"/>
      <c r="K197" s="17"/>
      <c r="L197" s="19"/>
      <c r="M197" s="19"/>
      <c r="N197" s="18"/>
    </row>
    <row r="198" spans="1:14" ht="12.75" customHeight="1" x14ac:dyDescent="0.25">
      <c r="A198" s="79"/>
      <c r="B198" s="29" t="s">
        <v>18</v>
      </c>
      <c r="C198" s="30" t="s">
        <v>20</v>
      </c>
      <c r="D198" s="31">
        <f t="shared" si="3"/>
        <v>17.3</v>
      </c>
      <c r="E198" s="31">
        <v>17.3</v>
      </c>
      <c r="F198" s="31"/>
      <c r="G198" s="39"/>
      <c r="I198" s="20"/>
      <c r="J198" s="16"/>
      <c r="K198" s="17"/>
      <c r="L198" s="19"/>
      <c r="M198" s="19"/>
      <c r="N198" s="18"/>
    </row>
    <row r="199" spans="1:14" ht="15" customHeight="1" x14ac:dyDescent="0.25">
      <c r="A199" s="79" t="s">
        <v>84</v>
      </c>
      <c r="B199" s="40" t="s">
        <v>86</v>
      </c>
      <c r="C199" s="41"/>
      <c r="D199" s="42">
        <f t="shared" si="3"/>
        <v>489.29999999999995</v>
      </c>
      <c r="E199" s="42">
        <f>SUM(E200:E204)</f>
        <v>489.29999999999995</v>
      </c>
      <c r="F199" s="42">
        <f>SUM(F200:F204)</f>
        <v>369.79999999999995</v>
      </c>
      <c r="G199" s="43">
        <f>SUM(G200:G204)</f>
        <v>0</v>
      </c>
      <c r="I199" s="20"/>
      <c r="J199" s="16"/>
      <c r="K199" s="17"/>
      <c r="L199" s="19"/>
      <c r="M199" s="19"/>
      <c r="N199" s="18"/>
    </row>
    <row r="200" spans="1:14" ht="12.75" customHeight="1" x14ac:dyDescent="0.25">
      <c r="A200" s="79"/>
      <c r="B200" s="36" t="s">
        <v>19</v>
      </c>
      <c r="C200" s="30" t="s">
        <v>15</v>
      </c>
      <c r="D200" s="31">
        <f t="shared" si="3"/>
        <v>26</v>
      </c>
      <c r="E200" s="31">
        <v>26</v>
      </c>
      <c r="F200" s="31"/>
      <c r="G200" s="48"/>
      <c r="I200" s="20"/>
      <c r="J200" s="16"/>
      <c r="K200" s="17"/>
      <c r="L200" s="19"/>
      <c r="M200" s="19"/>
      <c r="N200" s="18"/>
    </row>
    <row r="201" spans="1:14" ht="12.75" customHeight="1" x14ac:dyDescent="0.25">
      <c r="A201" s="79"/>
      <c r="B201" s="29" t="s">
        <v>14</v>
      </c>
      <c r="C201" s="30" t="s">
        <v>20</v>
      </c>
      <c r="D201" s="31">
        <f t="shared" si="3"/>
        <v>182.7</v>
      </c>
      <c r="E201" s="31">
        <v>182.7</v>
      </c>
      <c r="F201" s="31">
        <v>118.6</v>
      </c>
      <c r="G201" s="31"/>
      <c r="I201" s="20"/>
      <c r="J201" s="16"/>
      <c r="K201" s="17"/>
      <c r="L201" s="19"/>
      <c r="M201" s="19"/>
      <c r="N201" s="18"/>
    </row>
    <row r="202" spans="1:14" ht="12.75" customHeight="1" x14ac:dyDescent="0.25">
      <c r="A202" s="79"/>
      <c r="B202" s="29" t="s">
        <v>155</v>
      </c>
      <c r="C202" s="30" t="s">
        <v>20</v>
      </c>
      <c r="D202" s="31">
        <f t="shared" si="3"/>
        <v>258.5</v>
      </c>
      <c r="E202" s="31">
        <v>258.5</v>
      </c>
      <c r="F202" s="31">
        <v>251.2</v>
      </c>
      <c r="G202" s="39"/>
      <c r="I202" s="20"/>
      <c r="J202" s="16"/>
      <c r="K202" s="17"/>
      <c r="L202" s="19"/>
      <c r="M202" s="19"/>
      <c r="N202" s="18"/>
    </row>
    <row r="203" spans="1:14" ht="12.75" customHeight="1" x14ac:dyDescent="0.25">
      <c r="A203" s="79"/>
      <c r="B203" s="29" t="s">
        <v>25</v>
      </c>
      <c r="C203" s="30" t="s">
        <v>20</v>
      </c>
      <c r="D203" s="31">
        <f t="shared" si="3"/>
        <v>17.899999999999999</v>
      </c>
      <c r="E203" s="31">
        <v>17.899999999999999</v>
      </c>
      <c r="F203" s="31"/>
      <c r="G203" s="39"/>
      <c r="I203" s="20"/>
      <c r="J203" s="16"/>
      <c r="K203" s="17"/>
      <c r="L203" s="19"/>
      <c r="M203" s="19"/>
      <c r="N203" s="18"/>
    </row>
    <row r="204" spans="1:14" ht="12.75" customHeight="1" x14ac:dyDescent="0.25">
      <c r="A204" s="79"/>
      <c r="B204" s="29" t="s">
        <v>18</v>
      </c>
      <c r="C204" s="30" t="s">
        <v>20</v>
      </c>
      <c r="D204" s="31">
        <f t="shared" si="3"/>
        <v>4.2</v>
      </c>
      <c r="E204" s="31">
        <v>4.2</v>
      </c>
      <c r="F204" s="31"/>
      <c r="G204" s="39"/>
      <c r="I204" s="20"/>
      <c r="J204" s="16"/>
      <c r="K204" s="17"/>
      <c r="L204" s="19"/>
      <c r="M204" s="19"/>
      <c r="N204" s="18"/>
    </row>
    <row r="205" spans="1:14" ht="15" customHeight="1" x14ac:dyDescent="0.25">
      <c r="A205" s="79" t="s">
        <v>157</v>
      </c>
      <c r="B205" s="40" t="s">
        <v>88</v>
      </c>
      <c r="C205" s="41"/>
      <c r="D205" s="42">
        <f t="shared" si="3"/>
        <v>405.2</v>
      </c>
      <c r="E205" s="42">
        <f>SUM(E206:E209)</f>
        <v>405.2</v>
      </c>
      <c r="F205" s="42">
        <f>SUM(F206:F209)</f>
        <v>331.4</v>
      </c>
      <c r="G205" s="43">
        <f>SUM(G206:G209)</f>
        <v>0</v>
      </c>
      <c r="I205" s="20"/>
      <c r="J205" s="16"/>
      <c r="K205" s="17"/>
      <c r="L205" s="19"/>
      <c r="M205" s="19"/>
      <c r="N205" s="18"/>
    </row>
    <row r="206" spans="1:14" ht="12.75" customHeight="1" x14ac:dyDescent="0.25">
      <c r="A206" s="79"/>
      <c r="B206" s="36" t="s">
        <v>19</v>
      </c>
      <c r="C206" s="30" t="s">
        <v>15</v>
      </c>
      <c r="D206" s="31">
        <f t="shared" si="3"/>
        <v>13</v>
      </c>
      <c r="E206" s="31">
        <v>13</v>
      </c>
      <c r="F206" s="31"/>
      <c r="G206" s="47"/>
      <c r="I206" s="20"/>
      <c r="J206" s="16"/>
      <c r="K206" s="17"/>
      <c r="L206" s="19"/>
      <c r="M206" s="19"/>
      <c r="N206" s="18"/>
    </row>
    <row r="207" spans="1:14" ht="12.75" customHeight="1" x14ac:dyDescent="0.25">
      <c r="A207" s="79"/>
      <c r="B207" s="29" t="s">
        <v>14</v>
      </c>
      <c r="C207" s="30" t="s">
        <v>20</v>
      </c>
      <c r="D207" s="31">
        <f t="shared" si="3"/>
        <v>186.6</v>
      </c>
      <c r="E207" s="31">
        <v>186.6</v>
      </c>
      <c r="F207" s="31">
        <v>143.19999999999999</v>
      </c>
      <c r="G207" s="39"/>
      <c r="I207" s="20"/>
      <c r="J207" s="16"/>
      <c r="K207" s="17"/>
      <c r="L207" s="19"/>
      <c r="M207" s="19"/>
      <c r="N207" s="18"/>
    </row>
    <row r="208" spans="1:14" ht="12.75" customHeight="1" x14ac:dyDescent="0.25">
      <c r="A208" s="79"/>
      <c r="B208" s="29" t="s">
        <v>155</v>
      </c>
      <c r="C208" s="30" t="s">
        <v>20</v>
      </c>
      <c r="D208" s="31">
        <f t="shared" si="3"/>
        <v>193.4</v>
      </c>
      <c r="E208" s="31">
        <v>193.4</v>
      </c>
      <c r="F208" s="31">
        <v>188.2</v>
      </c>
      <c r="G208" s="39"/>
      <c r="I208" s="20"/>
      <c r="J208" s="16"/>
      <c r="K208" s="17"/>
      <c r="L208" s="19"/>
      <c r="M208" s="19"/>
      <c r="N208" s="18"/>
    </row>
    <row r="209" spans="1:14" ht="12.75" customHeight="1" x14ac:dyDescent="0.25">
      <c r="A209" s="79"/>
      <c r="B209" s="29" t="s">
        <v>18</v>
      </c>
      <c r="C209" s="30" t="s">
        <v>20</v>
      </c>
      <c r="D209" s="31">
        <f t="shared" si="3"/>
        <v>12.2</v>
      </c>
      <c r="E209" s="31">
        <v>12.2</v>
      </c>
      <c r="F209" s="31"/>
      <c r="G209" s="39"/>
      <c r="I209" s="20"/>
      <c r="J209" s="16"/>
      <c r="K209" s="17"/>
      <c r="L209" s="19"/>
      <c r="M209" s="19"/>
      <c r="N209" s="18"/>
    </row>
    <row r="210" spans="1:14" ht="15" customHeight="1" x14ac:dyDescent="0.25">
      <c r="A210" s="79" t="s">
        <v>87</v>
      </c>
      <c r="B210" s="40" t="s">
        <v>90</v>
      </c>
      <c r="C210" s="41"/>
      <c r="D210" s="42">
        <f t="shared" si="3"/>
        <v>217.2</v>
      </c>
      <c r="E210" s="42">
        <f>SUM(E211:E214)</f>
        <v>217.2</v>
      </c>
      <c r="F210" s="42">
        <f>SUM(F211:F214)</f>
        <v>178.6</v>
      </c>
      <c r="G210" s="43">
        <f>SUM(G211:G214)</f>
        <v>0</v>
      </c>
      <c r="I210" s="20"/>
      <c r="J210" s="16"/>
      <c r="K210" s="17"/>
      <c r="L210" s="19"/>
      <c r="M210" s="19"/>
      <c r="N210" s="18"/>
    </row>
    <row r="211" spans="1:14" ht="12.75" customHeight="1" x14ac:dyDescent="0.25">
      <c r="A211" s="79"/>
      <c r="B211" s="36" t="s">
        <v>19</v>
      </c>
      <c r="C211" s="30" t="s">
        <v>15</v>
      </c>
      <c r="D211" s="31">
        <f t="shared" si="3"/>
        <v>1.2</v>
      </c>
      <c r="E211" s="31">
        <v>1.2</v>
      </c>
      <c r="F211" s="31"/>
      <c r="G211" s="47"/>
      <c r="I211" s="20"/>
      <c r="J211" s="16"/>
      <c r="K211" s="17"/>
      <c r="L211" s="19"/>
      <c r="M211" s="19"/>
      <c r="N211" s="18"/>
    </row>
    <row r="212" spans="1:14" ht="12.75" customHeight="1" x14ac:dyDescent="0.25">
      <c r="A212" s="79"/>
      <c r="B212" s="29" t="s">
        <v>14</v>
      </c>
      <c r="C212" s="30" t="s">
        <v>20</v>
      </c>
      <c r="D212" s="31">
        <f t="shared" si="3"/>
        <v>113.7</v>
      </c>
      <c r="E212" s="31">
        <v>113.7</v>
      </c>
      <c r="F212" s="31">
        <v>89</v>
      </c>
      <c r="G212" s="39"/>
      <c r="I212" s="20"/>
      <c r="J212" s="16"/>
      <c r="K212" s="17"/>
      <c r="L212" s="19"/>
      <c r="M212" s="19"/>
      <c r="N212" s="18"/>
    </row>
    <row r="213" spans="1:14" ht="12.75" customHeight="1" x14ac:dyDescent="0.25">
      <c r="A213" s="79"/>
      <c r="B213" s="29" t="s">
        <v>155</v>
      </c>
      <c r="C213" s="30" t="s">
        <v>20</v>
      </c>
      <c r="D213" s="31">
        <f t="shared" si="3"/>
        <v>92.3</v>
      </c>
      <c r="E213" s="31">
        <v>92.3</v>
      </c>
      <c r="F213" s="31">
        <v>89.6</v>
      </c>
      <c r="G213" s="39"/>
      <c r="I213" s="20"/>
      <c r="J213" s="16"/>
      <c r="K213" s="17"/>
      <c r="L213" s="19"/>
      <c r="M213" s="19"/>
      <c r="N213" s="18"/>
    </row>
    <row r="214" spans="1:14" ht="12.75" customHeight="1" x14ac:dyDescent="0.25">
      <c r="A214" s="79"/>
      <c r="B214" s="29" t="s">
        <v>18</v>
      </c>
      <c r="C214" s="30" t="s">
        <v>20</v>
      </c>
      <c r="D214" s="31">
        <f t="shared" si="3"/>
        <v>10</v>
      </c>
      <c r="E214" s="31">
        <v>10</v>
      </c>
      <c r="F214" s="31"/>
      <c r="G214" s="39"/>
      <c r="I214" s="20"/>
      <c r="J214" s="16"/>
      <c r="K214" s="17"/>
      <c r="L214" s="19"/>
      <c r="M214" s="19"/>
      <c r="N214" s="18"/>
    </row>
    <row r="215" spans="1:14" ht="15" customHeight="1" x14ac:dyDescent="0.25">
      <c r="A215" s="79" t="s">
        <v>89</v>
      </c>
      <c r="B215" s="40" t="s">
        <v>92</v>
      </c>
      <c r="C215" s="41"/>
      <c r="D215" s="42">
        <f t="shared" si="3"/>
        <v>626.79999999999995</v>
      </c>
      <c r="E215" s="42">
        <f>SUM(E216:E221)</f>
        <v>352.2</v>
      </c>
      <c r="F215" s="42">
        <f>SUM(F216:F221)</f>
        <v>286.89999999999998</v>
      </c>
      <c r="G215" s="42">
        <f>SUM(G216:G221)</f>
        <v>274.60000000000002</v>
      </c>
      <c r="J215" s="16"/>
      <c r="K215" s="17"/>
      <c r="L215" s="19"/>
      <c r="M215" s="19"/>
      <c r="N215" s="18"/>
    </row>
    <row r="216" spans="1:14" ht="12.75" customHeight="1" x14ac:dyDescent="0.25">
      <c r="A216" s="79"/>
      <c r="B216" s="36" t="s">
        <v>19</v>
      </c>
      <c r="C216" s="30" t="s">
        <v>15</v>
      </c>
      <c r="D216" s="31">
        <f t="shared" si="3"/>
        <v>2.5</v>
      </c>
      <c r="E216" s="31">
        <v>2.5</v>
      </c>
      <c r="F216" s="31"/>
      <c r="G216" s="48"/>
      <c r="J216" s="16"/>
      <c r="K216" s="17"/>
      <c r="L216" s="19"/>
      <c r="M216" s="19"/>
      <c r="N216" s="18"/>
    </row>
    <row r="217" spans="1:14" ht="12.75" customHeight="1" x14ac:dyDescent="0.25">
      <c r="A217" s="79"/>
      <c r="B217" s="29" t="s">
        <v>21</v>
      </c>
      <c r="C217" s="30" t="s">
        <v>20</v>
      </c>
      <c r="D217" s="31">
        <f t="shared" ref="D217:D234" si="4">SUM(G217+E217)</f>
        <v>100.8</v>
      </c>
      <c r="E217" s="31"/>
      <c r="F217" s="31"/>
      <c r="G217" s="31">
        <v>100.8</v>
      </c>
      <c r="J217" s="16"/>
      <c r="K217" s="17"/>
      <c r="L217" s="19"/>
      <c r="M217" s="19"/>
      <c r="N217" s="18"/>
    </row>
    <row r="218" spans="1:14" ht="12.75" customHeight="1" x14ac:dyDescent="0.25">
      <c r="A218" s="79"/>
      <c r="B218" s="29" t="s">
        <v>22</v>
      </c>
      <c r="C218" s="30" t="s">
        <v>20</v>
      </c>
      <c r="D218" s="31">
        <f t="shared" si="4"/>
        <v>19</v>
      </c>
      <c r="E218" s="31"/>
      <c r="F218" s="31"/>
      <c r="G218" s="31">
        <v>19</v>
      </c>
      <c r="J218" s="16"/>
      <c r="K218" s="17"/>
      <c r="L218" s="19"/>
      <c r="M218" s="19"/>
      <c r="N218" s="18"/>
    </row>
    <row r="219" spans="1:14" ht="12.75" customHeight="1" x14ac:dyDescent="0.25">
      <c r="A219" s="79"/>
      <c r="B219" s="29" t="s">
        <v>14</v>
      </c>
      <c r="C219" s="30" t="s">
        <v>20</v>
      </c>
      <c r="D219" s="31">
        <f t="shared" si="4"/>
        <v>337.8</v>
      </c>
      <c r="E219" s="31">
        <v>183</v>
      </c>
      <c r="F219" s="31">
        <v>146</v>
      </c>
      <c r="G219" s="31">
        <v>154.80000000000001</v>
      </c>
      <c r="J219" s="16"/>
      <c r="K219" s="17"/>
      <c r="L219" s="19"/>
      <c r="M219" s="19"/>
      <c r="N219" s="18"/>
    </row>
    <row r="220" spans="1:14" ht="12.75" customHeight="1" x14ac:dyDescent="0.25">
      <c r="A220" s="79"/>
      <c r="B220" s="29" t="s">
        <v>155</v>
      </c>
      <c r="C220" s="30" t="s">
        <v>20</v>
      </c>
      <c r="D220" s="31">
        <f t="shared" si="4"/>
        <v>146.19999999999999</v>
      </c>
      <c r="E220" s="31">
        <v>146.19999999999999</v>
      </c>
      <c r="F220" s="31">
        <v>140.9</v>
      </c>
      <c r="G220" s="39"/>
      <c r="J220" s="16"/>
      <c r="K220" s="17"/>
      <c r="L220" s="19"/>
      <c r="M220" s="19"/>
      <c r="N220" s="18"/>
    </row>
    <row r="221" spans="1:14" ht="12.75" customHeight="1" x14ac:dyDescent="0.25">
      <c r="A221" s="79"/>
      <c r="B221" s="29" t="s">
        <v>18</v>
      </c>
      <c r="C221" s="30" t="s">
        <v>20</v>
      </c>
      <c r="D221" s="31">
        <f t="shared" si="4"/>
        <v>20.5</v>
      </c>
      <c r="E221" s="31">
        <v>20.5</v>
      </c>
      <c r="F221" s="31"/>
      <c r="G221" s="39"/>
      <c r="J221" s="16"/>
      <c r="K221" s="17"/>
      <c r="L221" s="19"/>
      <c r="M221" s="19"/>
      <c r="N221" s="18"/>
    </row>
    <row r="222" spans="1:14" ht="15" customHeight="1" x14ac:dyDescent="0.25">
      <c r="A222" s="79" t="s">
        <v>91</v>
      </c>
      <c r="B222" s="40" t="s">
        <v>94</v>
      </c>
      <c r="C222" s="41"/>
      <c r="D222" s="42">
        <f t="shared" si="4"/>
        <v>728.8</v>
      </c>
      <c r="E222" s="42">
        <f>SUM(E223:E227)</f>
        <v>482.8</v>
      </c>
      <c r="F222" s="42">
        <f>SUM(F223:F227)</f>
        <v>394.6</v>
      </c>
      <c r="G222" s="42">
        <f>SUM(G223:G227)</f>
        <v>246</v>
      </c>
      <c r="J222" s="16"/>
      <c r="K222" s="17"/>
      <c r="L222" s="19"/>
      <c r="M222" s="19"/>
      <c r="N222" s="18"/>
    </row>
    <row r="223" spans="1:14" ht="12.75" customHeight="1" x14ac:dyDescent="0.25">
      <c r="A223" s="79"/>
      <c r="B223" s="36" t="s">
        <v>19</v>
      </c>
      <c r="C223" s="30" t="s">
        <v>15</v>
      </c>
      <c r="D223" s="31">
        <f t="shared" si="4"/>
        <v>5.5</v>
      </c>
      <c r="E223" s="31">
        <v>5.5</v>
      </c>
      <c r="F223" s="31"/>
      <c r="G223" s="48"/>
      <c r="J223" s="16"/>
      <c r="K223" s="17"/>
      <c r="L223" s="19"/>
      <c r="M223" s="19"/>
      <c r="N223" s="18"/>
    </row>
    <row r="224" spans="1:14" ht="12.75" customHeight="1" x14ac:dyDescent="0.25">
      <c r="A224" s="79"/>
      <c r="B224" s="29" t="s">
        <v>14</v>
      </c>
      <c r="C224" s="30" t="s">
        <v>20</v>
      </c>
      <c r="D224" s="31">
        <f t="shared" si="4"/>
        <v>332.8</v>
      </c>
      <c r="E224" s="31">
        <v>223.8</v>
      </c>
      <c r="F224" s="31">
        <v>185.1</v>
      </c>
      <c r="G224" s="31">
        <v>109</v>
      </c>
      <c r="J224" s="16"/>
      <c r="K224" s="17"/>
      <c r="L224" s="19"/>
      <c r="M224" s="19"/>
      <c r="N224" s="18"/>
    </row>
    <row r="225" spans="1:20" ht="12.75" customHeight="1" x14ac:dyDescent="0.25">
      <c r="A225" s="79"/>
      <c r="B225" s="29" t="s">
        <v>155</v>
      </c>
      <c r="C225" s="30" t="s">
        <v>20</v>
      </c>
      <c r="D225" s="31">
        <f t="shared" si="4"/>
        <v>217.5</v>
      </c>
      <c r="E225" s="31">
        <v>217.5</v>
      </c>
      <c r="F225" s="31">
        <v>209.5</v>
      </c>
      <c r="G225" s="39"/>
      <c r="J225" s="16"/>
      <c r="K225" s="17"/>
      <c r="L225" s="18"/>
      <c r="M225" s="18"/>
      <c r="N225" s="18"/>
    </row>
    <row r="226" spans="1:20" ht="12.75" customHeight="1" x14ac:dyDescent="0.25">
      <c r="A226" s="79"/>
      <c r="B226" s="29" t="s">
        <v>150</v>
      </c>
      <c r="C226" s="30" t="s">
        <v>20</v>
      </c>
      <c r="D226" s="31">
        <f t="shared" si="4"/>
        <v>137</v>
      </c>
      <c r="E226" s="31"/>
      <c r="F226" s="31"/>
      <c r="G226" s="31">
        <v>137</v>
      </c>
      <c r="J226" s="18"/>
      <c r="K226" s="18"/>
      <c r="L226" s="18"/>
      <c r="M226" s="18"/>
      <c r="N226" s="21"/>
      <c r="O226" s="16"/>
      <c r="P226" s="17"/>
      <c r="Q226" s="19"/>
      <c r="R226" s="19"/>
      <c r="S226" s="19"/>
      <c r="T226" s="19"/>
    </row>
    <row r="227" spans="1:20" ht="12.75" customHeight="1" x14ac:dyDescent="0.25">
      <c r="A227" s="79"/>
      <c r="B227" s="29" t="s">
        <v>18</v>
      </c>
      <c r="C227" s="30" t="s">
        <v>20</v>
      </c>
      <c r="D227" s="31">
        <f t="shared" si="4"/>
        <v>36</v>
      </c>
      <c r="E227" s="31">
        <v>36</v>
      </c>
      <c r="F227" s="31"/>
      <c r="G227" s="39"/>
      <c r="J227" s="18"/>
      <c r="K227" s="18"/>
      <c r="L227" s="18"/>
      <c r="M227" s="18"/>
      <c r="N227" s="21"/>
      <c r="O227" s="16"/>
      <c r="P227" s="17"/>
      <c r="Q227" s="19"/>
      <c r="R227" s="19"/>
      <c r="S227" s="19"/>
      <c r="T227" s="19"/>
    </row>
    <row r="228" spans="1:20" ht="15" customHeight="1" x14ac:dyDescent="0.25">
      <c r="A228" s="79" t="s">
        <v>93</v>
      </c>
      <c r="B228" s="40" t="s">
        <v>158</v>
      </c>
      <c r="C228" s="41"/>
      <c r="D228" s="42">
        <f t="shared" si="4"/>
        <v>302.8</v>
      </c>
      <c r="E228" s="42">
        <f>SUM(E229:E231)</f>
        <v>302.8</v>
      </c>
      <c r="F228" s="42">
        <f>SUM(F229:F231)</f>
        <v>252.3</v>
      </c>
      <c r="G228" s="43">
        <f>SUM(G229:G231)</f>
        <v>0</v>
      </c>
      <c r="J228" s="18"/>
      <c r="K228" s="18"/>
      <c r="L228" s="18"/>
      <c r="M228" s="18"/>
      <c r="N228" s="21"/>
      <c r="O228" s="16"/>
      <c r="P228" s="17"/>
      <c r="Q228" s="19"/>
      <c r="R228" s="19"/>
      <c r="S228" s="19"/>
      <c r="T228" s="19"/>
    </row>
    <row r="229" spans="1:20" ht="12.75" customHeight="1" x14ac:dyDescent="0.25">
      <c r="A229" s="79"/>
      <c r="B229" s="29" t="s">
        <v>14</v>
      </c>
      <c r="C229" s="30" t="s">
        <v>20</v>
      </c>
      <c r="D229" s="31">
        <f t="shared" si="4"/>
        <v>204.1</v>
      </c>
      <c r="E229" s="31">
        <v>204.1</v>
      </c>
      <c r="F229" s="31">
        <v>173.1</v>
      </c>
      <c r="G229" s="39"/>
      <c r="J229" s="18"/>
      <c r="K229" s="18"/>
      <c r="L229" s="18"/>
      <c r="M229" s="18"/>
      <c r="N229" s="21"/>
      <c r="O229" s="16"/>
      <c r="P229" s="17"/>
      <c r="Q229" s="19"/>
      <c r="R229" s="19"/>
      <c r="S229" s="19"/>
      <c r="T229" s="19"/>
    </row>
    <row r="230" spans="1:20" ht="12.75" customHeight="1" x14ac:dyDescent="0.25">
      <c r="A230" s="79"/>
      <c r="B230" s="29" t="s">
        <v>155</v>
      </c>
      <c r="C230" s="30" t="s">
        <v>20</v>
      </c>
      <c r="D230" s="31">
        <f t="shared" si="4"/>
        <v>83</v>
      </c>
      <c r="E230" s="31">
        <v>83</v>
      </c>
      <c r="F230" s="31">
        <v>79.2</v>
      </c>
      <c r="G230" s="39"/>
      <c r="J230" s="18"/>
      <c r="K230" s="18"/>
      <c r="L230" s="18"/>
      <c r="M230" s="18"/>
      <c r="N230" s="21"/>
      <c r="O230" s="16"/>
      <c r="P230" s="17"/>
      <c r="Q230" s="19"/>
      <c r="R230" s="19"/>
      <c r="S230" s="19"/>
      <c r="T230" s="19"/>
    </row>
    <row r="231" spans="1:20" ht="12.75" customHeight="1" x14ac:dyDescent="0.25">
      <c r="A231" s="79"/>
      <c r="B231" s="29" t="s">
        <v>18</v>
      </c>
      <c r="C231" s="30" t="s">
        <v>20</v>
      </c>
      <c r="D231" s="31">
        <f t="shared" si="4"/>
        <v>15.7</v>
      </c>
      <c r="E231" s="31">
        <v>15.7</v>
      </c>
      <c r="F231" s="31"/>
      <c r="G231" s="39"/>
      <c r="N231" s="21"/>
      <c r="O231" s="16"/>
      <c r="P231" s="17"/>
      <c r="Q231" s="19"/>
      <c r="R231" s="19"/>
      <c r="S231" s="19"/>
      <c r="T231" s="19"/>
    </row>
    <row r="232" spans="1:20" ht="15" customHeight="1" x14ac:dyDescent="0.25">
      <c r="A232" s="79" t="s">
        <v>95</v>
      </c>
      <c r="B232" s="40" t="s">
        <v>159</v>
      </c>
      <c r="C232" s="41"/>
      <c r="D232" s="42">
        <f t="shared" si="4"/>
        <v>293.7</v>
      </c>
      <c r="E232" s="42">
        <f>SUM(E233:E236)</f>
        <v>293.7</v>
      </c>
      <c r="F232" s="42">
        <f>SUM(F233:F236)</f>
        <v>240.4</v>
      </c>
      <c r="G232" s="43">
        <f>SUM(G233:G236)</f>
        <v>0</v>
      </c>
      <c r="N232" s="21"/>
      <c r="O232" s="16"/>
      <c r="P232" s="17"/>
      <c r="Q232" s="19"/>
      <c r="R232" s="19"/>
      <c r="S232" s="19"/>
      <c r="T232" s="19"/>
    </row>
    <row r="233" spans="1:20" ht="12.75" customHeight="1" x14ac:dyDescent="0.25">
      <c r="A233" s="79"/>
      <c r="B233" s="36" t="s">
        <v>19</v>
      </c>
      <c r="C233" s="30" t="s">
        <v>15</v>
      </c>
      <c r="D233" s="31">
        <f t="shared" si="4"/>
        <v>1.2</v>
      </c>
      <c r="E233" s="31">
        <v>1.2</v>
      </c>
      <c r="F233" s="31"/>
      <c r="G233" s="48"/>
      <c r="N233" s="21"/>
      <c r="O233" s="16"/>
      <c r="P233" s="17"/>
      <c r="Q233" s="19"/>
      <c r="R233" s="19"/>
      <c r="S233" s="19"/>
      <c r="T233" s="19"/>
    </row>
    <row r="234" spans="1:20" ht="12.75" customHeight="1" x14ac:dyDescent="0.25">
      <c r="A234" s="79"/>
      <c r="B234" s="29" t="s">
        <v>14</v>
      </c>
      <c r="C234" s="30" t="s">
        <v>20</v>
      </c>
      <c r="D234" s="31">
        <f t="shared" si="4"/>
        <v>185.8</v>
      </c>
      <c r="E234" s="31">
        <v>185.8</v>
      </c>
      <c r="F234" s="31">
        <v>157</v>
      </c>
      <c r="G234" s="31"/>
      <c r="N234" s="21"/>
      <c r="O234" s="16"/>
      <c r="P234" s="17"/>
      <c r="Q234" s="19"/>
      <c r="R234" s="19"/>
      <c r="S234" s="19"/>
      <c r="T234" s="19"/>
    </row>
    <row r="235" spans="1:20" ht="12.75" customHeight="1" x14ac:dyDescent="0.25">
      <c r="A235" s="79"/>
      <c r="B235" s="29" t="s">
        <v>155</v>
      </c>
      <c r="C235" s="30" t="s">
        <v>20</v>
      </c>
      <c r="D235" s="31">
        <f t="shared" ref="D235:D292" si="5">SUM(G235+E235)</f>
        <v>87.3</v>
      </c>
      <c r="E235" s="31">
        <v>87.3</v>
      </c>
      <c r="F235" s="31">
        <v>83.4</v>
      </c>
      <c r="G235" s="39"/>
      <c r="N235" s="21"/>
      <c r="O235" s="16"/>
      <c r="P235" s="17"/>
      <c r="Q235" s="19"/>
      <c r="R235" s="19"/>
      <c r="S235" s="19"/>
      <c r="T235" s="19"/>
    </row>
    <row r="236" spans="1:20" ht="12.75" customHeight="1" x14ac:dyDescent="0.25">
      <c r="A236" s="79"/>
      <c r="B236" s="29" t="s">
        <v>18</v>
      </c>
      <c r="C236" s="30" t="s">
        <v>20</v>
      </c>
      <c r="D236" s="31">
        <f t="shared" si="5"/>
        <v>19.399999999999999</v>
      </c>
      <c r="E236" s="31">
        <v>19.399999999999999</v>
      </c>
      <c r="F236" s="31"/>
      <c r="G236" s="39"/>
      <c r="N236" s="21"/>
      <c r="O236" s="16"/>
      <c r="P236" s="17"/>
      <c r="Q236" s="19"/>
      <c r="R236" s="19"/>
      <c r="S236" s="19"/>
      <c r="T236" s="19"/>
    </row>
    <row r="237" spans="1:20" ht="15" customHeight="1" x14ac:dyDescent="0.25">
      <c r="A237" s="79" t="s">
        <v>96</v>
      </c>
      <c r="B237" s="40" t="s">
        <v>98</v>
      </c>
      <c r="C237" s="41"/>
      <c r="D237" s="42">
        <f t="shared" si="5"/>
        <v>285.39999999999998</v>
      </c>
      <c r="E237" s="42">
        <f>SUM(E238:E241)</f>
        <v>285.39999999999998</v>
      </c>
      <c r="F237" s="42">
        <f>SUM(F238:F241)</f>
        <v>233.10000000000002</v>
      </c>
      <c r="G237" s="43">
        <f>SUM(G238:G241)</f>
        <v>0</v>
      </c>
      <c r="N237" s="21"/>
      <c r="O237" s="16"/>
      <c r="P237" s="17"/>
      <c r="Q237" s="19"/>
      <c r="R237" s="19"/>
      <c r="S237" s="19"/>
      <c r="T237" s="19"/>
    </row>
    <row r="238" spans="1:20" ht="12.75" customHeight="1" x14ac:dyDescent="0.25">
      <c r="A238" s="79"/>
      <c r="B238" s="36" t="s">
        <v>19</v>
      </c>
      <c r="C238" s="30" t="s">
        <v>15</v>
      </c>
      <c r="D238" s="31">
        <f t="shared" si="5"/>
        <v>1</v>
      </c>
      <c r="E238" s="31">
        <v>1</v>
      </c>
      <c r="F238" s="31"/>
      <c r="G238" s="47"/>
      <c r="N238" s="21"/>
      <c r="O238" s="16"/>
      <c r="P238" s="17"/>
      <c r="Q238" s="19"/>
      <c r="R238" s="19"/>
      <c r="S238" s="19"/>
      <c r="T238" s="19"/>
    </row>
    <row r="239" spans="1:20" ht="12.75" customHeight="1" x14ac:dyDescent="0.25">
      <c r="A239" s="79"/>
      <c r="B239" s="29" t="s">
        <v>14</v>
      </c>
      <c r="C239" s="30" t="s">
        <v>20</v>
      </c>
      <c r="D239" s="31">
        <f t="shared" si="5"/>
        <v>198.2</v>
      </c>
      <c r="E239" s="31">
        <v>198.2</v>
      </c>
      <c r="F239" s="31">
        <v>162.80000000000001</v>
      </c>
      <c r="G239" s="39"/>
      <c r="N239" s="21"/>
      <c r="O239" s="16"/>
      <c r="P239" s="17"/>
      <c r="Q239" s="19"/>
      <c r="R239" s="19"/>
      <c r="S239" s="19"/>
      <c r="T239" s="19"/>
    </row>
    <row r="240" spans="1:20" ht="12.75" customHeight="1" x14ac:dyDescent="0.25">
      <c r="A240" s="79"/>
      <c r="B240" s="29" t="s">
        <v>155</v>
      </c>
      <c r="C240" s="30" t="s">
        <v>20</v>
      </c>
      <c r="D240" s="31">
        <f t="shared" si="5"/>
        <v>73.599999999999994</v>
      </c>
      <c r="E240" s="31">
        <v>73.599999999999994</v>
      </c>
      <c r="F240" s="31">
        <v>70.3</v>
      </c>
      <c r="G240" s="39"/>
      <c r="N240" s="21"/>
      <c r="O240" s="16"/>
      <c r="P240" s="17"/>
      <c r="Q240" s="19"/>
      <c r="R240" s="19"/>
      <c r="S240" s="19"/>
      <c r="T240" s="19"/>
    </row>
    <row r="241" spans="1:20" ht="12.75" customHeight="1" x14ac:dyDescent="0.25">
      <c r="A241" s="79"/>
      <c r="B241" s="29" t="s">
        <v>18</v>
      </c>
      <c r="C241" s="30" t="s">
        <v>20</v>
      </c>
      <c r="D241" s="31">
        <f t="shared" si="5"/>
        <v>12.6</v>
      </c>
      <c r="E241" s="31">
        <v>12.6</v>
      </c>
      <c r="F241" s="31"/>
      <c r="G241" s="39"/>
      <c r="N241" s="21"/>
      <c r="O241" s="16"/>
      <c r="P241" s="17"/>
      <c r="Q241" s="19"/>
      <c r="R241" s="19"/>
      <c r="S241" s="19"/>
      <c r="T241" s="19"/>
    </row>
    <row r="242" spans="1:20" ht="12.75" customHeight="1" x14ac:dyDescent="0.25">
      <c r="A242" s="79" t="s">
        <v>97</v>
      </c>
      <c r="B242" s="40" t="s">
        <v>100</v>
      </c>
      <c r="C242" s="41"/>
      <c r="D242" s="42">
        <f t="shared" si="5"/>
        <v>190.5</v>
      </c>
      <c r="E242" s="42">
        <f t="shared" ref="E242:F242" si="6">SUM(E243:E246)</f>
        <v>190.5</v>
      </c>
      <c r="F242" s="43">
        <f t="shared" si="6"/>
        <v>154</v>
      </c>
      <c r="G242" s="43">
        <f>SUM(G243:G246)</f>
        <v>0</v>
      </c>
      <c r="N242" s="21"/>
      <c r="O242" s="16"/>
      <c r="P242" s="17"/>
      <c r="Q242" s="19"/>
      <c r="R242" s="19"/>
      <c r="S242" s="19"/>
      <c r="T242" s="19"/>
    </row>
    <row r="243" spans="1:20" ht="12.75" customHeight="1" x14ac:dyDescent="0.25">
      <c r="A243" s="79"/>
      <c r="B243" s="36" t="s">
        <v>19</v>
      </c>
      <c r="C243" s="30" t="s">
        <v>15</v>
      </c>
      <c r="D243" s="31">
        <f>SUM(G243+E243)</f>
        <v>0.5</v>
      </c>
      <c r="E243" s="31">
        <v>0.5</v>
      </c>
      <c r="F243" s="31"/>
      <c r="G243" s="48"/>
      <c r="N243" s="21"/>
      <c r="O243" s="16"/>
      <c r="P243" s="17"/>
      <c r="Q243" s="19"/>
      <c r="R243" s="19"/>
      <c r="S243" s="19"/>
      <c r="T243" s="19"/>
    </row>
    <row r="244" spans="1:20" ht="12.75" customHeight="1" x14ac:dyDescent="0.25">
      <c r="A244" s="79"/>
      <c r="B244" s="29" t="s">
        <v>14</v>
      </c>
      <c r="C244" s="30" t="s">
        <v>20</v>
      </c>
      <c r="D244" s="31">
        <f t="shared" si="5"/>
        <v>126.6</v>
      </c>
      <c r="E244" s="31">
        <v>126.6</v>
      </c>
      <c r="F244" s="31">
        <v>102.1</v>
      </c>
      <c r="G244" s="39"/>
      <c r="N244" s="21"/>
      <c r="O244" s="16"/>
      <c r="P244" s="17"/>
      <c r="Q244" s="19"/>
      <c r="R244" s="19"/>
      <c r="S244" s="19"/>
      <c r="T244" s="19"/>
    </row>
    <row r="245" spans="1:20" ht="12.75" customHeight="1" x14ac:dyDescent="0.25">
      <c r="A245" s="79"/>
      <c r="B245" s="29" t="s">
        <v>155</v>
      </c>
      <c r="C245" s="30" t="s">
        <v>20</v>
      </c>
      <c r="D245" s="31">
        <f t="shared" si="5"/>
        <v>53.9</v>
      </c>
      <c r="E245" s="31">
        <v>53.9</v>
      </c>
      <c r="F245" s="31">
        <v>51.9</v>
      </c>
      <c r="G245" s="39"/>
      <c r="N245" s="21"/>
      <c r="O245" s="16"/>
      <c r="P245" s="17"/>
      <c r="Q245" s="19"/>
      <c r="R245" s="19"/>
      <c r="S245" s="19"/>
      <c r="T245" s="19"/>
    </row>
    <row r="246" spans="1:20" ht="12.75" customHeight="1" x14ac:dyDescent="0.25">
      <c r="A246" s="79"/>
      <c r="B246" s="29" t="s">
        <v>18</v>
      </c>
      <c r="C246" s="30" t="s">
        <v>20</v>
      </c>
      <c r="D246" s="31">
        <f t="shared" si="5"/>
        <v>9.5</v>
      </c>
      <c r="E246" s="31">
        <v>9.5</v>
      </c>
      <c r="F246" s="31"/>
      <c r="G246" s="39"/>
      <c r="N246" s="21"/>
      <c r="O246" s="16"/>
      <c r="P246" s="17"/>
      <c r="Q246" s="19"/>
      <c r="R246" s="19"/>
      <c r="S246" s="19"/>
      <c r="T246" s="19"/>
    </row>
    <row r="247" spans="1:20" ht="15" customHeight="1" x14ac:dyDescent="0.25">
      <c r="A247" s="79" t="s">
        <v>99</v>
      </c>
      <c r="B247" s="40" t="s">
        <v>102</v>
      </c>
      <c r="C247" s="41"/>
      <c r="D247" s="42">
        <f t="shared" si="5"/>
        <v>309.10000000000002</v>
      </c>
      <c r="E247" s="42">
        <f>SUM(E248:E251)</f>
        <v>309.10000000000002</v>
      </c>
      <c r="F247" s="42">
        <f>SUM(F248:F251)</f>
        <v>246.4</v>
      </c>
      <c r="G247" s="43">
        <f>SUM(G248:G251)</f>
        <v>0</v>
      </c>
      <c r="J247" s="22"/>
      <c r="K247" s="22"/>
      <c r="L247" s="15"/>
      <c r="M247" s="15"/>
      <c r="N247" s="15"/>
      <c r="O247" s="15"/>
      <c r="P247" s="17"/>
      <c r="Q247" s="19"/>
      <c r="R247" s="19"/>
      <c r="S247" s="19"/>
      <c r="T247" s="19"/>
    </row>
    <row r="248" spans="1:20" ht="12.75" customHeight="1" x14ac:dyDescent="0.25">
      <c r="A248" s="79"/>
      <c r="B248" s="36" t="s">
        <v>19</v>
      </c>
      <c r="C248" s="30" t="s">
        <v>15</v>
      </c>
      <c r="D248" s="31">
        <f t="shared" si="5"/>
        <v>3</v>
      </c>
      <c r="E248" s="31">
        <v>3</v>
      </c>
      <c r="F248" s="31"/>
      <c r="G248" s="48"/>
      <c r="J248" s="22"/>
      <c r="K248" s="22"/>
      <c r="L248" s="15"/>
      <c r="M248" s="15"/>
      <c r="N248" s="15"/>
      <c r="O248" s="15"/>
      <c r="P248" s="17"/>
      <c r="Q248" s="19"/>
      <c r="R248" s="19"/>
      <c r="S248" s="19"/>
      <c r="T248" s="19"/>
    </row>
    <row r="249" spans="1:20" ht="12.75" customHeight="1" x14ac:dyDescent="0.25">
      <c r="A249" s="79"/>
      <c r="B249" s="29" t="s">
        <v>14</v>
      </c>
      <c r="C249" s="30" t="s">
        <v>20</v>
      </c>
      <c r="D249" s="31">
        <f t="shared" si="5"/>
        <v>187.4</v>
      </c>
      <c r="E249" s="31">
        <v>187.4</v>
      </c>
      <c r="F249" s="31">
        <v>148.80000000000001</v>
      </c>
      <c r="G249" s="31"/>
      <c r="J249" s="22"/>
      <c r="K249" s="22"/>
      <c r="L249" s="15"/>
      <c r="M249" s="15"/>
      <c r="N249" s="15"/>
      <c r="O249" s="15"/>
      <c r="P249" s="17"/>
      <c r="Q249" s="19"/>
      <c r="R249" s="19"/>
      <c r="S249" s="19"/>
      <c r="T249" s="19"/>
    </row>
    <row r="250" spans="1:20" ht="12.75" customHeight="1" x14ac:dyDescent="0.25">
      <c r="A250" s="79"/>
      <c r="B250" s="29" t="s">
        <v>155</v>
      </c>
      <c r="C250" s="30" t="s">
        <v>20</v>
      </c>
      <c r="D250" s="31">
        <f t="shared" si="5"/>
        <v>101.7</v>
      </c>
      <c r="E250" s="31">
        <v>101.7</v>
      </c>
      <c r="F250" s="31">
        <v>97.6</v>
      </c>
      <c r="G250" s="39"/>
      <c r="J250" s="22"/>
      <c r="K250" s="22"/>
      <c r="L250" s="15"/>
      <c r="M250" s="15"/>
      <c r="N250" s="15"/>
      <c r="O250" s="15"/>
      <c r="P250" s="17"/>
      <c r="Q250" s="19"/>
      <c r="R250" s="19"/>
      <c r="S250" s="19"/>
      <c r="T250" s="19"/>
    </row>
    <row r="251" spans="1:20" ht="12.75" customHeight="1" x14ac:dyDescent="0.25">
      <c r="A251" s="79"/>
      <c r="B251" s="29" t="s">
        <v>18</v>
      </c>
      <c r="C251" s="30" t="s">
        <v>20</v>
      </c>
      <c r="D251" s="31">
        <f t="shared" si="5"/>
        <v>17</v>
      </c>
      <c r="E251" s="31">
        <v>17</v>
      </c>
      <c r="F251" s="31"/>
      <c r="G251" s="39"/>
      <c r="J251" s="22"/>
      <c r="K251" s="22"/>
      <c r="L251" s="15"/>
      <c r="M251" s="15"/>
      <c r="N251" s="15"/>
      <c r="O251" s="15"/>
      <c r="P251" s="17"/>
      <c r="Q251" s="19"/>
      <c r="R251" s="19"/>
      <c r="S251" s="19"/>
      <c r="T251" s="19"/>
    </row>
    <row r="252" spans="1:20" ht="15" customHeight="1" x14ac:dyDescent="0.25">
      <c r="A252" s="79" t="s">
        <v>101</v>
      </c>
      <c r="B252" s="40" t="s">
        <v>160</v>
      </c>
      <c r="C252" s="41"/>
      <c r="D252" s="42">
        <f t="shared" si="5"/>
        <v>485.30000000000007</v>
      </c>
      <c r="E252" s="42">
        <f>SUM(E253:E256)</f>
        <v>485.30000000000007</v>
      </c>
      <c r="F252" s="42">
        <f>SUM(F253:F256)</f>
        <v>390.6</v>
      </c>
      <c r="G252" s="43">
        <f>SUM(G253:G256)</f>
        <v>0</v>
      </c>
      <c r="J252" s="22"/>
      <c r="K252" s="22"/>
      <c r="L252" s="15"/>
      <c r="M252" s="15"/>
      <c r="N252" s="15"/>
      <c r="O252" s="15"/>
      <c r="P252" s="17"/>
      <c r="Q252" s="19"/>
      <c r="R252" s="19"/>
      <c r="S252" s="19"/>
      <c r="T252" s="19"/>
    </row>
    <row r="253" spans="1:20" ht="12.75" customHeight="1" x14ac:dyDescent="0.25">
      <c r="A253" s="79"/>
      <c r="B253" s="36" t="s">
        <v>19</v>
      </c>
      <c r="C253" s="30" t="s">
        <v>15</v>
      </c>
      <c r="D253" s="31">
        <f t="shared" si="5"/>
        <v>1</v>
      </c>
      <c r="E253" s="31">
        <v>1</v>
      </c>
      <c r="F253" s="31"/>
      <c r="G253" s="48"/>
      <c r="J253" s="22"/>
      <c r="K253" s="22"/>
      <c r="L253" s="15"/>
      <c r="M253" s="15"/>
      <c r="N253" s="15"/>
      <c r="O253" s="15"/>
      <c r="P253" s="17"/>
      <c r="Q253" s="19"/>
      <c r="R253" s="19"/>
      <c r="S253" s="19"/>
      <c r="T253" s="19"/>
    </row>
    <row r="254" spans="1:20" ht="12.75" customHeight="1" x14ac:dyDescent="0.25">
      <c r="A254" s="79"/>
      <c r="B254" s="29" t="s">
        <v>14</v>
      </c>
      <c r="C254" s="30" t="s">
        <v>20</v>
      </c>
      <c r="D254" s="31">
        <f t="shared" si="5"/>
        <v>303.8</v>
      </c>
      <c r="E254" s="31">
        <v>303.8</v>
      </c>
      <c r="F254" s="31">
        <v>252.3</v>
      </c>
      <c r="G254" s="31"/>
      <c r="J254" s="22"/>
      <c r="K254" s="22"/>
      <c r="L254" s="15"/>
      <c r="M254" s="15"/>
      <c r="N254" s="15"/>
      <c r="O254" s="15"/>
      <c r="P254" s="17"/>
      <c r="Q254" s="19"/>
      <c r="R254" s="19"/>
      <c r="S254" s="19"/>
      <c r="T254" s="19"/>
    </row>
    <row r="255" spans="1:20" ht="12.75" customHeight="1" x14ac:dyDescent="0.25">
      <c r="A255" s="79"/>
      <c r="B255" s="29" t="s">
        <v>155</v>
      </c>
      <c r="C255" s="30" t="s">
        <v>20</v>
      </c>
      <c r="D255" s="31">
        <f t="shared" si="5"/>
        <v>144.4</v>
      </c>
      <c r="E255" s="31">
        <v>144.4</v>
      </c>
      <c r="F255" s="31">
        <v>138.30000000000001</v>
      </c>
      <c r="G255" s="39"/>
      <c r="J255" s="22"/>
      <c r="K255" s="22"/>
      <c r="L255" s="15"/>
      <c r="M255" s="15"/>
      <c r="N255" s="15"/>
      <c r="O255" s="15"/>
      <c r="P255" s="17"/>
      <c r="Q255" s="19"/>
      <c r="R255" s="19"/>
      <c r="S255" s="19"/>
      <c r="T255" s="19"/>
    </row>
    <row r="256" spans="1:20" ht="12.75" customHeight="1" x14ac:dyDescent="0.25">
      <c r="A256" s="79"/>
      <c r="B256" s="29" t="s">
        <v>18</v>
      </c>
      <c r="C256" s="30" t="s">
        <v>20</v>
      </c>
      <c r="D256" s="31">
        <f t="shared" si="5"/>
        <v>36.1</v>
      </c>
      <c r="E256" s="31">
        <v>36.1</v>
      </c>
      <c r="F256" s="31"/>
      <c r="G256" s="39"/>
      <c r="J256" s="22"/>
      <c r="K256" s="22"/>
      <c r="L256" s="15"/>
      <c r="M256" s="15"/>
      <c r="N256" s="15"/>
      <c r="O256" s="15"/>
      <c r="P256" s="17"/>
      <c r="Q256" s="19"/>
      <c r="R256" s="19"/>
      <c r="S256" s="19"/>
      <c r="T256" s="19"/>
    </row>
    <row r="257" spans="1:22" ht="15" customHeight="1" x14ac:dyDescent="0.25">
      <c r="A257" s="76" t="s">
        <v>103</v>
      </c>
      <c r="B257" s="40" t="s">
        <v>105</v>
      </c>
      <c r="C257" s="41"/>
      <c r="D257" s="42">
        <f t="shared" si="5"/>
        <v>203.49999999999997</v>
      </c>
      <c r="E257" s="42">
        <f>SUM(E258:E262)</f>
        <v>203.49999999999997</v>
      </c>
      <c r="F257" s="42">
        <f>SUM(F258:F262)</f>
        <v>103.3</v>
      </c>
      <c r="G257" s="43">
        <f>SUM(G258:G261)</f>
        <v>0</v>
      </c>
      <c r="J257" s="22"/>
      <c r="K257" s="22"/>
      <c r="L257" s="22"/>
      <c r="M257" s="22"/>
      <c r="N257" s="22"/>
      <c r="O257" s="22"/>
      <c r="P257" s="17"/>
      <c r="Q257" s="19"/>
      <c r="R257" s="19"/>
      <c r="S257" s="19"/>
      <c r="T257" s="19"/>
    </row>
    <row r="258" spans="1:22" ht="12.75" customHeight="1" x14ac:dyDescent="0.25">
      <c r="A258" s="77"/>
      <c r="B258" s="29" t="s">
        <v>14</v>
      </c>
      <c r="C258" s="30" t="s">
        <v>20</v>
      </c>
      <c r="D258" s="31">
        <f t="shared" si="5"/>
        <v>154.1</v>
      </c>
      <c r="E258" s="31">
        <v>154.1</v>
      </c>
      <c r="F258" s="31">
        <v>99.7</v>
      </c>
      <c r="G258" s="31"/>
      <c r="J258" s="22"/>
      <c r="K258" s="22"/>
      <c r="L258" s="22"/>
      <c r="M258" s="22"/>
      <c r="N258" s="22"/>
      <c r="O258" s="22"/>
      <c r="P258" s="17"/>
      <c r="Q258" s="19"/>
      <c r="R258" s="19"/>
      <c r="S258" s="19"/>
      <c r="T258" s="19"/>
    </row>
    <row r="259" spans="1:22" ht="12.75" customHeight="1" x14ac:dyDescent="0.25">
      <c r="A259" s="77"/>
      <c r="B259" s="29" t="s">
        <v>18</v>
      </c>
      <c r="C259" s="30" t="s">
        <v>20</v>
      </c>
      <c r="D259" s="31">
        <f t="shared" si="5"/>
        <v>25</v>
      </c>
      <c r="E259" s="31">
        <v>25</v>
      </c>
      <c r="F259" s="31">
        <v>1.3</v>
      </c>
      <c r="G259" s="31"/>
      <c r="J259" s="22"/>
      <c r="K259" s="22"/>
      <c r="L259" s="15"/>
      <c r="M259" s="15"/>
      <c r="N259" s="15"/>
      <c r="O259" s="15"/>
      <c r="P259" s="17"/>
      <c r="Q259" s="19"/>
      <c r="R259" s="19"/>
      <c r="S259" s="19"/>
      <c r="T259" s="19"/>
    </row>
    <row r="260" spans="1:22" ht="12.75" customHeight="1" x14ac:dyDescent="0.25">
      <c r="A260" s="77"/>
      <c r="B260" s="29" t="s">
        <v>21</v>
      </c>
      <c r="C260" s="30" t="s">
        <v>23</v>
      </c>
      <c r="D260" s="31">
        <f t="shared" si="5"/>
        <v>3.6</v>
      </c>
      <c r="E260" s="31">
        <v>3.6</v>
      </c>
      <c r="F260" s="31"/>
      <c r="G260" s="31"/>
      <c r="J260" s="22"/>
      <c r="K260" s="22"/>
      <c r="L260" s="15"/>
      <c r="M260" s="15"/>
      <c r="N260" s="15"/>
      <c r="O260" s="15"/>
      <c r="P260" s="17"/>
      <c r="Q260" s="19"/>
      <c r="R260" s="19"/>
      <c r="S260" s="19"/>
      <c r="T260" s="19"/>
    </row>
    <row r="261" spans="1:22" ht="12.75" customHeight="1" x14ac:dyDescent="0.25">
      <c r="A261" s="77"/>
      <c r="B261" s="29" t="s">
        <v>22</v>
      </c>
      <c r="C261" s="30" t="s">
        <v>23</v>
      </c>
      <c r="D261" s="31">
        <f t="shared" si="5"/>
        <v>0.60000000000000009</v>
      </c>
      <c r="E261" s="31">
        <v>0.60000000000000009</v>
      </c>
      <c r="F261" s="31"/>
      <c r="G261" s="31"/>
      <c r="J261" s="22"/>
      <c r="K261" s="22"/>
      <c r="L261" s="15"/>
      <c r="M261" s="15"/>
      <c r="N261" s="15"/>
      <c r="O261" s="15"/>
      <c r="P261" s="17"/>
      <c r="Q261" s="19"/>
      <c r="R261" s="19"/>
      <c r="S261" s="19"/>
      <c r="T261" s="19"/>
    </row>
    <row r="262" spans="1:22" ht="12.75" customHeight="1" x14ac:dyDescent="0.25">
      <c r="A262" s="78"/>
      <c r="B262" s="29" t="s">
        <v>14</v>
      </c>
      <c r="C262" s="30" t="s">
        <v>23</v>
      </c>
      <c r="D262" s="31">
        <f t="shared" si="5"/>
        <v>20.2</v>
      </c>
      <c r="E262" s="31">
        <v>20.2</v>
      </c>
      <c r="F262" s="31">
        <v>2.2999999999999998</v>
      </c>
      <c r="G262" s="31"/>
      <c r="J262" s="22"/>
      <c r="K262" s="22"/>
      <c r="L262" s="15"/>
      <c r="M262" s="15"/>
      <c r="N262" s="15"/>
      <c r="O262" s="15"/>
      <c r="P262" s="17"/>
      <c r="Q262" s="19"/>
      <c r="R262" s="19"/>
      <c r="S262" s="19"/>
      <c r="T262" s="19"/>
    </row>
    <row r="263" spans="1:22" ht="15" customHeight="1" x14ac:dyDescent="0.25">
      <c r="A263" s="76" t="s">
        <v>104</v>
      </c>
      <c r="B263" s="40" t="s">
        <v>107</v>
      </c>
      <c r="C263" s="41"/>
      <c r="D263" s="42">
        <f t="shared" si="5"/>
        <v>118.7</v>
      </c>
      <c r="E263" s="42">
        <f>SUM(E264:E265)</f>
        <v>118.7</v>
      </c>
      <c r="F263" s="42">
        <f>SUM(F264:F265)</f>
        <v>112.2</v>
      </c>
      <c r="G263" s="43">
        <f>SUM(G264:G265)</f>
        <v>0</v>
      </c>
      <c r="J263" s="18"/>
      <c r="K263" s="18"/>
      <c r="L263" s="18"/>
      <c r="M263" s="18"/>
      <c r="N263" s="21"/>
      <c r="O263" s="16"/>
      <c r="P263" s="17"/>
      <c r="Q263" s="19"/>
      <c r="R263" s="19"/>
      <c r="S263" s="19"/>
      <c r="T263" s="19"/>
    </row>
    <row r="264" spans="1:22" ht="12.75" customHeight="1" x14ac:dyDescent="0.25">
      <c r="A264" s="76"/>
      <c r="B264" s="29" t="s">
        <v>14</v>
      </c>
      <c r="C264" s="30" t="s">
        <v>20</v>
      </c>
      <c r="D264" s="31">
        <f t="shared" si="5"/>
        <v>66.2</v>
      </c>
      <c r="E264" s="31">
        <v>66.2</v>
      </c>
      <c r="F264" s="31">
        <v>60.5</v>
      </c>
      <c r="G264" s="31"/>
      <c r="N264" s="21"/>
      <c r="O264" s="16"/>
      <c r="P264" s="17"/>
      <c r="Q264" s="19"/>
      <c r="R264" s="19"/>
      <c r="S264" s="19"/>
      <c r="T264" s="19"/>
      <c r="U264" s="18"/>
      <c r="V264" s="18"/>
    </row>
    <row r="265" spans="1:22" ht="12.75" customHeight="1" x14ac:dyDescent="0.25">
      <c r="A265" s="76"/>
      <c r="B265" s="29" t="s">
        <v>155</v>
      </c>
      <c r="C265" s="30" t="s">
        <v>20</v>
      </c>
      <c r="D265" s="31">
        <f t="shared" si="5"/>
        <v>52.5</v>
      </c>
      <c r="E265" s="31">
        <v>52.5</v>
      </c>
      <c r="F265" s="31">
        <v>51.7</v>
      </c>
      <c r="G265" s="39"/>
      <c r="N265" s="21"/>
      <c r="O265" s="16"/>
      <c r="P265" s="17"/>
      <c r="Q265" s="19"/>
      <c r="R265" s="19"/>
      <c r="S265" s="19"/>
      <c r="T265" s="19"/>
      <c r="U265" s="18"/>
      <c r="V265" s="18"/>
    </row>
    <row r="266" spans="1:22" ht="15" customHeight="1" x14ac:dyDescent="0.25">
      <c r="A266" s="79" t="s">
        <v>106</v>
      </c>
      <c r="B266" s="40" t="s">
        <v>109</v>
      </c>
      <c r="C266" s="41"/>
      <c r="D266" s="42">
        <f t="shared" si="5"/>
        <v>402.7</v>
      </c>
      <c r="E266" s="42">
        <f>SUM(E267:E272)</f>
        <v>393.09999999999997</v>
      </c>
      <c r="F266" s="42">
        <f>SUM(F267:F272)</f>
        <v>320.59999999999997</v>
      </c>
      <c r="G266" s="42">
        <f>SUM(G267:G272)</f>
        <v>9.6</v>
      </c>
      <c r="N266" s="21"/>
      <c r="O266" s="16"/>
      <c r="P266" s="17"/>
      <c r="Q266" s="19"/>
      <c r="R266" s="19"/>
      <c r="S266" s="19"/>
      <c r="T266" s="19"/>
      <c r="U266" s="18"/>
      <c r="V266" s="18"/>
    </row>
    <row r="267" spans="1:22" ht="12.75" customHeight="1" x14ac:dyDescent="0.25">
      <c r="A267" s="79"/>
      <c r="B267" s="29" t="s">
        <v>21</v>
      </c>
      <c r="C267" s="30" t="s">
        <v>20</v>
      </c>
      <c r="D267" s="31">
        <f t="shared" ref="D267:D268" si="7">SUM(G267+E267)</f>
        <v>37.4</v>
      </c>
      <c r="E267" s="31">
        <v>30.8</v>
      </c>
      <c r="F267" s="31">
        <v>0.30000000000000004</v>
      </c>
      <c r="G267" s="31">
        <v>6.6</v>
      </c>
      <c r="N267" s="21"/>
      <c r="O267" s="16"/>
      <c r="P267" s="17"/>
      <c r="Q267" s="19"/>
      <c r="R267" s="19"/>
      <c r="S267" s="19"/>
      <c r="T267" s="19"/>
      <c r="U267" s="18"/>
      <c r="V267" s="18"/>
    </row>
    <row r="268" spans="1:22" ht="12.75" customHeight="1" x14ac:dyDescent="0.25">
      <c r="A268" s="79"/>
      <c r="B268" s="29" t="s">
        <v>154</v>
      </c>
      <c r="C268" s="30" t="s">
        <v>20</v>
      </c>
      <c r="D268" s="31">
        <f t="shared" si="7"/>
        <v>1.1000000000000001</v>
      </c>
      <c r="E268" s="31">
        <v>1.1000000000000001</v>
      </c>
      <c r="F268" s="31">
        <v>0.9</v>
      </c>
      <c r="G268" s="31"/>
      <c r="N268" s="21"/>
      <c r="O268" s="16"/>
      <c r="P268" s="17"/>
      <c r="Q268" s="19"/>
      <c r="R268" s="19"/>
      <c r="S268" s="19"/>
      <c r="T268" s="19"/>
      <c r="U268" s="18"/>
      <c r="V268" s="18"/>
    </row>
    <row r="269" spans="1:22" ht="12.75" customHeight="1" x14ac:dyDescent="0.25">
      <c r="A269" s="79"/>
      <c r="B269" s="29" t="s">
        <v>14</v>
      </c>
      <c r="C269" s="30" t="s">
        <v>20</v>
      </c>
      <c r="D269" s="31">
        <f t="shared" si="5"/>
        <v>288.39999999999998</v>
      </c>
      <c r="E269" s="31">
        <v>288.39999999999998</v>
      </c>
      <c r="F269" s="31">
        <v>254.6</v>
      </c>
      <c r="G269" s="31"/>
      <c r="N269" s="21"/>
      <c r="O269" s="16"/>
      <c r="P269" s="17"/>
      <c r="Q269" s="19"/>
      <c r="R269" s="19"/>
      <c r="S269" s="19"/>
      <c r="T269" s="19"/>
      <c r="U269" s="18"/>
      <c r="V269" s="18"/>
    </row>
    <row r="270" spans="1:22" ht="12.75" customHeight="1" x14ac:dyDescent="0.25">
      <c r="A270" s="79"/>
      <c r="B270" s="29" t="s">
        <v>155</v>
      </c>
      <c r="C270" s="30" t="s">
        <v>20</v>
      </c>
      <c r="D270" s="31">
        <f t="shared" si="5"/>
        <v>52.6</v>
      </c>
      <c r="E270" s="31">
        <v>52.6</v>
      </c>
      <c r="F270" s="31">
        <v>51.8</v>
      </c>
      <c r="G270" s="39"/>
      <c r="N270" s="21"/>
      <c r="O270" s="16"/>
      <c r="P270" s="17"/>
      <c r="Q270" s="19"/>
      <c r="R270" s="19"/>
      <c r="S270" s="19"/>
      <c r="T270" s="19"/>
      <c r="U270" s="18"/>
      <c r="V270" s="18"/>
    </row>
    <row r="271" spans="1:22" ht="12.75" customHeight="1" x14ac:dyDescent="0.25">
      <c r="A271" s="79"/>
      <c r="B271" s="29" t="s">
        <v>161</v>
      </c>
      <c r="C271" s="30" t="s">
        <v>20</v>
      </c>
      <c r="D271" s="31">
        <f t="shared" si="5"/>
        <v>13.2</v>
      </c>
      <c r="E271" s="31">
        <v>13.2</v>
      </c>
      <c r="F271" s="31">
        <v>13</v>
      </c>
      <c r="G271" s="31"/>
      <c r="N271" s="21"/>
      <c r="O271" s="16"/>
      <c r="P271" s="17"/>
      <c r="Q271" s="19"/>
      <c r="R271" s="19"/>
      <c r="S271" s="19"/>
      <c r="T271" s="19"/>
      <c r="U271" s="18"/>
      <c r="V271" s="18"/>
    </row>
    <row r="272" spans="1:22" ht="12.75" customHeight="1" x14ac:dyDescent="0.25">
      <c r="A272" s="79"/>
      <c r="B272" s="29" t="s">
        <v>18</v>
      </c>
      <c r="C272" s="30" t="s">
        <v>20</v>
      </c>
      <c r="D272" s="31">
        <f t="shared" si="5"/>
        <v>10</v>
      </c>
      <c r="E272" s="31">
        <v>7</v>
      </c>
      <c r="F272" s="31"/>
      <c r="G272" s="31">
        <v>3</v>
      </c>
      <c r="N272" s="21"/>
      <c r="O272" s="16"/>
      <c r="P272" s="17"/>
      <c r="Q272" s="19"/>
      <c r="R272" s="19"/>
      <c r="S272" s="19"/>
      <c r="T272" s="19"/>
      <c r="U272" s="18"/>
      <c r="V272" s="18"/>
    </row>
    <row r="273" spans="1:22" ht="15" customHeight="1" x14ac:dyDescent="0.25">
      <c r="A273" s="79" t="s">
        <v>108</v>
      </c>
      <c r="B273" s="40" t="s">
        <v>111</v>
      </c>
      <c r="C273" s="41"/>
      <c r="D273" s="42">
        <f t="shared" si="5"/>
        <v>811.2</v>
      </c>
      <c r="E273" s="42">
        <f>SUM(E274:E276)</f>
        <v>811.2</v>
      </c>
      <c r="F273" s="42">
        <f>SUM(F274:F276)</f>
        <v>684.3</v>
      </c>
      <c r="G273" s="43">
        <f>SUM(G274:G276)</f>
        <v>0</v>
      </c>
      <c r="N273" s="21"/>
      <c r="O273" s="16"/>
      <c r="P273" s="17"/>
      <c r="Q273" s="19"/>
      <c r="R273" s="19"/>
      <c r="S273" s="19"/>
      <c r="T273" s="19"/>
      <c r="U273" s="18"/>
      <c r="V273" s="18"/>
    </row>
    <row r="274" spans="1:22" ht="12.75" customHeight="1" x14ac:dyDescent="0.25">
      <c r="A274" s="79"/>
      <c r="B274" s="29" t="s">
        <v>154</v>
      </c>
      <c r="C274" s="30" t="s">
        <v>20</v>
      </c>
      <c r="D274" s="31">
        <f t="shared" si="5"/>
        <v>9.1999999999999993</v>
      </c>
      <c r="E274" s="31">
        <v>9.1999999999999993</v>
      </c>
      <c r="F274" s="31"/>
      <c r="G274" s="31"/>
      <c r="N274" s="21"/>
      <c r="O274" s="16"/>
      <c r="P274" s="17"/>
      <c r="Q274" s="19"/>
      <c r="R274" s="19"/>
      <c r="S274" s="19"/>
      <c r="T274" s="19"/>
      <c r="U274" s="18"/>
      <c r="V274" s="18"/>
    </row>
    <row r="275" spans="1:22" ht="12.75" customHeight="1" x14ac:dyDescent="0.25">
      <c r="A275" s="79"/>
      <c r="B275" s="29" t="s">
        <v>14</v>
      </c>
      <c r="C275" s="30" t="s">
        <v>23</v>
      </c>
      <c r="D275" s="31">
        <f t="shared" si="5"/>
        <v>800.2</v>
      </c>
      <c r="E275" s="31">
        <v>800.2</v>
      </c>
      <c r="F275" s="31">
        <v>684.3</v>
      </c>
      <c r="G275" s="39"/>
      <c r="N275" s="21"/>
      <c r="O275" s="16"/>
      <c r="P275" s="17"/>
      <c r="Q275" s="19"/>
      <c r="R275" s="19"/>
      <c r="S275" s="19"/>
      <c r="T275" s="19"/>
      <c r="U275" s="18"/>
      <c r="V275" s="18"/>
    </row>
    <row r="276" spans="1:22" ht="12.75" customHeight="1" x14ac:dyDescent="0.25">
      <c r="A276" s="79"/>
      <c r="B276" s="29" t="s">
        <v>18</v>
      </c>
      <c r="C276" s="30" t="s">
        <v>23</v>
      </c>
      <c r="D276" s="31">
        <f t="shared" si="5"/>
        <v>1.8</v>
      </c>
      <c r="E276" s="31">
        <v>1.8</v>
      </c>
      <c r="F276" s="31"/>
      <c r="G276" s="39"/>
      <c r="N276" s="21"/>
      <c r="O276" s="16"/>
      <c r="P276" s="17"/>
      <c r="Q276" s="19"/>
      <c r="R276" s="19"/>
      <c r="S276" s="19"/>
      <c r="T276" s="19"/>
      <c r="U276" s="18"/>
      <c r="V276" s="18"/>
    </row>
    <row r="277" spans="1:22" ht="15" customHeight="1" x14ac:dyDescent="0.25">
      <c r="A277" s="79" t="s">
        <v>110</v>
      </c>
      <c r="B277" s="40" t="s">
        <v>113</v>
      </c>
      <c r="C277" s="41"/>
      <c r="D277" s="42">
        <f t="shared" si="5"/>
        <v>105.60000000000001</v>
      </c>
      <c r="E277" s="42">
        <f>SUM(E278+E279+E280)</f>
        <v>105.60000000000001</v>
      </c>
      <c r="F277" s="42">
        <f>SUM(F278+F279+F280)</f>
        <v>79.900000000000006</v>
      </c>
      <c r="G277" s="43">
        <f>SUM(G278+G279+G280)</f>
        <v>0</v>
      </c>
      <c r="N277" s="21"/>
      <c r="O277" s="16"/>
      <c r="P277" s="17"/>
      <c r="Q277" s="19"/>
      <c r="R277" s="19"/>
      <c r="S277" s="19"/>
      <c r="T277" s="19"/>
      <c r="U277" s="18"/>
      <c r="V277" s="18"/>
    </row>
    <row r="278" spans="1:22" ht="12.75" customHeight="1" x14ac:dyDescent="0.25">
      <c r="A278" s="79"/>
      <c r="B278" s="29" t="s">
        <v>154</v>
      </c>
      <c r="C278" s="30" t="s">
        <v>20</v>
      </c>
      <c r="D278" s="31">
        <f t="shared" si="5"/>
        <v>1</v>
      </c>
      <c r="E278" s="31">
        <v>1</v>
      </c>
      <c r="F278" s="31"/>
      <c r="G278" s="31"/>
      <c r="N278" s="21"/>
      <c r="O278" s="16"/>
      <c r="P278" s="17"/>
      <c r="Q278" s="19"/>
      <c r="R278" s="19"/>
      <c r="S278" s="19"/>
      <c r="T278" s="19"/>
      <c r="U278" s="18"/>
      <c r="V278" s="18"/>
    </row>
    <row r="279" spans="1:22" ht="12.75" customHeight="1" x14ac:dyDescent="0.25">
      <c r="A279" s="79"/>
      <c r="B279" s="29" t="s">
        <v>14</v>
      </c>
      <c r="C279" s="30" t="s">
        <v>23</v>
      </c>
      <c r="D279" s="31">
        <f t="shared" si="5"/>
        <v>101.2</v>
      </c>
      <c r="E279" s="31">
        <v>101.2</v>
      </c>
      <c r="F279" s="31">
        <v>79.900000000000006</v>
      </c>
      <c r="G279" s="39"/>
      <c r="N279" s="21"/>
      <c r="O279" s="16"/>
      <c r="P279" s="17"/>
      <c r="Q279" s="19"/>
      <c r="R279" s="19"/>
      <c r="S279" s="19"/>
      <c r="T279" s="19"/>
      <c r="U279" s="18"/>
      <c r="V279" s="18"/>
    </row>
    <row r="280" spans="1:22" ht="12.75" customHeight="1" x14ac:dyDescent="0.25">
      <c r="A280" s="79"/>
      <c r="B280" s="29" t="s">
        <v>18</v>
      </c>
      <c r="C280" s="30" t="s">
        <v>23</v>
      </c>
      <c r="D280" s="31">
        <f t="shared" si="5"/>
        <v>3.4</v>
      </c>
      <c r="E280" s="31">
        <v>3.4</v>
      </c>
      <c r="F280" s="31"/>
      <c r="G280" s="39"/>
      <c r="H280" s="7"/>
      <c r="N280" s="21"/>
      <c r="O280" s="16"/>
      <c r="P280" s="17"/>
      <c r="Q280" s="19"/>
      <c r="R280" s="19"/>
      <c r="S280" s="19"/>
      <c r="T280" s="19"/>
      <c r="U280" s="18"/>
      <c r="V280" s="18"/>
    </row>
    <row r="281" spans="1:22" ht="15" customHeight="1" x14ac:dyDescent="0.25">
      <c r="A281" s="79" t="s">
        <v>112</v>
      </c>
      <c r="B281" s="40" t="s">
        <v>115</v>
      </c>
      <c r="C281" s="41"/>
      <c r="D281" s="42">
        <f t="shared" si="5"/>
        <v>162.19999999999999</v>
      </c>
      <c r="E281" s="42">
        <f>SUM(E282+E283)</f>
        <v>162.19999999999999</v>
      </c>
      <c r="F281" s="42">
        <f>SUM(F282+F283)</f>
        <v>107.8</v>
      </c>
      <c r="G281" s="43">
        <f>SUM(G282+G283)</f>
        <v>0</v>
      </c>
      <c r="N281" s="21"/>
      <c r="O281" s="16"/>
      <c r="P281" s="17"/>
      <c r="Q281" s="19"/>
      <c r="R281" s="19"/>
      <c r="S281" s="19"/>
      <c r="T281" s="19"/>
      <c r="U281" s="18"/>
      <c r="V281" s="18"/>
    </row>
    <row r="282" spans="1:22" ht="12.75" customHeight="1" x14ac:dyDescent="0.25">
      <c r="A282" s="79"/>
      <c r="B282" s="29" t="s">
        <v>14</v>
      </c>
      <c r="C282" s="30" t="s">
        <v>23</v>
      </c>
      <c r="D282" s="31">
        <f t="shared" si="5"/>
        <v>159.19999999999999</v>
      </c>
      <c r="E282" s="31">
        <v>159.19999999999999</v>
      </c>
      <c r="F282" s="31">
        <v>107.8</v>
      </c>
      <c r="G282" s="39"/>
      <c r="N282" s="21"/>
      <c r="O282" s="16"/>
      <c r="P282" s="17"/>
      <c r="Q282" s="19"/>
      <c r="R282" s="19"/>
      <c r="S282" s="19"/>
      <c r="T282" s="19"/>
      <c r="U282" s="18"/>
      <c r="V282" s="18"/>
    </row>
    <row r="283" spans="1:22" ht="12.75" customHeight="1" x14ac:dyDescent="0.25">
      <c r="A283" s="79"/>
      <c r="B283" s="29" t="s">
        <v>18</v>
      </c>
      <c r="C283" s="30" t="s">
        <v>23</v>
      </c>
      <c r="D283" s="31">
        <f t="shared" si="5"/>
        <v>3</v>
      </c>
      <c r="E283" s="31">
        <v>3</v>
      </c>
      <c r="F283" s="31"/>
      <c r="G283" s="39"/>
      <c r="N283" s="21"/>
      <c r="O283" s="16"/>
      <c r="P283" s="17"/>
      <c r="Q283" s="19"/>
      <c r="R283" s="19"/>
      <c r="S283" s="19"/>
      <c r="T283" s="19"/>
      <c r="U283" s="18"/>
      <c r="V283" s="18"/>
    </row>
    <row r="284" spans="1:22" ht="15" customHeight="1" x14ac:dyDescent="0.25">
      <c r="A284" s="79" t="s">
        <v>114</v>
      </c>
      <c r="B284" s="40" t="s">
        <v>117</v>
      </c>
      <c r="C284" s="41"/>
      <c r="D284" s="42">
        <f t="shared" si="5"/>
        <v>207.89999999999998</v>
      </c>
      <c r="E284" s="42">
        <f t="shared" ref="E284:F284" si="8">SUM(E285:E289)</f>
        <v>137.6</v>
      </c>
      <c r="F284" s="42">
        <f t="shared" si="8"/>
        <v>106.3</v>
      </c>
      <c r="G284" s="42">
        <f>SUM(G285:G289)</f>
        <v>70.3</v>
      </c>
      <c r="N284" s="21"/>
      <c r="O284" s="16"/>
      <c r="P284" s="17"/>
      <c r="Q284" s="19"/>
      <c r="R284" s="19"/>
      <c r="S284" s="19"/>
      <c r="T284" s="19"/>
      <c r="U284" s="18"/>
      <c r="V284" s="18"/>
    </row>
    <row r="285" spans="1:22" ht="12.75" customHeight="1" x14ac:dyDescent="0.25">
      <c r="A285" s="79"/>
      <c r="B285" s="29" t="s">
        <v>154</v>
      </c>
      <c r="C285" s="30" t="s">
        <v>20</v>
      </c>
      <c r="D285" s="31">
        <f t="shared" si="5"/>
        <v>6</v>
      </c>
      <c r="E285" s="31">
        <v>6</v>
      </c>
      <c r="F285" s="31"/>
      <c r="G285" s="31"/>
      <c r="N285" s="21"/>
      <c r="O285" s="16"/>
      <c r="P285" s="17"/>
      <c r="Q285" s="19"/>
      <c r="R285" s="19"/>
      <c r="S285" s="19"/>
      <c r="T285" s="19"/>
      <c r="U285" s="18"/>
      <c r="V285" s="18"/>
    </row>
    <row r="286" spans="1:22" ht="12.75" customHeight="1" x14ac:dyDescent="0.25">
      <c r="A286" s="79"/>
      <c r="B286" s="29" t="s">
        <v>163</v>
      </c>
      <c r="C286" s="30" t="s">
        <v>23</v>
      </c>
      <c r="D286" s="31">
        <f t="shared" si="5"/>
        <v>50.4</v>
      </c>
      <c r="E286" s="31"/>
      <c r="F286" s="31"/>
      <c r="G286" s="31">
        <v>50.4</v>
      </c>
      <c r="N286" s="21"/>
      <c r="O286" s="16"/>
      <c r="P286" s="17"/>
      <c r="Q286" s="19"/>
      <c r="R286" s="19"/>
      <c r="S286" s="19"/>
      <c r="T286" s="19"/>
      <c r="U286" s="18"/>
      <c r="V286" s="18"/>
    </row>
    <row r="287" spans="1:22" ht="12.75" customHeight="1" x14ac:dyDescent="0.25">
      <c r="A287" s="79"/>
      <c r="B287" s="29" t="s">
        <v>22</v>
      </c>
      <c r="C287" s="30" t="s">
        <v>23</v>
      </c>
      <c r="D287" s="31">
        <f t="shared" si="5"/>
        <v>8.6</v>
      </c>
      <c r="E287" s="31"/>
      <c r="F287" s="31"/>
      <c r="G287" s="31">
        <v>8.6</v>
      </c>
      <c r="N287" s="21"/>
      <c r="O287" s="16"/>
      <c r="P287" s="17"/>
      <c r="Q287" s="19"/>
      <c r="R287" s="19"/>
      <c r="S287" s="19"/>
      <c r="T287" s="19"/>
      <c r="U287" s="18"/>
      <c r="V287" s="18"/>
    </row>
    <row r="288" spans="1:22" ht="12.75" customHeight="1" x14ac:dyDescent="0.25">
      <c r="A288" s="79"/>
      <c r="B288" s="29" t="s">
        <v>14</v>
      </c>
      <c r="C288" s="30" t="s">
        <v>23</v>
      </c>
      <c r="D288" s="31">
        <f t="shared" si="5"/>
        <v>141.5</v>
      </c>
      <c r="E288" s="31">
        <v>130.19999999999999</v>
      </c>
      <c r="F288" s="31">
        <v>106.3</v>
      </c>
      <c r="G288" s="31">
        <v>11.3</v>
      </c>
      <c r="N288" s="21"/>
      <c r="O288" s="16"/>
      <c r="P288" s="17"/>
      <c r="Q288" s="19"/>
      <c r="R288" s="19"/>
      <c r="S288" s="19"/>
      <c r="T288" s="19"/>
      <c r="U288" s="18"/>
      <c r="V288" s="18"/>
    </row>
    <row r="289" spans="1:22" ht="12.75" customHeight="1" x14ac:dyDescent="0.25">
      <c r="A289" s="79"/>
      <c r="B289" s="29" t="s">
        <v>18</v>
      </c>
      <c r="C289" s="30" t="s">
        <v>23</v>
      </c>
      <c r="D289" s="31">
        <f t="shared" si="5"/>
        <v>1.4</v>
      </c>
      <c r="E289" s="31">
        <v>1.4</v>
      </c>
      <c r="F289" s="31"/>
      <c r="G289" s="39"/>
      <c r="N289" s="21"/>
      <c r="O289" s="16"/>
      <c r="P289" s="17"/>
      <c r="Q289" s="19"/>
      <c r="R289" s="19"/>
      <c r="S289" s="19"/>
      <c r="T289" s="19"/>
      <c r="U289" s="18"/>
      <c r="V289" s="18"/>
    </row>
    <row r="290" spans="1:22" ht="15" customHeight="1" x14ac:dyDescent="0.25">
      <c r="A290" s="79" t="s">
        <v>116</v>
      </c>
      <c r="B290" s="40" t="s">
        <v>119</v>
      </c>
      <c r="C290" s="41"/>
      <c r="D290" s="42">
        <f t="shared" si="5"/>
        <v>207.39999999999998</v>
      </c>
      <c r="E290" s="42">
        <f>SUM(E291+E292+E293)</f>
        <v>207.39999999999998</v>
      </c>
      <c r="F290" s="42">
        <f>SUM(F291+F292+F293)</f>
        <v>162.19999999999999</v>
      </c>
      <c r="G290" s="43">
        <f>SUM(G291+G292+G293)</f>
        <v>0</v>
      </c>
      <c r="N290" s="21"/>
      <c r="O290" s="16"/>
      <c r="P290" s="17"/>
      <c r="Q290" s="19"/>
      <c r="R290" s="19"/>
      <c r="S290" s="19"/>
      <c r="T290" s="19"/>
      <c r="U290" s="18"/>
      <c r="V290" s="18"/>
    </row>
    <row r="291" spans="1:22" ht="12.75" customHeight="1" x14ac:dyDescent="0.25">
      <c r="A291" s="79"/>
      <c r="B291" s="29" t="s">
        <v>154</v>
      </c>
      <c r="C291" s="30" t="s">
        <v>20</v>
      </c>
      <c r="D291" s="31">
        <f t="shared" si="5"/>
        <v>1.6</v>
      </c>
      <c r="E291" s="31">
        <v>1.6</v>
      </c>
      <c r="F291" s="31"/>
      <c r="G291" s="31"/>
      <c r="N291" s="21"/>
      <c r="O291" s="16"/>
      <c r="P291" s="17"/>
      <c r="Q291" s="19"/>
      <c r="R291" s="19"/>
      <c r="S291" s="19"/>
      <c r="T291" s="19"/>
      <c r="U291" s="18"/>
      <c r="V291" s="18"/>
    </row>
    <row r="292" spans="1:22" ht="12.75" customHeight="1" x14ac:dyDescent="0.25">
      <c r="A292" s="79"/>
      <c r="B292" s="29" t="s">
        <v>14</v>
      </c>
      <c r="C292" s="30" t="s">
        <v>23</v>
      </c>
      <c r="D292" s="31">
        <f t="shared" si="5"/>
        <v>200.6</v>
      </c>
      <c r="E292" s="31">
        <v>200.6</v>
      </c>
      <c r="F292" s="31">
        <v>162.19999999999999</v>
      </c>
      <c r="G292" s="31"/>
      <c r="N292" s="21"/>
      <c r="O292" s="16"/>
      <c r="P292" s="17"/>
      <c r="Q292" s="19"/>
      <c r="R292" s="19"/>
      <c r="S292" s="19"/>
      <c r="T292" s="19"/>
      <c r="U292" s="18"/>
      <c r="V292" s="18"/>
    </row>
    <row r="293" spans="1:22" ht="12.75" customHeight="1" x14ac:dyDescent="0.25">
      <c r="A293" s="79"/>
      <c r="B293" s="29" t="s">
        <v>18</v>
      </c>
      <c r="C293" s="30" t="s">
        <v>23</v>
      </c>
      <c r="D293" s="31">
        <f t="shared" ref="D293:D341" si="9">SUM(G293+E293)</f>
        <v>5.2</v>
      </c>
      <c r="E293" s="31">
        <v>5.2</v>
      </c>
      <c r="F293" s="31"/>
      <c r="G293" s="39"/>
      <c r="N293" s="21"/>
      <c r="O293" s="16"/>
      <c r="P293" s="17"/>
      <c r="Q293" s="19"/>
      <c r="R293" s="19"/>
      <c r="S293" s="19"/>
      <c r="T293" s="19"/>
      <c r="U293" s="18"/>
      <c r="V293" s="18"/>
    </row>
    <row r="294" spans="1:22" ht="15" customHeight="1" x14ac:dyDescent="0.25">
      <c r="A294" s="79" t="s">
        <v>118</v>
      </c>
      <c r="B294" s="40" t="s">
        <v>121</v>
      </c>
      <c r="C294" s="41"/>
      <c r="D294" s="42">
        <f t="shared" si="9"/>
        <v>133.20000000000002</v>
      </c>
      <c r="E294" s="42">
        <f>SUM(E295+E296+E297)</f>
        <v>133.20000000000002</v>
      </c>
      <c r="F294" s="42">
        <f>SUM(F295+F296+F297)</f>
        <v>103</v>
      </c>
      <c r="G294" s="43">
        <f>SUM(G295+G296+G297)</f>
        <v>0</v>
      </c>
      <c r="N294" s="21"/>
      <c r="O294" s="16"/>
      <c r="P294" s="17"/>
      <c r="Q294" s="19"/>
      <c r="R294" s="19"/>
      <c r="S294" s="19"/>
      <c r="T294" s="19"/>
      <c r="U294" s="18"/>
      <c r="V294" s="18"/>
    </row>
    <row r="295" spans="1:22" ht="12.75" customHeight="1" x14ac:dyDescent="0.25">
      <c r="A295" s="79"/>
      <c r="B295" s="29" t="s">
        <v>154</v>
      </c>
      <c r="C295" s="30" t="s">
        <v>20</v>
      </c>
      <c r="D295" s="31">
        <f t="shared" si="9"/>
        <v>0.30000000000000004</v>
      </c>
      <c r="E295" s="31">
        <v>0.30000000000000004</v>
      </c>
      <c r="F295" s="31"/>
      <c r="G295" s="31"/>
      <c r="N295" s="21"/>
      <c r="O295" s="16"/>
      <c r="P295" s="17"/>
      <c r="Q295" s="19"/>
      <c r="R295" s="19"/>
      <c r="S295" s="19"/>
      <c r="T295" s="19"/>
      <c r="U295" s="18"/>
      <c r="V295" s="18"/>
    </row>
    <row r="296" spans="1:22" ht="12.75" customHeight="1" x14ac:dyDescent="0.25">
      <c r="A296" s="79"/>
      <c r="B296" s="29" t="s">
        <v>14</v>
      </c>
      <c r="C296" s="30" t="s">
        <v>23</v>
      </c>
      <c r="D296" s="31">
        <f t="shared" si="9"/>
        <v>130.4</v>
      </c>
      <c r="E296" s="31">
        <v>130.4</v>
      </c>
      <c r="F296" s="31">
        <v>103</v>
      </c>
      <c r="G296" s="39"/>
      <c r="H296" s="7"/>
      <c r="N296" s="21"/>
      <c r="O296" s="16"/>
      <c r="P296" s="17"/>
      <c r="Q296" s="19"/>
      <c r="R296" s="19"/>
      <c r="S296" s="19"/>
      <c r="T296" s="19"/>
      <c r="U296" s="18"/>
      <c r="V296" s="18"/>
    </row>
    <row r="297" spans="1:22" ht="12.75" customHeight="1" x14ac:dyDescent="0.25">
      <c r="A297" s="79"/>
      <c r="B297" s="29" t="s">
        <v>18</v>
      </c>
      <c r="C297" s="30" t="s">
        <v>23</v>
      </c>
      <c r="D297" s="31">
        <f t="shared" si="9"/>
        <v>2.5</v>
      </c>
      <c r="E297" s="31">
        <v>2.5</v>
      </c>
      <c r="F297" s="31"/>
      <c r="G297" s="39"/>
      <c r="N297" s="21"/>
      <c r="O297" s="16"/>
      <c r="P297" s="17"/>
      <c r="Q297" s="19"/>
      <c r="R297" s="19"/>
      <c r="S297" s="19"/>
      <c r="T297" s="19"/>
      <c r="U297" s="18"/>
      <c r="V297" s="18"/>
    </row>
    <row r="298" spans="1:22" ht="15" customHeight="1" x14ac:dyDescent="0.25">
      <c r="A298" s="79" t="s">
        <v>120</v>
      </c>
      <c r="B298" s="40" t="s">
        <v>123</v>
      </c>
      <c r="C298" s="41"/>
      <c r="D298" s="42">
        <f t="shared" si="9"/>
        <v>156.29999999999998</v>
      </c>
      <c r="E298" s="42">
        <f>SUM(E299+E300+E301)</f>
        <v>156.29999999999998</v>
      </c>
      <c r="F298" s="42">
        <f>SUM(F299+F300+F301)</f>
        <v>112.6</v>
      </c>
      <c r="G298" s="43">
        <f>SUM(G299+G300+G301)</f>
        <v>0</v>
      </c>
      <c r="N298" s="21"/>
      <c r="O298" s="16"/>
      <c r="P298" s="17"/>
      <c r="Q298" s="19"/>
      <c r="R298" s="19"/>
      <c r="S298" s="19"/>
      <c r="T298" s="19"/>
      <c r="U298" s="18"/>
      <c r="V298" s="18"/>
    </row>
    <row r="299" spans="1:22" ht="12.75" customHeight="1" x14ac:dyDescent="0.25">
      <c r="A299" s="79"/>
      <c r="B299" s="29" t="s">
        <v>154</v>
      </c>
      <c r="C299" s="30" t="s">
        <v>20</v>
      </c>
      <c r="D299" s="31">
        <f t="shared" si="9"/>
        <v>9.6999999999999993</v>
      </c>
      <c r="E299" s="31">
        <v>9.6999999999999993</v>
      </c>
      <c r="F299" s="31"/>
      <c r="G299" s="31"/>
      <c r="N299" s="21"/>
      <c r="O299" s="16"/>
      <c r="P299" s="17"/>
      <c r="Q299" s="19"/>
      <c r="R299" s="19"/>
      <c r="S299" s="19"/>
      <c r="T299" s="19"/>
      <c r="U299" s="18"/>
      <c r="V299" s="18"/>
    </row>
    <row r="300" spans="1:22" ht="12.75" customHeight="1" x14ac:dyDescent="0.25">
      <c r="A300" s="79"/>
      <c r="B300" s="29" t="s">
        <v>14</v>
      </c>
      <c r="C300" s="30" t="s">
        <v>23</v>
      </c>
      <c r="D300" s="31">
        <f t="shared" si="9"/>
        <v>143.1</v>
      </c>
      <c r="E300" s="31">
        <v>143.1</v>
      </c>
      <c r="F300" s="31">
        <v>112.6</v>
      </c>
      <c r="G300" s="39"/>
      <c r="N300" s="21"/>
      <c r="O300" s="16"/>
      <c r="P300" s="17"/>
      <c r="Q300" s="19"/>
      <c r="R300" s="19"/>
      <c r="S300" s="19"/>
      <c r="T300" s="19"/>
      <c r="U300" s="18"/>
      <c r="V300" s="18"/>
    </row>
    <row r="301" spans="1:22" ht="12.75" customHeight="1" x14ac:dyDescent="0.25">
      <c r="A301" s="79"/>
      <c r="B301" s="29" t="s">
        <v>18</v>
      </c>
      <c r="C301" s="30" t="s">
        <v>23</v>
      </c>
      <c r="D301" s="31">
        <f t="shared" si="9"/>
        <v>3.5</v>
      </c>
      <c r="E301" s="31">
        <v>3.5</v>
      </c>
      <c r="F301" s="31"/>
      <c r="G301" s="39"/>
      <c r="N301" s="21"/>
      <c r="O301" s="16"/>
      <c r="P301" s="17"/>
      <c r="Q301" s="19"/>
      <c r="R301" s="19"/>
      <c r="S301" s="19"/>
      <c r="T301" s="19"/>
      <c r="U301" s="18"/>
      <c r="V301" s="18"/>
    </row>
    <row r="302" spans="1:22" ht="15" customHeight="1" x14ac:dyDescent="0.25">
      <c r="A302" s="79" t="s">
        <v>122</v>
      </c>
      <c r="B302" s="40" t="s">
        <v>125</v>
      </c>
      <c r="C302" s="41"/>
      <c r="D302" s="42">
        <f t="shared" si="9"/>
        <v>100</v>
      </c>
      <c r="E302" s="42">
        <f>SUM(E303+E304)</f>
        <v>100</v>
      </c>
      <c r="F302" s="42">
        <f>SUM(F303+F304)</f>
        <v>74.400000000000006</v>
      </c>
      <c r="G302" s="43">
        <f>SUM(G303+G304)</f>
        <v>0</v>
      </c>
      <c r="N302" s="21"/>
      <c r="O302" s="16"/>
      <c r="P302" s="17"/>
      <c r="Q302" s="19"/>
      <c r="R302" s="19"/>
      <c r="S302" s="19"/>
      <c r="T302" s="19"/>
      <c r="U302" s="18"/>
      <c r="V302" s="18"/>
    </row>
    <row r="303" spans="1:22" ht="12.75" customHeight="1" x14ac:dyDescent="0.25">
      <c r="A303" s="79"/>
      <c r="B303" s="29" t="s">
        <v>14</v>
      </c>
      <c r="C303" s="30" t="s">
        <v>23</v>
      </c>
      <c r="D303" s="31">
        <f t="shared" si="9"/>
        <v>99.6</v>
      </c>
      <c r="E303" s="31">
        <v>99.6</v>
      </c>
      <c r="F303" s="31">
        <v>74.400000000000006</v>
      </c>
      <c r="G303" s="39"/>
      <c r="N303" s="21"/>
      <c r="O303" s="16"/>
      <c r="P303" s="17"/>
      <c r="Q303" s="19"/>
      <c r="R303" s="19"/>
      <c r="S303" s="19"/>
      <c r="T303" s="19"/>
      <c r="U303" s="18"/>
      <c r="V303" s="18"/>
    </row>
    <row r="304" spans="1:22" ht="12.75" customHeight="1" x14ac:dyDescent="0.25">
      <c r="A304" s="79"/>
      <c r="B304" s="29" t="s">
        <v>18</v>
      </c>
      <c r="C304" s="30" t="s">
        <v>23</v>
      </c>
      <c r="D304" s="31">
        <f t="shared" si="9"/>
        <v>0.4</v>
      </c>
      <c r="E304" s="31">
        <v>0.4</v>
      </c>
      <c r="F304" s="31"/>
      <c r="G304" s="39"/>
      <c r="N304" s="21"/>
      <c r="O304" s="16"/>
      <c r="P304" s="17"/>
      <c r="Q304" s="19"/>
      <c r="R304" s="19"/>
      <c r="S304" s="19"/>
      <c r="T304" s="19"/>
      <c r="U304" s="18"/>
      <c r="V304" s="18"/>
    </row>
    <row r="305" spans="1:22" ht="15" customHeight="1" x14ac:dyDescent="0.25">
      <c r="A305" s="79" t="s">
        <v>124</v>
      </c>
      <c r="B305" s="40" t="s">
        <v>127</v>
      </c>
      <c r="C305" s="41"/>
      <c r="D305" s="42">
        <f t="shared" si="9"/>
        <v>139.1</v>
      </c>
      <c r="E305" s="42">
        <f>SUM(E306+E307+E308)</f>
        <v>139.1</v>
      </c>
      <c r="F305" s="42">
        <f>SUM(F306+F307+F308)</f>
        <v>105.7</v>
      </c>
      <c r="G305" s="43">
        <f>SUM(G306+G307+G308)</f>
        <v>0</v>
      </c>
      <c r="N305" s="21"/>
      <c r="O305" s="16"/>
      <c r="P305" s="17"/>
      <c r="Q305" s="19"/>
      <c r="R305" s="19"/>
      <c r="S305" s="19"/>
      <c r="T305" s="19"/>
      <c r="U305" s="18"/>
      <c r="V305" s="18"/>
    </row>
    <row r="306" spans="1:22" ht="12.75" customHeight="1" x14ac:dyDescent="0.25">
      <c r="A306" s="79"/>
      <c r="B306" s="29" t="s">
        <v>154</v>
      </c>
      <c r="C306" s="30" t="s">
        <v>20</v>
      </c>
      <c r="D306" s="31">
        <f t="shared" si="9"/>
        <v>6.6</v>
      </c>
      <c r="E306" s="31">
        <v>6.6</v>
      </c>
      <c r="F306" s="31"/>
      <c r="G306" s="31"/>
      <c r="N306" s="21"/>
      <c r="O306" s="16"/>
      <c r="P306" s="17"/>
      <c r="Q306" s="19"/>
      <c r="R306" s="19"/>
      <c r="S306" s="19"/>
      <c r="T306" s="19"/>
      <c r="U306" s="18"/>
      <c r="V306" s="18"/>
    </row>
    <row r="307" spans="1:22" ht="12.75" customHeight="1" x14ac:dyDescent="0.25">
      <c r="A307" s="79"/>
      <c r="B307" s="29" t="s">
        <v>14</v>
      </c>
      <c r="C307" s="30" t="s">
        <v>23</v>
      </c>
      <c r="D307" s="31">
        <f t="shared" si="9"/>
        <v>131</v>
      </c>
      <c r="E307" s="31">
        <v>131</v>
      </c>
      <c r="F307" s="31">
        <v>105.7</v>
      </c>
      <c r="G307" s="39"/>
      <c r="N307" s="21"/>
      <c r="O307" s="16"/>
      <c r="P307" s="17"/>
      <c r="Q307" s="19"/>
      <c r="R307" s="19"/>
      <c r="S307" s="19"/>
      <c r="T307" s="19"/>
      <c r="U307" s="18"/>
      <c r="V307" s="18"/>
    </row>
    <row r="308" spans="1:22" ht="12.75" customHeight="1" x14ac:dyDescent="0.25">
      <c r="A308" s="79"/>
      <c r="B308" s="29" t="s">
        <v>18</v>
      </c>
      <c r="C308" s="30" t="s">
        <v>23</v>
      </c>
      <c r="D308" s="31">
        <f t="shared" si="9"/>
        <v>1.5</v>
      </c>
      <c r="E308" s="31">
        <v>1.5</v>
      </c>
      <c r="F308" s="31"/>
      <c r="G308" s="39"/>
      <c r="N308" s="21"/>
      <c r="O308" s="16"/>
      <c r="P308" s="17"/>
      <c r="Q308" s="19"/>
      <c r="R308" s="19"/>
      <c r="S308" s="19"/>
      <c r="T308" s="19"/>
      <c r="U308" s="18"/>
      <c r="V308" s="18"/>
    </row>
    <row r="309" spans="1:22" ht="15" customHeight="1" x14ac:dyDescent="0.25">
      <c r="A309" s="79" t="s">
        <v>126</v>
      </c>
      <c r="B309" s="40" t="s">
        <v>129</v>
      </c>
      <c r="C309" s="41"/>
      <c r="D309" s="42">
        <f t="shared" si="9"/>
        <v>137.30000000000001</v>
      </c>
      <c r="E309" s="42">
        <f>SUM(E311+E310+E312)</f>
        <v>137.30000000000001</v>
      </c>
      <c r="F309" s="42">
        <f>SUM(F311+F310+F312)</f>
        <v>100.8</v>
      </c>
      <c r="G309" s="43">
        <f>SUM(G311+G310+G312)</f>
        <v>0</v>
      </c>
      <c r="N309" s="21"/>
      <c r="O309" s="16"/>
      <c r="P309" s="17"/>
      <c r="Q309" s="19"/>
      <c r="R309" s="19"/>
      <c r="S309" s="19"/>
      <c r="T309" s="19"/>
      <c r="U309" s="18"/>
      <c r="V309" s="18"/>
    </row>
    <row r="310" spans="1:22" ht="12.75" customHeight="1" x14ac:dyDescent="0.25">
      <c r="A310" s="79"/>
      <c r="B310" s="29" t="s">
        <v>154</v>
      </c>
      <c r="C310" s="30" t="s">
        <v>20</v>
      </c>
      <c r="D310" s="31">
        <f>SUM(G310+E310)</f>
        <v>9</v>
      </c>
      <c r="E310" s="31">
        <v>9</v>
      </c>
      <c r="F310" s="31"/>
      <c r="G310" s="43"/>
      <c r="N310" s="21"/>
      <c r="O310" s="16"/>
      <c r="P310" s="17"/>
      <c r="Q310" s="19"/>
      <c r="R310" s="19"/>
      <c r="S310" s="19"/>
      <c r="T310" s="19"/>
      <c r="U310" s="18"/>
      <c r="V310" s="18"/>
    </row>
    <row r="311" spans="1:22" ht="12.75" customHeight="1" x14ac:dyDescent="0.25">
      <c r="A311" s="79"/>
      <c r="B311" s="29" t="s">
        <v>14</v>
      </c>
      <c r="C311" s="30" t="s">
        <v>23</v>
      </c>
      <c r="D311" s="31">
        <f t="shared" si="9"/>
        <v>123.3</v>
      </c>
      <c r="E311" s="31">
        <v>123.3</v>
      </c>
      <c r="F311" s="31">
        <v>100.8</v>
      </c>
      <c r="G311" s="39"/>
      <c r="N311" s="21"/>
      <c r="O311" s="16"/>
      <c r="P311" s="17"/>
      <c r="Q311" s="19"/>
      <c r="R311" s="19"/>
      <c r="S311" s="19"/>
      <c r="T311" s="19"/>
      <c r="U311" s="18"/>
      <c r="V311" s="18"/>
    </row>
    <row r="312" spans="1:22" ht="12.75" customHeight="1" x14ac:dyDescent="0.25">
      <c r="A312" s="79"/>
      <c r="B312" s="29" t="s">
        <v>18</v>
      </c>
      <c r="C312" s="30" t="s">
        <v>23</v>
      </c>
      <c r="D312" s="31">
        <f t="shared" si="9"/>
        <v>5</v>
      </c>
      <c r="E312" s="31">
        <v>5</v>
      </c>
      <c r="F312" s="31"/>
      <c r="G312" s="39"/>
      <c r="N312" s="21"/>
      <c r="O312" s="16"/>
      <c r="P312" s="17"/>
      <c r="Q312" s="19"/>
      <c r="R312" s="19"/>
      <c r="S312" s="19"/>
      <c r="T312" s="19"/>
      <c r="U312" s="18"/>
      <c r="V312" s="18"/>
    </row>
    <row r="313" spans="1:22" ht="15" customHeight="1" x14ac:dyDescent="0.25">
      <c r="A313" s="79" t="s">
        <v>128</v>
      </c>
      <c r="B313" s="40" t="s">
        <v>131</v>
      </c>
      <c r="C313" s="41"/>
      <c r="D313" s="42">
        <f t="shared" si="9"/>
        <v>142.1</v>
      </c>
      <c r="E313" s="42">
        <f>SUM(E314+E315+E316)</f>
        <v>136.1</v>
      </c>
      <c r="F313" s="42">
        <f>SUM(F314+F315+F316)</f>
        <v>79.2</v>
      </c>
      <c r="G313" s="42">
        <f>SUM(G314+G315+G316)</f>
        <v>6</v>
      </c>
      <c r="N313" s="21"/>
      <c r="O313" s="16"/>
      <c r="P313" s="17"/>
      <c r="Q313" s="19"/>
      <c r="R313" s="19"/>
      <c r="S313" s="19"/>
      <c r="T313" s="19"/>
      <c r="U313" s="18"/>
      <c r="V313" s="18"/>
    </row>
    <row r="314" spans="1:22" ht="12.75" customHeight="1" x14ac:dyDescent="0.25">
      <c r="A314" s="79"/>
      <c r="B314" s="29" t="s">
        <v>154</v>
      </c>
      <c r="C314" s="30" t="s">
        <v>20</v>
      </c>
      <c r="D314" s="31">
        <f t="shared" si="9"/>
        <v>5.9</v>
      </c>
      <c r="E314" s="31">
        <v>5.9</v>
      </c>
      <c r="F314" s="31"/>
      <c r="G314" s="31"/>
      <c r="N314" s="21"/>
      <c r="O314" s="16"/>
      <c r="P314" s="17"/>
      <c r="Q314" s="19"/>
      <c r="R314" s="19"/>
      <c r="S314" s="19"/>
      <c r="T314" s="19"/>
      <c r="U314" s="18"/>
      <c r="V314" s="18"/>
    </row>
    <row r="315" spans="1:22" ht="12.75" customHeight="1" x14ac:dyDescent="0.25">
      <c r="A315" s="79"/>
      <c r="B315" s="29" t="s">
        <v>14</v>
      </c>
      <c r="C315" s="30" t="s">
        <v>23</v>
      </c>
      <c r="D315" s="31">
        <f t="shared" si="9"/>
        <v>113.6</v>
      </c>
      <c r="E315" s="31">
        <v>113.6</v>
      </c>
      <c r="F315" s="31">
        <v>79.2</v>
      </c>
      <c r="G315" s="31"/>
      <c r="N315" s="21"/>
      <c r="O315" s="16"/>
      <c r="P315" s="17"/>
      <c r="Q315" s="19"/>
      <c r="R315" s="19"/>
      <c r="S315" s="19"/>
      <c r="T315" s="19"/>
      <c r="U315" s="18"/>
      <c r="V315" s="18"/>
    </row>
    <row r="316" spans="1:22" ht="12.75" customHeight="1" x14ac:dyDescent="0.25">
      <c r="A316" s="79"/>
      <c r="B316" s="29" t="s">
        <v>18</v>
      </c>
      <c r="C316" s="30" t="s">
        <v>23</v>
      </c>
      <c r="D316" s="31">
        <f t="shared" si="9"/>
        <v>22.6</v>
      </c>
      <c r="E316" s="31">
        <v>16.600000000000001</v>
      </c>
      <c r="F316" s="31"/>
      <c r="G316" s="31">
        <v>6</v>
      </c>
      <c r="N316" s="21"/>
      <c r="O316" s="16"/>
      <c r="P316" s="17"/>
      <c r="Q316" s="19"/>
      <c r="R316" s="19"/>
      <c r="S316" s="19"/>
      <c r="T316" s="19"/>
      <c r="U316" s="18"/>
      <c r="V316" s="18"/>
    </row>
    <row r="317" spans="1:22" ht="15" customHeight="1" x14ac:dyDescent="0.25">
      <c r="A317" s="79" t="s">
        <v>130</v>
      </c>
      <c r="B317" s="40" t="s">
        <v>133</v>
      </c>
      <c r="C317" s="41"/>
      <c r="D317" s="42">
        <f t="shared" si="9"/>
        <v>121.1</v>
      </c>
      <c r="E317" s="42">
        <f>SUM(E318+E319+E320)</f>
        <v>121.1</v>
      </c>
      <c r="F317" s="42">
        <f>SUM(F318+F319+F320)</f>
        <v>92.8</v>
      </c>
      <c r="G317" s="43">
        <f>SUM(G318+G319+G320)</f>
        <v>0</v>
      </c>
      <c r="N317" s="21"/>
      <c r="O317" s="16"/>
      <c r="P317" s="17"/>
      <c r="Q317" s="19"/>
      <c r="R317" s="19"/>
      <c r="S317" s="19"/>
      <c r="T317" s="19"/>
      <c r="U317" s="18"/>
      <c r="V317" s="18"/>
    </row>
    <row r="318" spans="1:22" ht="12.75" customHeight="1" x14ac:dyDescent="0.25">
      <c r="A318" s="79"/>
      <c r="B318" s="29" t="s">
        <v>154</v>
      </c>
      <c r="C318" s="30" t="s">
        <v>20</v>
      </c>
      <c r="D318" s="31">
        <f t="shared" si="9"/>
        <v>2.6</v>
      </c>
      <c r="E318" s="31">
        <v>2.6</v>
      </c>
      <c r="F318" s="31"/>
      <c r="G318" s="31"/>
      <c r="N318" s="21"/>
      <c r="O318" s="16"/>
      <c r="P318" s="17"/>
      <c r="Q318" s="19"/>
      <c r="R318" s="19"/>
      <c r="S318" s="19"/>
      <c r="T318" s="19"/>
      <c r="U318" s="18"/>
      <c r="V318" s="18"/>
    </row>
    <row r="319" spans="1:22" ht="12.75" customHeight="1" x14ac:dyDescent="0.25">
      <c r="A319" s="79"/>
      <c r="B319" s="29" t="s">
        <v>14</v>
      </c>
      <c r="C319" s="30" t="s">
        <v>23</v>
      </c>
      <c r="D319" s="31">
        <f t="shared" si="9"/>
        <v>117.2</v>
      </c>
      <c r="E319" s="31">
        <v>117.2</v>
      </c>
      <c r="F319" s="31">
        <v>92.8</v>
      </c>
      <c r="G319" s="39"/>
      <c r="N319" s="21"/>
      <c r="O319" s="16"/>
      <c r="P319" s="17"/>
      <c r="Q319" s="19"/>
      <c r="R319" s="19"/>
      <c r="S319" s="19"/>
      <c r="T319" s="19"/>
      <c r="U319" s="18"/>
      <c r="V319" s="18"/>
    </row>
    <row r="320" spans="1:22" ht="12.75" customHeight="1" x14ac:dyDescent="0.25">
      <c r="A320" s="79"/>
      <c r="B320" s="29" t="s">
        <v>18</v>
      </c>
      <c r="C320" s="30" t="s">
        <v>23</v>
      </c>
      <c r="D320" s="31">
        <f t="shared" si="9"/>
        <v>1.3</v>
      </c>
      <c r="E320" s="31">
        <v>1.3</v>
      </c>
      <c r="F320" s="31"/>
      <c r="G320" s="39"/>
      <c r="N320" s="21"/>
      <c r="O320" s="16"/>
      <c r="P320" s="17"/>
      <c r="Q320" s="19"/>
      <c r="R320" s="19"/>
      <c r="S320" s="19"/>
      <c r="T320" s="19"/>
      <c r="U320" s="18"/>
      <c r="V320" s="18"/>
    </row>
    <row r="321" spans="1:22" ht="15" customHeight="1" x14ac:dyDescent="0.25">
      <c r="A321" s="79" t="s">
        <v>132</v>
      </c>
      <c r="B321" s="40" t="s">
        <v>135</v>
      </c>
      <c r="C321" s="41"/>
      <c r="D321" s="42">
        <f t="shared" si="9"/>
        <v>99.399999999999991</v>
      </c>
      <c r="E321" s="42">
        <f>SUM(E322+E323+E324)</f>
        <v>99.399999999999991</v>
      </c>
      <c r="F321" s="42">
        <f>SUM(F322+F323+F324)</f>
        <v>77.400000000000006</v>
      </c>
      <c r="G321" s="43">
        <f>SUM(G322+G323+G324)</f>
        <v>0</v>
      </c>
      <c r="N321" s="21"/>
      <c r="O321" s="16"/>
      <c r="P321" s="17"/>
      <c r="Q321" s="19"/>
      <c r="R321" s="19"/>
      <c r="S321" s="19"/>
      <c r="T321" s="19"/>
      <c r="U321" s="18"/>
      <c r="V321" s="18"/>
    </row>
    <row r="322" spans="1:22" ht="12.75" customHeight="1" x14ac:dyDescent="0.25">
      <c r="A322" s="79"/>
      <c r="B322" s="29" t="s">
        <v>154</v>
      </c>
      <c r="C322" s="30" t="s">
        <v>20</v>
      </c>
      <c r="D322" s="31">
        <f t="shared" si="9"/>
        <v>4.3</v>
      </c>
      <c r="E322" s="31">
        <v>4.3</v>
      </c>
      <c r="F322" s="31"/>
      <c r="G322" s="31"/>
      <c r="N322" s="21"/>
      <c r="O322" s="16"/>
      <c r="P322" s="17"/>
      <c r="Q322" s="19"/>
      <c r="R322" s="19"/>
      <c r="S322" s="19"/>
      <c r="T322" s="19"/>
      <c r="U322" s="18"/>
      <c r="V322" s="18"/>
    </row>
    <row r="323" spans="1:22" ht="12.75" customHeight="1" x14ac:dyDescent="0.25">
      <c r="A323" s="79"/>
      <c r="B323" s="29" t="s">
        <v>14</v>
      </c>
      <c r="C323" s="30" t="s">
        <v>23</v>
      </c>
      <c r="D323" s="31">
        <f t="shared" si="9"/>
        <v>93.8</v>
      </c>
      <c r="E323" s="31">
        <v>93.8</v>
      </c>
      <c r="F323" s="31">
        <v>77.400000000000006</v>
      </c>
      <c r="G323" s="39"/>
      <c r="N323" s="21"/>
      <c r="O323" s="16"/>
      <c r="P323" s="17"/>
      <c r="Q323" s="19"/>
      <c r="R323" s="19"/>
      <c r="S323" s="19"/>
      <c r="T323" s="19"/>
      <c r="U323" s="18"/>
      <c r="V323" s="18"/>
    </row>
    <row r="324" spans="1:22" ht="12.75" customHeight="1" x14ac:dyDescent="0.25">
      <c r="A324" s="79"/>
      <c r="B324" s="29" t="s">
        <v>18</v>
      </c>
      <c r="C324" s="30" t="s">
        <v>23</v>
      </c>
      <c r="D324" s="31">
        <f t="shared" si="9"/>
        <v>1.3</v>
      </c>
      <c r="E324" s="31">
        <v>1.3</v>
      </c>
      <c r="F324" s="31"/>
      <c r="G324" s="39"/>
      <c r="N324" s="21"/>
      <c r="O324" s="16"/>
      <c r="P324" s="17"/>
      <c r="Q324" s="19"/>
      <c r="R324" s="19"/>
      <c r="S324" s="19"/>
      <c r="T324" s="19"/>
      <c r="U324" s="18"/>
      <c r="V324" s="18"/>
    </row>
    <row r="325" spans="1:22" ht="15" customHeight="1" x14ac:dyDescent="0.25">
      <c r="A325" s="79" t="s">
        <v>134</v>
      </c>
      <c r="B325" s="40" t="s">
        <v>137</v>
      </c>
      <c r="C325" s="41"/>
      <c r="D325" s="42">
        <f t="shared" si="9"/>
        <v>1392.8999999999999</v>
      </c>
      <c r="E325" s="42">
        <f>SUM(E326:E331)</f>
        <v>1072.5999999999999</v>
      </c>
      <c r="F325" s="42">
        <f>SUM(F326:F331)</f>
        <v>826.3</v>
      </c>
      <c r="G325" s="43">
        <f>SUM(G326:G331)</f>
        <v>320.3</v>
      </c>
      <c r="N325" s="21"/>
      <c r="O325" s="16"/>
      <c r="P325" s="17"/>
      <c r="Q325" s="19"/>
      <c r="R325" s="19"/>
      <c r="S325" s="19"/>
      <c r="T325" s="19"/>
      <c r="U325" s="18"/>
      <c r="V325" s="18"/>
    </row>
    <row r="326" spans="1:22" ht="12.75" customHeight="1" x14ac:dyDescent="0.25">
      <c r="A326" s="79"/>
      <c r="B326" s="36" t="s">
        <v>19</v>
      </c>
      <c r="C326" s="30" t="s">
        <v>15</v>
      </c>
      <c r="D326" s="31">
        <f t="shared" si="9"/>
        <v>118</v>
      </c>
      <c r="E326" s="31">
        <v>118</v>
      </c>
      <c r="F326" s="31">
        <v>103.1</v>
      </c>
      <c r="G326" s="31"/>
      <c r="H326" s="7"/>
      <c r="N326" s="21"/>
      <c r="O326" s="16"/>
      <c r="P326" s="17"/>
      <c r="Q326" s="19"/>
      <c r="R326" s="19"/>
      <c r="S326" s="19"/>
      <c r="T326" s="19"/>
      <c r="U326" s="18"/>
      <c r="V326" s="18"/>
    </row>
    <row r="327" spans="1:22" ht="12.75" customHeight="1" x14ac:dyDescent="0.25">
      <c r="A327" s="79"/>
      <c r="B327" s="29" t="s">
        <v>21</v>
      </c>
      <c r="C327" s="30" t="s">
        <v>26</v>
      </c>
      <c r="D327" s="31">
        <f t="shared" si="9"/>
        <v>400.9</v>
      </c>
      <c r="E327" s="31">
        <v>128.6</v>
      </c>
      <c r="F327" s="31">
        <v>101</v>
      </c>
      <c r="G327" s="31">
        <v>272.3</v>
      </c>
      <c r="H327" s="7"/>
      <c r="N327" s="21"/>
      <c r="O327" s="16"/>
      <c r="P327" s="17"/>
      <c r="Q327" s="19"/>
      <c r="R327" s="19"/>
      <c r="S327" s="19"/>
      <c r="T327" s="19"/>
      <c r="U327" s="18"/>
      <c r="V327" s="18"/>
    </row>
    <row r="328" spans="1:22" ht="12.75" customHeight="1" x14ac:dyDescent="0.25">
      <c r="A328" s="79"/>
      <c r="B328" s="29" t="s">
        <v>25</v>
      </c>
      <c r="C328" s="30" t="s">
        <v>26</v>
      </c>
      <c r="D328" s="31">
        <f t="shared" si="9"/>
        <v>571.20000000000005</v>
      </c>
      <c r="E328" s="31">
        <v>571.20000000000005</v>
      </c>
      <c r="F328" s="31">
        <v>515.6</v>
      </c>
      <c r="G328" s="31"/>
      <c r="N328" s="21"/>
      <c r="O328" s="16"/>
      <c r="P328" s="17"/>
      <c r="Q328" s="19"/>
      <c r="R328" s="19"/>
      <c r="S328" s="19"/>
      <c r="T328" s="19"/>
      <c r="U328" s="18"/>
      <c r="V328" s="18"/>
    </row>
    <row r="329" spans="1:22" ht="12.75" customHeight="1" x14ac:dyDescent="0.25">
      <c r="A329" s="79"/>
      <c r="B329" s="29" t="s">
        <v>151</v>
      </c>
      <c r="C329" s="30" t="s">
        <v>26</v>
      </c>
      <c r="D329" s="31">
        <f t="shared" si="9"/>
        <v>49</v>
      </c>
      <c r="E329" s="31">
        <v>1</v>
      </c>
      <c r="F329" s="31"/>
      <c r="G329" s="31">
        <v>48</v>
      </c>
      <c r="N329" s="21"/>
      <c r="O329" s="16"/>
      <c r="P329" s="17"/>
      <c r="Q329" s="19"/>
      <c r="R329" s="19"/>
      <c r="S329" s="19"/>
      <c r="T329" s="19"/>
      <c r="U329" s="18"/>
      <c r="V329" s="18"/>
    </row>
    <row r="330" spans="1:22" ht="12.75" customHeight="1" x14ac:dyDescent="0.25">
      <c r="A330" s="79"/>
      <c r="B330" s="36" t="s">
        <v>19</v>
      </c>
      <c r="C330" s="30" t="s">
        <v>26</v>
      </c>
      <c r="D330" s="31">
        <f t="shared" si="9"/>
        <v>64.8</v>
      </c>
      <c r="E330" s="31">
        <v>64.8</v>
      </c>
      <c r="F330" s="31">
        <v>62.3</v>
      </c>
      <c r="G330" s="31"/>
      <c r="N330" s="21"/>
      <c r="O330" s="16"/>
      <c r="P330" s="17"/>
      <c r="Q330" s="19"/>
      <c r="R330" s="19"/>
      <c r="S330" s="19"/>
      <c r="T330" s="19"/>
      <c r="U330" s="18"/>
      <c r="V330" s="18"/>
    </row>
    <row r="331" spans="1:22" ht="12.75" customHeight="1" x14ac:dyDescent="0.25">
      <c r="A331" s="79"/>
      <c r="B331" s="29" t="s">
        <v>18</v>
      </c>
      <c r="C331" s="30" t="s">
        <v>26</v>
      </c>
      <c r="D331" s="31">
        <f t="shared" si="9"/>
        <v>189</v>
      </c>
      <c r="E331" s="31">
        <v>189</v>
      </c>
      <c r="F331" s="31">
        <v>44.3</v>
      </c>
      <c r="G331" s="39"/>
      <c r="N331" s="21"/>
      <c r="O331" s="16"/>
      <c r="P331" s="17"/>
      <c r="Q331" s="19"/>
      <c r="R331" s="19"/>
      <c r="S331" s="19"/>
      <c r="T331" s="19"/>
      <c r="U331" s="18"/>
      <c r="V331" s="18"/>
    </row>
    <row r="332" spans="1:22" ht="15" customHeight="1" x14ac:dyDescent="0.25">
      <c r="A332" s="79" t="s">
        <v>136</v>
      </c>
      <c r="B332" s="40" t="s">
        <v>139</v>
      </c>
      <c r="C332" s="41"/>
      <c r="D332" s="42">
        <f t="shared" si="9"/>
        <v>536.79999999999995</v>
      </c>
      <c r="E332" s="42">
        <f>SUM(E333:E335)</f>
        <v>535</v>
      </c>
      <c r="F332" s="42">
        <f>SUM(F333:F335)</f>
        <v>404.2</v>
      </c>
      <c r="G332" s="42">
        <f>SUM(G333:G335)</f>
        <v>1.8</v>
      </c>
      <c r="N332" s="21"/>
      <c r="O332" s="16"/>
      <c r="P332" s="17"/>
      <c r="Q332" s="19"/>
      <c r="R332" s="19"/>
      <c r="S332" s="19"/>
      <c r="T332" s="19"/>
      <c r="U332" s="18"/>
      <c r="V332" s="18"/>
    </row>
    <row r="333" spans="1:22" ht="12.75" customHeight="1" x14ac:dyDescent="0.25">
      <c r="A333" s="79"/>
      <c r="B333" s="29" t="s">
        <v>154</v>
      </c>
      <c r="C333" s="30" t="s">
        <v>26</v>
      </c>
      <c r="D333" s="31">
        <f t="shared" si="9"/>
        <v>48.3</v>
      </c>
      <c r="E333" s="31">
        <v>46.5</v>
      </c>
      <c r="F333" s="31">
        <v>42.2</v>
      </c>
      <c r="G333" s="31">
        <v>1.8</v>
      </c>
      <c r="N333" s="21"/>
      <c r="O333" s="16"/>
      <c r="P333" s="17"/>
      <c r="Q333" s="19"/>
      <c r="R333" s="19"/>
      <c r="S333" s="19"/>
      <c r="T333" s="19"/>
      <c r="U333" s="18"/>
      <c r="V333" s="18"/>
    </row>
    <row r="334" spans="1:22" ht="12.75" customHeight="1" x14ac:dyDescent="0.25">
      <c r="A334" s="79"/>
      <c r="B334" s="29" t="s">
        <v>25</v>
      </c>
      <c r="C334" s="30" t="s">
        <v>26</v>
      </c>
      <c r="D334" s="31">
        <f t="shared" si="9"/>
        <v>483.5</v>
      </c>
      <c r="E334" s="31">
        <v>483.5</v>
      </c>
      <c r="F334" s="31">
        <v>362</v>
      </c>
      <c r="G334" s="31"/>
      <c r="N334" s="21"/>
      <c r="O334" s="16"/>
      <c r="P334" s="17"/>
      <c r="Q334" s="19"/>
      <c r="R334" s="19"/>
      <c r="S334" s="19"/>
      <c r="T334" s="19"/>
      <c r="U334" s="18"/>
      <c r="V334" s="18"/>
    </row>
    <row r="335" spans="1:22" ht="12.75" customHeight="1" x14ac:dyDescent="0.25">
      <c r="A335" s="79"/>
      <c r="B335" s="29" t="s">
        <v>18</v>
      </c>
      <c r="C335" s="30" t="s">
        <v>26</v>
      </c>
      <c r="D335" s="31">
        <f t="shared" si="9"/>
        <v>5</v>
      </c>
      <c r="E335" s="31">
        <v>5</v>
      </c>
      <c r="F335" s="31"/>
      <c r="G335" s="39"/>
      <c r="N335" s="21"/>
      <c r="O335" s="16"/>
      <c r="P335" s="17"/>
      <c r="Q335" s="19"/>
      <c r="R335" s="19"/>
      <c r="S335" s="19"/>
      <c r="T335" s="19"/>
      <c r="U335" s="18"/>
      <c r="V335" s="18"/>
    </row>
    <row r="336" spans="1:22" ht="15" customHeight="1" x14ac:dyDescent="0.25">
      <c r="A336" s="76" t="s">
        <v>138</v>
      </c>
      <c r="B336" s="40" t="s">
        <v>140</v>
      </c>
      <c r="C336" s="41"/>
      <c r="D336" s="42">
        <f t="shared" si="9"/>
        <v>419</v>
      </c>
      <c r="E336" s="42">
        <f>SUM(E337:E341)</f>
        <v>419</v>
      </c>
      <c r="F336" s="42">
        <f>SUM(F337:F341)</f>
        <v>257.39999999999998</v>
      </c>
      <c r="G336" s="43">
        <f>SUM(G337:G341)</f>
        <v>0</v>
      </c>
      <c r="N336" s="21"/>
      <c r="O336" s="16"/>
      <c r="P336" s="17"/>
      <c r="Q336" s="19"/>
      <c r="R336" s="19"/>
      <c r="S336" s="19"/>
      <c r="T336" s="19"/>
      <c r="U336" s="18"/>
      <c r="V336" s="18"/>
    </row>
    <row r="337" spans="1:22" ht="12.75" customHeight="1" x14ac:dyDescent="0.25">
      <c r="A337" s="76"/>
      <c r="B337" s="29" t="s">
        <v>14</v>
      </c>
      <c r="C337" s="30" t="s">
        <v>27</v>
      </c>
      <c r="D337" s="31">
        <f t="shared" si="9"/>
        <v>2.1</v>
      </c>
      <c r="E337" s="31">
        <v>2.1</v>
      </c>
      <c r="F337" s="31"/>
      <c r="G337" s="31"/>
      <c r="N337" s="21"/>
      <c r="O337" s="16"/>
      <c r="P337" s="17"/>
      <c r="Q337" s="19"/>
      <c r="R337" s="19"/>
      <c r="S337" s="19"/>
      <c r="T337" s="19"/>
      <c r="U337" s="18"/>
      <c r="V337" s="18"/>
    </row>
    <row r="338" spans="1:22" ht="12.75" customHeight="1" x14ac:dyDescent="0.25">
      <c r="A338" s="76"/>
      <c r="B338" s="29" t="s">
        <v>25</v>
      </c>
      <c r="C338" s="49" t="s">
        <v>27</v>
      </c>
      <c r="D338" s="50">
        <f t="shared" si="9"/>
        <v>3.9</v>
      </c>
      <c r="E338" s="50">
        <v>3.9</v>
      </c>
      <c r="F338" s="50"/>
      <c r="G338" s="50"/>
      <c r="N338" s="21"/>
      <c r="O338" s="16"/>
      <c r="P338" s="17"/>
      <c r="Q338" s="19"/>
      <c r="R338" s="19"/>
      <c r="S338" s="19"/>
      <c r="T338" s="19"/>
      <c r="U338" s="18"/>
      <c r="V338" s="18"/>
    </row>
    <row r="339" spans="1:22" ht="12.75" customHeight="1" x14ac:dyDescent="0.25">
      <c r="A339" s="76"/>
      <c r="B339" s="29" t="s">
        <v>21</v>
      </c>
      <c r="C339" s="49" t="s">
        <v>27</v>
      </c>
      <c r="D339" s="50">
        <f t="shared" si="9"/>
        <v>41.2</v>
      </c>
      <c r="E339" s="50">
        <v>41.2</v>
      </c>
      <c r="F339" s="50">
        <v>5.3</v>
      </c>
      <c r="G339" s="50"/>
      <c r="N339" s="21"/>
      <c r="O339" s="16"/>
      <c r="P339" s="17"/>
      <c r="Q339" s="19"/>
      <c r="R339" s="19"/>
      <c r="S339" s="19"/>
      <c r="T339" s="19"/>
      <c r="U339" s="18"/>
      <c r="V339" s="18"/>
    </row>
    <row r="340" spans="1:22" ht="12.75" customHeight="1" x14ac:dyDescent="0.25">
      <c r="A340" s="76"/>
      <c r="B340" s="29" t="s">
        <v>22</v>
      </c>
      <c r="C340" s="49" t="s">
        <v>27</v>
      </c>
      <c r="D340" s="50">
        <f t="shared" si="9"/>
        <v>3.9</v>
      </c>
      <c r="E340" s="50">
        <v>3.9</v>
      </c>
      <c r="F340" s="50"/>
      <c r="G340" s="50"/>
      <c r="N340" s="21"/>
      <c r="O340" s="16"/>
      <c r="P340" s="17"/>
      <c r="Q340" s="19"/>
      <c r="R340" s="19"/>
      <c r="S340" s="19"/>
      <c r="T340" s="19"/>
      <c r="U340" s="18"/>
      <c r="V340" s="18"/>
    </row>
    <row r="341" spans="1:22" ht="12.75" customHeight="1" x14ac:dyDescent="0.25">
      <c r="A341" s="76"/>
      <c r="B341" s="51" t="s">
        <v>19</v>
      </c>
      <c r="C341" s="49" t="s">
        <v>27</v>
      </c>
      <c r="D341" s="50">
        <f t="shared" si="9"/>
        <v>367.9</v>
      </c>
      <c r="E341" s="50">
        <v>367.9</v>
      </c>
      <c r="F341" s="50">
        <v>252.1</v>
      </c>
      <c r="G341" s="50"/>
      <c r="N341" s="21"/>
      <c r="O341" s="16"/>
      <c r="P341" s="17"/>
      <c r="Q341" s="19"/>
      <c r="R341" s="19"/>
      <c r="S341" s="19"/>
      <c r="T341" s="19"/>
      <c r="U341" s="18"/>
      <c r="V341" s="18"/>
    </row>
    <row r="342" spans="1:22" ht="18" customHeight="1" x14ac:dyDescent="0.25">
      <c r="A342" s="81" t="s">
        <v>141</v>
      </c>
      <c r="B342" s="81"/>
      <c r="C342" s="52"/>
      <c r="D342" s="53">
        <f>SUM(G342+E342)</f>
        <v>40031.5</v>
      </c>
      <c r="E342" s="53">
        <f>SUM(E394+E389+E382+E374+E366+E360+E349+E343)</f>
        <v>30982.6</v>
      </c>
      <c r="F342" s="53">
        <f>SUM(F394+F389+F382+F374+F366+F360+F349+F343)</f>
        <v>19285.400000000001</v>
      </c>
      <c r="G342" s="53">
        <f>SUM(G394+G389+G382+G374+G366+G360+G349+G343)</f>
        <v>9048.9</v>
      </c>
      <c r="N342" s="21"/>
      <c r="O342" s="16"/>
      <c r="P342" s="17"/>
      <c r="Q342" s="19"/>
      <c r="R342" s="19"/>
      <c r="S342" s="19"/>
      <c r="T342" s="19"/>
      <c r="U342" s="18"/>
      <c r="V342" s="18"/>
    </row>
    <row r="343" spans="1:22" ht="15" customHeight="1" x14ac:dyDescent="0.25">
      <c r="A343" s="84" t="s">
        <v>142</v>
      </c>
      <c r="B343" s="84"/>
      <c r="C343" s="54" t="s">
        <v>15</v>
      </c>
      <c r="D343" s="55">
        <f>SUM(G343+E343)</f>
        <v>6930.0999999999995</v>
      </c>
      <c r="E343" s="55">
        <f t="shared" ref="E343:F343" si="10">SUM(E344:E348)</f>
        <v>6165.9</v>
      </c>
      <c r="F343" s="55">
        <f t="shared" si="10"/>
        <v>4420.7</v>
      </c>
      <c r="G343" s="55">
        <f>SUM(G344:G348)</f>
        <v>764.2</v>
      </c>
      <c r="N343" s="21"/>
      <c r="O343" s="16"/>
      <c r="P343" s="17"/>
      <c r="Q343" s="19"/>
      <c r="R343" s="19"/>
      <c r="S343" s="19"/>
      <c r="T343" s="19"/>
      <c r="U343" s="18"/>
      <c r="V343" s="18"/>
    </row>
    <row r="344" spans="1:22" ht="15" customHeight="1" x14ac:dyDescent="0.25">
      <c r="A344" s="56"/>
      <c r="B344" s="57" t="s">
        <v>21</v>
      </c>
      <c r="C344" s="54"/>
      <c r="D344" s="31">
        <f>SUM(G344+E344)</f>
        <v>105.80000000000001</v>
      </c>
      <c r="E344" s="58">
        <f>SUM(E20)</f>
        <v>40.1</v>
      </c>
      <c r="F344" s="58"/>
      <c r="G344" s="58">
        <f>SUM(G20)</f>
        <v>65.7</v>
      </c>
      <c r="N344" s="21"/>
      <c r="O344" s="16"/>
      <c r="P344" s="17"/>
      <c r="Q344" s="19"/>
      <c r="R344" s="19"/>
      <c r="S344" s="19"/>
      <c r="T344" s="19"/>
      <c r="U344" s="18"/>
      <c r="V344" s="18"/>
    </row>
    <row r="345" spans="1:22" ht="15" customHeight="1" x14ac:dyDescent="0.25">
      <c r="A345" s="59"/>
      <c r="B345" s="60" t="s">
        <v>14</v>
      </c>
      <c r="C345" s="61"/>
      <c r="D345" s="31">
        <f>SUM(G345+E345)</f>
        <v>4301.7999999999993</v>
      </c>
      <c r="E345" s="31">
        <f>SUM(E14+E16+E57+E62+E67+E72+E77+E82+E87+E92+E97+E102+E107+E112+E117)</f>
        <v>3625.9999999999995</v>
      </c>
      <c r="F345" s="31">
        <f>SUM(F14+F16+F57+F62+F67+F72+F77+F82+F87+F92+F97+F102+F107+F112+F117)</f>
        <v>2866</v>
      </c>
      <c r="G345" s="31">
        <f>SUM(G14+G16+G57+G62+G67+G72+G77+G82+G87+G92+G97+G102+G107+G112+G117)</f>
        <v>675.8</v>
      </c>
      <c r="N345" s="21"/>
      <c r="O345" s="16"/>
      <c r="P345" s="17"/>
      <c r="Q345" s="19"/>
      <c r="R345" s="19"/>
      <c r="S345" s="19"/>
      <c r="T345" s="19"/>
      <c r="U345" s="18"/>
      <c r="V345" s="18"/>
    </row>
    <row r="346" spans="1:22" ht="15" customHeight="1" x14ac:dyDescent="0.25">
      <c r="A346" s="59"/>
      <c r="B346" s="29" t="s">
        <v>161</v>
      </c>
      <c r="C346" s="61"/>
      <c r="D346" s="31">
        <f>SUM(G346+E346)</f>
        <v>13.9</v>
      </c>
      <c r="E346" s="31">
        <f t="shared" ref="E346:F346" si="11">SUM(E19)</f>
        <v>13.9</v>
      </c>
      <c r="F346" s="31">
        <f t="shared" si="11"/>
        <v>13.7</v>
      </c>
      <c r="G346" s="31"/>
      <c r="N346" s="21"/>
      <c r="O346" s="16"/>
      <c r="P346" s="17"/>
      <c r="Q346" s="19"/>
      <c r="R346" s="19"/>
      <c r="S346" s="19"/>
      <c r="T346" s="19"/>
      <c r="U346" s="18"/>
      <c r="V346" s="18"/>
    </row>
    <row r="347" spans="1:22" ht="15" customHeight="1" x14ac:dyDescent="0.25">
      <c r="A347" s="59"/>
      <c r="B347" s="29" t="s">
        <v>18</v>
      </c>
      <c r="C347" s="61"/>
      <c r="D347" s="31">
        <f t="shared" ref="D347:D373" si="12">SUM(G347+E347)</f>
        <v>27.5</v>
      </c>
      <c r="E347" s="31">
        <f>SUM(E17)</f>
        <v>4.8</v>
      </c>
      <c r="F347" s="31"/>
      <c r="G347" s="31">
        <f>SUM(G17)</f>
        <v>22.7</v>
      </c>
      <c r="N347" s="21"/>
      <c r="O347" s="16"/>
      <c r="P347" s="17"/>
      <c r="Q347" s="19"/>
      <c r="R347" s="19"/>
      <c r="S347" s="19"/>
      <c r="T347" s="19"/>
      <c r="U347" s="18"/>
      <c r="V347" s="18"/>
    </row>
    <row r="348" spans="1:22" ht="15" customHeight="1" x14ac:dyDescent="0.25">
      <c r="A348" s="59"/>
      <c r="B348" s="36" t="s">
        <v>19</v>
      </c>
      <c r="C348" s="61"/>
      <c r="D348" s="31">
        <f t="shared" si="12"/>
        <v>2481.0999999999995</v>
      </c>
      <c r="E348" s="31">
        <f>SUM(E18+E118+E120+E126+E132+E138+E144+E150+E156+E162+E167+E173+E178+E184+E190+E195+E200+E206+E211+E216+E223+E233+E238+E248+E253+E326+E243)</f>
        <v>2481.0999999999995</v>
      </c>
      <c r="F348" s="31">
        <f>SUM(F18+F118+F120+F126+F132+F138+F144+F150+F156+F162+F167+F173+F178+F184+F190+F195+F200+F206+F211+F216+F223+F233+F238+F248+F253+F326+F243)</f>
        <v>1541</v>
      </c>
      <c r="G348" s="31"/>
      <c r="N348" s="21"/>
      <c r="O348" s="16"/>
      <c r="P348" s="17"/>
      <c r="Q348" s="19"/>
      <c r="R348" s="19"/>
      <c r="S348" s="19"/>
      <c r="T348" s="19"/>
      <c r="U348" s="18"/>
      <c r="V348" s="18"/>
    </row>
    <row r="349" spans="1:22" ht="15" customHeight="1" x14ac:dyDescent="0.25">
      <c r="A349" s="82" t="s">
        <v>143</v>
      </c>
      <c r="B349" s="82"/>
      <c r="C349" s="54" t="s">
        <v>20</v>
      </c>
      <c r="D349" s="55">
        <f>SUM(G349+E349)</f>
        <v>15028.4</v>
      </c>
      <c r="E349" s="55">
        <f>SUM(E350:E359)</f>
        <v>13985.6</v>
      </c>
      <c r="F349" s="55">
        <f>SUM(F350:F359)</f>
        <v>11098.2</v>
      </c>
      <c r="G349" s="55">
        <f>SUM(G350:G359)</f>
        <v>1042.8</v>
      </c>
      <c r="N349" s="21"/>
      <c r="O349" s="16"/>
      <c r="P349" s="17"/>
      <c r="Q349" s="19"/>
      <c r="R349" s="19"/>
      <c r="S349" s="19"/>
      <c r="T349" s="19"/>
      <c r="U349" s="18"/>
      <c r="V349" s="18"/>
    </row>
    <row r="350" spans="1:22" ht="15" customHeight="1" x14ac:dyDescent="0.25">
      <c r="A350" s="59"/>
      <c r="B350" s="29" t="s">
        <v>14</v>
      </c>
      <c r="C350" s="61"/>
      <c r="D350" s="31">
        <f t="shared" si="12"/>
        <v>6863.9000000000005</v>
      </c>
      <c r="E350" s="31">
        <f>SUM(E21+E121+E127+E133+E139+E145+E151+E157+E163+E168+E174+E179+E185+E191+E196+E201+E207+E212+E219+E224+E229+E234+E239+E244+E249+E254+E258+E264+E269)</f>
        <v>6462.4000000000005</v>
      </c>
      <c r="F350" s="31">
        <f>SUM(F21+F121+F127+F133+F139+F145+F151+F157+F163+F168+F174+F179+F185+F191+F196+F201+F207+F212+F219+F224+F229+F234+F239+F244+F249+F254+F258+F264+F269)</f>
        <v>4574.9000000000005</v>
      </c>
      <c r="G350" s="31">
        <f>SUM(G21+G121+G127+G133+G139+G145+G151+G157+G163+G168+G174+G179+G185+G191+G196+G201+G207+G212+G219+G224+G229+G234+G239+G244+G249+G254+G258+G264+G269)</f>
        <v>401.5</v>
      </c>
      <c r="N350" s="21"/>
      <c r="O350" s="16"/>
      <c r="P350" s="17"/>
      <c r="Q350" s="19"/>
      <c r="R350" s="19"/>
      <c r="S350" s="19"/>
      <c r="T350" s="19"/>
      <c r="U350" s="18"/>
      <c r="V350" s="18"/>
    </row>
    <row r="351" spans="1:22" ht="15" customHeight="1" x14ac:dyDescent="0.25">
      <c r="A351" s="59"/>
      <c r="B351" s="29" t="s">
        <v>25</v>
      </c>
      <c r="C351" s="61"/>
      <c r="D351" s="31">
        <f t="shared" si="12"/>
        <v>165.70000000000002</v>
      </c>
      <c r="E351" s="31">
        <f>SUM(E123+E129+E135+E141+E147+E153+E159+E170+E181+E187+E203)</f>
        <v>165.70000000000002</v>
      </c>
      <c r="F351" s="31"/>
      <c r="G351" s="31"/>
      <c r="N351" s="21"/>
      <c r="O351" s="16"/>
      <c r="P351" s="17"/>
      <c r="Q351" s="19"/>
      <c r="R351" s="19"/>
      <c r="S351" s="19"/>
      <c r="T351" s="19"/>
      <c r="U351" s="18"/>
      <c r="V351" s="18"/>
    </row>
    <row r="352" spans="1:22" ht="15" customHeight="1" x14ac:dyDescent="0.25">
      <c r="A352" s="59"/>
      <c r="B352" s="29" t="s">
        <v>21</v>
      </c>
      <c r="C352" s="61"/>
      <c r="D352" s="31">
        <f t="shared" si="12"/>
        <v>409.3</v>
      </c>
      <c r="E352" s="31">
        <f>SUM(E22+E217+E267)</f>
        <v>74.2</v>
      </c>
      <c r="F352" s="31">
        <f>SUM(F22+F217+F267)</f>
        <v>41.5</v>
      </c>
      <c r="G352" s="31">
        <f>SUM(G22+G217+G267)</f>
        <v>335.1</v>
      </c>
      <c r="N352" s="21"/>
      <c r="O352" s="16"/>
      <c r="P352" s="17"/>
      <c r="Q352" s="19"/>
      <c r="R352" s="19"/>
      <c r="S352" s="19"/>
      <c r="T352" s="19"/>
      <c r="U352" s="18"/>
      <c r="V352" s="18"/>
    </row>
    <row r="353" spans="1:22" ht="15" customHeight="1" x14ac:dyDescent="0.25">
      <c r="A353" s="59"/>
      <c r="B353" s="29" t="s">
        <v>154</v>
      </c>
      <c r="C353" s="61"/>
      <c r="D353" s="31">
        <f t="shared" si="12"/>
        <v>117.39999999999999</v>
      </c>
      <c r="E353" s="31">
        <f>SUM(E23+E268+E274+E278+E285+E291+E295+E299+E306+E310+E314+E318+E322)</f>
        <v>117.39999999999999</v>
      </c>
      <c r="F353" s="31">
        <f>SUM(F23+F268+F274+F278+F285+F291+F295+F299+F306+F310+F314+F318+F322)</f>
        <v>3.5</v>
      </c>
      <c r="G353" s="31"/>
      <c r="N353" s="21"/>
      <c r="O353" s="16"/>
      <c r="P353" s="17"/>
      <c r="Q353" s="19"/>
      <c r="R353" s="19"/>
      <c r="S353" s="19"/>
      <c r="T353" s="19"/>
      <c r="U353" s="18"/>
      <c r="V353" s="18"/>
    </row>
    <row r="354" spans="1:22" ht="15" customHeight="1" x14ac:dyDescent="0.25">
      <c r="A354" s="59"/>
      <c r="B354" s="29" t="s">
        <v>22</v>
      </c>
      <c r="C354" s="61"/>
      <c r="D354" s="31">
        <f t="shared" si="12"/>
        <v>40.9</v>
      </c>
      <c r="E354" s="31"/>
      <c r="F354" s="31"/>
      <c r="G354" s="31">
        <f>SUM(G24+G218)</f>
        <v>40.9</v>
      </c>
      <c r="N354" s="21"/>
      <c r="O354" s="16"/>
      <c r="P354" s="17"/>
      <c r="Q354" s="19"/>
      <c r="R354" s="19"/>
      <c r="S354" s="19"/>
      <c r="T354" s="19"/>
      <c r="U354" s="18"/>
      <c r="V354" s="18"/>
    </row>
    <row r="355" spans="1:22" ht="15" customHeight="1" x14ac:dyDescent="0.25">
      <c r="A355" s="59"/>
      <c r="B355" s="29" t="s">
        <v>155</v>
      </c>
      <c r="C355" s="62"/>
      <c r="D355" s="31">
        <f t="shared" si="12"/>
        <v>6825.2</v>
      </c>
      <c r="E355" s="31">
        <f>SUM(E122+E128+E134+E140+E146+E152+E158+E164+E169+E175+E180+E186+E192+E197+E202+E208+E213+E220+E225+E230+E235+E240+E245+E250+E255+E265+E270+E25)</f>
        <v>6825.2</v>
      </c>
      <c r="F355" s="31">
        <f>SUM(F122+F128+F134+F140+F146+F152+F158+F164+F169+F175+F180+F186+F192+F197+F202+F208+F213+F220+F225+F230+F235+F240+F245+F250+F255+F265+F270+F25)</f>
        <v>6464</v>
      </c>
      <c r="G355" s="31"/>
      <c r="N355" s="21"/>
      <c r="O355" s="16"/>
      <c r="P355" s="17"/>
      <c r="Q355" s="19"/>
      <c r="R355" s="19"/>
      <c r="S355" s="19"/>
      <c r="T355" s="19"/>
      <c r="U355" s="18"/>
      <c r="V355" s="18"/>
    </row>
    <row r="356" spans="1:22" ht="15" customHeight="1" x14ac:dyDescent="0.25">
      <c r="A356" s="59"/>
      <c r="B356" s="29" t="s">
        <v>150</v>
      </c>
      <c r="C356" s="62"/>
      <c r="D356" s="31">
        <f t="shared" si="12"/>
        <v>238</v>
      </c>
      <c r="E356" s="31"/>
      <c r="F356" s="31"/>
      <c r="G356" s="31">
        <f>SUM(G26+G226)</f>
        <v>238</v>
      </c>
      <c r="N356" s="21"/>
      <c r="O356" s="16"/>
      <c r="P356" s="17"/>
      <c r="Q356" s="19"/>
      <c r="R356" s="19"/>
      <c r="S356" s="19"/>
      <c r="T356" s="19"/>
      <c r="U356" s="18"/>
      <c r="V356" s="18"/>
    </row>
    <row r="357" spans="1:22" ht="15" customHeight="1" x14ac:dyDescent="0.25">
      <c r="A357" s="59"/>
      <c r="B357" s="29" t="s">
        <v>151</v>
      </c>
      <c r="C357" s="62"/>
      <c r="D357" s="31">
        <f t="shared" si="12"/>
        <v>25.3</v>
      </c>
      <c r="E357" s="31">
        <f>SUM(E27)</f>
        <v>1</v>
      </c>
      <c r="F357" s="31"/>
      <c r="G357" s="31">
        <f>SUM(G27)</f>
        <v>24.3</v>
      </c>
      <c r="N357" s="21"/>
      <c r="O357" s="16"/>
      <c r="P357" s="17"/>
      <c r="Q357" s="19"/>
      <c r="R357" s="19"/>
      <c r="S357" s="19"/>
      <c r="T357" s="19"/>
      <c r="U357" s="18"/>
      <c r="V357" s="18"/>
    </row>
    <row r="358" spans="1:22" ht="15" customHeight="1" x14ac:dyDescent="0.25">
      <c r="A358" s="59"/>
      <c r="B358" s="29" t="s">
        <v>161</v>
      </c>
      <c r="C358" s="62"/>
      <c r="D358" s="31">
        <f t="shared" si="12"/>
        <v>13.2</v>
      </c>
      <c r="E358" s="31">
        <f t="shared" ref="E358:F358" si="13">SUM(E271)</f>
        <v>13.2</v>
      </c>
      <c r="F358" s="31">
        <f t="shared" si="13"/>
        <v>13</v>
      </c>
      <c r="G358" s="31"/>
      <c r="N358" s="21"/>
      <c r="O358" s="16"/>
      <c r="P358" s="17"/>
      <c r="Q358" s="19"/>
      <c r="R358" s="19"/>
      <c r="S358" s="19"/>
      <c r="T358" s="19"/>
      <c r="U358" s="18"/>
      <c r="V358" s="18"/>
    </row>
    <row r="359" spans="1:22" ht="15" customHeight="1" x14ac:dyDescent="0.25">
      <c r="A359" s="59"/>
      <c r="B359" s="29" t="s">
        <v>18</v>
      </c>
      <c r="C359" s="62"/>
      <c r="D359" s="31">
        <f t="shared" si="12"/>
        <v>329.5</v>
      </c>
      <c r="E359" s="31">
        <f>SUM(E124+E130+E136+E142+E148+E154+E160+E165+E171+E176+E182+E188+E193+E198+E204+E209+E214+E221+E227+E231+E236+E241+E246+E251+E256+E259+E272)</f>
        <v>326.5</v>
      </c>
      <c r="F359" s="31">
        <f>SUM(F124+F130+F136+F142+F148+F154+F160+F165+F171+F176+F182+F188+F193+F198+F204+F209+F214+F221+F227+F231+F236+F241+F246+F251+F256+F259+F272)</f>
        <v>1.3</v>
      </c>
      <c r="G359" s="31">
        <f>SUM(G124+G130+G136+G142+G148+G154+G160+G165+G171+G176+G182+G188+G193+G198+G204+G209+G214+G221+G227+G231+G236+G241+G246+G251+G256+G259+G272)</f>
        <v>3</v>
      </c>
      <c r="N359" s="21"/>
      <c r="O359" s="16"/>
      <c r="P359" s="17"/>
      <c r="Q359" s="19"/>
      <c r="R359" s="19"/>
      <c r="S359" s="19"/>
      <c r="T359" s="19"/>
      <c r="U359" s="18"/>
      <c r="V359" s="18"/>
    </row>
    <row r="360" spans="1:22" ht="15" customHeight="1" x14ac:dyDescent="0.25">
      <c r="A360" s="82" t="s">
        <v>144</v>
      </c>
      <c r="B360" s="82"/>
      <c r="C360" s="54" t="s">
        <v>23</v>
      </c>
      <c r="D360" s="55">
        <f>SUM(G360+E360)</f>
        <v>4623.7</v>
      </c>
      <c r="E360" s="55">
        <f>SUM(E361+E362+E363+E364+E365)</f>
        <v>2966.6</v>
      </c>
      <c r="F360" s="55">
        <f>SUM(F361+F362+F363+F364+F365)</f>
        <v>1989.2999999999997</v>
      </c>
      <c r="G360" s="55">
        <f>SUM(G361+G362+G363+G364+G365)</f>
        <v>1657.1000000000001</v>
      </c>
      <c r="N360" s="21"/>
      <c r="O360" s="16"/>
      <c r="P360" s="17"/>
      <c r="Q360" s="19"/>
      <c r="R360" s="19"/>
      <c r="S360" s="19"/>
      <c r="T360" s="19"/>
      <c r="U360" s="18"/>
      <c r="V360" s="18"/>
    </row>
    <row r="361" spans="1:22" ht="15" customHeight="1" x14ac:dyDescent="0.25">
      <c r="A361" s="56"/>
      <c r="B361" s="57" t="s">
        <v>21</v>
      </c>
      <c r="C361" s="54"/>
      <c r="D361" s="31">
        <f t="shared" si="12"/>
        <v>1270.3000000000002</v>
      </c>
      <c r="E361" s="58">
        <f>SUM(E29+E260+E286)</f>
        <v>13.4</v>
      </c>
      <c r="F361" s="58">
        <f>SUM(F29+F260+F286)</f>
        <v>9.3000000000000007</v>
      </c>
      <c r="G361" s="58">
        <f>SUM(G29+G260+G286)</f>
        <v>1256.9000000000001</v>
      </c>
      <c r="S361" s="19"/>
      <c r="T361" s="19"/>
      <c r="U361" s="18"/>
      <c r="V361" s="18"/>
    </row>
    <row r="362" spans="1:22" ht="15" customHeight="1" x14ac:dyDescent="0.25">
      <c r="A362" s="56"/>
      <c r="B362" s="29" t="s">
        <v>22</v>
      </c>
      <c r="C362" s="54"/>
      <c r="D362" s="31">
        <f t="shared" si="12"/>
        <v>114.5</v>
      </c>
      <c r="E362" s="58">
        <f>SUM(E261+E30+E287)</f>
        <v>0.70000000000000007</v>
      </c>
      <c r="F362" s="58"/>
      <c r="G362" s="58">
        <f>SUM(G261+G30+G287)</f>
        <v>113.8</v>
      </c>
      <c r="S362" s="19"/>
      <c r="T362" s="19"/>
      <c r="U362" s="18"/>
      <c r="V362" s="18"/>
    </row>
    <row r="363" spans="1:22" ht="15" customHeight="1" x14ac:dyDescent="0.25">
      <c r="A363" s="59"/>
      <c r="B363" s="29" t="s">
        <v>14</v>
      </c>
      <c r="C363" s="61"/>
      <c r="D363" s="31">
        <f t="shared" si="12"/>
        <v>3086.7</v>
      </c>
      <c r="E363" s="31">
        <f>SUM(E275+E279+E282+E288+E292+E296+E300+E303+E307+E315+E311+E319+E323+E28+E262)</f>
        <v>2905.6</v>
      </c>
      <c r="F363" s="31">
        <f>SUM(F275+F279+F282+F288+F292+F296+F300+F303+F307+F315+F311+F319+F323+F28+F262)</f>
        <v>1979.9999999999998</v>
      </c>
      <c r="G363" s="31">
        <f>SUM(G275+G279+G282+G288+G292+G296+G300+G303+G307+G315+G311+G319+G323+G28+G262)</f>
        <v>181.10000000000002</v>
      </c>
      <c r="S363" s="19"/>
      <c r="T363" s="19"/>
      <c r="U363" s="18"/>
      <c r="V363" s="18"/>
    </row>
    <row r="364" spans="1:22" ht="15" customHeight="1" x14ac:dyDescent="0.25">
      <c r="A364" s="59"/>
      <c r="B364" s="29" t="s">
        <v>151</v>
      </c>
      <c r="C364" s="61"/>
      <c r="D364" s="31">
        <f t="shared" si="12"/>
        <v>99.3</v>
      </c>
      <c r="E364" s="31"/>
      <c r="F364" s="31"/>
      <c r="G364" s="31">
        <f>SUM(G31)</f>
        <v>99.3</v>
      </c>
      <c r="S364" s="19"/>
      <c r="T364" s="19"/>
      <c r="U364" s="18"/>
      <c r="V364" s="18"/>
    </row>
    <row r="365" spans="1:22" ht="15" customHeight="1" x14ac:dyDescent="0.25">
      <c r="A365" s="59"/>
      <c r="B365" s="29" t="s">
        <v>18</v>
      </c>
      <c r="C365" s="61"/>
      <c r="D365" s="31">
        <f t="shared" si="12"/>
        <v>52.899999999999991</v>
      </c>
      <c r="E365" s="31">
        <f>SUM(E276+E280+E283+E289+E293+E297+E301+E304+E308+E312+E316+E320+E324)</f>
        <v>46.899999999999991</v>
      </c>
      <c r="F365" s="31"/>
      <c r="G365" s="31">
        <f>SUM(G276+G280+G283+G289+G293+G297+G301+G304+G308+G312+G316+G320+G324)</f>
        <v>6</v>
      </c>
      <c r="S365" s="19"/>
      <c r="T365" s="19"/>
      <c r="U365" s="18"/>
      <c r="V365" s="18"/>
    </row>
    <row r="366" spans="1:22" ht="15" customHeight="1" x14ac:dyDescent="0.25">
      <c r="A366" s="82" t="s">
        <v>145</v>
      </c>
      <c r="B366" s="82"/>
      <c r="C366" s="54" t="s">
        <v>24</v>
      </c>
      <c r="D366" s="55">
        <f>SUM(G366+E366)</f>
        <v>4363.1999999999989</v>
      </c>
      <c r="E366" s="55">
        <f t="shared" ref="E366:F366" si="14">SUM(E367:E373)</f>
        <v>1273.4999999999998</v>
      </c>
      <c r="F366" s="55">
        <f t="shared" si="14"/>
        <v>90</v>
      </c>
      <c r="G366" s="55">
        <f>SUM(G367:G373)</f>
        <v>3089.6999999999994</v>
      </c>
      <c r="S366" s="19"/>
      <c r="T366" s="19"/>
      <c r="U366" s="18"/>
      <c r="V366" s="18"/>
    </row>
    <row r="367" spans="1:22" ht="15" customHeight="1" x14ac:dyDescent="0.25">
      <c r="A367" s="56"/>
      <c r="B367" s="57" t="s">
        <v>21</v>
      </c>
      <c r="C367" s="54"/>
      <c r="D367" s="31">
        <f t="shared" si="12"/>
        <v>1041.0999999999999</v>
      </c>
      <c r="E367" s="55"/>
      <c r="F367" s="55"/>
      <c r="G367" s="58">
        <f>SUM(G33)</f>
        <v>1041.0999999999999</v>
      </c>
      <c r="S367" s="19"/>
      <c r="T367" s="19"/>
      <c r="U367" s="18"/>
      <c r="V367" s="18"/>
    </row>
    <row r="368" spans="1:22" ht="15" customHeight="1" x14ac:dyDescent="0.25">
      <c r="A368" s="56"/>
      <c r="B368" s="29" t="s">
        <v>22</v>
      </c>
      <c r="C368" s="54"/>
      <c r="D368" s="31">
        <f t="shared" si="12"/>
        <v>12</v>
      </c>
      <c r="E368" s="55"/>
      <c r="F368" s="55"/>
      <c r="G368" s="58">
        <f>SUM(G34)</f>
        <v>12</v>
      </c>
      <c r="S368" s="19"/>
      <c r="T368" s="19"/>
      <c r="U368" s="18"/>
      <c r="V368" s="18"/>
    </row>
    <row r="369" spans="1:22" ht="15" customHeight="1" x14ac:dyDescent="0.25">
      <c r="A369" s="63"/>
      <c r="B369" s="64" t="s">
        <v>14</v>
      </c>
      <c r="C369" s="61"/>
      <c r="D369" s="31">
        <f t="shared" si="12"/>
        <v>546.20000000000005</v>
      </c>
      <c r="E369" s="31">
        <f>SUM(E32+E58+E63+E68+E73+E78+E83+E88+E93+E98+E103+E108+E113)</f>
        <v>403.6</v>
      </c>
      <c r="F369" s="31">
        <f>SUM(F32+F58+F63+F68+F73+F78+F83+F88+F93+F98+F103+F108+F113)</f>
        <v>90</v>
      </c>
      <c r="G369" s="31">
        <f>SUM(G32+G58+G63+G68+G73+G78+G83+G88+G93+G98+G103+G108+G113)</f>
        <v>142.60000000000002</v>
      </c>
      <c r="S369" s="19"/>
      <c r="T369" s="19"/>
      <c r="U369" s="18"/>
      <c r="V369" s="18"/>
    </row>
    <row r="370" spans="1:22" ht="15" customHeight="1" x14ac:dyDescent="0.25">
      <c r="A370" s="63"/>
      <c r="B370" s="70" t="s">
        <v>164</v>
      </c>
      <c r="C370" s="61"/>
      <c r="D370" s="31">
        <f t="shared" si="12"/>
        <v>2537.1999999999998</v>
      </c>
      <c r="E370" s="31">
        <f>SUM(E35)</f>
        <v>829.5</v>
      </c>
      <c r="F370" s="31"/>
      <c r="G370" s="31">
        <f>SUM(G35)</f>
        <v>1707.7</v>
      </c>
      <c r="S370" s="19"/>
      <c r="T370" s="19"/>
      <c r="U370" s="18"/>
      <c r="V370" s="18"/>
    </row>
    <row r="371" spans="1:22" ht="15" customHeight="1" x14ac:dyDescent="0.25">
      <c r="A371" s="59"/>
      <c r="B371" s="36" t="s">
        <v>19</v>
      </c>
      <c r="C371" s="61"/>
      <c r="D371" s="31">
        <f t="shared" si="12"/>
        <v>21.8</v>
      </c>
      <c r="E371" s="31">
        <f>SUM(E37)</f>
        <v>21.8</v>
      </c>
      <c r="F371" s="31"/>
      <c r="G371" s="31"/>
      <c r="S371" s="19"/>
      <c r="T371" s="19"/>
      <c r="U371" s="18"/>
      <c r="V371" s="18"/>
    </row>
    <row r="372" spans="1:22" ht="15" customHeight="1" x14ac:dyDescent="0.25">
      <c r="A372" s="59"/>
      <c r="B372" s="29" t="s">
        <v>151</v>
      </c>
      <c r="C372" s="61"/>
      <c r="D372" s="31">
        <f t="shared" si="12"/>
        <v>184.7</v>
      </c>
      <c r="E372" s="31"/>
      <c r="F372" s="31"/>
      <c r="G372" s="31">
        <f>SUM(G36)</f>
        <v>184.7</v>
      </c>
      <c r="S372" s="19"/>
      <c r="T372" s="19"/>
      <c r="U372" s="18"/>
      <c r="V372" s="18"/>
    </row>
    <row r="373" spans="1:22" ht="15" customHeight="1" x14ac:dyDescent="0.25">
      <c r="A373" s="59"/>
      <c r="B373" s="29" t="s">
        <v>18</v>
      </c>
      <c r="C373" s="61"/>
      <c r="D373" s="31">
        <f t="shared" si="12"/>
        <v>20.200000000000003</v>
      </c>
      <c r="E373" s="31">
        <f>SUM(E59+E64+E69+E74+E79+E84+E89+E94+E99+E104+E109+E114)</f>
        <v>18.600000000000001</v>
      </c>
      <c r="F373" s="31"/>
      <c r="G373" s="31">
        <f t="shared" ref="G373" si="15">SUM(G59+G64+G69+G74+G79+G84+G89+G94+G99+G104+G109+G114)</f>
        <v>1.6</v>
      </c>
      <c r="S373" s="19"/>
      <c r="T373" s="19"/>
      <c r="U373" s="18"/>
      <c r="V373" s="18"/>
    </row>
    <row r="374" spans="1:22" ht="15" customHeight="1" x14ac:dyDescent="0.25">
      <c r="A374" s="82" t="s">
        <v>146</v>
      </c>
      <c r="B374" s="82"/>
      <c r="C374" s="54" t="s">
        <v>26</v>
      </c>
      <c r="D374" s="55">
        <f>SUM(G374+E374)</f>
        <v>5023.1999999999989</v>
      </c>
      <c r="E374" s="55">
        <f>SUM(E375:E381)</f>
        <v>4431.1999999999989</v>
      </c>
      <c r="F374" s="55">
        <f>SUM(F375:F381)</f>
        <v>1413.9999999999998</v>
      </c>
      <c r="G374" s="55">
        <f>SUM(G375:G381)</f>
        <v>592</v>
      </c>
      <c r="S374" s="19"/>
      <c r="T374" s="19"/>
      <c r="U374" s="18"/>
      <c r="V374" s="18"/>
    </row>
    <row r="375" spans="1:22" ht="15" customHeight="1" x14ac:dyDescent="0.25">
      <c r="A375" s="59"/>
      <c r="B375" s="29" t="s">
        <v>14</v>
      </c>
      <c r="C375" s="61"/>
      <c r="D375" s="31">
        <f t="shared" ref="D375:D398" si="16">SUM(G375+E375)</f>
        <v>561.4</v>
      </c>
      <c r="E375" s="31">
        <f>SUM(E38)</f>
        <v>561.4</v>
      </c>
      <c r="F375" s="31"/>
      <c r="G375" s="31"/>
      <c r="S375" s="19"/>
      <c r="T375" s="19"/>
      <c r="U375" s="18"/>
      <c r="V375" s="18"/>
    </row>
    <row r="376" spans="1:22" ht="15" customHeight="1" x14ac:dyDescent="0.25">
      <c r="A376" s="65"/>
      <c r="B376" s="51" t="s">
        <v>25</v>
      </c>
      <c r="C376" s="66"/>
      <c r="D376" s="50">
        <f t="shared" si="16"/>
        <v>3351.1999999999994</v>
      </c>
      <c r="E376" s="50">
        <f>SUM(E39+E328+E334+E60+E65+E70+E75+E80+E85+E90+E95+E100+E105+E110+E115)</f>
        <v>3333.1999999999994</v>
      </c>
      <c r="F376" s="50">
        <f>SUM(F39+F328+F334+F60+F65+F70+F75+F80+F85+F90+F95+F100+F105+F110+F115)</f>
        <v>1077.5999999999999</v>
      </c>
      <c r="G376" s="50">
        <f>SUM(G39+G328+G334+G60+G65+G70+G75+G80+G85+G90+G95+G100+G105+G110+G115)</f>
        <v>18</v>
      </c>
      <c r="H376" s="7"/>
      <c r="S376" s="19"/>
      <c r="T376" s="19"/>
      <c r="U376" s="18"/>
      <c r="V376" s="18"/>
    </row>
    <row r="377" spans="1:22" ht="15" customHeight="1" x14ac:dyDescent="0.25">
      <c r="A377" s="59"/>
      <c r="B377" s="29" t="s">
        <v>21</v>
      </c>
      <c r="C377" s="61"/>
      <c r="D377" s="31">
        <f t="shared" si="16"/>
        <v>802.5</v>
      </c>
      <c r="E377" s="31">
        <f t="shared" ref="E377:F377" si="17">SUM(E40+E327+E333)</f>
        <v>276.5</v>
      </c>
      <c r="F377" s="31">
        <f t="shared" si="17"/>
        <v>229.60000000000002</v>
      </c>
      <c r="G377" s="31">
        <f>SUM(G40+G327+G333)</f>
        <v>526</v>
      </c>
      <c r="H377" s="7"/>
      <c r="S377" s="19"/>
      <c r="T377" s="19"/>
      <c r="U377" s="18"/>
      <c r="V377" s="18"/>
    </row>
    <row r="378" spans="1:22" ht="15" customHeight="1" x14ac:dyDescent="0.25">
      <c r="A378" s="59"/>
      <c r="B378" s="29" t="s">
        <v>22</v>
      </c>
      <c r="C378" s="61"/>
      <c r="D378" s="31">
        <f t="shared" si="16"/>
        <v>0.2</v>
      </c>
      <c r="E378" s="31">
        <f t="shared" ref="E378:F378" si="18">SUM(E41)</f>
        <v>0.2</v>
      </c>
      <c r="F378" s="31">
        <f t="shared" si="18"/>
        <v>0.2</v>
      </c>
      <c r="G378" s="31"/>
      <c r="H378" s="7"/>
      <c r="S378" s="19"/>
      <c r="T378" s="19"/>
      <c r="U378" s="18"/>
      <c r="V378" s="18"/>
    </row>
    <row r="379" spans="1:22" ht="15" customHeight="1" x14ac:dyDescent="0.25">
      <c r="A379" s="59"/>
      <c r="B379" s="29" t="s">
        <v>151</v>
      </c>
      <c r="C379" s="61"/>
      <c r="D379" s="31">
        <f t="shared" si="16"/>
        <v>49</v>
      </c>
      <c r="E379" s="31">
        <f>SUM(E329)</f>
        <v>1</v>
      </c>
      <c r="F379" s="31"/>
      <c r="G379" s="31">
        <f>SUM(G329)</f>
        <v>48</v>
      </c>
      <c r="S379" s="19"/>
      <c r="T379" s="19"/>
      <c r="U379" s="18"/>
      <c r="V379" s="18"/>
    </row>
    <row r="380" spans="1:22" ht="15" customHeight="1" x14ac:dyDescent="0.25">
      <c r="A380" s="67"/>
      <c r="B380" s="36" t="s">
        <v>19</v>
      </c>
      <c r="C380" s="67"/>
      <c r="D380" s="31">
        <f t="shared" si="16"/>
        <v>64.899999999999991</v>
      </c>
      <c r="E380" s="68">
        <f>SUM(E42+E330)</f>
        <v>64.899999999999991</v>
      </c>
      <c r="F380" s="68">
        <f>SUM(F42+F330)</f>
        <v>62.3</v>
      </c>
      <c r="G380" s="68"/>
      <c r="S380" s="19"/>
      <c r="T380" s="19"/>
      <c r="U380" s="18"/>
      <c r="V380" s="18"/>
    </row>
    <row r="381" spans="1:22" ht="15" customHeight="1" x14ac:dyDescent="0.25">
      <c r="A381" s="67"/>
      <c r="B381" s="29" t="s">
        <v>18</v>
      </c>
      <c r="C381" s="67"/>
      <c r="D381" s="31">
        <f t="shared" si="16"/>
        <v>194</v>
      </c>
      <c r="E381" s="68">
        <f>SUM(E331+E335)</f>
        <v>194</v>
      </c>
      <c r="F381" s="68">
        <f>SUM(F331+F335)</f>
        <v>44.3</v>
      </c>
      <c r="G381" s="68"/>
      <c r="S381" s="19"/>
      <c r="T381" s="19"/>
      <c r="U381" s="18"/>
      <c r="V381" s="18"/>
    </row>
    <row r="382" spans="1:22" ht="15" customHeight="1" x14ac:dyDescent="0.25">
      <c r="A382" s="82" t="s">
        <v>147</v>
      </c>
      <c r="B382" s="82"/>
      <c r="C382" s="54" t="s">
        <v>27</v>
      </c>
      <c r="D382" s="55">
        <f t="shared" si="16"/>
        <v>548.29999999999995</v>
      </c>
      <c r="E382" s="55">
        <f>SUM(E383:E388)</f>
        <v>509.7</v>
      </c>
      <c r="F382" s="55">
        <f>SUM(F383:F388)</f>
        <v>263.5</v>
      </c>
      <c r="G382" s="55">
        <f>SUM(G383:G388)</f>
        <v>38.599999999999994</v>
      </c>
      <c r="S382" s="19"/>
      <c r="T382" s="19"/>
      <c r="U382" s="18"/>
      <c r="V382" s="18"/>
    </row>
    <row r="383" spans="1:22" ht="15" customHeight="1" x14ac:dyDescent="0.25">
      <c r="A383" s="59"/>
      <c r="B383" s="29" t="s">
        <v>14</v>
      </c>
      <c r="C383" s="61"/>
      <c r="D383" s="31">
        <f t="shared" si="16"/>
        <v>73.300000000000011</v>
      </c>
      <c r="E383" s="31">
        <f>SUM(E43+E337)</f>
        <v>59.800000000000004</v>
      </c>
      <c r="F383" s="31"/>
      <c r="G383" s="31">
        <f>SUM(G43+G337)</f>
        <v>13.5</v>
      </c>
      <c r="S383" s="19"/>
      <c r="T383" s="19"/>
      <c r="U383" s="18"/>
      <c r="V383" s="18"/>
    </row>
    <row r="384" spans="1:22" ht="15" customHeight="1" x14ac:dyDescent="0.25">
      <c r="A384" s="59"/>
      <c r="B384" s="51" t="s">
        <v>25</v>
      </c>
      <c r="C384" s="61"/>
      <c r="D384" s="31">
        <f t="shared" si="16"/>
        <v>3.9</v>
      </c>
      <c r="E384" s="31">
        <f>SUM(E338)</f>
        <v>3.9</v>
      </c>
      <c r="F384" s="31"/>
      <c r="G384" s="31"/>
      <c r="S384" s="19"/>
      <c r="T384" s="19"/>
      <c r="U384" s="18"/>
      <c r="V384" s="18"/>
    </row>
    <row r="385" spans="1:22" ht="15" customHeight="1" x14ac:dyDescent="0.25">
      <c r="A385" s="59"/>
      <c r="B385" s="57" t="s">
        <v>21</v>
      </c>
      <c r="C385" s="61"/>
      <c r="D385" s="31">
        <f t="shared" si="16"/>
        <v>67.600000000000009</v>
      </c>
      <c r="E385" s="31">
        <f>SUM(E44+E339)</f>
        <v>46.300000000000004</v>
      </c>
      <c r="F385" s="31">
        <f>SUM(F44+F339)</f>
        <v>6.3</v>
      </c>
      <c r="G385" s="31">
        <f>SUM(G44+G339)</f>
        <v>21.3</v>
      </c>
      <c r="S385" s="19"/>
      <c r="T385" s="19"/>
      <c r="U385" s="18"/>
      <c r="V385" s="18"/>
    </row>
    <row r="386" spans="1:22" ht="15" customHeight="1" x14ac:dyDescent="0.25">
      <c r="A386" s="59"/>
      <c r="B386" s="29" t="s">
        <v>22</v>
      </c>
      <c r="C386" s="61"/>
      <c r="D386" s="31">
        <f t="shared" si="16"/>
        <v>8.1999999999999993</v>
      </c>
      <c r="E386" s="31">
        <f>SUM(E45+E340)</f>
        <v>4.4000000000000004</v>
      </c>
      <c r="F386" s="31"/>
      <c r="G386" s="31">
        <f>SUM(G45+G340)</f>
        <v>3.8</v>
      </c>
      <c r="S386" s="19"/>
      <c r="T386" s="19"/>
      <c r="U386" s="18"/>
      <c r="V386" s="18"/>
    </row>
    <row r="387" spans="1:22" ht="15" customHeight="1" x14ac:dyDescent="0.25">
      <c r="A387" s="67"/>
      <c r="B387" s="36" t="s">
        <v>19</v>
      </c>
      <c r="C387" s="67"/>
      <c r="D387" s="31">
        <f t="shared" si="16"/>
        <v>373.09999999999997</v>
      </c>
      <c r="E387" s="68">
        <f>SUM(E46+E341)</f>
        <v>373.09999999999997</v>
      </c>
      <c r="F387" s="68">
        <f>SUM(F46+F341)</f>
        <v>257.2</v>
      </c>
      <c r="G387" s="68"/>
      <c r="S387" s="19"/>
      <c r="T387" s="19"/>
      <c r="U387" s="18"/>
      <c r="V387" s="18"/>
    </row>
    <row r="388" spans="1:22" ht="15" customHeight="1" x14ac:dyDescent="0.25">
      <c r="A388" s="67"/>
      <c r="B388" s="29" t="s">
        <v>28</v>
      </c>
      <c r="C388" s="67"/>
      <c r="D388" s="31">
        <f t="shared" si="16"/>
        <v>22.2</v>
      </c>
      <c r="E388" s="68">
        <f>SUM(E47)</f>
        <v>22.2</v>
      </c>
      <c r="F388" s="69"/>
      <c r="G388" s="69"/>
      <c r="S388" s="19"/>
      <c r="T388" s="19"/>
      <c r="U388" s="18"/>
      <c r="V388" s="18"/>
    </row>
    <row r="389" spans="1:22" ht="15" customHeight="1" x14ac:dyDescent="0.25">
      <c r="A389" s="82" t="s">
        <v>148</v>
      </c>
      <c r="B389" s="82"/>
      <c r="C389" s="54" t="s">
        <v>29</v>
      </c>
      <c r="D389" s="55">
        <f t="shared" si="16"/>
        <v>1994.1999999999998</v>
      </c>
      <c r="E389" s="55">
        <f>SUM(E390:E393)</f>
        <v>1117.5999999999999</v>
      </c>
      <c r="F389" s="55">
        <f>SUM(F390:F393)</f>
        <v>7.3</v>
      </c>
      <c r="G389" s="55">
        <f>SUM(G390:G393)</f>
        <v>876.6</v>
      </c>
    </row>
    <row r="390" spans="1:22" ht="15" customHeight="1" x14ac:dyDescent="0.25">
      <c r="A390" s="59"/>
      <c r="B390" s="29" t="s">
        <v>14</v>
      </c>
      <c r="C390" s="61"/>
      <c r="D390" s="31">
        <f t="shared" si="16"/>
        <v>977.8</v>
      </c>
      <c r="E390" s="31">
        <f>SUM(E48)</f>
        <v>951.3</v>
      </c>
      <c r="F390" s="31"/>
      <c r="G390" s="31">
        <f>SUM(G48)</f>
        <v>26.5</v>
      </c>
      <c r="O390" s="23"/>
    </row>
    <row r="391" spans="1:22" ht="15" customHeight="1" x14ac:dyDescent="0.25">
      <c r="A391" s="67"/>
      <c r="B391" s="29" t="s">
        <v>28</v>
      </c>
      <c r="C391" s="67"/>
      <c r="D391" s="31">
        <f t="shared" si="16"/>
        <v>123.8</v>
      </c>
      <c r="E391" s="68">
        <f>SUM(E49)</f>
        <v>35.700000000000003</v>
      </c>
      <c r="F391" s="68"/>
      <c r="G391" s="68">
        <f>SUM(G49)</f>
        <v>88.1</v>
      </c>
      <c r="O391" s="23"/>
    </row>
    <row r="392" spans="1:22" ht="15" customHeight="1" x14ac:dyDescent="0.25">
      <c r="A392" s="67"/>
      <c r="B392" s="29" t="s">
        <v>21</v>
      </c>
      <c r="C392" s="67"/>
      <c r="D392" s="31">
        <f t="shared" si="16"/>
        <v>786.5</v>
      </c>
      <c r="E392" s="68">
        <f t="shared" ref="E392:F392" si="19">SUM(E50)</f>
        <v>24.5</v>
      </c>
      <c r="F392" s="68">
        <f t="shared" si="19"/>
        <v>7.3</v>
      </c>
      <c r="G392" s="68">
        <f>SUM(G50)</f>
        <v>762</v>
      </c>
      <c r="O392" s="23"/>
    </row>
    <row r="393" spans="1:22" ht="15" customHeight="1" x14ac:dyDescent="0.25">
      <c r="A393" s="59"/>
      <c r="B393" s="29" t="s">
        <v>151</v>
      </c>
      <c r="C393" s="67"/>
      <c r="D393" s="31">
        <f t="shared" si="16"/>
        <v>106.1</v>
      </c>
      <c r="E393" s="68">
        <v>106.1</v>
      </c>
      <c r="F393" s="68"/>
      <c r="G393" s="68"/>
      <c r="O393" s="23"/>
    </row>
    <row r="394" spans="1:22" ht="15" customHeight="1" x14ac:dyDescent="0.25">
      <c r="A394" s="82" t="s">
        <v>149</v>
      </c>
      <c r="B394" s="82"/>
      <c r="C394" s="54" t="s">
        <v>30</v>
      </c>
      <c r="D394" s="55">
        <f t="shared" si="16"/>
        <v>1520.4</v>
      </c>
      <c r="E394" s="55">
        <f>SUM(E395:E398)</f>
        <v>532.5</v>
      </c>
      <c r="F394" s="55">
        <f>SUM(F395:F398)</f>
        <v>2.4</v>
      </c>
      <c r="G394" s="55">
        <f>SUM(G395:G398)</f>
        <v>987.9</v>
      </c>
    </row>
    <row r="395" spans="1:22" ht="15" customHeight="1" x14ac:dyDescent="0.25">
      <c r="A395" s="59"/>
      <c r="B395" s="29" t="s">
        <v>14</v>
      </c>
      <c r="C395" s="61"/>
      <c r="D395" s="31">
        <f t="shared" si="16"/>
        <v>102.3</v>
      </c>
      <c r="E395" s="31">
        <f>SUM(E52)</f>
        <v>80</v>
      </c>
      <c r="F395" s="31"/>
      <c r="G395" s="31">
        <f>SUM(G52)</f>
        <v>22.3</v>
      </c>
    </row>
    <row r="396" spans="1:22" ht="15" customHeight="1" x14ac:dyDescent="0.25">
      <c r="A396" s="59"/>
      <c r="B396" s="29" t="s">
        <v>21</v>
      </c>
      <c r="C396" s="61"/>
      <c r="D396" s="31">
        <f t="shared" si="16"/>
        <v>924.1</v>
      </c>
      <c r="E396" s="31">
        <f>SUM(E53)</f>
        <v>2.5</v>
      </c>
      <c r="F396" s="31">
        <f>SUM(F53)</f>
        <v>2.4</v>
      </c>
      <c r="G396" s="31">
        <f>SUM(G53)</f>
        <v>921.6</v>
      </c>
    </row>
    <row r="397" spans="1:22" ht="15" customHeight="1" x14ac:dyDescent="0.25">
      <c r="A397" s="59"/>
      <c r="B397" s="29" t="s">
        <v>151</v>
      </c>
      <c r="C397" s="61"/>
      <c r="D397" s="31">
        <f t="shared" si="16"/>
        <v>44</v>
      </c>
      <c r="E397" s="31"/>
      <c r="F397" s="31"/>
      <c r="G397" s="31">
        <f>SUM(G54)</f>
        <v>44</v>
      </c>
    </row>
    <row r="398" spans="1:22" ht="15" customHeight="1" x14ac:dyDescent="0.25">
      <c r="A398" s="67"/>
      <c r="B398" s="36" t="s">
        <v>19</v>
      </c>
      <c r="C398" s="67"/>
      <c r="D398" s="31">
        <f t="shared" si="16"/>
        <v>450</v>
      </c>
      <c r="E398" s="68">
        <f>SUM(E55)</f>
        <v>450</v>
      </c>
      <c r="F398" s="68"/>
      <c r="G398" s="68"/>
    </row>
    <row r="399" spans="1:22" x14ac:dyDescent="0.25">
      <c r="A399" s="83" t="s">
        <v>162</v>
      </c>
      <c r="B399" s="83"/>
      <c r="C399" s="83"/>
      <c r="D399" s="83"/>
      <c r="E399" s="83"/>
      <c r="F399" s="83"/>
      <c r="G399" s="83"/>
      <c r="I399"/>
    </row>
  </sheetData>
  <mergeCells count="78">
    <mergeCell ref="A382:B382"/>
    <mergeCell ref="A394:B394"/>
    <mergeCell ref="A399:G399"/>
    <mergeCell ref="A343:B343"/>
    <mergeCell ref="A349:B349"/>
    <mergeCell ref="A360:B360"/>
    <mergeCell ref="A366:B366"/>
    <mergeCell ref="A374:B374"/>
    <mergeCell ref="A389:B389"/>
    <mergeCell ref="A263:A265"/>
    <mergeCell ref="A284:A289"/>
    <mergeCell ref="A290:A293"/>
    <mergeCell ref="A294:A297"/>
    <mergeCell ref="A298:A301"/>
    <mergeCell ref="A205:A209"/>
    <mergeCell ref="A210:A214"/>
    <mergeCell ref="A242:A246"/>
    <mergeCell ref="A247:A251"/>
    <mergeCell ref="A252:A256"/>
    <mergeCell ref="A183:A188"/>
    <mergeCell ref="A177:A182"/>
    <mergeCell ref="A189:A193"/>
    <mergeCell ref="A194:A198"/>
    <mergeCell ref="A199:A204"/>
    <mergeCell ref="A15:A55"/>
    <mergeCell ref="A56:A60"/>
    <mergeCell ref="A61:A65"/>
    <mergeCell ref="A66:A70"/>
    <mergeCell ref="A71:A75"/>
    <mergeCell ref="A76:A80"/>
    <mergeCell ref="A81:A85"/>
    <mergeCell ref="A86:A90"/>
    <mergeCell ref="A91:A95"/>
    <mergeCell ref="A96:A100"/>
    <mergeCell ref="A125:A130"/>
    <mergeCell ref="A131:A136"/>
    <mergeCell ref="A137:A142"/>
    <mergeCell ref="A143:A148"/>
    <mergeCell ref="A149:A154"/>
    <mergeCell ref="A325:A331"/>
    <mergeCell ref="A332:A335"/>
    <mergeCell ref="A336:A341"/>
    <mergeCell ref="A342:B342"/>
    <mergeCell ref="A266:A272"/>
    <mergeCell ref="A273:A276"/>
    <mergeCell ref="A277:A280"/>
    <mergeCell ref="A281:A283"/>
    <mergeCell ref="A302:A304"/>
    <mergeCell ref="A305:A308"/>
    <mergeCell ref="A309:A312"/>
    <mergeCell ref="A313:A316"/>
    <mergeCell ref="A317:A320"/>
    <mergeCell ref="A321:A324"/>
    <mergeCell ref="A13:A14"/>
    <mergeCell ref="A257:A262"/>
    <mergeCell ref="A111:A115"/>
    <mergeCell ref="A116:A118"/>
    <mergeCell ref="A119:A124"/>
    <mergeCell ref="A101:A105"/>
    <mergeCell ref="A106:A110"/>
    <mergeCell ref="A215:A221"/>
    <mergeCell ref="A222:A227"/>
    <mergeCell ref="A228:A231"/>
    <mergeCell ref="A232:A236"/>
    <mergeCell ref="A237:A241"/>
    <mergeCell ref="A155:A160"/>
    <mergeCell ref="A161:A165"/>
    <mergeCell ref="A166:A171"/>
    <mergeCell ref="A172:A17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055118110236227" right="0.23622047244094491" top="0.55118110236220474" bottom="0.27559055118110237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2019-06-07T06:26:30Z</cp:lastPrinted>
  <dcterms:created xsi:type="dcterms:W3CDTF">2018-02-01T06:02:01Z</dcterms:created>
  <dcterms:modified xsi:type="dcterms:W3CDTF">2019-06-20T08:23:07Z</dcterms:modified>
</cp:coreProperties>
</file>