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user\Desktop\2019-02-20\"/>
    </mc:Choice>
  </mc:AlternateContent>
  <xr:revisionPtr revIDLastSave="0" documentId="13_ncr:1_{C0BB5490-0699-4963-9038-5D24CF5B7AB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6" i="1" l="1"/>
  <c r="D214" i="1"/>
  <c r="E355" i="1" l="1"/>
  <c r="F355" i="1"/>
  <c r="G355" i="1"/>
  <c r="E253" i="1"/>
  <c r="F253" i="1"/>
  <c r="G253" i="1"/>
  <c r="D258" i="1"/>
  <c r="E15" i="1" l="1"/>
  <c r="F15" i="1"/>
  <c r="G386" i="1"/>
  <c r="D386" i="1" s="1"/>
  <c r="E385" i="1"/>
  <c r="F385" i="1"/>
  <c r="G385" i="1"/>
  <c r="G384" i="1"/>
  <c r="D47" i="1"/>
  <c r="D48" i="1"/>
  <c r="D49" i="1"/>
  <c r="D50" i="1"/>
  <c r="E376" i="1"/>
  <c r="G376" i="1"/>
  <c r="E375" i="1"/>
  <c r="F375" i="1"/>
  <c r="G375" i="1"/>
  <c r="E374" i="1"/>
  <c r="D333" i="1"/>
  <c r="D332" i="1"/>
  <c r="D41" i="1"/>
  <c r="E370" i="1"/>
  <c r="F370" i="1"/>
  <c r="D322" i="1"/>
  <c r="D323" i="1"/>
  <c r="D324" i="1"/>
  <c r="E362" i="1"/>
  <c r="G360" i="1"/>
  <c r="D360" i="1" s="1"/>
  <c r="G359" i="1"/>
  <c r="D35" i="1"/>
  <c r="D32" i="1"/>
  <c r="D33" i="1"/>
  <c r="E354" i="1"/>
  <c r="G354" i="1"/>
  <c r="E353" i="1"/>
  <c r="F353" i="1"/>
  <c r="G353" i="1"/>
  <c r="E284" i="1"/>
  <c r="F284" i="1"/>
  <c r="G284" i="1"/>
  <c r="D257" i="1"/>
  <c r="D256" i="1"/>
  <c r="E277" i="1"/>
  <c r="F277" i="1"/>
  <c r="G277" i="1"/>
  <c r="G15" i="1"/>
  <c r="D29" i="1"/>
  <c r="D28" i="1"/>
  <c r="E349" i="1"/>
  <c r="G349" i="1"/>
  <c r="E343" i="1"/>
  <c r="E345" i="1"/>
  <c r="F345" i="1"/>
  <c r="E344" i="1"/>
  <c r="F344" i="1"/>
  <c r="G344" i="1"/>
  <c r="G348" i="1"/>
  <c r="E350" i="1"/>
  <c r="F350" i="1"/>
  <c r="D264" i="1"/>
  <c r="D222" i="1"/>
  <c r="D213" i="1"/>
  <c r="D26" i="1"/>
  <c r="D22" i="1"/>
  <c r="D21" i="1"/>
  <c r="E340" i="1"/>
  <c r="F340" i="1"/>
  <c r="E337" i="1"/>
  <c r="G337" i="1"/>
  <c r="G338" i="1"/>
  <c r="G339" i="1"/>
  <c r="E238" i="1"/>
  <c r="F238" i="1"/>
  <c r="G238" i="1"/>
  <c r="D239" i="1"/>
  <c r="D19" i="1"/>
  <c r="D375" i="1" l="1"/>
  <c r="D385" i="1"/>
  <c r="D376" i="1"/>
  <c r="D359" i="1"/>
  <c r="D346" i="1"/>
  <c r="D349" i="1"/>
  <c r="D345" i="1"/>
  <c r="D355" i="1"/>
  <c r="G336" i="1"/>
  <c r="D337" i="1"/>
  <c r="F288" i="1" l="1"/>
  <c r="E262" i="1" l="1"/>
  <c r="F262" i="1"/>
  <c r="G262" i="1"/>
  <c r="D263" i="1"/>
  <c r="E121" i="1" l="1"/>
  <c r="F121" i="1"/>
  <c r="G382" i="1" l="1"/>
  <c r="G380" i="1"/>
  <c r="G373" i="1"/>
  <c r="D374" i="1"/>
  <c r="D331" i="1"/>
  <c r="E369" i="1"/>
  <c r="G369" i="1"/>
  <c r="E368" i="1"/>
  <c r="F368" i="1"/>
  <c r="G368" i="1"/>
  <c r="D321" i="1"/>
  <c r="G363" i="1"/>
  <c r="D353" i="1"/>
  <c r="E315" i="1"/>
  <c r="F315" i="1"/>
  <c r="G315" i="1"/>
  <c r="E311" i="1"/>
  <c r="F311" i="1"/>
  <c r="G311" i="1"/>
  <c r="D369" i="1" l="1"/>
  <c r="F352" i="1"/>
  <c r="D354" i="1"/>
  <c r="E307" i="1"/>
  <c r="F307" i="1"/>
  <c r="G307" i="1"/>
  <c r="E299" i="1"/>
  <c r="F299" i="1"/>
  <c r="G299" i="1"/>
  <c r="E292" i="1"/>
  <c r="F292" i="1"/>
  <c r="G292" i="1"/>
  <c r="E288" i="1"/>
  <c r="G288" i="1"/>
  <c r="E273" i="1"/>
  <c r="F273" i="1"/>
  <c r="G273" i="1"/>
  <c r="E342" i="1" l="1"/>
  <c r="F342" i="1"/>
  <c r="G342" i="1"/>
  <c r="E351" i="1"/>
  <c r="F351" i="1"/>
  <c r="G351" i="1"/>
  <c r="E347" i="1"/>
  <c r="F347" i="1"/>
  <c r="D350" i="1" l="1"/>
  <c r="D126" i="1"/>
  <c r="D117" i="1"/>
  <c r="D42" i="1" l="1"/>
  <c r="E387" i="1" l="1"/>
  <c r="D387" i="1" s="1"/>
  <c r="E384" i="1"/>
  <c r="F383" i="1"/>
  <c r="D382" i="1"/>
  <c r="G381" i="1"/>
  <c r="E381" i="1"/>
  <c r="F379" i="1"/>
  <c r="E380" i="1"/>
  <c r="D380" i="1" s="1"/>
  <c r="E378" i="1"/>
  <c r="D378" i="1" s="1"/>
  <c r="F377" i="1"/>
  <c r="E377" i="1"/>
  <c r="E373" i="1"/>
  <c r="D373" i="1" s="1"/>
  <c r="F371" i="1"/>
  <c r="E371" i="1"/>
  <c r="D371" i="1" s="1"/>
  <c r="D370" i="1"/>
  <c r="G367" i="1"/>
  <c r="F367" i="1"/>
  <c r="E367" i="1"/>
  <c r="E366" i="1"/>
  <c r="D366" i="1" s="1"/>
  <c r="E364" i="1"/>
  <c r="D364" i="1" s="1"/>
  <c r="D363" i="1"/>
  <c r="D362" i="1"/>
  <c r="G361" i="1"/>
  <c r="G358" i="1" s="1"/>
  <c r="F361" i="1"/>
  <c r="F358" i="1" s="1"/>
  <c r="E361" i="1"/>
  <c r="G357" i="1"/>
  <c r="E357" i="1"/>
  <c r="E352" i="1" s="1"/>
  <c r="G356" i="1"/>
  <c r="D348" i="1"/>
  <c r="D347" i="1"/>
  <c r="D344" i="1"/>
  <c r="D343" i="1"/>
  <c r="D340" i="1"/>
  <c r="F338" i="1"/>
  <c r="F336" i="1" s="1"/>
  <c r="E338" i="1"/>
  <c r="D334" i="1"/>
  <c r="D330" i="1"/>
  <c r="G329" i="1"/>
  <c r="F329" i="1"/>
  <c r="E329" i="1"/>
  <c r="D328" i="1"/>
  <c r="D327" i="1"/>
  <c r="G326" i="1"/>
  <c r="F326" i="1"/>
  <c r="E326" i="1"/>
  <c r="D325" i="1"/>
  <c r="D320" i="1"/>
  <c r="G319" i="1"/>
  <c r="F319" i="1"/>
  <c r="E319" i="1"/>
  <c r="D318" i="1"/>
  <c r="D317" i="1"/>
  <c r="D316" i="1"/>
  <c r="D314" i="1"/>
  <c r="D313" i="1"/>
  <c r="D312" i="1"/>
  <c r="D310" i="1"/>
  <c r="D309" i="1"/>
  <c r="D308" i="1"/>
  <c r="D306" i="1"/>
  <c r="D305" i="1"/>
  <c r="D304" i="1"/>
  <c r="G303" i="1"/>
  <c r="F303" i="1"/>
  <c r="E303" i="1"/>
  <c r="D302" i="1"/>
  <c r="D301" i="1"/>
  <c r="D300" i="1"/>
  <c r="D298" i="1"/>
  <c r="D297" i="1"/>
  <c r="G296" i="1"/>
  <c r="F296" i="1"/>
  <c r="E296" i="1"/>
  <c r="D295" i="1"/>
  <c r="D294" i="1"/>
  <c r="D293" i="1"/>
  <c r="D291" i="1"/>
  <c r="D290" i="1"/>
  <c r="D289" i="1"/>
  <c r="D287" i="1"/>
  <c r="D286" i="1"/>
  <c r="D285" i="1"/>
  <c r="D283" i="1"/>
  <c r="D282" i="1"/>
  <c r="D281" i="1"/>
  <c r="G280" i="1"/>
  <c r="F280" i="1"/>
  <c r="E280" i="1"/>
  <c r="D279" i="1"/>
  <c r="D278" i="1"/>
  <c r="D276" i="1"/>
  <c r="D275" i="1"/>
  <c r="D274" i="1"/>
  <c r="D272" i="1"/>
  <c r="D271" i="1"/>
  <c r="D270" i="1"/>
  <c r="G269" i="1"/>
  <c r="F269" i="1"/>
  <c r="E269" i="1"/>
  <c r="D268" i="1"/>
  <c r="D267" i="1"/>
  <c r="D266" i="1"/>
  <c r="D265" i="1"/>
  <c r="D261" i="1"/>
  <c r="D260" i="1"/>
  <c r="G259" i="1"/>
  <c r="F259" i="1"/>
  <c r="E259" i="1"/>
  <c r="D255" i="1"/>
  <c r="D254" i="1"/>
  <c r="D252" i="1"/>
  <c r="D251" i="1"/>
  <c r="D250" i="1"/>
  <c r="D249" i="1"/>
  <c r="G248" i="1"/>
  <c r="F248" i="1"/>
  <c r="E248" i="1"/>
  <c r="D247" i="1"/>
  <c r="D246" i="1"/>
  <c r="D245" i="1"/>
  <c r="D244" i="1"/>
  <c r="G243" i="1"/>
  <c r="F243" i="1"/>
  <c r="E243" i="1"/>
  <c r="D242" i="1"/>
  <c r="D241" i="1"/>
  <c r="D240" i="1"/>
  <c r="D237" i="1"/>
  <c r="D236" i="1"/>
  <c r="D235" i="1"/>
  <c r="D234" i="1"/>
  <c r="G233" i="1"/>
  <c r="F233" i="1"/>
  <c r="E233" i="1"/>
  <c r="D232" i="1"/>
  <c r="D231" i="1"/>
  <c r="D230" i="1"/>
  <c r="D229" i="1"/>
  <c r="G228" i="1"/>
  <c r="F228" i="1"/>
  <c r="E228" i="1"/>
  <c r="D227" i="1"/>
  <c r="D226" i="1"/>
  <c r="D225" i="1"/>
  <c r="G224" i="1"/>
  <c r="F224" i="1"/>
  <c r="E224" i="1"/>
  <c r="D223" i="1"/>
  <c r="D221" i="1"/>
  <c r="D220" i="1"/>
  <c r="D219" i="1"/>
  <c r="G218" i="1"/>
  <c r="F218" i="1"/>
  <c r="E218" i="1"/>
  <c r="D217" i="1"/>
  <c r="D216" i="1"/>
  <c r="D215" i="1"/>
  <c r="D212" i="1"/>
  <c r="G211" i="1"/>
  <c r="F211" i="1"/>
  <c r="E211" i="1"/>
  <c r="D210" i="1"/>
  <c r="D209" i="1"/>
  <c r="D208" i="1"/>
  <c r="D207" i="1"/>
  <c r="G206" i="1"/>
  <c r="F206" i="1"/>
  <c r="E206" i="1"/>
  <c r="D205" i="1"/>
  <c r="D204" i="1"/>
  <c r="D203" i="1"/>
  <c r="D202" i="1"/>
  <c r="G201" i="1"/>
  <c r="F201" i="1"/>
  <c r="E201" i="1"/>
  <c r="D200" i="1"/>
  <c r="D199" i="1"/>
  <c r="D198" i="1"/>
  <c r="D197" i="1"/>
  <c r="D196" i="1"/>
  <c r="G195" i="1"/>
  <c r="F195" i="1"/>
  <c r="E195" i="1"/>
  <c r="D194" i="1"/>
  <c r="D193" i="1"/>
  <c r="D192" i="1"/>
  <c r="D191" i="1"/>
  <c r="G190" i="1"/>
  <c r="F190" i="1"/>
  <c r="E190" i="1"/>
  <c r="D189" i="1"/>
  <c r="D188" i="1"/>
  <c r="D187" i="1"/>
  <c r="D186" i="1"/>
  <c r="G185" i="1"/>
  <c r="F185" i="1"/>
  <c r="E185" i="1"/>
  <c r="D184" i="1"/>
  <c r="D183" i="1"/>
  <c r="D182" i="1"/>
  <c r="D181" i="1"/>
  <c r="D180" i="1"/>
  <c r="G179" i="1"/>
  <c r="F179" i="1"/>
  <c r="E179" i="1"/>
  <c r="D178" i="1"/>
  <c r="D177" i="1"/>
  <c r="D176" i="1"/>
  <c r="D175" i="1"/>
  <c r="D174" i="1"/>
  <c r="G173" i="1"/>
  <c r="F173" i="1"/>
  <c r="E173" i="1"/>
  <c r="D172" i="1"/>
  <c r="D171" i="1"/>
  <c r="D170" i="1"/>
  <c r="D169" i="1"/>
  <c r="G168" i="1"/>
  <c r="F168" i="1"/>
  <c r="E168" i="1"/>
  <c r="D167" i="1"/>
  <c r="D166" i="1"/>
  <c r="D165" i="1"/>
  <c r="D164" i="1"/>
  <c r="D163" i="1"/>
  <c r="G162" i="1"/>
  <c r="F162" i="1"/>
  <c r="E162" i="1"/>
  <c r="D161" i="1"/>
  <c r="D160" i="1"/>
  <c r="D159" i="1"/>
  <c r="D158" i="1"/>
  <c r="G157" i="1"/>
  <c r="F157" i="1"/>
  <c r="E157" i="1"/>
  <c r="D156" i="1"/>
  <c r="D155" i="1"/>
  <c r="D154" i="1"/>
  <c r="D153" i="1"/>
  <c r="D152" i="1"/>
  <c r="G151" i="1"/>
  <c r="F151" i="1"/>
  <c r="E151" i="1"/>
  <c r="D150" i="1"/>
  <c r="D149" i="1"/>
  <c r="D148" i="1"/>
  <c r="D147" i="1"/>
  <c r="D146" i="1"/>
  <c r="G145" i="1"/>
  <c r="F145" i="1"/>
  <c r="E145" i="1"/>
  <c r="D144" i="1"/>
  <c r="D143" i="1"/>
  <c r="D142" i="1"/>
  <c r="D141" i="1"/>
  <c r="D140" i="1"/>
  <c r="G139" i="1"/>
  <c r="F139" i="1"/>
  <c r="E139" i="1"/>
  <c r="D138" i="1"/>
  <c r="D137" i="1"/>
  <c r="D136" i="1"/>
  <c r="D135" i="1"/>
  <c r="D134" i="1"/>
  <c r="G133" i="1"/>
  <c r="F133" i="1"/>
  <c r="E133" i="1"/>
  <c r="D132" i="1"/>
  <c r="D131" i="1"/>
  <c r="D130" i="1"/>
  <c r="D129" i="1"/>
  <c r="D128" i="1"/>
  <c r="G127" i="1"/>
  <c r="F127" i="1"/>
  <c r="E127" i="1"/>
  <c r="D125" i="1"/>
  <c r="D124" i="1"/>
  <c r="D123" i="1"/>
  <c r="D122" i="1"/>
  <c r="G121" i="1"/>
  <c r="D120" i="1"/>
  <c r="D119" i="1"/>
  <c r="D118" i="1"/>
  <c r="D116" i="1"/>
  <c r="G115" i="1"/>
  <c r="F115" i="1"/>
  <c r="E115" i="1"/>
  <c r="D114" i="1"/>
  <c r="D113" i="1"/>
  <c r="F112" i="1"/>
  <c r="E112" i="1"/>
  <c r="D111" i="1"/>
  <c r="D110" i="1"/>
  <c r="D109" i="1"/>
  <c r="D108" i="1"/>
  <c r="G107" i="1"/>
  <c r="F107" i="1"/>
  <c r="E107" i="1"/>
  <c r="D106" i="1"/>
  <c r="D105" i="1"/>
  <c r="D104" i="1"/>
  <c r="D103" i="1"/>
  <c r="G102" i="1"/>
  <c r="F102" i="1"/>
  <c r="E102" i="1"/>
  <c r="D101" i="1"/>
  <c r="D100" i="1"/>
  <c r="D99" i="1"/>
  <c r="D98" i="1"/>
  <c r="G97" i="1"/>
  <c r="F97" i="1"/>
  <c r="E97" i="1"/>
  <c r="D96" i="1"/>
  <c r="D95" i="1"/>
  <c r="D94" i="1"/>
  <c r="D93" i="1"/>
  <c r="G92" i="1"/>
  <c r="F92" i="1"/>
  <c r="E92" i="1"/>
  <c r="D91" i="1"/>
  <c r="D90" i="1"/>
  <c r="D89" i="1"/>
  <c r="D88" i="1"/>
  <c r="G87" i="1"/>
  <c r="F87" i="1"/>
  <c r="E87" i="1"/>
  <c r="D86" i="1"/>
  <c r="D85" i="1"/>
  <c r="D84" i="1"/>
  <c r="D83" i="1"/>
  <c r="G82" i="1"/>
  <c r="F82" i="1"/>
  <c r="E82" i="1"/>
  <c r="D81" i="1"/>
  <c r="D80" i="1"/>
  <c r="D79" i="1"/>
  <c r="D78" i="1"/>
  <c r="G77" i="1"/>
  <c r="F77" i="1"/>
  <c r="E77" i="1"/>
  <c r="D76" i="1"/>
  <c r="D75" i="1"/>
  <c r="D74" i="1"/>
  <c r="D73" i="1"/>
  <c r="G72" i="1"/>
  <c r="F72" i="1"/>
  <c r="E72" i="1"/>
  <c r="D71" i="1"/>
  <c r="D70" i="1"/>
  <c r="D69" i="1"/>
  <c r="D68" i="1"/>
  <c r="G67" i="1"/>
  <c r="F67" i="1"/>
  <c r="E67" i="1"/>
  <c r="D66" i="1"/>
  <c r="D65" i="1"/>
  <c r="D64" i="1"/>
  <c r="D63" i="1"/>
  <c r="G62" i="1"/>
  <c r="F62" i="1"/>
  <c r="E62" i="1"/>
  <c r="D61" i="1"/>
  <c r="D60" i="1"/>
  <c r="D59" i="1"/>
  <c r="D58" i="1"/>
  <c r="G57" i="1"/>
  <c r="F57" i="1"/>
  <c r="E57" i="1"/>
  <c r="D56" i="1"/>
  <c r="D55" i="1"/>
  <c r="D54" i="1"/>
  <c r="D53" i="1"/>
  <c r="G52" i="1"/>
  <c r="F52" i="1"/>
  <c r="E52" i="1"/>
  <c r="D51" i="1"/>
  <c r="D46" i="1"/>
  <c r="D45" i="1"/>
  <c r="D44" i="1"/>
  <c r="D43" i="1"/>
  <c r="D40" i="1"/>
  <c r="D37" i="1"/>
  <c r="D39" i="1"/>
  <c r="D38" i="1"/>
  <c r="D36" i="1"/>
  <c r="D34" i="1"/>
  <c r="D31" i="1"/>
  <c r="D30" i="1"/>
  <c r="D27" i="1"/>
  <c r="D25" i="1"/>
  <c r="D24" i="1"/>
  <c r="D23" i="1"/>
  <c r="D20" i="1"/>
  <c r="D18" i="1"/>
  <c r="D17" i="1"/>
  <c r="D16" i="1"/>
  <c r="D14" i="1"/>
  <c r="G13" i="1"/>
  <c r="F13" i="1"/>
  <c r="E13" i="1"/>
  <c r="E358" i="1" l="1"/>
  <c r="E336" i="1"/>
  <c r="D336" i="1" s="1"/>
  <c r="G352" i="1"/>
  <c r="D248" i="1"/>
  <c r="D315" i="1"/>
  <c r="D127" i="1"/>
  <c r="D145" i="1"/>
  <c r="D329" i="1"/>
  <c r="D253" i="1"/>
  <c r="D319" i="1"/>
  <c r="D326" i="1"/>
  <c r="D185" i="1"/>
  <c r="D206" i="1"/>
  <c r="D228" i="1"/>
  <c r="D233" i="1"/>
  <c r="D299" i="1"/>
  <c r="D303" i="1"/>
  <c r="D338" i="1"/>
  <c r="E383" i="1"/>
  <c r="D351" i="1"/>
  <c r="E372" i="1"/>
  <c r="D384" i="1"/>
  <c r="D342" i="1"/>
  <c r="D361" i="1"/>
  <c r="E365" i="1"/>
  <c r="F372" i="1"/>
  <c r="D157" i="1"/>
  <c r="D218" i="1"/>
  <c r="D259" i="1"/>
  <c r="D269" i="1"/>
  <c r="D162" i="1"/>
  <c r="D168" i="1"/>
  <c r="D262" i="1"/>
  <c r="D288" i="1"/>
  <c r="D368" i="1"/>
  <c r="D13" i="1"/>
  <c r="E379" i="1"/>
  <c r="D15" i="1"/>
  <c r="D52" i="1"/>
  <c r="D72" i="1"/>
  <c r="D92" i="1"/>
  <c r="D151" i="1"/>
  <c r="D195" i="1"/>
  <c r="D224" i="1"/>
  <c r="D280" i="1"/>
  <c r="D292" i="1"/>
  <c r="D296" i="1"/>
  <c r="D357" i="1"/>
  <c r="F365" i="1"/>
  <c r="D381" i="1"/>
  <c r="D67" i="1"/>
  <c r="D87" i="1"/>
  <c r="D107" i="1"/>
  <c r="D121" i="1"/>
  <c r="D139" i="1"/>
  <c r="D173" i="1"/>
  <c r="D179" i="1"/>
  <c r="D201" i="1"/>
  <c r="D273" i="1"/>
  <c r="D277" i="1"/>
  <c r="D307" i="1"/>
  <c r="D311" i="1"/>
  <c r="F341" i="1"/>
  <c r="D356" i="1"/>
  <c r="D367" i="1"/>
  <c r="G372" i="1"/>
  <c r="D377" i="1"/>
  <c r="G112" i="1"/>
  <c r="D112" i="1" s="1"/>
  <c r="D115" i="1"/>
  <c r="D339" i="1"/>
  <c r="D62" i="1"/>
  <c r="D82" i="1"/>
  <c r="D102" i="1"/>
  <c r="D243" i="1"/>
  <c r="D57" i="1"/>
  <c r="D77" i="1"/>
  <c r="D97" i="1"/>
  <c r="D133" i="1"/>
  <c r="D190" i="1"/>
  <c r="D211" i="1"/>
  <c r="D238" i="1"/>
  <c r="D284" i="1"/>
  <c r="E341" i="1"/>
  <c r="G365" i="1"/>
  <c r="G379" i="1"/>
  <c r="G383" i="1"/>
  <c r="G341" i="1"/>
  <c r="D358" i="1" l="1"/>
  <c r="D341" i="1"/>
  <c r="D372" i="1"/>
  <c r="D352" i="1"/>
  <c r="F335" i="1"/>
  <c r="D379" i="1"/>
  <c r="D365" i="1"/>
  <c r="E335" i="1"/>
  <c r="D383" i="1"/>
  <c r="G335" i="1"/>
  <c r="D335" i="1" l="1"/>
</calcChain>
</file>

<file path=xl/sharedStrings.xml><?xml version="1.0" encoding="utf-8"?>
<sst xmlns="http://schemas.openxmlformats.org/spreadsheetml/2006/main" count="721" uniqueCount="164">
  <si>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</si>
  <si>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</si>
  <si>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</si>
  <si>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</si>
  <si>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</si>
  <si>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</si>
  <si>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</si>
  <si>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</si>
  <si>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</si>
  <si>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</si>
  <si>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</si>
  <si>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</si>
  <si>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</si>
  <si>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</si>
  <si>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lėšos</t>
  </si>
  <si>
    <t>01</t>
  </si>
  <si>
    <t>2.</t>
  </si>
  <si>
    <t>Savivaldybės administracija, iš viso</t>
  </si>
  <si>
    <t>įstaigos pajamų lėšos</t>
  </si>
  <si>
    <t xml:space="preserve">valstybinėms (valstybės perduotoms savivaldybėms) funkcijoms atlikti </t>
  </si>
  <si>
    <t>02</t>
  </si>
  <si>
    <t xml:space="preserve">ES finansinės paramos lėšos </t>
  </si>
  <si>
    <t>valstybės biudžeto lėšos</t>
  </si>
  <si>
    <t>03</t>
  </si>
  <si>
    <t>04</t>
  </si>
  <si>
    <t>savivaldybės biudžeto lėšos socialinei paramai</t>
  </si>
  <si>
    <t>05</t>
  </si>
  <si>
    <t>06</t>
  </si>
  <si>
    <t>aplinkos apsaugos rėmimo specialiosios programos lėšos</t>
  </si>
  <si>
    <t>07</t>
  </si>
  <si>
    <t>08</t>
  </si>
  <si>
    <t>3.</t>
  </si>
  <si>
    <t>Karsakiškio seniūnija, iš viso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</si>
  <si>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</si>
  <si>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</si>
  <si>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</si>
  <si>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</si>
  <si>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</si>
  <si>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</si>
  <si>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</si>
  <si>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</si>
  <si>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</si>
  <si>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</si>
  <si>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</si>
  <si>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</si>
  <si>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</si>
  <si>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</si>
  <si>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</si>
  <si>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</si>
  <si>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</si>
  <si>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</si>
  <si>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</si>
  <si>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</si>
  <si>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</si>
  <si>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</si>
  <si>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</si>
  <si>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</si>
  <si>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</si>
  <si>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</si>
  <si>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</si>
  <si>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Naujamiesčio gimnazija, iš viso</t>
  </si>
  <si>
    <t>18.</t>
  </si>
  <si>
    <t>Paįstrio Juozo Zikaro gimnazija, iš viso</t>
  </si>
  <si>
    <t>19.</t>
  </si>
  <si>
    <t>Raguvos gimnazija, iš viso</t>
  </si>
  <si>
    <t>20.</t>
  </si>
  <si>
    <t>Ramygalos gimnazija, iš viso</t>
  </si>
  <si>
    <t>21.</t>
  </si>
  <si>
    <t>Smilgių gimnazija, iš viso</t>
  </si>
  <si>
    <t>22.</t>
  </si>
  <si>
    <t>Velžio gimnazija, iš viso</t>
  </si>
  <si>
    <t>23.</t>
  </si>
  <si>
    <t>Berčiūnų pagrindinė mokykla, iš viso</t>
  </si>
  <si>
    <t>24.</t>
  </si>
  <si>
    <t>Dembavos progimnazija, iš viso</t>
  </si>
  <si>
    <t>25.</t>
  </si>
  <si>
    <t>26.</t>
  </si>
  <si>
    <t>Karsakiškio Strazdelio pagrindinė mokykla, iš viso</t>
  </si>
  <si>
    <t>27.</t>
  </si>
  <si>
    <t>Linkaučių pagrindinė mokykla, iš viso</t>
  </si>
  <si>
    <t>28.</t>
  </si>
  <si>
    <t>Miežiškių pagrindinė mokykla, iš viso</t>
  </si>
  <si>
    <t>29.</t>
  </si>
  <si>
    <t>Paliūniškio pagrindinė mokykla, iš viso</t>
  </si>
  <si>
    <t>30.</t>
  </si>
  <si>
    <t>Upytės Antano Belazaro pagrindinė mokykla, iš viso</t>
  </si>
  <si>
    <t>Vadoklių pagrindinė mokykla, iš viso</t>
  </si>
  <si>
    <t>32.</t>
  </si>
  <si>
    <t>Žibartonių pagrindinė mokykla, iš viso</t>
  </si>
  <si>
    <t>33.</t>
  </si>
  <si>
    <t>Bernatonių mokykla-darželis, iš viso</t>
  </si>
  <si>
    <t>34.</t>
  </si>
  <si>
    <t>Pažagienių mokykla-darželis, iš viso</t>
  </si>
  <si>
    <t>35.</t>
  </si>
  <si>
    <t>Piniavos mokykla-darželis, iš viso</t>
  </si>
  <si>
    <t>36.</t>
  </si>
  <si>
    <t>Dembavos lopšelis-darželis „Smalsutis", iš viso</t>
  </si>
  <si>
    <t>37.</t>
  </si>
  <si>
    <t>Krekenavos lopšelis-darželis „Sigutė", iš viso</t>
  </si>
  <si>
    <t>38.</t>
  </si>
  <si>
    <t>Naujamiesčio lopšelis-darželis „Bitutė“, iš viso</t>
  </si>
  <si>
    <t>39.</t>
  </si>
  <si>
    <t>Raguvos lopšelis-darželis „Skruzdėliukas“, iš viso</t>
  </si>
  <si>
    <t>40.</t>
  </si>
  <si>
    <t>Ramygalos lopšelis-darželis „Gandriukas“, iš viso</t>
  </si>
  <si>
    <t>41.</t>
  </si>
  <si>
    <t>42.</t>
  </si>
  <si>
    <t>Švietimo centras, iš viso</t>
  </si>
  <si>
    <t>43.</t>
  </si>
  <si>
    <t>Pedagoginė psichologinė tarnyba, iš viso</t>
  </si>
  <si>
    <t>44.</t>
  </si>
  <si>
    <t>Muzikos mokykla, iš viso</t>
  </si>
  <si>
    <t>45.</t>
  </si>
  <si>
    <t>Viešoji biblioteka, iš viso</t>
  </si>
  <si>
    <t>46.</t>
  </si>
  <si>
    <t>Ėriškių kultūros centras, iš viso</t>
  </si>
  <si>
    <t>47.</t>
  </si>
  <si>
    <t>Krekenavos kultūros centras, iš viso</t>
  </si>
  <si>
    <t>48.</t>
  </si>
  <si>
    <t>Liūdynės kultūros centras, iš viso</t>
  </si>
  <si>
    <t>49.</t>
  </si>
  <si>
    <t>Miežiškių kultūros centras, iš viso</t>
  </si>
  <si>
    <t>50.</t>
  </si>
  <si>
    <t>Naujamiesčio kultūros centras-dailės galerija, iš viso</t>
  </si>
  <si>
    <t>51.</t>
  </si>
  <si>
    <t>Paįstrio kultūros centras, iš viso</t>
  </si>
  <si>
    <t>52.</t>
  </si>
  <si>
    <t>Raguvos kultūros centras, iš viso</t>
  </si>
  <si>
    <t>53.</t>
  </si>
  <si>
    <t>Ramygalos kultūros centras, iš viso</t>
  </si>
  <si>
    <t>54.</t>
  </si>
  <si>
    <t>Smilgių kultūros centras, iš viso</t>
  </si>
  <si>
    <t>55.</t>
  </si>
  <si>
    <t>Šilagalio kultūros centras, iš viso</t>
  </si>
  <si>
    <t>56.</t>
  </si>
  <si>
    <t>Tiltagalių kultūros centras, iš viso</t>
  </si>
  <si>
    <t>57.</t>
  </si>
  <si>
    <t>Vadoklių kultūros centras, iš viso</t>
  </si>
  <si>
    <t>58.</t>
  </si>
  <si>
    <t>Rajono socialinių paslaugų centras, iš viso</t>
  </si>
  <si>
    <t>59.</t>
  </si>
  <si>
    <t>Vaikų globos namai, iš viso</t>
  </si>
  <si>
    <t>Visuomenės sveikatos biuras,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</si>
  <si>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</si>
  <si>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</si>
  <si>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</si>
  <si>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</si>
  <si>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</si>
  <si>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</si>
  <si>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</si>
  <si>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programa</t>
  </si>
  <si>
    <t>Ekonominio konkurencingumo didinimo programa</t>
  </si>
  <si>
    <t>valstybės biudžeto lėšos (VIP)</t>
  </si>
  <si>
    <t>kita tikslinė dotacija(VIPA)</t>
  </si>
  <si>
    <t>Velžio lopšelis-darželis „Šypsenėlė", iš viso</t>
  </si>
  <si>
    <t xml:space="preserve">ES finansinės paramos lėšos (NVŠ) </t>
  </si>
  <si>
    <t>kita tikslinė dotacija (VIPA)</t>
  </si>
  <si>
    <t>kita tikslinė dotacija</t>
  </si>
  <si>
    <t>PANEVĖŽIO RAJONO SAVIVALDYBĖS 2019 METŲ ASIGNAVIMAI PAGAL PROGRAMAS</t>
  </si>
  <si>
    <t>____________________________</t>
  </si>
  <si>
    <t>mokymo lėšos</t>
  </si>
  <si>
    <t>3 priedas</t>
  </si>
  <si>
    <t>31.</t>
  </si>
  <si>
    <t>2019 m. vasario 20 d. sprendimu Nr. T-18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</si>
</sst>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8"/>
      <color rgb="FFFF0000"/>
      <name val="Arial"/>
      <family val="2"/>
      <charset val="186"/>
    </font>
    <font>
      <i/>
      <sz val="9"/>
      <name val="Times New Roman"/>
      <family val="1"/>
      <charset val="186"/>
    </font>
    <font>
      <sz val="8"/>
      <color rgb="FF00B0F0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41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7" fillId="0" borderId="0" applyNumberFormat="0" applyFill="0" applyBorder="0" applyAlignment="0" applyProtection="0"/>
  </cellStyleXfs>
  <cellXfs count="10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3" borderId="2" xfId="2" applyNumberFormat="1" applyFont="1" applyFill="1" applyBorder="1" applyAlignment="1" applyProtection="1">
      <alignment horizontal="left" vertical="center"/>
    </xf>
    <xf numFmtId="49" fontId="9" fillId="3" borderId="2" xfId="2" applyNumberFormat="1" applyFont="1" applyFill="1" applyBorder="1" applyAlignment="1" applyProtection="1">
      <alignment horizontal="left" vertical="center"/>
    </xf>
    <xf numFmtId="164" fontId="8" fillId="3" borderId="2" xfId="2" applyNumberFormat="1" applyFont="1" applyFill="1" applyBorder="1" applyAlignment="1" applyProtection="1">
      <alignment horizontal="right" vertical="center"/>
    </xf>
    <xf numFmtId="0" fontId="0" fillId="3" borderId="0" xfId="0" applyFill="1"/>
    <xf numFmtId="0" fontId="3" fillId="3" borderId="0" xfId="0" applyFont="1" applyFill="1"/>
    <xf numFmtId="0" fontId="10" fillId="3" borderId="2" xfId="0" applyFont="1" applyFill="1" applyBorder="1" applyAlignment="1">
      <alignment horizontal="right"/>
    </xf>
    <xf numFmtId="49" fontId="11" fillId="3" borderId="2" xfId="0" applyNumberFormat="1" applyFont="1" applyFill="1" applyBorder="1" applyAlignment="1">
      <alignment horizontal="right"/>
    </xf>
    <xf numFmtId="164" fontId="10" fillId="3" borderId="2" xfId="0" applyNumberFormat="1" applyFont="1" applyFill="1" applyBorder="1"/>
    <xf numFmtId="1" fontId="11" fillId="3" borderId="2" xfId="0" applyNumberFormat="1" applyFont="1" applyFill="1" applyBorder="1"/>
    <xf numFmtId="0" fontId="8" fillId="4" borderId="2" xfId="0" applyFont="1" applyFill="1" applyBorder="1" applyAlignment="1">
      <alignment horizontal="left" vertical="center"/>
    </xf>
    <xf numFmtId="49" fontId="8" fillId="4" borderId="2" xfId="0" applyNumberFormat="1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right" vertical="center"/>
    </xf>
    <xf numFmtId="164" fontId="10" fillId="5" borderId="5" xfId="1" applyNumberFormat="1" applyFont="1" applyFill="1" applyBorder="1" applyAlignment="1">
      <alignment vertical="center"/>
    </xf>
    <xf numFmtId="0" fontId="12" fillId="0" borderId="0" xfId="0" applyFont="1"/>
    <xf numFmtId="0" fontId="10" fillId="4" borderId="2" xfId="0" applyFont="1" applyFill="1" applyBorder="1" applyAlignment="1">
      <alignment horizontal="right"/>
    </xf>
    <xf numFmtId="164" fontId="10" fillId="4" borderId="2" xfId="0" applyNumberFormat="1" applyFont="1" applyFill="1" applyBorder="1"/>
    <xf numFmtId="0" fontId="10" fillId="4" borderId="2" xfId="0" applyFont="1" applyFill="1" applyBorder="1" applyAlignment="1">
      <alignment horizontal="left"/>
    </xf>
    <xf numFmtId="0" fontId="14" fillId="0" borderId="0" xfId="0" applyFont="1"/>
    <xf numFmtId="164" fontId="11" fillId="5" borderId="2" xfId="1" applyNumberFormat="1" applyFont="1" applyFill="1" applyBorder="1" applyAlignment="1">
      <alignment vertical="center"/>
    </xf>
    <xf numFmtId="1" fontId="10" fillId="3" borderId="2" xfId="0" applyNumberFormat="1" applyFont="1" applyFill="1" applyBorder="1"/>
    <xf numFmtId="0" fontId="8" fillId="4" borderId="2" xfId="0" applyFont="1" applyFill="1" applyBorder="1" applyAlignment="1">
      <alignment vertical="center"/>
    </xf>
    <xf numFmtId="49" fontId="8" fillId="4" borderId="2" xfId="0" applyNumberFormat="1" applyFont="1" applyFill="1" applyBorder="1" applyAlignment="1">
      <alignment horizontal="right"/>
    </xf>
    <xf numFmtId="164" fontId="8" fillId="4" borderId="2" xfId="0" applyNumberFormat="1" applyFont="1" applyFill="1" applyBorder="1" applyAlignment="1">
      <alignment vertical="center"/>
    </xf>
    <xf numFmtId="1" fontId="8" fillId="4" borderId="2" xfId="0" applyNumberFormat="1" applyFont="1" applyFill="1" applyBorder="1" applyAlignment="1">
      <alignment vertical="center"/>
    </xf>
    <xf numFmtId="1" fontId="15" fillId="5" borderId="2" xfId="1" applyNumberFormat="1" applyFont="1" applyFill="1" applyBorder="1" applyAlignment="1">
      <alignment vertical="center"/>
    </xf>
    <xf numFmtId="164" fontId="15" fillId="5" borderId="2" xfId="1" applyNumberFormat="1" applyFont="1" applyFill="1" applyBorder="1" applyAlignment="1">
      <alignment vertical="center"/>
    </xf>
    <xf numFmtId="0" fontId="6" fillId="0" borderId="0" xfId="0" applyFont="1" applyBorder="1" applyAlignment="1">
      <alignment vertical="top" wrapText="1"/>
    </xf>
    <xf numFmtId="0" fontId="16" fillId="0" borderId="0" xfId="0" applyFont="1" applyFill="1" applyBorder="1"/>
    <xf numFmtId="49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Border="1"/>
    <xf numFmtId="0" fontId="17" fillId="0" borderId="0" xfId="0" applyFont="1" applyFill="1" applyBorder="1"/>
    <xf numFmtId="49" fontId="11" fillId="0" borderId="0" xfId="0" applyNumberFormat="1" applyFont="1" applyFill="1" applyBorder="1" applyAlignment="1">
      <alignment horizontal="right"/>
    </xf>
    <xf numFmtId="164" fontId="11" fillId="0" borderId="0" xfId="0" applyNumberFormat="1" applyFont="1" applyFill="1" applyBorder="1"/>
    <xf numFmtId="0" fontId="8" fillId="3" borderId="8" xfId="0" applyFont="1" applyFill="1" applyBorder="1" applyAlignment="1">
      <alignment vertical="center"/>
    </xf>
    <xf numFmtId="0" fontId="10" fillId="0" borderId="0" xfId="0" applyFont="1" applyFill="1" applyBorder="1"/>
    <xf numFmtId="49" fontId="10" fillId="0" borderId="0" xfId="0" applyNumberFormat="1" applyFont="1" applyFill="1" applyBorder="1" applyAlignment="1">
      <alignment horizontal="right"/>
    </xf>
    <xf numFmtId="0" fontId="0" fillId="0" borderId="0" xfId="0" applyBorder="1"/>
    <xf numFmtId="164" fontId="10" fillId="0" borderId="0" xfId="0" applyNumberFormat="1" applyFont="1" applyFill="1" applyBorder="1"/>
    <xf numFmtId="0" fontId="3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1" fillId="0" borderId="0" xfId="0" applyFont="1" applyFill="1" applyBorder="1"/>
    <xf numFmtId="164" fontId="11" fillId="3" borderId="2" xfId="0" applyNumberFormat="1" applyFont="1" applyFill="1" applyBorder="1"/>
    <xf numFmtId="0" fontId="10" fillId="4" borderId="3" xfId="0" applyFont="1" applyFill="1" applyBorder="1" applyAlignment="1">
      <alignment horizontal="right"/>
    </xf>
    <xf numFmtId="49" fontId="11" fillId="3" borderId="3" xfId="0" applyNumberFormat="1" applyFont="1" applyFill="1" applyBorder="1" applyAlignment="1">
      <alignment horizontal="right"/>
    </xf>
    <xf numFmtId="164" fontId="10" fillId="3" borderId="3" xfId="0" applyNumberFormat="1" applyFont="1" applyFill="1" applyBorder="1"/>
    <xf numFmtId="0" fontId="8" fillId="6" borderId="7" xfId="0" applyFont="1" applyFill="1" applyBorder="1" applyAlignment="1">
      <alignment vertical="center"/>
    </xf>
    <xf numFmtId="164" fontId="8" fillId="6" borderId="7" xfId="0" applyNumberFormat="1" applyFont="1" applyFill="1" applyBorder="1" applyAlignment="1">
      <alignment vertical="center"/>
    </xf>
    <xf numFmtId="49" fontId="6" fillId="3" borderId="7" xfId="0" applyNumberFormat="1" applyFont="1" applyFill="1" applyBorder="1" applyAlignment="1">
      <alignment horizontal="right"/>
    </xf>
    <xf numFmtId="164" fontId="6" fillId="3" borderId="7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8" fillId="3" borderId="7" xfId="0" applyFont="1" applyFill="1" applyBorder="1" applyAlignment="1"/>
    <xf numFmtId="0" fontId="10" fillId="3" borderId="6" xfId="0" applyFont="1" applyFill="1" applyBorder="1" applyAlignment="1">
      <alignment horizontal="right"/>
    </xf>
    <xf numFmtId="0" fontId="6" fillId="3" borderId="7" xfId="0" applyFont="1" applyFill="1" applyBorder="1"/>
    <xf numFmtId="164" fontId="10" fillId="3" borderId="7" xfId="0" applyNumberFormat="1" applyFont="1" applyFill="1" applyBorder="1"/>
    <xf numFmtId="0" fontId="19" fillId="3" borderId="7" xfId="0" applyFont="1" applyFill="1" applyBorder="1"/>
    <xf numFmtId="164" fontId="13" fillId="3" borderId="7" xfId="0" applyNumberFormat="1" applyFont="1" applyFill="1" applyBorder="1"/>
    <xf numFmtId="0" fontId="18" fillId="3" borderId="13" xfId="0" applyFont="1" applyFill="1" applyBorder="1" applyAlignment="1"/>
    <xf numFmtId="0" fontId="10" fillId="3" borderId="3" xfId="0" applyFont="1" applyFill="1" applyBorder="1" applyAlignment="1">
      <alignment horizontal="right"/>
    </xf>
    <xf numFmtId="0" fontId="6" fillId="3" borderId="13" xfId="0" applyFont="1" applyFill="1" applyBorder="1"/>
    <xf numFmtId="164" fontId="10" fillId="3" borderId="13" xfId="0" applyNumberFormat="1" applyFont="1" applyFill="1" applyBorder="1"/>
    <xf numFmtId="0" fontId="10" fillId="3" borderId="7" xfId="0" applyFont="1" applyFill="1" applyBorder="1" applyAlignment="1">
      <alignment horizontal="right"/>
    </xf>
    <xf numFmtId="0" fontId="0" fillId="0" borderId="7" xfId="0" applyBorder="1"/>
    <xf numFmtId="0" fontId="10" fillId="4" borderId="7" xfId="0" applyFont="1" applyFill="1" applyBorder="1" applyAlignment="1">
      <alignment horizontal="left"/>
    </xf>
    <xf numFmtId="164" fontId="10" fillId="0" borderId="7" xfId="0" applyNumberFormat="1" applyFont="1" applyBorder="1"/>
    <xf numFmtId="1" fontId="10" fillId="0" borderId="7" xfId="0" applyNumberFormat="1" applyFont="1" applyBorder="1"/>
    <xf numFmtId="0" fontId="10" fillId="3" borderId="14" xfId="0" applyFont="1" applyFill="1" applyBorder="1" applyAlignment="1">
      <alignment horizontal="right"/>
    </xf>
    <xf numFmtId="0" fontId="6" fillId="3" borderId="7" xfId="0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top" wrapText="1"/>
    </xf>
    <xf numFmtId="1" fontId="8" fillId="3" borderId="2" xfId="2" applyNumberFormat="1" applyFont="1" applyFill="1" applyBorder="1" applyAlignment="1" applyProtection="1">
      <alignment horizontal="right" vertical="center"/>
    </xf>
    <xf numFmtId="164" fontId="10" fillId="5" borderId="2" xfId="1" applyNumberFormat="1" applyFont="1" applyFill="1" applyBorder="1" applyAlignment="1">
      <alignment vertical="center"/>
    </xf>
    <xf numFmtId="0" fontId="18" fillId="3" borderId="15" xfId="0" applyFont="1" applyFill="1" applyBorder="1" applyAlignment="1"/>
    <xf numFmtId="0" fontId="10" fillId="3" borderId="8" xfId="0" applyFont="1" applyFill="1" applyBorder="1" applyAlignment="1">
      <alignment horizontal="right"/>
    </xf>
    <xf numFmtId="0" fontId="8" fillId="4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top" wrapText="1"/>
    </xf>
    <xf numFmtId="0" fontId="8" fillId="3" borderId="2" xfId="2" applyNumberFormat="1" applyFont="1" applyFill="1" applyBorder="1" applyAlignment="1" applyProtection="1">
      <alignment horizontal="center" vertical="top" wrapText="1"/>
    </xf>
    <xf numFmtId="0" fontId="8" fillId="3" borderId="3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center" vertical="top" wrapText="1"/>
    </xf>
    <xf numFmtId="0" fontId="8" fillId="3" borderId="8" xfId="0" applyFont="1" applyFill="1" applyBorder="1" applyAlignment="1">
      <alignment horizontal="center" vertical="top" wrapText="1"/>
    </xf>
    <xf numFmtId="0" fontId="8" fillId="3" borderId="4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18" fillId="0" borderId="0" xfId="0" applyFont="1"/>
  </cellXfs>
  <cellStyles count="3">
    <cellStyle name="Excel_BuiltIn_4 antraštė" xfId="2" xr:uid="{00000000-0005-0000-0000-000000000000}"/>
    <cellStyle name="Geras" xfId="1" builtinId="26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00"/>
  <sheetViews>
    <sheetView tabSelected="1" workbookViewId="0">
      <pane ySplit="12" topLeftCell="A337" activePane="bottomLeft" state="frozen"/>
      <selection pane="bottomLeft" activeCell="K7" sqref="K7"/>
    </sheetView>
  </sheetViews>
  <sheetFormatPr defaultRowHeight="15" x14ac:dyDescent="0.25"/>
  <cols>
    <col min="1" max="1" width="4.85546875" customWidth="1"/>
    <col min="2" max="2" width="55.5703125" customWidth="1"/>
    <col min="3" max="3" width="6.28515625" customWidth="1"/>
    <col min="4" max="4" width="9.85546875" customWidth="1"/>
    <col min="5" max="5" width="9" customWidth="1"/>
    <col min="6" max="6" width="10.85546875" customWidth="1"/>
    <col min="7" max="7" width="8.5703125" customWidth="1"/>
    <col min="9" max="9" width="9.140625" style="2"/>
    <col min="257" max="257" width="4.85546875" customWidth="1"/>
    <col min="258" max="258" width="55.5703125" customWidth="1"/>
    <col min="259" max="259" width="6.28515625" customWidth="1"/>
    <col min="260" max="260" width="9.85546875" customWidth="1"/>
    <col min="261" max="261" width="9" customWidth="1"/>
    <col min="262" max="262" width="10.85546875" customWidth="1"/>
    <col min="263" max="263" width="8.5703125" customWidth="1"/>
    <col min="513" max="513" width="4.85546875" customWidth="1"/>
    <col min="514" max="514" width="55.5703125" customWidth="1"/>
    <col min="515" max="515" width="6.28515625" customWidth="1"/>
    <col min="516" max="516" width="9.85546875" customWidth="1"/>
    <col min="517" max="517" width="9" customWidth="1"/>
    <col min="518" max="518" width="10.85546875" customWidth="1"/>
    <col min="519" max="519" width="8.5703125" customWidth="1"/>
    <col min="769" max="769" width="4.85546875" customWidth="1"/>
    <col min="770" max="770" width="55.5703125" customWidth="1"/>
    <col min="771" max="771" width="6.28515625" customWidth="1"/>
    <col min="772" max="772" width="9.85546875" customWidth="1"/>
    <col min="773" max="773" width="9" customWidth="1"/>
    <col min="774" max="774" width="10.85546875" customWidth="1"/>
    <col min="775" max="775" width="8.5703125" customWidth="1"/>
    <col min="1025" max="1025" width="4.85546875" customWidth="1"/>
    <col min="1026" max="1026" width="55.5703125" customWidth="1"/>
    <col min="1027" max="1027" width="6.28515625" customWidth="1"/>
    <col min="1028" max="1028" width="9.85546875" customWidth="1"/>
    <col min="1029" max="1029" width="9" customWidth="1"/>
    <col min="1030" max="1030" width="10.85546875" customWidth="1"/>
    <col min="1031" max="1031" width="8.5703125" customWidth="1"/>
    <col min="1281" max="1281" width="4.85546875" customWidth="1"/>
    <col min="1282" max="1282" width="55.5703125" customWidth="1"/>
    <col min="1283" max="1283" width="6.28515625" customWidth="1"/>
    <col min="1284" max="1284" width="9.85546875" customWidth="1"/>
    <col min="1285" max="1285" width="9" customWidth="1"/>
    <col min="1286" max="1286" width="10.85546875" customWidth="1"/>
    <col min="1287" max="1287" width="8.5703125" customWidth="1"/>
    <col min="1537" max="1537" width="4.85546875" customWidth="1"/>
    <col min="1538" max="1538" width="55.5703125" customWidth="1"/>
    <col min="1539" max="1539" width="6.28515625" customWidth="1"/>
    <col min="1540" max="1540" width="9.85546875" customWidth="1"/>
    <col min="1541" max="1541" width="9" customWidth="1"/>
    <col min="1542" max="1542" width="10.85546875" customWidth="1"/>
    <col min="1543" max="1543" width="8.5703125" customWidth="1"/>
    <col min="1793" max="1793" width="4.85546875" customWidth="1"/>
    <col min="1794" max="1794" width="55.5703125" customWidth="1"/>
    <col min="1795" max="1795" width="6.28515625" customWidth="1"/>
    <col min="1796" max="1796" width="9.85546875" customWidth="1"/>
    <col min="1797" max="1797" width="9" customWidth="1"/>
    <col min="1798" max="1798" width="10.85546875" customWidth="1"/>
    <col min="1799" max="1799" width="8.5703125" customWidth="1"/>
    <col min="2049" max="2049" width="4.85546875" customWidth="1"/>
    <col min="2050" max="2050" width="55.5703125" customWidth="1"/>
    <col min="2051" max="2051" width="6.28515625" customWidth="1"/>
    <col min="2052" max="2052" width="9.85546875" customWidth="1"/>
    <col min="2053" max="2053" width="9" customWidth="1"/>
    <col min="2054" max="2054" width="10.85546875" customWidth="1"/>
    <col min="2055" max="2055" width="8.5703125" customWidth="1"/>
    <col min="2305" max="2305" width="4.85546875" customWidth="1"/>
    <col min="2306" max="2306" width="55.5703125" customWidth="1"/>
    <col min="2307" max="2307" width="6.28515625" customWidth="1"/>
    <col min="2308" max="2308" width="9.85546875" customWidth="1"/>
    <col min="2309" max="2309" width="9" customWidth="1"/>
    <col min="2310" max="2310" width="10.85546875" customWidth="1"/>
    <col min="2311" max="2311" width="8.5703125" customWidth="1"/>
    <col min="2561" max="2561" width="4.85546875" customWidth="1"/>
    <col min="2562" max="2562" width="55.5703125" customWidth="1"/>
    <col min="2563" max="2563" width="6.28515625" customWidth="1"/>
    <col min="2564" max="2564" width="9.85546875" customWidth="1"/>
    <col min="2565" max="2565" width="9" customWidth="1"/>
    <col min="2566" max="2566" width="10.85546875" customWidth="1"/>
    <col min="2567" max="2567" width="8.5703125" customWidth="1"/>
    <col min="2817" max="2817" width="4.85546875" customWidth="1"/>
    <col min="2818" max="2818" width="55.5703125" customWidth="1"/>
    <col min="2819" max="2819" width="6.28515625" customWidth="1"/>
    <col min="2820" max="2820" width="9.85546875" customWidth="1"/>
    <col min="2821" max="2821" width="9" customWidth="1"/>
    <col min="2822" max="2822" width="10.85546875" customWidth="1"/>
    <col min="2823" max="2823" width="8.5703125" customWidth="1"/>
    <col min="3073" max="3073" width="4.85546875" customWidth="1"/>
    <col min="3074" max="3074" width="55.5703125" customWidth="1"/>
    <col min="3075" max="3075" width="6.28515625" customWidth="1"/>
    <col min="3076" max="3076" width="9.85546875" customWidth="1"/>
    <col min="3077" max="3077" width="9" customWidth="1"/>
    <col min="3078" max="3078" width="10.85546875" customWidth="1"/>
    <col min="3079" max="3079" width="8.5703125" customWidth="1"/>
    <col min="3329" max="3329" width="4.85546875" customWidth="1"/>
    <col min="3330" max="3330" width="55.5703125" customWidth="1"/>
    <col min="3331" max="3331" width="6.28515625" customWidth="1"/>
    <col min="3332" max="3332" width="9.85546875" customWidth="1"/>
    <col min="3333" max="3333" width="9" customWidth="1"/>
    <col min="3334" max="3334" width="10.85546875" customWidth="1"/>
    <col min="3335" max="3335" width="8.5703125" customWidth="1"/>
    <col min="3585" max="3585" width="4.85546875" customWidth="1"/>
    <col min="3586" max="3586" width="55.5703125" customWidth="1"/>
    <col min="3587" max="3587" width="6.28515625" customWidth="1"/>
    <col min="3588" max="3588" width="9.85546875" customWidth="1"/>
    <col min="3589" max="3589" width="9" customWidth="1"/>
    <col min="3590" max="3590" width="10.85546875" customWidth="1"/>
    <col min="3591" max="3591" width="8.5703125" customWidth="1"/>
    <col min="3841" max="3841" width="4.85546875" customWidth="1"/>
    <col min="3842" max="3842" width="55.5703125" customWidth="1"/>
    <col min="3843" max="3843" width="6.28515625" customWidth="1"/>
    <col min="3844" max="3844" width="9.85546875" customWidth="1"/>
    <col min="3845" max="3845" width="9" customWidth="1"/>
    <col min="3846" max="3846" width="10.85546875" customWidth="1"/>
    <col min="3847" max="3847" width="8.5703125" customWidth="1"/>
    <col min="4097" max="4097" width="4.85546875" customWidth="1"/>
    <col min="4098" max="4098" width="55.5703125" customWidth="1"/>
    <col min="4099" max="4099" width="6.28515625" customWidth="1"/>
    <col min="4100" max="4100" width="9.85546875" customWidth="1"/>
    <col min="4101" max="4101" width="9" customWidth="1"/>
    <col min="4102" max="4102" width="10.85546875" customWidth="1"/>
    <col min="4103" max="4103" width="8.5703125" customWidth="1"/>
    <col min="4353" max="4353" width="4.85546875" customWidth="1"/>
    <col min="4354" max="4354" width="55.5703125" customWidth="1"/>
    <col min="4355" max="4355" width="6.28515625" customWidth="1"/>
    <col min="4356" max="4356" width="9.85546875" customWidth="1"/>
    <col min="4357" max="4357" width="9" customWidth="1"/>
    <col min="4358" max="4358" width="10.85546875" customWidth="1"/>
    <col min="4359" max="4359" width="8.5703125" customWidth="1"/>
    <col min="4609" max="4609" width="4.85546875" customWidth="1"/>
    <col min="4610" max="4610" width="55.5703125" customWidth="1"/>
    <col min="4611" max="4611" width="6.28515625" customWidth="1"/>
    <col min="4612" max="4612" width="9.85546875" customWidth="1"/>
    <col min="4613" max="4613" width="9" customWidth="1"/>
    <col min="4614" max="4614" width="10.85546875" customWidth="1"/>
    <col min="4615" max="4615" width="8.5703125" customWidth="1"/>
    <col min="4865" max="4865" width="4.85546875" customWidth="1"/>
    <col min="4866" max="4866" width="55.5703125" customWidth="1"/>
    <col min="4867" max="4867" width="6.28515625" customWidth="1"/>
    <col min="4868" max="4868" width="9.85546875" customWidth="1"/>
    <col min="4869" max="4869" width="9" customWidth="1"/>
    <col min="4870" max="4870" width="10.85546875" customWidth="1"/>
    <col min="4871" max="4871" width="8.5703125" customWidth="1"/>
    <col min="5121" max="5121" width="4.85546875" customWidth="1"/>
    <col min="5122" max="5122" width="55.5703125" customWidth="1"/>
    <col min="5123" max="5123" width="6.28515625" customWidth="1"/>
    <col min="5124" max="5124" width="9.85546875" customWidth="1"/>
    <col min="5125" max="5125" width="9" customWidth="1"/>
    <col min="5126" max="5126" width="10.85546875" customWidth="1"/>
    <col min="5127" max="5127" width="8.5703125" customWidth="1"/>
    <col min="5377" max="5377" width="4.85546875" customWidth="1"/>
    <col min="5378" max="5378" width="55.5703125" customWidth="1"/>
    <col min="5379" max="5379" width="6.28515625" customWidth="1"/>
    <col min="5380" max="5380" width="9.85546875" customWidth="1"/>
    <col min="5381" max="5381" width="9" customWidth="1"/>
    <col min="5382" max="5382" width="10.85546875" customWidth="1"/>
    <col min="5383" max="5383" width="8.5703125" customWidth="1"/>
    <col min="5633" max="5633" width="4.85546875" customWidth="1"/>
    <col min="5634" max="5634" width="55.5703125" customWidth="1"/>
    <col min="5635" max="5635" width="6.28515625" customWidth="1"/>
    <col min="5636" max="5636" width="9.85546875" customWidth="1"/>
    <col min="5637" max="5637" width="9" customWidth="1"/>
    <col min="5638" max="5638" width="10.85546875" customWidth="1"/>
    <col min="5639" max="5639" width="8.5703125" customWidth="1"/>
    <col min="5889" max="5889" width="4.85546875" customWidth="1"/>
    <col min="5890" max="5890" width="55.5703125" customWidth="1"/>
    <col min="5891" max="5891" width="6.28515625" customWidth="1"/>
    <col min="5892" max="5892" width="9.85546875" customWidth="1"/>
    <col min="5893" max="5893" width="9" customWidth="1"/>
    <col min="5894" max="5894" width="10.85546875" customWidth="1"/>
    <col min="5895" max="5895" width="8.5703125" customWidth="1"/>
    <col min="6145" max="6145" width="4.85546875" customWidth="1"/>
    <col min="6146" max="6146" width="55.5703125" customWidth="1"/>
    <col min="6147" max="6147" width="6.28515625" customWidth="1"/>
    <col min="6148" max="6148" width="9.85546875" customWidth="1"/>
    <col min="6149" max="6149" width="9" customWidth="1"/>
    <col min="6150" max="6150" width="10.85546875" customWidth="1"/>
    <col min="6151" max="6151" width="8.5703125" customWidth="1"/>
    <col min="6401" max="6401" width="4.85546875" customWidth="1"/>
    <col min="6402" max="6402" width="55.5703125" customWidth="1"/>
    <col min="6403" max="6403" width="6.28515625" customWidth="1"/>
    <col min="6404" max="6404" width="9.85546875" customWidth="1"/>
    <col min="6405" max="6405" width="9" customWidth="1"/>
    <col min="6406" max="6406" width="10.85546875" customWidth="1"/>
    <col min="6407" max="6407" width="8.5703125" customWidth="1"/>
    <col min="6657" max="6657" width="4.85546875" customWidth="1"/>
    <col min="6658" max="6658" width="55.5703125" customWidth="1"/>
    <col min="6659" max="6659" width="6.28515625" customWidth="1"/>
    <col min="6660" max="6660" width="9.85546875" customWidth="1"/>
    <col min="6661" max="6661" width="9" customWidth="1"/>
    <col min="6662" max="6662" width="10.85546875" customWidth="1"/>
    <col min="6663" max="6663" width="8.5703125" customWidth="1"/>
    <col min="6913" max="6913" width="4.85546875" customWidth="1"/>
    <col min="6914" max="6914" width="55.5703125" customWidth="1"/>
    <col min="6915" max="6915" width="6.28515625" customWidth="1"/>
    <col min="6916" max="6916" width="9.85546875" customWidth="1"/>
    <col min="6917" max="6917" width="9" customWidth="1"/>
    <col min="6918" max="6918" width="10.85546875" customWidth="1"/>
    <col min="6919" max="6919" width="8.5703125" customWidth="1"/>
    <col min="7169" max="7169" width="4.85546875" customWidth="1"/>
    <col min="7170" max="7170" width="55.5703125" customWidth="1"/>
    <col min="7171" max="7171" width="6.28515625" customWidth="1"/>
    <col min="7172" max="7172" width="9.85546875" customWidth="1"/>
    <col min="7173" max="7173" width="9" customWidth="1"/>
    <col min="7174" max="7174" width="10.85546875" customWidth="1"/>
    <col min="7175" max="7175" width="8.5703125" customWidth="1"/>
    <col min="7425" max="7425" width="4.85546875" customWidth="1"/>
    <col min="7426" max="7426" width="55.5703125" customWidth="1"/>
    <col min="7427" max="7427" width="6.28515625" customWidth="1"/>
    <col min="7428" max="7428" width="9.85546875" customWidth="1"/>
    <col min="7429" max="7429" width="9" customWidth="1"/>
    <col min="7430" max="7430" width="10.85546875" customWidth="1"/>
    <col min="7431" max="7431" width="8.5703125" customWidth="1"/>
    <col min="7681" max="7681" width="4.85546875" customWidth="1"/>
    <col min="7682" max="7682" width="55.5703125" customWidth="1"/>
    <col min="7683" max="7683" width="6.28515625" customWidth="1"/>
    <col min="7684" max="7684" width="9.85546875" customWidth="1"/>
    <col min="7685" max="7685" width="9" customWidth="1"/>
    <col min="7686" max="7686" width="10.85546875" customWidth="1"/>
    <col min="7687" max="7687" width="8.5703125" customWidth="1"/>
    <col min="7937" max="7937" width="4.85546875" customWidth="1"/>
    <col min="7938" max="7938" width="55.5703125" customWidth="1"/>
    <col min="7939" max="7939" width="6.28515625" customWidth="1"/>
    <col min="7940" max="7940" width="9.85546875" customWidth="1"/>
    <col min="7941" max="7941" width="9" customWidth="1"/>
    <col min="7942" max="7942" width="10.85546875" customWidth="1"/>
    <col min="7943" max="7943" width="8.5703125" customWidth="1"/>
    <col min="8193" max="8193" width="4.85546875" customWidth="1"/>
    <col min="8194" max="8194" width="55.5703125" customWidth="1"/>
    <col min="8195" max="8195" width="6.28515625" customWidth="1"/>
    <col min="8196" max="8196" width="9.85546875" customWidth="1"/>
    <col min="8197" max="8197" width="9" customWidth="1"/>
    <col min="8198" max="8198" width="10.85546875" customWidth="1"/>
    <col min="8199" max="8199" width="8.5703125" customWidth="1"/>
    <col min="8449" max="8449" width="4.85546875" customWidth="1"/>
    <col min="8450" max="8450" width="55.5703125" customWidth="1"/>
    <col min="8451" max="8451" width="6.28515625" customWidth="1"/>
    <col min="8452" max="8452" width="9.85546875" customWidth="1"/>
    <col min="8453" max="8453" width="9" customWidth="1"/>
    <col min="8454" max="8454" width="10.85546875" customWidth="1"/>
    <col min="8455" max="8455" width="8.5703125" customWidth="1"/>
    <col min="8705" max="8705" width="4.85546875" customWidth="1"/>
    <col min="8706" max="8706" width="55.5703125" customWidth="1"/>
    <col min="8707" max="8707" width="6.28515625" customWidth="1"/>
    <col min="8708" max="8708" width="9.85546875" customWidth="1"/>
    <col min="8709" max="8709" width="9" customWidth="1"/>
    <col min="8710" max="8710" width="10.85546875" customWidth="1"/>
    <col min="8711" max="8711" width="8.5703125" customWidth="1"/>
    <col min="8961" max="8961" width="4.85546875" customWidth="1"/>
    <col min="8962" max="8962" width="55.5703125" customWidth="1"/>
    <col min="8963" max="8963" width="6.28515625" customWidth="1"/>
    <col min="8964" max="8964" width="9.85546875" customWidth="1"/>
    <col min="8965" max="8965" width="9" customWidth="1"/>
    <col min="8966" max="8966" width="10.85546875" customWidth="1"/>
    <col min="8967" max="8967" width="8.5703125" customWidth="1"/>
    <col min="9217" max="9217" width="4.85546875" customWidth="1"/>
    <col min="9218" max="9218" width="55.5703125" customWidth="1"/>
    <col min="9219" max="9219" width="6.28515625" customWidth="1"/>
    <col min="9220" max="9220" width="9.85546875" customWidth="1"/>
    <col min="9221" max="9221" width="9" customWidth="1"/>
    <col min="9222" max="9222" width="10.85546875" customWidth="1"/>
    <col min="9223" max="9223" width="8.5703125" customWidth="1"/>
    <col min="9473" max="9473" width="4.85546875" customWidth="1"/>
    <col min="9474" max="9474" width="55.5703125" customWidth="1"/>
    <col min="9475" max="9475" width="6.28515625" customWidth="1"/>
    <col min="9476" max="9476" width="9.85546875" customWidth="1"/>
    <col min="9477" max="9477" width="9" customWidth="1"/>
    <col min="9478" max="9478" width="10.85546875" customWidth="1"/>
    <col min="9479" max="9479" width="8.5703125" customWidth="1"/>
    <col min="9729" max="9729" width="4.85546875" customWidth="1"/>
    <col min="9730" max="9730" width="55.5703125" customWidth="1"/>
    <col min="9731" max="9731" width="6.28515625" customWidth="1"/>
    <col min="9732" max="9732" width="9.85546875" customWidth="1"/>
    <col min="9733" max="9733" width="9" customWidth="1"/>
    <col min="9734" max="9734" width="10.85546875" customWidth="1"/>
    <col min="9735" max="9735" width="8.5703125" customWidth="1"/>
    <col min="9985" max="9985" width="4.85546875" customWidth="1"/>
    <col min="9986" max="9986" width="55.5703125" customWidth="1"/>
    <col min="9987" max="9987" width="6.28515625" customWidth="1"/>
    <col min="9988" max="9988" width="9.85546875" customWidth="1"/>
    <col min="9989" max="9989" width="9" customWidth="1"/>
    <col min="9990" max="9990" width="10.85546875" customWidth="1"/>
    <col min="9991" max="9991" width="8.5703125" customWidth="1"/>
    <col min="10241" max="10241" width="4.85546875" customWidth="1"/>
    <col min="10242" max="10242" width="55.5703125" customWidth="1"/>
    <col min="10243" max="10243" width="6.28515625" customWidth="1"/>
    <col min="10244" max="10244" width="9.85546875" customWidth="1"/>
    <col min="10245" max="10245" width="9" customWidth="1"/>
    <col min="10246" max="10246" width="10.85546875" customWidth="1"/>
    <col min="10247" max="10247" width="8.5703125" customWidth="1"/>
    <col min="10497" max="10497" width="4.85546875" customWidth="1"/>
    <col min="10498" max="10498" width="55.5703125" customWidth="1"/>
    <col min="10499" max="10499" width="6.28515625" customWidth="1"/>
    <col min="10500" max="10500" width="9.85546875" customWidth="1"/>
    <col min="10501" max="10501" width="9" customWidth="1"/>
    <col min="10502" max="10502" width="10.85546875" customWidth="1"/>
    <col min="10503" max="10503" width="8.5703125" customWidth="1"/>
    <col min="10753" max="10753" width="4.85546875" customWidth="1"/>
    <col min="10754" max="10754" width="55.5703125" customWidth="1"/>
    <col min="10755" max="10755" width="6.28515625" customWidth="1"/>
    <col min="10756" max="10756" width="9.85546875" customWidth="1"/>
    <col min="10757" max="10757" width="9" customWidth="1"/>
    <col min="10758" max="10758" width="10.85546875" customWidth="1"/>
    <col min="10759" max="10759" width="8.5703125" customWidth="1"/>
    <col min="11009" max="11009" width="4.85546875" customWidth="1"/>
    <col min="11010" max="11010" width="55.5703125" customWidth="1"/>
    <col min="11011" max="11011" width="6.28515625" customWidth="1"/>
    <col min="11012" max="11012" width="9.85546875" customWidth="1"/>
    <col min="11013" max="11013" width="9" customWidth="1"/>
    <col min="11014" max="11014" width="10.85546875" customWidth="1"/>
    <col min="11015" max="11015" width="8.5703125" customWidth="1"/>
    <col min="11265" max="11265" width="4.85546875" customWidth="1"/>
    <col min="11266" max="11266" width="55.5703125" customWidth="1"/>
    <col min="11267" max="11267" width="6.28515625" customWidth="1"/>
    <col min="11268" max="11268" width="9.85546875" customWidth="1"/>
    <col min="11269" max="11269" width="9" customWidth="1"/>
    <col min="11270" max="11270" width="10.85546875" customWidth="1"/>
    <col min="11271" max="11271" width="8.5703125" customWidth="1"/>
    <col min="11521" max="11521" width="4.85546875" customWidth="1"/>
    <col min="11522" max="11522" width="55.5703125" customWidth="1"/>
    <col min="11523" max="11523" width="6.28515625" customWidth="1"/>
    <col min="11524" max="11524" width="9.85546875" customWidth="1"/>
    <col min="11525" max="11525" width="9" customWidth="1"/>
    <col min="11526" max="11526" width="10.85546875" customWidth="1"/>
    <col min="11527" max="11527" width="8.5703125" customWidth="1"/>
    <col min="11777" max="11777" width="4.85546875" customWidth="1"/>
    <col min="11778" max="11778" width="55.5703125" customWidth="1"/>
    <col min="11779" max="11779" width="6.28515625" customWidth="1"/>
    <col min="11780" max="11780" width="9.85546875" customWidth="1"/>
    <col min="11781" max="11781" width="9" customWidth="1"/>
    <col min="11782" max="11782" width="10.85546875" customWidth="1"/>
    <col min="11783" max="11783" width="8.5703125" customWidth="1"/>
    <col min="12033" max="12033" width="4.85546875" customWidth="1"/>
    <col min="12034" max="12034" width="55.5703125" customWidth="1"/>
    <col min="12035" max="12035" width="6.28515625" customWidth="1"/>
    <col min="12036" max="12036" width="9.85546875" customWidth="1"/>
    <col min="12037" max="12037" width="9" customWidth="1"/>
    <col min="12038" max="12038" width="10.85546875" customWidth="1"/>
    <col min="12039" max="12039" width="8.5703125" customWidth="1"/>
    <col min="12289" max="12289" width="4.85546875" customWidth="1"/>
    <col min="12290" max="12290" width="55.5703125" customWidth="1"/>
    <col min="12291" max="12291" width="6.28515625" customWidth="1"/>
    <col min="12292" max="12292" width="9.85546875" customWidth="1"/>
    <col min="12293" max="12293" width="9" customWidth="1"/>
    <col min="12294" max="12294" width="10.85546875" customWidth="1"/>
    <col min="12295" max="12295" width="8.5703125" customWidth="1"/>
    <col min="12545" max="12545" width="4.85546875" customWidth="1"/>
    <col min="12546" max="12546" width="55.5703125" customWidth="1"/>
    <col min="12547" max="12547" width="6.28515625" customWidth="1"/>
    <col min="12548" max="12548" width="9.85546875" customWidth="1"/>
    <col min="12549" max="12549" width="9" customWidth="1"/>
    <col min="12550" max="12550" width="10.85546875" customWidth="1"/>
    <col min="12551" max="12551" width="8.5703125" customWidth="1"/>
    <col min="12801" max="12801" width="4.85546875" customWidth="1"/>
    <col min="12802" max="12802" width="55.5703125" customWidth="1"/>
    <col min="12803" max="12803" width="6.28515625" customWidth="1"/>
    <col min="12804" max="12804" width="9.85546875" customWidth="1"/>
    <col min="12805" max="12805" width="9" customWidth="1"/>
    <col min="12806" max="12806" width="10.85546875" customWidth="1"/>
    <col min="12807" max="12807" width="8.5703125" customWidth="1"/>
    <col min="13057" max="13057" width="4.85546875" customWidth="1"/>
    <col min="13058" max="13058" width="55.5703125" customWidth="1"/>
    <col min="13059" max="13059" width="6.28515625" customWidth="1"/>
    <col min="13060" max="13060" width="9.85546875" customWidth="1"/>
    <col min="13061" max="13061" width="9" customWidth="1"/>
    <col min="13062" max="13062" width="10.85546875" customWidth="1"/>
    <col min="13063" max="13063" width="8.5703125" customWidth="1"/>
    <col min="13313" max="13313" width="4.85546875" customWidth="1"/>
    <col min="13314" max="13314" width="55.5703125" customWidth="1"/>
    <col min="13315" max="13315" width="6.28515625" customWidth="1"/>
    <col min="13316" max="13316" width="9.85546875" customWidth="1"/>
    <col min="13317" max="13317" width="9" customWidth="1"/>
    <col min="13318" max="13318" width="10.85546875" customWidth="1"/>
    <col min="13319" max="13319" width="8.5703125" customWidth="1"/>
    <col min="13569" max="13569" width="4.85546875" customWidth="1"/>
    <col min="13570" max="13570" width="55.5703125" customWidth="1"/>
    <col min="13571" max="13571" width="6.28515625" customWidth="1"/>
    <col min="13572" max="13572" width="9.85546875" customWidth="1"/>
    <col min="13573" max="13573" width="9" customWidth="1"/>
    <col min="13574" max="13574" width="10.85546875" customWidth="1"/>
    <col min="13575" max="13575" width="8.5703125" customWidth="1"/>
    <col min="13825" max="13825" width="4.85546875" customWidth="1"/>
    <col min="13826" max="13826" width="55.5703125" customWidth="1"/>
    <col min="13827" max="13827" width="6.28515625" customWidth="1"/>
    <col min="13828" max="13828" width="9.85546875" customWidth="1"/>
    <col min="13829" max="13829" width="9" customWidth="1"/>
    <col min="13830" max="13830" width="10.85546875" customWidth="1"/>
    <col min="13831" max="13831" width="8.5703125" customWidth="1"/>
    <col min="14081" max="14081" width="4.85546875" customWidth="1"/>
    <col min="14082" max="14082" width="55.5703125" customWidth="1"/>
    <col min="14083" max="14083" width="6.28515625" customWidth="1"/>
    <col min="14084" max="14084" width="9.85546875" customWidth="1"/>
    <col min="14085" max="14085" width="9" customWidth="1"/>
    <col min="14086" max="14086" width="10.85546875" customWidth="1"/>
    <col min="14087" max="14087" width="8.5703125" customWidth="1"/>
    <col min="14337" max="14337" width="4.85546875" customWidth="1"/>
    <col min="14338" max="14338" width="55.5703125" customWidth="1"/>
    <col min="14339" max="14339" width="6.28515625" customWidth="1"/>
    <col min="14340" max="14340" width="9.85546875" customWidth="1"/>
    <col min="14341" max="14341" width="9" customWidth="1"/>
    <col min="14342" max="14342" width="10.85546875" customWidth="1"/>
    <col min="14343" max="14343" width="8.5703125" customWidth="1"/>
    <col min="14593" max="14593" width="4.85546875" customWidth="1"/>
    <col min="14594" max="14594" width="55.5703125" customWidth="1"/>
    <col min="14595" max="14595" width="6.28515625" customWidth="1"/>
    <col min="14596" max="14596" width="9.85546875" customWidth="1"/>
    <col min="14597" max="14597" width="9" customWidth="1"/>
    <col min="14598" max="14598" width="10.85546875" customWidth="1"/>
    <col min="14599" max="14599" width="8.5703125" customWidth="1"/>
    <col min="14849" max="14849" width="4.85546875" customWidth="1"/>
    <col min="14850" max="14850" width="55.5703125" customWidth="1"/>
    <col min="14851" max="14851" width="6.28515625" customWidth="1"/>
    <col min="14852" max="14852" width="9.85546875" customWidth="1"/>
    <col min="14853" max="14853" width="9" customWidth="1"/>
    <col min="14854" max="14854" width="10.85546875" customWidth="1"/>
    <col min="14855" max="14855" width="8.5703125" customWidth="1"/>
    <col min="15105" max="15105" width="4.85546875" customWidth="1"/>
    <col min="15106" max="15106" width="55.5703125" customWidth="1"/>
    <col min="15107" max="15107" width="6.28515625" customWidth="1"/>
    <col min="15108" max="15108" width="9.85546875" customWidth="1"/>
    <col min="15109" max="15109" width="9" customWidth="1"/>
    <col min="15110" max="15110" width="10.85546875" customWidth="1"/>
    <col min="15111" max="15111" width="8.5703125" customWidth="1"/>
    <col min="15361" max="15361" width="4.85546875" customWidth="1"/>
    <col min="15362" max="15362" width="55.5703125" customWidth="1"/>
    <col min="15363" max="15363" width="6.28515625" customWidth="1"/>
    <col min="15364" max="15364" width="9.85546875" customWidth="1"/>
    <col min="15365" max="15365" width="9" customWidth="1"/>
    <col min="15366" max="15366" width="10.85546875" customWidth="1"/>
    <col min="15367" max="15367" width="8.5703125" customWidth="1"/>
    <col min="15617" max="15617" width="4.85546875" customWidth="1"/>
    <col min="15618" max="15618" width="55.5703125" customWidth="1"/>
    <col min="15619" max="15619" width="6.28515625" customWidth="1"/>
    <col min="15620" max="15620" width="9.85546875" customWidth="1"/>
    <col min="15621" max="15621" width="9" customWidth="1"/>
    <col min="15622" max="15622" width="10.85546875" customWidth="1"/>
    <col min="15623" max="15623" width="8.5703125" customWidth="1"/>
    <col min="15873" max="15873" width="4.85546875" customWidth="1"/>
    <col min="15874" max="15874" width="55.5703125" customWidth="1"/>
    <col min="15875" max="15875" width="6.28515625" customWidth="1"/>
    <col min="15876" max="15876" width="9.85546875" customWidth="1"/>
    <col min="15877" max="15877" width="9" customWidth="1"/>
    <col min="15878" max="15878" width="10.85546875" customWidth="1"/>
    <col min="15879" max="15879" width="8.5703125" customWidth="1"/>
    <col min="16129" max="16129" width="4.85546875" customWidth="1"/>
    <col min="16130" max="16130" width="55.5703125" customWidth="1"/>
    <col min="16131" max="16131" width="6.28515625" customWidth="1"/>
    <col min="16132" max="16132" width="9.85546875" customWidth="1"/>
    <col min="16133" max="16133" width="9" customWidth="1"/>
    <col min="16134" max="16134" width="10.85546875" customWidth="1"/>
    <col min="16135" max="16135" width="8.5703125" customWidth="1"/>
  </cols>
  <sheetData>
    <row r="1" spans="1:9" ht="15.75" x14ac:dyDescent="0.25">
      <c r="A1" s="1"/>
      <c r="B1" s="1"/>
      <c r="C1" s="1"/>
      <c r="D1" s="99" t="s">
        <v>0</v>
      </c>
      <c r="E1" s="99"/>
      <c r="F1" s="99"/>
      <c r="G1" s="99"/>
    </row>
    <row r="2" spans="1:9" ht="15.75" x14ac:dyDescent="0.25">
      <c r="A2" s="1"/>
      <c r="B2" s="1"/>
      <c r="C2" s="1"/>
      <c r="D2" s="99" t="s">
        <v>1</v>
      </c>
      <c r="E2" s="99"/>
      <c r="F2" s="99"/>
      <c r="G2" s="99"/>
    </row>
    <row r="3" spans="1:9" ht="15.75" x14ac:dyDescent="0.25">
      <c r="A3" s="1"/>
      <c r="B3" s="1"/>
      <c r="C3" s="1"/>
      <c r="D3" s="99" t="s">
        <v>163</v>
      </c>
      <c r="E3" s="99"/>
      <c r="F3" s="99"/>
      <c r="G3" s="99"/>
    </row>
    <row r="4" spans="1:9" ht="15.75" x14ac:dyDescent="0.25">
      <c r="A4" s="1"/>
      <c r="B4" s="1"/>
      <c r="C4" s="1"/>
      <c r="D4" s="99" t="s">
        <v>161</v>
      </c>
      <c r="E4" s="99"/>
      <c r="F4" s="99"/>
      <c r="G4" s="99"/>
    </row>
    <row r="5" spans="1:9" ht="15.75" x14ac:dyDescent="0.25">
      <c r="A5" s="1"/>
      <c r="B5" s="1"/>
      <c r="C5" s="1"/>
      <c r="D5" s="3"/>
      <c r="E5" s="1"/>
      <c r="F5" s="1"/>
      <c r="G5" s="1"/>
    </row>
    <row r="6" spans="1:9" ht="15.75" x14ac:dyDescent="0.25">
      <c r="A6" s="1"/>
      <c r="B6" s="1"/>
      <c r="C6" s="1"/>
      <c r="D6" s="1"/>
      <c r="E6" s="1"/>
      <c r="F6" s="1"/>
      <c r="G6" s="1"/>
    </row>
    <row r="7" spans="1:9" ht="15.75" x14ac:dyDescent="0.25">
      <c r="A7" s="80" t="s">
        <v>158</v>
      </c>
      <c r="B7" s="80"/>
      <c r="C7" s="80"/>
      <c r="D7" s="80"/>
      <c r="E7" s="80"/>
      <c r="F7" s="80"/>
      <c r="G7" s="80"/>
    </row>
    <row r="8" spans="1:9" ht="15.75" x14ac:dyDescent="0.25">
      <c r="A8" s="1"/>
      <c r="B8" s="1"/>
      <c r="C8" s="1"/>
      <c r="D8" s="1"/>
      <c r="E8" s="1"/>
      <c r="F8" s="1"/>
      <c r="G8" s="1"/>
    </row>
    <row r="9" spans="1:9" ht="15.75" x14ac:dyDescent="0.25">
      <c r="A9" s="1"/>
      <c r="B9" s="1"/>
      <c r="C9" s="1"/>
      <c r="D9" s="1"/>
      <c r="E9" s="1"/>
      <c r="F9" s="81" t="s">
        <v>2</v>
      </c>
      <c r="G9" s="81"/>
    </row>
    <row r="10" spans="1:9" ht="12.75" customHeight="1" x14ac:dyDescent="0.25">
      <c r="A10" s="82" t="s">
        <v>3</v>
      </c>
      <c r="B10" s="83" t="s">
        <v>4</v>
      </c>
      <c r="C10" s="82" t="s">
        <v>5</v>
      </c>
      <c r="D10" s="83" t="s">
        <v>6</v>
      </c>
      <c r="E10" s="83" t="s">
        <v>7</v>
      </c>
      <c r="F10" s="83"/>
      <c r="G10" s="83"/>
    </row>
    <row r="11" spans="1:9" x14ac:dyDescent="0.25">
      <c r="A11" s="82"/>
      <c r="B11" s="83"/>
      <c r="C11" s="82"/>
      <c r="D11" s="83"/>
      <c r="E11" s="83" t="s">
        <v>8</v>
      </c>
      <c r="F11" s="83"/>
      <c r="G11" s="83" t="s">
        <v>9</v>
      </c>
    </row>
    <row r="12" spans="1:9" ht="38.25" x14ac:dyDescent="0.25">
      <c r="A12" s="82"/>
      <c r="B12" s="83"/>
      <c r="C12" s="82"/>
      <c r="D12" s="83"/>
      <c r="E12" s="4" t="s">
        <v>10</v>
      </c>
      <c r="F12" s="5" t="s">
        <v>11</v>
      </c>
      <c r="G12" s="83"/>
    </row>
    <row r="13" spans="1:9" s="9" customFormat="1" ht="15" customHeight="1" x14ac:dyDescent="0.25">
      <c r="A13" s="87" t="s">
        <v>12</v>
      </c>
      <c r="B13" s="6" t="s">
        <v>13</v>
      </c>
      <c r="C13" s="7"/>
      <c r="D13" s="8">
        <f t="shared" ref="D13:D16" si="0">SUM(G13+E13)</f>
        <v>94.6</v>
      </c>
      <c r="E13" s="8">
        <f>SUM(E14:E14)</f>
        <v>94.6</v>
      </c>
      <c r="F13" s="8">
        <f>SUM(F14:F14)</f>
        <v>88.1</v>
      </c>
      <c r="G13" s="75">
        <f>SUM(G14:G14)</f>
        <v>0</v>
      </c>
      <c r="I13" s="10"/>
    </row>
    <row r="14" spans="1:9" s="9" customFormat="1" ht="12.75" customHeight="1" x14ac:dyDescent="0.25">
      <c r="A14" s="87"/>
      <c r="B14" s="11" t="s">
        <v>14</v>
      </c>
      <c r="C14" s="12" t="s">
        <v>15</v>
      </c>
      <c r="D14" s="13">
        <f t="shared" si="0"/>
        <v>94.6</v>
      </c>
      <c r="E14" s="13">
        <v>94.6</v>
      </c>
      <c r="F14" s="13">
        <v>88.1</v>
      </c>
      <c r="G14" s="13"/>
      <c r="I14" s="10"/>
    </row>
    <row r="15" spans="1:9" ht="15" customHeight="1" x14ac:dyDescent="0.25">
      <c r="A15" s="88" t="s">
        <v>16</v>
      </c>
      <c r="B15" s="15" t="s">
        <v>17</v>
      </c>
      <c r="C15" s="16"/>
      <c r="D15" s="17">
        <f t="shared" si="0"/>
        <v>16322.200000000004</v>
      </c>
      <c r="E15" s="17">
        <f t="shared" ref="E15:F15" si="1">SUM(E16:E51)</f>
        <v>10629.700000000003</v>
      </c>
      <c r="F15" s="17">
        <f t="shared" si="1"/>
        <v>4069.5</v>
      </c>
      <c r="G15" s="17">
        <f>SUM(G16:G51)</f>
        <v>5692.5000000000009</v>
      </c>
    </row>
    <row r="16" spans="1:9" ht="12.75" customHeight="1" x14ac:dyDescent="0.25">
      <c r="A16" s="89"/>
      <c r="B16" s="11" t="s">
        <v>14</v>
      </c>
      <c r="C16" s="12" t="s">
        <v>15</v>
      </c>
      <c r="D16" s="18">
        <f t="shared" si="0"/>
        <v>4075.5</v>
      </c>
      <c r="E16" s="18">
        <v>3412.6</v>
      </c>
      <c r="F16" s="18">
        <v>2758.3</v>
      </c>
      <c r="G16" s="18">
        <v>662.9</v>
      </c>
      <c r="H16" s="19"/>
    </row>
    <row r="17" spans="1:8" ht="12.95" customHeight="1" x14ac:dyDescent="0.25">
      <c r="A17" s="89"/>
      <c r="B17" s="20" t="s">
        <v>18</v>
      </c>
      <c r="C17" s="12" t="s">
        <v>15</v>
      </c>
      <c r="D17" s="21">
        <f t="shared" ref="D17:D88" si="2">SUM(G17+E17)</f>
        <v>27.5</v>
      </c>
      <c r="E17" s="21"/>
      <c r="F17" s="21"/>
      <c r="G17" s="21">
        <v>27.5</v>
      </c>
    </row>
    <row r="18" spans="1:8" ht="12.95" customHeight="1" x14ac:dyDescent="0.25">
      <c r="A18" s="89"/>
      <c r="B18" s="22" t="s">
        <v>19</v>
      </c>
      <c r="C18" s="12" t="s">
        <v>15</v>
      </c>
      <c r="D18" s="21">
        <f t="shared" si="2"/>
        <v>1337.9</v>
      </c>
      <c r="E18" s="21">
        <v>1337.9</v>
      </c>
      <c r="F18" s="21">
        <v>779.2</v>
      </c>
      <c r="G18" s="21"/>
    </row>
    <row r="19" spans="1:8" ht="12.95" customHeight="1" x14ac:dyDescent="0.25">
      <c r="A19" s="89"/>
      <c r="B19" s="11" t="s">
        <v>21</v>
      </c>
      <c r="C19" s="12" t="s">
        <v>15</v>
      </c>
      <c r="D19" s="21">
        <f t="shared" si="2"/>
        <v>105.80000000000001</v>
      </c>
      <c r="E19" s="21">
        <v>40.1</v>
      </c>
      <c r="F19" s="21"/>
      <c r="G19" s="21">
        <v>65.7</v>
      </c>
    </row>
    <row r="20" spans="1:8" ht="12.95" customHeight="1" x14ac:dyDescent="0.25">
      <c r="A20" s="89"/>
      <c r="B20" s="11" t="s">
        <v>14</v>
      </c>
      <c r="C20" s="12" t="s">
        <v>20</v>
      </c>
      <c r="D20" s="21">
        <f t="shared" si="2"/>
        <v>389.29999999999995</v>
      </c>
      <c r="E20" s="21">
        <v>251.6</v>
      </c>
      <c r="F20" s="21">
        <v>1.1000000000000001</v>
      </c>
      <c r="G20" s="21">
        <v>137.69999999999999</v>
      </c>
      <c r="H20" s="19"/>
    </row>
    <row r="21" spans="1:8" ht="12.95" customHeight="1" x14ac:dyDescent="0.25">
      <c r="A21" s="89"/>
      <c r="B21" s="11" t="s">
        <v>21</v>
      </c>
      <c r="C21" s="12" t="s">
        <v>20</v>
      </c>
      <c r="D21" s="21">
        <f t="shared" si="2"/>
        <v>271.09999999999997</v>
      </c>
      <c r="E21" s="21">
        <v>43.4</v>
      </c>
      <c r="F21" s="21">
        <v>41.2</v>
      </c>
      <c r="G21" s="21">
        <v>227.7</v>
      </c>
      <c r="H21" s="19"/>
    </row>
    <row r="22" spans="1:8" ht="12.95" customHeight="1" x14ac:dyDescent="0.25">
      <c r="A22" s="89"/>
      <c r="B22" s="11" t="s">
        <v>155</v>
      </c>
      <c r="C22" s="12" t="s">
        <v>20</v>
      </c>
      <c r="D22" s="21">
        <f t="shared" si="2"/>
        <v>60.1</v>
      </c>
      <c r="E22" s="21">
        <v>60.1</v>
      </c>
      <c r="F22" s="21">
        <v>2.6</v>
      </c>
      <c r="G22" s="21"/>
      <c r="H22" s="19"/>
    </row>
    <row r="23" spans="1:8" ht="12.95" customHeight="1" x14ac:dyDescent="0.25">
      <c r="A23" s="89"/>
      <c r="B23" s="11" t="s">
        <v>22</v>
      </c>
      <c r="C23" s="12" t="s">
        <v>20</v>
      </c>
      <c r="D23" s="21">
        <f t="shared" si="2"/>
        <v>21.9</v>
      </c>
      <c r="E23" s="21"/>
      <c r="F23" s="21"/>
      <c r="G23" s="21">
        <v>21.9</v>
      </c>
    </row>
    <row r="24" spans="1:8" ht="12.95" customHeight="1" x14ac:dyDescent="0.25">
      <c r="A24" s="89"/>
      <c r="B24" s="11" t="s">
        <v>160</v>
      </c>
      <c r="C24" s="12" t="s">
        <v>20</v>
      </c>
      <c r="D24" s="21">
        <f t="shared" si="2"/>
        <v>135.5</v>
      </c>
      <c r="E24" s="21">
        <v>135.5</v>
      </c>
      <c r="F24" s="21"/>
      <c r="G24" s="21"/>
    </row>
    <row r="25" spans="1:8" ht="12.95" customHeight="1" x14ac:dyDescent="0.25">
      <c r="A25" s="89"/>
      <c r="B25" s="11" t="s">
        <v>152</v>
      </c>
      <c r="C25" s="12" t="s">
        <v>20</v>
      </c>
      <c r="D25" s="21">
        <f t="shared" si="2"/>
        <v>101</v>
      </c>
      <c r="E25" s="21"/>
      <c r="F25" s="21"/>
      <c r="G25" s="21">
        <v>101</v>
      </c>
    </row>
    <row r="26" spans="1:8" ht="12.95" customHeight="1" x14ac:dyDescent="0.25">
      <c r="A26" s="89"/>
      <c r="B26" s="20" t="s">
        <v>156</v>
      </c>
      <c r="C26" s="12" t="s">
        <v>20</v>
      </c>
      <c r="D26" s="21">
        <f t="shared" si="2"/>
        <v>25.3</v>
      </c>
      <c r="E26" s="21">
        <v>1</v>
      </c>
      <c r="F26" s="21"/>
      <c r="G26" s="21">
        <v>24.3</v>
      </c>
    </row>
    <row r="27" spans="1:8" ht="12.95" customHeight="1" x14ac:dyDescent="0.25">
      <c r="A27" s="89"/>
      <c r="B27" s="11" t="s">
        <v>14</v>
      </c>
      <c r="C27" s="12" t="s">
        <v>23</v>
      </c>
      <c r="D27" s="21">
        <f t="shared" si="2"/>
        <v>788.5</v>
      </c>
      <c r="E27" s="21">
        <v>618.70000000000005</v>
      </c>
      <c r="F27" s="21">
        <v>94.3</v>
      </c>
      <c r="G27" s="21">
        <v>169.8</v>
      </c>
      <c r="H27" s="19"/>
    </row>
    <row r="28" spans="1:8" ht="12.95" customHeight="1" x14ac:dyDescent="0.25">
      <c r="A28" s="89"/>
      <c r="B28" s="11" t="s">
        <v>21</v>
      </c>
      <c r="C28" s="12" t="s">
        <v>23</v>
      </c>
      <c r="D28" s="21">
        <f t="shared" si="2"/>
        <v>1165.2</v>
      </c>
      <c r="E28" s="21">
        <v>9.5</v>
      </c>
      <c r="F28" s="21">
        <v>9.3000000000000007</v>
      </c>
      <c r="G28" s="21">
        <v>1155.7</v>
      </c>
      <c r="H28" s="19"/>
    </row>
    <row r="29" spans="1:8" ht="12.95" customHeight="1" x14ac:dyDescent="0.25">
      <c r="A29" s="89"/>
      <c r="B29" s="11" t="s">
        <v>22</v>
      </c>
      <c r="C29" s="12" t="s">
        <v>23</v>
      </c>
      <c r="D29" s="21">
        <f t="shared" si="2"/>
        <v>99.2</v>
      </c>
      <c r="E29" s="21"/>
      <c r="F29" s="21"/>
      <c r="G29" s="21">
        <v>99.2</v>
      </c>
      <c r="H29" s="19"/>
    </row>
    <row r="30" spans="1:8" ht="12.95" customHeight="1" x14ac:dyDescent="0.25">
      <c r="A30" s="89"/>
      <c r="B30" s="20" t="s">
        <v>153</v>
      </c>
      <c r="C30" s="12" t="s">
        <v>23</v>
      </c>
      <c r="D30" s="21">
        <f t="shared" si="2"/>
        <v>99.3</v>
      </c>
      <c r="E30" s="21"/>
      <c r="F30" s="21"/>
      <c r="G30" s="21">
        <v>99.3</v>
      </c>
      <c r="H30" s="23"/>
    </row>
    <row r="31" spans="1:8" ht="12.95" customHeight="1" x14ac:dyDescent="0.25">
      <c r="A31" s="89"/>
      <c r="B31" s="11" t="s">
        <v>14</v>
      </c>
      <c r="C31" s="12" t="s">
        <v>24</v>
      </c>
      <c r="D31" s="21">
        <f t="shared" si="2"/>
        <v>380.8</v>
      </c>
      <c r="E31" s="21">
        <v>253.4</v>
      </c>
      <c r="F31" s="21">
        <v>90</v>
      </c>
      <c r="G31" s="21">
        <v>127.4</v>
      </c>
      <c r="H31" s="19"/>
    </row>
    <row r="32" spans="1:8" ht="12.95" customHeight="1" x14ac:dyDescent="0.25">
      <c r="A32" s="89"/>
      <c r="B32" s="11" t="s">
        <v>21</v>
      </c>
      <c r="C32" s="12" t="s">
        <v>24</v>
      </c>
      <c r="D32" s="21">
        <f t="shared" si="2"/>
        <v>1041.0999999999999</v>
      </c>
      <c r="E32" s="21"/>
      <c r="F32" s="21"/>
      <c r="G32" s="21">
        <v>1041.0999999999999</v>
      </c>
      <c r="H32" s="19"/>
    </row>
    <row r="33" spans="1:8" ht="12.95" customHeight="1" x14ac:dyDescent="0.25">
      <c r="A33" s="89"/>
      <c r="B33" s="11" t="s">
        <v>22</v>
      </c>
      <c r="C33" s="12" t="s">
        <v>24</v>
      </c>
      <c r="D33" s="21">
        <f t="shared" si="2"/>
        <v>12</v>
      </c>
      <c r="E33" s="21"/>
      <c r="F33" s="21"/>
      <c r="G33" s="21">
        <v>12</v>
      </c>
      <c r="H33" s="19"/>
    </row>
    <row r="34" spans="1:8" ht="12.75" customHeight="1" x14ac:dyDescent="0.25">
      <c r="A34" s="89"/>
      <c r="B34" s="20" t="s">
        <v>153</v>
      </c>
      <c r="C34" s="12" t="s">
        <v>24</v>
      </c>
      <c r="D34" s="21">
        <f t="shared" si="2"/>
        <v>184.7</v>
      </c>
      <c r="E34" s="24"/>
      <c r="F34" s="24"/>
      <c r="G34" s="21">
        <v>184.7</v>
      </c>
    </row>
    <row r="35" spans="1:8" ht="12.75" customHeight="1" x14ac:dyDescent="0.25">
      <c r="A35" s="89"/>
      <c r="B35" s="22" t="s">
        <v>19</v>
      </c>
      <c r="C35" s="12" t="s">
        <v>24</v>
      </c>
      <c r="D35" s="21">
        <f t="shared" si="2"/>
        <v>21.8</v>
      </c>
      <c r="E35" s="76">
        <v>21.8</v>
      </c>
      <c r="F35" s="24"/>
      <c r="G35" s="21"/>
    </row>
    <row r="36" spans="1:8" ht="12.95" customHeight="1" x14ac:dyDescent="0.25">
      <c r="A36" s="89"/>
      <c r="B36" s="11" t="s">
        <v>14</v>
      </c>
      <c r="C36" s="12" t="s">
        <v>26</v>
      </c>
      <c r="D36" s="21">
        <f t="shared" si="2"/>
        <v>561.4</v>
      </c>
      <c r="E36" s="13">
        <v>561.4</v>
      </c>
      <c r="F36" s="13"/>
      <c r="G36" s="25"/>
    </row>
    <row r="37" spans="1:8" ht="12.95" customHeight="1" x14ac:dyDescent="0.25">
      <c r="A37" s="89"/>
      <c r="B37" s="11" t="s">
        <v>25</v>
      </c>
      <c r="C37" s="12" t="s">
        <v>26</v>
      </c>
      <c r="D37" s="13">
        <f>SUM(G37+E37)</f>
        <v>2188.9</v>
      </c>
      <c r="E37" s="13">
        <v>2170.9</v>
      </c>
      <c r="F37" s="13">
        <v>200</v>
      </c>
      <c r="G37" s="13">
        <v>18</v>
      </c>
    </row>
    <row r="38" spans="1:8" ht="12.95" customHeight="1" x14ac:dyDescent="0.25">
      <c r="A38" s="89"/>
      <c r="B38" s="11" t="s">
        <v>21</v>
      </c>
      <c r="C38" s="12" t="s">
        <v>26</v>
      </c>
      <c r="D38" s="21">
        <f t="shared" si="2"/>
        <v>351.9</v>
      </c>
      <c r="E38" s="13">
        <v>100</v>
      </c>
      <c r="F38" s="25">
        <v>85</v>
      </c>
      <c r="G38" s="13">
        <v>251.9</v>
      </c>
    </row>
    <row r="39" spans="1:8" ht="12.95" customHeight="1" x14ac:dyDescent="0.25">
      <c r="A39" s="89"/>
      <c r="B39" s="22" t="s">
        <v>19</v>
      </c>
      <c r="C39" s="12" t="s">
        <v>26</v>
      </c>
      <c r="D39" s="13">
        <f t="shared" si="2"/>
        <v>0.1</v>
      </c>
      <c r="E39" s="13">
        <v>0.1</v>
      </c>
      <c r="F39" s="13"/>
      <c r="G39" s="25"/>
    </row>
    <row r="40" spans="1:8" ht="12.95" customHeight="1" x14ac:dyDescent="0.25">
      <c r="A40" s="89"/>
      <c r="B40" s="11" t="s">
        <v>14</v>
      </c>
      <c r="C40" s="12" t="s">
        <v>27</v>
      </c>
      <c r="D40" s="13">
        <f t="shared" si="2"/>
        <v>71.2</v>
      </c>
      <c r="E40" s="13">
        <v>57.7</v>
      </c>
      <c r="F40" s="13"/>
      <c r="G40" s="13">
        <v>13.5</v>
      </c>
      <c r="H40" s="19"/>
    </row>
    <row r="41" spans="1:8" ht="12.95" customHeight="1" x14ac:dyDescent="0.25">
      <c r="A41" s="89"/>
      <c r="B41" s="11" t="s">
        <v>21</v>
      </c>
      <c r="C41" s="12" t="s">
        <v>27</v>
      </c>
      <c r="D41" s="13">
        <f t="shared" si="2"/>
        <v>26.4</v>
      </c>
      <c r="E41" s="13">
        <v>5.0999999999999996</v>
      </c>
      <c r="F41" s="13">
        <v>1</v>
      </c>
      <c r="G41" s="13">
        <v>21.3</v>
      </c>
      <c r="H41" s="19"/>
    </row>
    <row r="42" spans="1:8" ht="12.95" customHeight="1" x14ac:dyDescent="0.25">
      <c r="A42" s="89"/>
      <c r="B42" s="11" t="s">
        <v>22</v>
      </c>
      <c r="C42" s="12" t="s">
        <v>27</v>
      </c>
      <c r="D42" s="13">
        <f t="shared" si="2"/>
        <v>4.3</v>
      </c>
      <c r="E42" s="13">
        <v>0.5</v>
      </c>
      <c r="F42" s="13"/>
      <c r="G42" s="13">
        <v>3.8</v>
      </c>
      <c r="H42" s="19"/>
    </row>
    <row r="43" spans="1:8" ht="12.95" customHeight="1" x14ac:dyDescent="0.25">
      <c r="A43" s="89"/>
      <c r="B43" s="22" t="s">
        <v>19</v>
      </c>
      <c r="C43" s="12" t="s">
        <v>27</v>
      </c>
      <c r="D43" s="13">
        <f t="shared" si="2"/>
        <v>5.2</v>
      </c>
      <c r="E43" s="13">
        <v>5.2</v>
      </c>
      <c r="F43" s="13">
        <v>5.0999999999999996</v>
      </c>
      <c r="G43" s="25"/>
    </row>
    <row r="44" spans="1:8" ht="12.95" customHeight="1" x14ac:dyDescent="0.25">
      <c r="A44" s="89"/>
      <c r="B44" s="11" t="s">
        <v>28</v>
      </c>
      <c r="C44" s="12" t="s">
        <v>27</v>
      </c>
      <c r="D44" s="13">
        <f t="shared" si="2"/>
        <v>22.2</v>
      </c>
      <c r="E44" s="13">
        <v>22.2</v>
      </c>
      <c r="F44" s="13"/>
      <c r="G44" s="25"/>
    </row>
    <row r="45" spans="1:8" ht="12.75" customHeight="1" x14ac:dyDescent="0.25">
      <c r="A45" s="89"/>
      <c r="B45" s="11" t="s">
        <v>14</v>
      </c>
      <c r="C45" s="12" t="s">
        <v>29</v>
      </c>
      <c r="D45" s="13">
        <f t="shared" si="2"/>
        <v>998.3</v>
      </c>
      <c r="E45" s="13">
        <v>971.8</v>
      </c>
      <c r="F45" s="13"/>
      <c r="G45" s="13">
        <v>26.5</v>
      </c>
      <c r="H45" s="19"/>
    </row>
    <row r="46" spans="1:8" ht="12.95" customHeight="1" x14ac:dyDescent="0.25">
      <c r="A46" s="89"/>
      <c r="B46" s="11" t="s">
        <v>28</v>
      </c>
      <c r="C46" s="12" t="s">
        <v>29</v>
      </c>
      <c r="D46" s="13">
        <f t="shared" si="2"/>
        <v>123.8</v>
      </c>
      <c r="E46" s="13">
        <v>35.700000000000003</v>
      </c>
      <c r="F46" s="13"/>
      <c r="G46" s="13">
        <v>88.1</v>
      </c>
    </row>
    <row r="47" spans="1:8" ht="12.75" customHeight="1" x14ac:dyDescent="0.25">
      <c r="A47" s="89"/>
      <c r="B47" s="11" t="s">
        <v>21</v>
      </c>
      <c r="C47" s="12" t="s">
        <v>29</v>
      </c>
      <c r="D47" s="21">
        <f t="shared" si="2"/>
        <v>123.6</v>
      </c>
      <c r="E47" s="13"/>
      <c r="F47" s="13"/>
      <c r="G47" s="13">
        <v>123.6</v>
      </c>
    </row>
    <row r="48" spans="1:8" ht="12.95" customHeight="1" x14ac:dyDescent="0.25">
      <c r="A48" s="89"/>
      <c r="B48" s="11" t="s">
        <v>14</v>
      </c>
      <c r="C48" s="12" t="s">
        <v>30</v>
      </c>
      <c r="D48" s="21">
        <f t="shared" si="2"/>
        <v>83.3</v>
      </c>
      <c r="E48" s="13">
        <v>61</v>
      </c>
      <c r="F48" s="13"/>
      <c r="G48" s="13">
        <v>22.3</v>
      </c>
      <c r="H48" s="19"/>
    </row>
    <row r="49" spans="1:8" ht="12.95" customHeight="1" x14ac:dyDescent="0.25">
      <c r="A49" s="89"/>
      <c r="B49" s="11" t="s">
        <v>21</v>
      </c>
      <c r="C49" s="12" t="s">
        <v>30</v>
      </c>
      <c r="D49" s="21">
        <f t="shared" si="2"/>
        <v>924.1</v>
      </c>
      <c r="E49" s="13">
        <v>2.5</v>
      </c>
      <c r="F49" s="13">
        <v>2.4</v>
      </c>
      <c r="G49" s="13">
        <v>921.6</v>
      </c>
      <c r="H49" s="19"/>
    </row>
    <row r="50" spans="1:8" ht="12.95" customHeight="1" x14ac:dyDescent="0.25">
      <c r="A50" s="89"/>
      <c r="B50" s="20" t="s">
        <v>153</v>
      </c>
      <c r="C50" s="12" t="s">
        <v>30</v>
      </c>
      <c r="D50" s="21">
        <f t="shared" si="2"/>
        <v>44</v>
      </c>
      <c r="E50" s="13"/>
      <c r="F50" s="13"/>
      <c r="G50" s="13">
        <v>44</v>
      </c>
      <c r="H50" s="19"/>
    </row>
    <row r="51" spans="1:8" ht="12.75" customHeight="1" x14ac:dyDescent="0.25">
      <c r="A51" s="89"/>
      <c r="B51" s="22" t="s">
        <v>19</v>
      </c>
      <c r="C51" s="12" t="s">
        <v>30</v>
      </c>
      <c r="D51" s="21">
        <f t="shared" si="2"/>
        <v>450</v>
      </c>
      <c r="E51" s="21">
        <v>450</v>
      </c>
      <c r="F51" s="21"/>
      <c r="G51" s="21"/>
    </row>
    <row r="52" spans="1:8" ht="15" customHeight="1" x14ac:dyDescent="0.25">
      <c r="A52" s="90" t="s">
        <v>31</v>
      </c>
      <c r="B52" s="26" t="s">
        <v>32</v>
      </c>
      <c r="C52" s="27"/>
      <c r="D52" s="28">
        <f t="shared" si="2"/>
        <v>28.6</v>
      </c>
      <c r="E52" s="28">
        <f>SUM(E53:E56)</f>
        <v>28.6</v>
      </c>
      <c r="F52" s="29">
        <f>SUM(F53:F56)</f>
        <v>0</v>
      </c>
      <c r="G52" s="29">
        <f>SUM(G53:G56)</f>
        <v>0</v>
      </c>
    </row>
    <row r="53" spans="1:8" ht="12.75" customHeight="1" x14ac:dyDescent="0.25">
      <c r="A53" s="90"/>
      <c r="B53" s="11" t="s">
        <v>14</v>
      </c>
      <c r="C53" s="12" t="s">
        <v>15</v>
      </c>
      <c r="D53" s="13">
        <f t="shared" si="2"/>
        <v>9.8000000000000007</v>
      </c>
      <c r="E53" s="13">
        <v>9.8000000000000007</v>
      </c>
      <c r="F53" s="25"/>
      <c r="G53" s="25"/>
    </row>
    <row r="54" spans="1:8" ht="12.95" customHeight="1" x14ac:dyDescent="0.25">
      <c r="A54" s="90"/>
      <c r="B54" s="11" t="s">
        <v>14</v>
      </c>
      <c r="C54" s="12" t="s">
        <v>24</v>
      </c>
      <c r="D54" s="13">
        <f t="shared" si="2"/>
        <v>14</v>
      </c>
      <c r="E54" s="13">
        <v>14</v>
      </c>
      <c r="F54" s="25"/>
      <c r="G54" s="25"/>
    </row>
    <row r="55" spans="1:8" ht="12.95" customHeight="1" x14ac:dyDescent="0.25">
      <c r="A55" s="90"/>
      <c r="B55" s="20" t="s">
        <v>18</v>
      </c>
      <c r="C55" s="12" t="s">
        <v>24</v>
      </c>
      <c r="D55" s="13">
        <f t="shared" si="2"/>
        <v>0.4</v>
      </c>
      <c r="E55" s="13">
        <v>0.4</v>
      </c>
      <c r="F55" s="25"/>
      <c r="G55" s="25"/>
    </row>
    <row r="56" spans="1:8" ht="12.75" customHeight="1" x14ac:dyDescent="0.25">
      <c r="A56" s="90"/>
      <c r="B56" s="11" t="s">
        <v>25</v>
      </c>
      <c r="C56" s="12" t="s">
        <v>26</v>
      </c>
      <c r="D56" s="13">
        <f t="shared" si="2"/>
        <v>4.4000000000000004</v>
      </c>
      <c r="E56" s="13">
        <v>4.4000000000000004</v>
      </c>
      <c r="F56" s="30"/>
      <c r="G56" s="30"/>
    </row>
    <row r="57" spans="1:8" ht="15" customHeight="1" x14ac:dyDescent="0.25">
      <c r="A57" s="88" t="s">
        <v>33</v>
      </c>
      <c r="B57" s="26" t="s">
        <v>34</v>
      </c>
      <c r="C57" s="27"/>
      <c r="D57" s="28">
        <f t="shared" si="2"/>
        <v>36.9</v>
      </c>
      <c r="E57" s="28">
        <f>SUM(E58:E61)</f>
        <v>36.9</v>
      </c>
      <c r="F57" s="29">
        <f>SUM(F58:F61)</f>
        <v>0</v>
      </c>
      <c r="G57" s="29">
        <f>SUM(G58:G61)</f>
        <v>0</v>
      </c>
    </row>
    <row r="58" spans="1:8" ht="12.75" customHeight="1" x14ac:dyDescent="0.25">
      <c r="A58" s="89"/>
      <c r="B58" s="11" t="s">
        <v>14</v>
      </c>
      <c r="C58" s="12" t="s">
        <v>15</v>
      </c>
      <c r="D58" s="13">
        <f t="shared" si="2"/>
        <v>11.7</v>
      </c>
      <c r="E58" s="13">
        <v>11.7</v>
      </c>
      <c r="F58" s="13"/>
      <c r="G58" s="13"/>
    </row>
    <row r="59" spans="1:8" ht="12.75" customHeight="1" x14ac:dyDescent="0.25">
      <c r="A59" s="89"/>
      <c r="B59" s="11" t="s">
        <v>14</v>
      </c>
      <c r="C59" s="12" t="s">
        <v>24</v>
      </c>
      <c r="D59" s="13">
        <f t="shared" si="2"/>
        <v>16.899999999999999</v>
      </c>
      <c r="E59" s="13">
        <v>16.899999999999999</v>
      </c>
      <c r="F59" s="13"/>
      <c r="G59" s="13"/>
    </row>
    <row r="60" spans="1:8" ht="12.75" customHeight="1" x14ac:dyDescent="0.25">
      <c r="A60" s="89"/>
      <c r="B60" s="20" t="s">
        <v>18</v>
      </c>
      <c r="C60" s="12" t="s">
        <v>24</v>
      </c>
      <c r="D60" s="13">
        <f t="shared" si="2"/>
        <v>1.2</v>
      </c>
      <c r="E60" s="13">
        <v>1.2</v>
      </c>
      <c r="F60" s="13"/>
      <c r="G60" s="13"/>
    </row>
    <row r="61" spans="1:8" ht="12.75" customHeight="1" x14ac:dyDescent="0.25">
      <c r="A61" s="91"/>
      <c r="B61" s="11" t="s">
        <v>25</v>
      </c>
      <c r="C61" s="12" t="s">
        <v>26</v>
      </c>
      <c r="D61" s="13">
        <f t="shared" si="2"/>
        <v>7.1</v>
      </c>
      <c r="E61" s="13">
        <v>7.1</v>
      </c>
      <c r="F61" s="31"/>
      <c r="G61" s="30"/>
    </row>
    <row r="62" spans="1:8" ht="15" customHeight="1" x14ac:dyDescent="0.25">
      <c r="A62" s="88" t="s">
        <v>35</v>
      </c>
      <c r="B62" s="26" t="s">
        <v>36</v>
      </c>
      <c r="C62" s="27"/>
      <c r="D62" s="28">
        <f t="shared" si="2"/>
        <v>21.4</v>
      </c>
      <c r="E62" s="28">
        <f>SUM(E63:E66)</f>
        <v>21.4</v>
      </c>
      <c r="F62" s="29">
        <f>SUM(F63:F66)</f>
        <v>0</v>
      </c>
      <c r="G62" s="29">
        <f>SUM(G63:G66)</f>
        <v>0</v>
      </c>
    </row>
    <row r="63" spans="1:8" ht="12.75" customHeight="1" x14ac:dyDescent="0.25">
      <c r="A63" s="89"/>
      <c r="B63" s="11" t="s">
        <v>14</v>
      </c>
      <c r="C63" s="12" t="s">
        <v>15</v>
      </c>
      <c r="D63" s="13">
        <f t="shared" si="2"/>
        <v>6.9</v>
      </c>
      <c r="E63" s="13">
        <v>6.9</v>
      </c>
      <c r="F63" s="13"/>
      <c r="G63" s="13"/>
    </row>
    <row r="64" spans="1:8" ht="12.75" customHeight="1" x14ac:dyDescent="0.25">
      <c r="A64" s="89"/>
      <c r="B64" s="11" t="s">
        <v>14</v>
      </c>
      <c r="C64" s="12" t="s">
        <v>24</v>
      </c>
      <c r="D64" s="13">
        <f t="shared" si="2"/>
        <v>10.1</v>
      </c>
      <c r="E64" s="13">
        <v>10.1</v>
      </c>
      <c r="F64" s="13"/>
      <c r="G64" s="13"/>
    </row>
    <row r="65" spans="1:7" ht="12.75" customHeight="1" x14ac:dyDescent="0.25">
      <c r="A65" s="89"/>
      <c r="B65" s="20" t="s">
        <v>18</v>
      </c>
      <c r="C65" s="12" t="s">
        <v>24</v>
      </c>
      <c r="D65" s="13">
        <f t="shared" si="2"/>
        <v>0.3</v>
      </c>
      <c r="E65" s="13">
        <v>0.3</v>
      </c>
      <c r="F65" s="13"/>
      <c r="G65" s="13"/>
    </row>
    <row r="66" spans="1:7" ht="12.75" customHeight="1" x14ac:dyDescent="0.25">
      <c r="A66" s="91"/>
      <c r="B66" s="11" t="s">
        <v>25</v>
      </c>
      <c r="C66" s="12" t="s">
        <v>26</v>
      </c>
      <c r="D66" s="13">
        <f t="shared" si="2"/>
        <v>4.0999999999999996</v>
      </c>
      <c r="E66" s="13">
        <v>4.0999999999999996</v>
      </c>
      <c r="F66" s="31"/>
      <c r="G66" s="30"/>
    </row>
    <row r="67" spans="1:7" ht="15" customHeight="1" x14ac:dyDescent="0.25">
      <c r="A67" s="88" t="s">
        <v>37</v>
      </c>
      <c r="B67" s="26" t="s">
        <v>38</v>
      </c>
      <c r="C67" s="27"/>
      <c r="D67" s="28">
        <f t="shared" si="2"/>
        <v>28.9</v>
      </c>
      <c r="E67" s="28">
        <f>SUM(E68:E71)</f>
        <v>28</v>
      </c>
      <c r="F67" s="29">
        <f>SUM(F68:F71)</f>
        <v>0</v>
      </c>
      <c r="G67" s="28">
        <f>SUM(G68:G71)</f>
        <v>0.9</v>
      </c>
    </row>
    <row r="68" spans="1:7" ht="12.75" customHeight="1" x14ac:dyDescent="0.25">
      <c r="A68" s="89"/>
      <c r="B68" s="11" t="s">
        <v>14</v>
      </c>
      <c r="C68" s="12" t="s">
        <v>15</v>
      </c>
      <c r="D68" s="13">
        <f t="shared" si="2"/>
        <v>10.5</v>
      </c>
      <c r="E68" s="13">
        <v>10.5</v>
      </c>
      <c r="F68" s="13"/>
      <c r="G68" s="13"/>
    </row>
    <row r="69" spans="1:7" ht="12.75" customHeight="1" x14ac:dyDescent="0.25">
      <c r="A69" s="89"/>
      <c r="B69" s="11" t="s">
        <v>14</v>
      </c>
      <c r="C69" s="12" t="s">
        <v>24</v>
      </c>
      <c r="D69" s="13">
        <f t="shared" si="2"/>
        <v>13.200000000000001</v>
      </c>
      <c r="E69" s="13">
        <v>12.3</v>
      </c>
      <c r="F69" s="13"/>
      <c r="G69" s="13">
        <v>0.9</v>
      </c>
    </row>
    <row r="70" spans="1:7" ht="12.75" customHeight="1" x14ac:dyDescent="0.25">
      <c r="A70" s="89"/>
      <c r="B70" s="20" t="s">
        <v>18</v>
      </c>
      <c r="C70" s="12" t="s">
        <v>24</v>
      </c>
      <c r="D70" s="13">
        <f t="shared" si="2"/>
        <v>2</v>
      </c>
      <c r="E70" s="13">
        <v>2</v>
      </c>
      <c r="F70" s="13"/>
      <c r="G70" s="13"/>
    </row>
    <row r="71" spans="1:7" ht="12.75" customHeight="1" x14ac:dyDescent="0.25">
      <c r="A71" s="91"/>
      <c r="B71" s="11" t="s">
        <v>25</v>
      </c>
      <c r="C71" s="12" t="s">
        <v>26</v>
      </c>
      <c r="D71" s="13">
        <f t="shared" si="2"/>
        <v>3.2</v>
      </c>
      <c r="E71" s="13">
        <v>3.2</v>
      </c>
      <c r="F71" s="31"/>
      <c r="G71" s="30"/>
    </row>
    <row r="72" spans="1:7" ht="15" customHeight="1" x14ac:dyDescent="0.25">
      <c r="A72" s="84" t="s">
        <v>39</v>
      </c>
      <c r="B72" s="26" t="s">
        <v>40</v>
      </c>
      <c r="C72" s="27"/>
      <c r="D72" s="28">
        <f t="shared" si="2"/>
        <v>22.700000000000003</v>
      </c>
      <c r="E72" s="28">
        <f>SUM(E73:E76)</f>
        <v>22.700000000000003</v>
      </c>
      <c r="F72" s="29">
        <f>SUM(F73:F76)</f>
        <v>0</v>
      </c>
      <c r="G72" s="29">
        <f>SUM(G73:G76)</f>
        <v>0</v>
      </c>
    </row>
    <row r="73" spans="1:7" ht="12.75" customHeight="1" x14ac:dyDescent="0.25">
      <c r="A73" s="85"/>
      <c r="B73" s="11" t="s">
        <v>14</v>
      </c>
      <c r="C73" s="12" t="s">
        <v>15</v>
      </c>
      <c r="D73" s="13">
        <f t="shared" si="2"/>
        <v>9.6999999999999993</v>
      </c>
      <c r="E73" s="13">
        <v>9.6999999999999993</v>
      </c>
      <c r="F73" s="13"/>
      <c r="G73" s="13"/>
    </row>
    <row r="74" spans="1:7" ht="12.75" customHeight="1" x14ac:dyDescent="0.25">
      <c r="A74" s="85"/>
      <c r="B74" s="11" t="s">
        <v>14</v>
      </c>
      <c r="C74" s="12" t="s">
        <v>24</v>
      </c>
      <c r="D74" s="13">
        <f t="shared" si="2"/>
        <v>5.9</v>
      </c>
      <c r="E74" s="13">
        <v>5.9</v>
      </c>
      <c r="F74" s="13"/>
      <c r="G74" s="13"/>
    </row>
    <row r="75" spans="1:7" ht="12.75" customHeight="1" x14ac:dyDescent="0.25">
      <c r="A75" s="85"/>
      <c r="B75" s="20" t="s">
        <v>18</v>
      </c>
      <c r="C75" s="12" t="s">
        <v>24</v>
      </c>
      <c r="D75" s="13">
        <f t="shared" si="2"/>
        <v>1.7</v>
      </c>
      <c r="E75" s="13">
        <v>1.7</v>
      </c>
      <c r="F75" s="13"/>
      <c r="G75" s="13"/>
    </row>
    <row r="76" spans="1:7" ht="12.75" customHeight="1" x14ac:dyDescent="0.25">
      <c r="A76" s="86"/>
      <c r="B76" s="11" t="s">
        <v>25</v>
      </c>
      <c r="C76" s="12" t="s">
        <v>26</v>
      </c>
      <c r="D76" s="13">
        <f t="shared" si="2"/>
        <v>5.4</v>
      </c>
      <c r="E76" s="13">
        <v>5.4</v>
      </c>
      <c r="F76" s="31"/>
      <c r="G76" s="30"/>
    </row>
    <row r="77" spans="1:7" ht="15" customHeight="1" x14ac:dyDescent="0.25">
      <c r="A77" s="84" t="s">
        <v>41</v>
      </c>
      <c r="B77" s="26" t="s">
        <v>42</v>
      </c>
      <c r="C77" s="27"/>
      <c r="D77" s="28">
        <f t="shared" si="2"/>
        <v>35.699999999999996</v>
      </c>
      <c r="E77" s="28">
        <f>SUM(E78:E81)</f>
        <v>35.699999999999996</v>
      </c>
      <c r="F77" s="29">
        <f>SUM(F78:F81)</f>
        <v>0</v>
      </c>
      <c r="G77" s="29">
        <f>SUM(G78:G81)</f>
        <v>0</v>
      </c>
    </row>
    <row r="78" spans="1:7" ht="12.75" customHeight="1" x14ac:dyDescent="0.25">
      <c r="A78" s="85"/>
      <c r="B78" s="11" t="s">
        <v>14</v>
      </c>
      <c r="C78" s="12" t="s">
        <v>15</v>
      </c>
      <c r="D78" s="13">
        <f t="shared" si="2"/>
        <v>12.4</v>
      </c>
      <c r="E78" s="13">
        <v>12.4</v>
      </c>
      <c r="F78" s="13"/>
      <c r="G78" s="13"/>
    </row>
    <row r="79" spans="1:7" ht="12.75" customHeight="1" x14ac:dyDescent="0.25">
      <c r="A79" s="85"/>
      <c r="B79" s="11" t="s">
        <v>14</v>
      </c>
      <c r="C79" s="12" t="s">
        <v>24</v>
      </c>
      <c r="D79" s="13">
        <f t="shared" si="2"/>
        <v>15.5</v>
      </c>
      <c r="E79" s="13">
        <v>15.5</v>
      </c>
      <c r="F79" s="13"/>
      <c r="G79" s="13"/>
    </row>
    <row r="80" spans="1:7" ht="12.75" customHeight="1" x14ac:dyDescent="0.25">
      <c r="A80" s="85"/>
      <c r="B80" s="20" t="s">
        <v>18</v>
      </c>
      <c r="C80" s="12" t="s">
        <v>24</v>
      </c>
      <c r="D80" s="13">
        <f t="shared" si="2"/>
        <v>4</v>
      </c>
      <c r="E80" s="13">
        <v>4</v>
      </c>
      <c r="F80" s="13"/>
      <c r="G80" s="13"/>
    </row>
    <row r="81" spans="1:7" ht="12.75" customHeight="1" x14ac:dyDescent="0.25">
      <c r="A81" s="86"/>
      <c r="B81" s="11" t="s">
        <v>25</v>
      </c>
      <c r="C81" s="12" t="s">
        <v>26</v>
      </c>
      <c r="D81" s="13">
        <f t="shared" si="2"/>
        <v>3.8</v>
      </c>
      <c r="E81" s="13">
        <v>3.8</v>
      </c>
      <c r="F81" s="31"/>
      <c r="G81" s="30"/>
    </row>
    <row r="82" spans="1:7" ht="15" customHeight="1" x14ac:dyDescent="0.25">
      <c r="A82" s="84" t="s">
        <v>43</v>
      </c>
      <c r="B82" s="26" t="s">
        <v>44</v>
      </c>
      <c r="C82" s="27"/>
      <c r="D82" s="28">
        <f t="shared" si="2"/>
        <v>26.1</v>
      </c>
      <c r="E82" s="28">
        <f>SUM(E83:E86)</f>
        <v>23.1</v>
      </c>
      <c r="F82" s="29">
        <f>SUM(F83:F86)</f>
        <v>0</v>
      </c>
      <c r="G82" s="28">
        <f>SUM(G83:G86)</f>
        <v>3</v>
      </c>
    </row>
    <row r="83" spans="1:7" ht="12.95" customHeight="1" x14ac:dyDescent="0.25">
      <c r="A83" s="85"/>
      <c r="B83" s="11" t="s">
        <v>14</v>
      </c>
      <c r="C83" s="12" t="s">
        <v>15</v>
      </c>
      <c r="D83" s="13">
        <f t="shared" si="2"/>
        <v>7.9</v>
      </c>
      <c r="E83" s="13">
        <v>7.9</v>
      </c>
      <c r="F83" s="13"/>
      <c r="G83" s="13"/>
    </row>
    <row r="84" spans="1:7" ht="12.95" customHeight="1" x14ac:dyDescent="0.25">
      <c r="A84" s="85"/>
      <c r="B84" s="11" t="s">
        <v>14</v>
      </c>
      <c r="C84" s="12" t="s">
        <v>24</v>
      </c>
      <c r="D84" s="13">
        <f t="shared" si="2"/>
        <v>15.1</v>
      </c>
      <c r="E84" s="13">
        <v>12.1</v>
      </c>
      <c r="F84" s="13"/>
      <c r="G84" s="13">
        <v>3</v>
      </c>
    </row>
    <row r="85" spans="1:7" ht="12.95" customHeight="1" x14ac:dyDescent="0.25">
      <c r="A85" s="85"/>
      <c r="B85" s="20" t="s">
        <v>18</v>
      </c>
      <c r="C85" s="12" t="s">
        <v>24</v>
      </c>
      <c r="D85" s="13">
        <f t="shared" si="2"/>
        <v>0.1</v>
      </c>
      <c r="E85" s="13">
        <v>0.1</v>
      </c>
      <c r="F85" s="13"/>
      <c r="G85" s="13"/>
    </row>
    <row r="86" spans="1:7" ht="12.95" customHeight="1" x14ac:dyDescent="0.25">
      <c r="A86" s="86"/>
      <c r="B86" s="11" t="s">
        <v>25</v>
      </c>
      <c r="C86" s="12" t="s">
        <v>26</v>
      </c>
      <c r="D86" s="13">
        <f t="shared" si="2"/>
        <v>3</v>
      </c>
      <c r="E86" s="13">
        <v>3</v>
      </c>
      <c r="F86" s="31"/>
      <c r="G86" s="30"/>
    </row>
    <row r="87" spans="1:7" ht="15" customHeight="1" x14ac:dyDescent="0.25">
      <c r="A87" s="84" t="s">
        <v>45</v>
      </c>
      <c r="B87" s="26" t="s">
        <v>46</v>
      </c>
      <c r="C87" s="27"/>
      <c r="D87" s="28">
        <f t="shared" si="2"/>
        <v>46.6</v>
      </c>
      <c r="E87" s="28">
        <f>SUM(E88:E91)</f>
        <v>46.6</v>
      </c>
      <c r="F87" s="29">
        <f>SUM(F88:F91)</f>
        <v>0</v>
      </c>
      <c r="G87" s="29">
        <f>SUM(G88:G91)</f>
        <v>0</v>
      </c>
    </row>
    <row r="88" spans="1:7" ht="12.75" customHeight="1" x14ac:dyDescent="0.25">
      <c r="A88" s="85"/>
      <c r="B88" s="11" t="s">
        <v>14</v>
      </c>
      <c r="C88" s="12" t="s">
        <v>15</v>
      </c>
      <c r="D88" s="13">
        <f t="shared" si="2"/>
        <v>13.5</v>
      </c>
      <c r="E88" s="13">
        <v>13.5</v>
      </c>
      <c r="F88" s="13"/>
      <c r="G88" s="13"/>
    </row>
    <row r="89" spans="1:7" ht="12.75" customHeight="1" x14ac:dyDescent="0.25">
      <c r="A89" s="85"/>
      <c r="B89" s="11" t="s">
        <v>14</v>
      </c>
      <c r="C89" s="12" t="s">
        <v>24</v>
      </c>
      <c r="D89" s="13">
        <f t="shared" ref="D89:D146" si="3">SUM(G89+E89)</f>
        <v>22.2</v>
      </c>
      <c r="E89" s="13">
        <v>22.2</v>
      </c>
      <c r="F89" s="13"/>
      <c r="G89" s="13"/>
    </row>
    <row r="90" spans="1:7" ht="12.75" customHeight="1" x14ac:dyDescent="0.25">
      <c r="A90" s="85"/>
      <c r="B90" s="20" t="s">
        <v>18</v>
      </c>
      <c r="C90" s="12" t="s">
        <v>24</v>
      </c>
      <c r="D90" s="13">
        <f t="shared" si="3"/>
        <v>4.5</v>
      </c>
      <c r="E90" s="13">
        <v>4.5</v>
      </c>
      <c r="F90" s="13"/>
      <c r="G90" s="13"/>
    </row>
    <row r="91" spans="1:7" ht="12.75" customHeight="1" x14ac:dyDescent="0.25">
      <c r="A91" s="86"/>
      <c r="B91" s="11" t="s">
        <v>25</v>
      </c>
      <c r="C91" s="12" t="s">
        <v>26</v>
      </c>
      <c r="D91" s="13">
        <f t="shared" si="3"/>
        <v>6.4</v>
      </c>
      <c r="E91" s="13">
        <v>6.4</v>
      </c>
      <c r="F91" s="31"/>
      <c r="G91" s="30"/>
    </row>
    <row r="92" spans="1:7" ht="15" customHeight="1" x14ac:dyDescent="0.25">
      <c r="A92" s="84" t="s">
        <v>47</v>
      </c>
      <c r="B92" s="26" t="s">
        <v>48</v>
      </c>
      <c r="C92" s="27"/>
      <c r="D92" s="28">
        <f t="shared" si="3"/>
        <v>25.8</v>
      </c>
      <c r="E92" s="28">
        <f>SUM(E93:E96)</f>
        <v>24.8</v>
      </c>
      <c r="F92" s="29">
        <f>SUM(F93:F96)</f>
        <v>0</v>
      </c>
      <c r="G92" s="28">
        <f>SUM(G93:G96)</f>
        <v>1</v>
      </c>
    </row>
    <row r="93" spans="1:7" ht="12.75" customHeight="1" x14ac:dyDescent="0.25">
      <c r="A93" s="85"/>
      <c r="B93" s="11" t="s">
        <v>14</v>
      </c>
      <c r="C93" s="12" t="s">
        <v>15</v>
      </c>
      <c r="D93" s="13">
        <f t="shared" si="3"/>
        <v>7.2</v>
      </c>
      <c r="E93" s="13">
        <v>7.2</v>
      </c>
      <c r="F93" s="13"/>
      <c r="G93" s="13"/>
    </row>
    <row r="94" spans="1:7" ht="12.75" customHeight="1" x14ac:dyDescent="0.25">
      <c r="A94" s="85"/>
      <c r="B94" s="11" t="s">
        <v>14</v>
      </c>
      <c r="C94" s="12" t="s">
        <v>24</v>
      </c>
      <c r="D94" s="13">
        <f t="shared" si="3"/>
        <v>9.8000000000000007</v>
      </c>
      <c r="E94" s="13">
        <v>8.8000000000000007</v>
      </c>
      <c r="F94" s="13"/>
      <c r="G94" s="13">
        <v>1</v>
      </c>
    </row>
    <row r="95" spans="1:7" ht="12.75" customHeight="1" x14ac:dyDescent="0.25">
      <c r="A95" s="85"/>
      <c r="B95" s="20" t="s">
        <v>18</v>
      </c>
      <c r="C95" s="12" t="s">
        <v>24</v>
      </c>
      <c r="D95" s="13">
        <f t="shared" si="3"/>
        <v>1</v>
      </c>
      <c r="E95" s="13">
        <v>1</v>
      </c>
      <c r="F95" s="13"/>
      <c r="G95" s="13"/>
    </row>
    <row r="96" spans="1:7" ht="12.75" customHeight="1" x14ac:dyDescent="0.25">
      <c r="A96" s="86"/>
      <c r="B96" s="11" t="s">
        <v>25</v>
      </c>
      <c r="C96" s="12" t="s">
        <v>26</v>
      </c>
      <c r="D96" s="13">
        <f t="shared" si="3"/>
        <v>7.8</v>
      </c>
      <c r="E96" s="13">
        <v>7.8</v>
      </c>
      <c r="F96" s="31"/>
      <c r="G96" s="30"/>
    </row>
    <row r="97" spans="1:14" ht="15" customHeight="1" x14ac:dyDescent="0.25">
      <c r="A97" s="84" t="s">
        <v>49</v>
      </c>
      <c r="B97" s="26" t="s">
        <v>50</v>
      </c>
      <c r="C97" s="27"/>
      <c r="D97" s="28">
        <f t="shared" si="3"/>
        <v>17.3</v>
      </c>
      <c r="E97" s="28">
        <f>SUM(E98:E101)</f>
        <v>17.3</v>
      </c>
      <c r="F97" s="29">
        <f>SUM(F98:F101)</f>
        <v>0</v>
      </c>
      <c r="G97" s="29">
        <f>SUM(G98:G101)</f>
        <v>0</v>
      </c>
    </row>
    <row r="98" spans="1:14" ht="12.75" customHeight="1" x14ac:dyDescent="0.25">
      <c r="A98" s="85"/>
      <c r="B98" s="11" t="s">
        <v>14</v>
      </c>
      <c r="C98" s="12" t="s">
        <v>15</v>
      </c>
      <c r="D98" s="13">
        <f t="shared" si="3"/>
        <v>5.4</v>
      </c>
      <c r="E98" s="13">
        <v>5.4</v>
      </c>
      <c r="F98" s="13"/>
      <c r="G98" s="13"/>
    </row>
    <row r="99" spans="1:14" ht="12.75" customHeight="1" x14ac:dyDescent="0.25">
      <c r="A99" s="85"/>
      <c r="B99" s="11" t="s">
        <v>14</v>
      </c>
      <c r="C99" s="12" t="s">
        <v>24</v>
      </c>
      <c r="D99" s="13">
        <f t="shared" si="3"/>
        <v>7.8</v>
      </c>
      <c r="E99" s="13">
        <v>7.8</v>
      </c>
      <c r="F99" s="13"/>
      <c r="G99" s="13"/>
    </row>
    <row r="100" spans="1:14" ht="12.75" customHeight="1" x14ac:dyDescent="0.25">
      <c r="A100" s="85"/>
      <c r="B100" s="20" t="s">
        <v>18</v>
      </c>
      <c r="C100" s="12" t="s">
        <v>24</v>
      </c>
      <c r="D100" s="13">
        <f t="shared" si="3"/>
        <v>0.4</v>
      </c>
      <c r="E100" s="13">
        <v>0.4</v>
      </c>
      <c r="F100" s="13"/>
      <c r="G100" s="13"/>
    </row>
    <row r="101" spans="1:14" ht="12.75" customHeight="1" x14ac:dyDescent="0.25">
      <c r="A101" s="86"/>
      <c r="B101" s="11" t="s">
        <v>25</v>
      </c>
      <c r="C101" s="12" t="s">
        <v>26</v>
      </c>
      <c r="D101" s="13">
        <f t="shared" si="3"/>
        <v>3.7</v>
      </c>
      <c r="E101" s="13">
        <v>3.7</v>
      </c>
      <c r="F101" s="31"/>
      <c r="G101" s="30"/>
    </row>
    <row r="102" spans="1:14" ht="15" customHeight="1" x14ac:dyDescent="0.25">
      <c r="A102" s="88" t="s">
        <v>51</v>
      </c>
      <c r="B102" s="26" t="s">
        <v>52</v>
      </c>
      <c r="C102" s="27"/>
      <c r="D102" s="28">
        <f t="shared" si="3"/>
        <v>28.8</v>
      </c>
      <c r="E102" s="28">
        <f>SUM(E103:E106)</f>
        <v>28.8</v>
      </c>
      <c r="F102" s="29">
        <f>SUM(F103:F106)</f>
        <v>0</v>
      </c>
      <c r="G102" s="29">
        <f>SUM(G103:G106)</f>
        <v>0</v>
      </c>
    </row>
    <row r="103" spans="1:14" ht="12.75" customHeight="1" x14ac:dyDescent="0.25">
      <c r="A103" s="89"/>
      <c r="B103" s="11" t="s">
        <v>14</v>
      </c>
      <c r="C103" s="12" t="s">
        <v>15</v>
      </c>
      <c r="D103" s="13">
        <f t="shared" si="3"/>
        <v>8.1</v>
      </c>
      <c r="E103" s="13">
        <v>8.1</v>
      </c>
      <c r="F103" s="13"/>
      <c r="G103" s="13"/>
    </row>
    <row r="104" spans="1:14" ht="12.75" customHeight="1" x14ac:dyDescent="0.25">
      <c r="A104" s="89"/>
      <c r="B104" s="11" t="s">
        <v>14</v>
      </c>
      <c r="C104" s="12" t="s">
        <v>24</v>
      </c>
      <c r="D104" s="13">
        <f t="shared" si="3"/>
        <v>13.5</v>
      </c>
      <c r="E104" s="13">
        <v>13.5</v>
      </c>
      <c r="F104" s="13"/>
      <c r="G104" s="13"/>
    </row>
    <row r="105" spans="1:14" ht="12.75" customHeight="1" x14ac:dyDescent="0.25">
      <c r="A105" s="89"/>
      <c r="B105" s="20" t="s">
        <v>18</v>
      </c>
      <c r="C105" s="12" t="s">
        <v>24</v>
      </c>
      <c r="D105" s="13">
        <f t="shared" si="3"/>
        <v>1.5</v>
      </c>
      <c r="E105" s="13">
        <v>1.5</v>
      </c>
      <c r="F105" s="13"/>
      <c r="G105" s="13"/>
    </row>
    <row r="106" spans="1:14" ht="12.75" customHeight="1" x14ac:dyDescent="0.25">
      <c r="A106" s="91"/>
      <c r="B106" s="11" t="s">
        <v>25</v>
      </c>
      <c r="C106" s="12" t="s">
        <v>26</v>
      </c>
      <c r="D106" s="13">
        <f t="shared" si="3"/>
        <v>5.7</v>
      </c>
      <c r="E106" s="13">
        <v>5.7</v>
      </c>
      <c r="F106" s="31"/>
      <c r="G106" s="30"/>
    </row>
    <row r="107" spans="1:14" ht="15" customHeight="1" x14ac:dyDescent="0.25">
      <c r="A107" s="88" t="s">
        <v>53</v>
      </c>
      <c r="B107" s="26" t="s">
        <v>54</v>
      </c>
      <c r="C107" s="27"/>
      <c r="D107" s="28">
        <f t="shared" si="3"/>
        <v>31.900000000000002</v>
      </c>
      <c r="E107" s="28">
        <f>SUM(E108:E111)</f>
        <v>31.6</v>
      </c>
      <c r="F107" s="29">
        <f>SUM(F108:F111)</f>
        <v>0</v>
      </c>
      <c r="G107" s="28">
        <f>SUM(G108:G111)</f>
        <v>0.3</v>
      </c>
    </row>
    <row r="108" spans="1:14" ht="12.75" customHeight="1" x14ac:dyDescent="0.25">
      <c r="A108" s="89"/>
      <c r="B108" s="11" t="s">
        <v>14</v>
      </c>
      <c r="C108" s="12" t="s">
        <v>15</v>
      </c>
      <c r="D108" s="13">
        <f t="shared" si="3"/>
        <v>14.5</v>
      </c>
      <c r="E108" s="13">
        <v>14.5</v>
      </c>
      <c r="F108" s="13"/>
      <c r="G108" s="13"/>
    </row>
    <row r="109" spans="1:14" ht="12.75" customHeight="1" x14ac:dyDescent="0.25">
      <c r="A109" s="89"/>
      <c r="B109" s="11" t="s">
        <v>14</v>
      </c>
      <c r="C109" s="12" t="s">
        <v>24</v>
      </c>
      <c r="D109" s="13">
        <f t="shared" si="3"/>
        <v>9.6000000000000014</v>
      </c>
      <c r="E109" s="13">
        <v>9.3000000000000007</v>
      </c>
      <c r="F109" s="13"/>
      <c r="G109" s="13">
        <v>0.3</v>
      </c>
      <c r="H109" s="32"/>
      <c r="I109" s="33"/>
      <c r="J109" s="34"/>
      <c r="K109" s="35"/>
      <c r="L109" s="35"/>
      <c r="M109" s="35"/>
      <c r="N109" s="35"/>
    </row>
    <row r="110" spans="1:14" ht="12.75" customHeight="1" x14ac:dyDescent="0.25">
      <c r="A110" s="89"/>
      <c r="B110" s="20" t="s">
        <v>18</v>
      </c>
      <c r="C110" s="12" t="s">
        <v>24</v>
      </c>
      <c r="D110" s="13">
        <f t="shared" si="3"/>
        <v>3.1</v>
      </c>
      <c r="E110" s="13">
        <v>3.1</v>
      </c>
      <c r="F110" s="13"/>
      <c r="G110" s="13"/>
      <c r="H110" s="32"/>
      <c r="I110" s="36"/>
      <c r="J110" s="37"/>
      <c r="K110" s="38"/>
      <c r="L110" s="38"/>
      <c r="M110" s="38"/>
      <c r="N110" s="38"/>
    </row>
    <row r="111" spans="1:14" ht="12.75" customHeight="1" x14ac:dyDescent="0.25">
      <c r="A111" s="91"/>
      <c r="B111" s="11" t="s">
        <v>25</v>
      </c>
      <c r="C111" s="12" t="s">
        <v>26</v>
      </c>
      <c r="D111" s="13">
        <f t="shared" si="3"/>
        <v>4.7</v>
      </c>
      <c r="E111" s="13">
        <v>4.7</v>
      </c>
      <c r="F111" s="31"/>
      <c r="G111" s="30"/>
      <c r="H111" s="32"/>
      <c r="I111" s="36"/>
      <c r="J111" s="37"/>
      <c r="K111" s="38"/>
      <c r="L111" s="38"/>
      <c r="M111" s="38"/>
      <c r="N111" s="38"/>
    </row>
    <row r="112" spans="1:14" ht="15" customHeight="1" x14ac:dyDescent="0.25">
      <c r="A112" s="88" t="s">
        <v>55</v>
      </c>
      <c r="B112" s="26" t="s">
        <v>56</v>
      </c>
      <c r="C112" s="27"/>
      <c r="D112" s="28">
        <f t="shared" si="3"/>
        <v>732.3</v>
      </c>
      <c r="E112" s="28">
        <f>SUM(E113:E114)</f>
        <v>730.9</v>
      </c>
      <c r="F112" s="28">
        <f>SUM(F113:F114)</f>
        <v>678.30000000000007</v>
      </c>
      <c r="G112" s="28">
        <f>SUM(G113:G116)</f>
        <v>1.4</v>
      </c>
      <c r="H112" s="32"/>
      <c r="I112" s="36"/>
      <c r="J112" s="37"/>
      <c r="K112" s="38"/>
      <c r="L112" s="38"/>
      <c r="M112" s="38"/>
      <c r="N112" s="38"/>
    </row>
    <row r="113" spans="1:14" ht="12.75" customHeight="1" x14ac:dyDescent="0.25">
      <c r="A113" s="89"/>
      <c r="B113" s="11" t="s">
        <v>14</v>
      </c>
      <c r="C113" s="12" t="s">
        <v>15</v>
      </c>
      <c r="D113" s="13">
        <f t="shared" si="3"/>
        <v>26</v>
      </c>
      <c r="E113" s="13">
        <v>24.6</v>
      </c>
      <c r="F113" s="13">
        <v>19.600000000000001</v>
      </c>
      <c r="G113" s="13">
        <v>1.4</v>
      </c>
      <c r="H113" s="32"/>
      <c r="I113" s="36"/>
      <c r="J113" s="37"/>
      <c r="K113" s="38"/>
      <c r="L113" s="38"/>
      <c r="M113" s="38"/>
      <c r="N113" s="38"/>
    </row>
    <row r="114" spans="1:14" ht="12.75" customHeight="1" x14ac:dyDescent="0.25">
      <c r="A114" s="91"/>
      <c r="B114" s="22" t="s">
        <v>19</v>
      </c>
      <c r="C114" s="12" t="s">
        <v>15</v>
      </c>
      <c r="D114" s="13">
        <f t="shared" si="3"/>
        <v>706.3</v>
      </c>
      <c r="E114" s="13">
        <v>706.3</v>
      </c>
      <c r="F114" s="13">
        <v>658.7</v>
      </c>
      <c r="G114" s="25"/>
      <c r="H114" s="32"/>
      <c r="I114" s="36"/>
      <c r="J114" s="37"/>
      <c r="K114" s="38"/>
      <c r="L114" s="38"/>
      <c r="M114" s="38"/>
      <c r="N114" s="38"/>
    </row>
    <row r="115" spans="1:14" ht="15" customHeight="1" x14ac:dyDescent="0.25">
      <c r="A115" s="90" t="s">
        <v>57</v>
      </c>
      <c r="B115" s="39" t="s">
        <v>58</v>
      </c>
      <c r="C115" s="27"/>
      <c r="D115" s="28">
        <f t="shared" si="3"/>
        <v>818</v>
      </c>
      <c r="E115" s="28">
        <f>SUM(E116:E120)</f>
        <v>818</v>
      </c>
      <c r="F115" s="28">
        <f>SUM(F116:F120)</f>
        <v>658.4</v>
      </c>
      <c r="G115" s="29">
        <f>SUM(G116:G120)</f>
        <v>0</v>
      </c>
      <c r="H115" s="32"/>
      <c r="I115" s="36"/>
      <c r="J115" s="37"/>
      <c r="K115" s="38"/>
      <c r="L115" s="38"/>
      <c r="M115" s="38"/>
      <c r="N115" s="38"/>
    </row>
    <row r="116" spans="1:14" ht="12.75" customHeight="1" x14ac:dyDescent="0.25">
      <c r="A116" s="90"/>
      <c r="B116" s="22" t="s">
        <v>19</v>
      </c>
      <c r="C116" s="12" t="s">
        <v>15</v>
      </c>
      <c r="D116" s="13">
        <f t="shared" si="3"/>
        <v>25</v>
      </c>
      <c r="E116" s="13">
        <v>25</v>
      </c>
      <c r="F116" s="13"/>
      <c r="G116" s="14"/>
      <c r="H116" s="32"/>
      <c r="I116" s="36"/>
      <c r="J116" s="37"/>
      <c r="K116" s="38"/>
      <c r="L116" s="38"/>
      <c r="M116" s="38"/>
      <c r="N116" s="38"/>
    </row>
    <row r="117" spans="1:14" ht="12.75" customHeight="1" x14ac:dyDescent="0.25">
      <c r="A117" s="90"/>
      <c r="B117" s="11" t="s">
        <v>14</v>
      </c>
      <c r="C117" s="12" t="s">
        <v>20</v>
      </c>
      <c r="D117" s="13">
        <f t="shared" si="3"/>
        <v>308.5</v>
      </c>
      <c r="E117" s="13">
        <v>308.5</v>
      </c>
      <c r="F117" s="13">
        <v>206.1</v>
      </c>
      <c r="G117" s="25"/>
      <c r="H117" s="32"/>
      <c r="I117" s="33"/>
      <c r="K117" s="35"/>
      <c r="L117" s="35"/>
      <c r="M117" s="35"/>
      <c r="N117" s="35"/>
    </row>
    <row r="118" spans="1:14" ht="12.75" customHeight="1" x14ac:dyDescent="0.25">
      <c r="A118" s="90"/>
      <c r="B118" s="11" t="s">
        <v>160</v>
      </c>
      <c r="C118" s="12" t="s">
        <v>20</v>
      </c>
      <c r="D118" s="13">
        <f t="shared" si="3"/>
        <v>467.2</v>
      </c>
      <c r="E118" s="13">
        <v>467.2</v>
      </c>
      <c r="F118" s="13">
        <v>452.3</v>
      </c>
      <c r="G118" s="25"/>
      <c r="H118" s="32"/>
      <c r="I118" s="33"/>
      <c r="J118" s="34"/>
      <c r="K118" s="35"/>
      <c r="L118" s="35"/>
      <c r="M118" s="35"/>
      <c r="N118" s="35"/>
    </row>
    <row r="119" spans="1:14" ht="12.75" customHeight="1" x14ac:dyDescent="0.25">
      <c r="A119" s="90"/>
      <c r="B119" s="11" t="s">
        <v>25</v>
      </c>
      <c r="C119" s="12" t="s">
        <v>20</v>
      </c>
      <c r="D119" s="13">
        <f t="shared" si="3"/>
        <v>14.8</v>
      </c>
      <c r="E119" s="13">
        <v>14.8</v>
      </c>
      <c r="F119" s="13"/>
      <c r="G119" s="25"/>
      <c r="H119" s="32"/>
      <c r="I119" s="33"/>
      <c r="J119" s="34"/>
      <c r="K119" s="35"/>
      <c r="L119" s="35"/>
      <c r="M119" s="35"/>
      <c r="N119" s="35"/>
    </row>
    <row r="120" spans="1:14" ht="12.75" customHeight="1" x14ac:dyDescent="0.25">
      <c r="A120" s="90"/>
      <c r="B120" s="20" t="s">
        <v>18</v>
      </c>
      <c r="C120" s="12" t="s">
        <v>20</v>
      </c>
      <c r="D120" s="13">
        <f t="shared" si="3"/>
        <v>2.5</v>
      </c>
      <c r="E120" s="13">
        <v>2.5</v>
      </c>
      <c r="F120" s="25"/>
      <c r="G120" s="25"/>
      <c r="H120" s="32"/>
      <c r="I120" s="36"/>
      <c r="J120" s="37"/>
      <c r="K120" s="38"/>
      <c r="L120" s="38"/>
      <c r="M120" s="38"/>
      <c r="N120" s="38"/>
    </row>
    <row r="121" spans="1:14" ht="15" customHeight="1" x14ac:dyDescent="0.25">
      <c r="A121" s="90" t="s">
        <v>59</v>
      </c>
      <c r="B121" s="39" t="s">
        <v>60</v>
      </c>
      <c r="C121" s="27"/>
      <c r="D121" s="28">
        <f t="shared" si="3"/>
        <v>573.4</v>
      </c>
      <c r="E121" s="28">
        <f>SUM(E122:E126)</f>
        <v>573.4</v>
      </c>
      <c r="F121" s="28">
        <f>SUM(F122:F126)</f>
        <v>444.9</v>
      </c>
      <c r="G121" s="29">
        <f>SUM(G122:G126)</f>
        <v>0</v>
      </c>
      <c r="H121" s="32"/>
      <c r="I121" s="36"/>
      <c r="J121" s="40"/>
      <c r="K121" s="41"/>
      <c r="L121" s="42"/>
      <c r="M121" s="42"/>
      <c r="N121" s="38"/>
    </row>
    <row r="122" spans="1:14" ht="12.75" customHeight="1" x14ac:dyDescent="0.25">
      <c r="A122" s="90"/>
      <c r="B122" s="22" t="s">
        <v>19</v>
      </c>
      <c r="C122" s="12" t="s">
        <v>15</v>
      </c>
      <c r="D122" s="13">
        <f t="shared" si="3"/>
        <v>14</v>
      </c>
      <c r="E122" s="13">
        <v>14</v>
      </c>
      <c r="F122" s="13"/>
      <c r="G122" s="14"/>
      <c r="H122" s="32"/>
      <c r="I122" s="36"/>
      <c r="J122" s="40"/>
      <c r="K122" s="41"/>
      <c r="L122" s="43"/>
      <c r="M122" s="43"/>
      <c r="N122" s="38"/>
    </row>
    <row r="123" spans="1:14" ht="12.75" customHeight="1" x14ac:dyDescent="0.25">
      <c r="A123" s="90"/>
      <c r="B123" s="11" t="s">
        <v>14</v>
      </c>
      <c r="C123" s="12" t="s">
        <v>20</v>
      </c>
      <c r="D123" s="13">
        <f t="shared" si="3"/>
        <v>224.9</v>
      </c>
      <c r="E123" s="13">
        <v>224.9</v>
      </c>
      <c r="F123" s="13">
        <v>132.6</v>
      </c>
      <c r="G123" s="25"/>
      <c r="H123" s="32"/>
      <c r="I123" s="36"/>
      <c r="J123" s="40"/>
      <c r="K123" s="41"/>
      <c r="L123" s="42"/>
      <c r="M123" s="42"/>
      <c r="N123" s="38"/>
    </row>
    <row r="124" spans="1:14" ht="12.75" customHeight="1" x14ac:dyDescent="0.25">
      <c r="A124" s="90"/>
      <c r="B124" s="11" t="s">
        <v>160</v>
      </c>
      <c r="C124" s="12" t="s">
        <v>20</v>
      </c>
      <c r="D124" s="13">
        <f t="shared" si="3"/>
        <v>326</v>
      </c>
      <c r="E124" s="13">
        <v>326</v>
      </c>
      <c r="F124" s="13">
        <v>312.3</v>
      </c>
      <c r="G124" s="25"/>
      <c r="H124" s="32"/>
      <c r="I124" s="33"/>
      <c r="J124" s="40"/>
      <c r="K124" s="41"/>
      <c r="L124" s="43"/>
      <c r="M124" s="43"/>
      <c r="N124" s="35"/>
    </row>
    <row r="125" spans="1:14" ht="12.75" customHeight="1" x14ac:dyDescent="0.25">
      <c r="A125" s="90"/>
      <c r="B125" s="11" t="s">
        <v>25</v>
      </c>
      <c r="C125" s="12" t="s">
        <v>20</v>
      </c>
      <c r="D125" s="13">
        <f t="shared" si="3"/>
        <v>7.9</v>
      </c>
      <c r="E125" s="13">
        <v>7.9</v>
      </c>
      <c r="F125" s="13"/>
      <c r="G125" s="25"/>
      <c r="H125" s="32"/>
      <c r="I125" s="36"/>
      <c r="J125" s="40"/>
      <c r="K125" s="41"/>
      <c r="L125" s="42"/>
      <c r="M125" s="42"/>
      <c r="N125" s="38"/>
    </row>
    <row r="126" spans="1:14" ht="12.75" customHeight="1" x14ac:dyDescent="0.25">
      <c r="A126" s="90"/>
      <c r="B126" s="20" t="s">
        <v>18</v>
      </c>
      <c r="C126" s="12" t="s">
        <v>20</v>
      </c>
      <c r="D126" s="13">
        <f t="shared" si="3"/>
        <v>0.6</v>
      </c>
      <c r="E126" s="13">
        <v>0.6</v>
      </c>
      <c r="F126" s="13"/>
      <c r="G126" s="25"/>
      <c r="H126" s="32"/>
      <c r="I126" s="36"/>
      <c r="J126" s="40"/>
      <c r="K126" s="41"/>
      <c r="L126" s="42"/>
      <c r="M126" s="42"/>
      <c r="N126" s="38"/>
    </row>
    <row r="127" spans="1:14" ht="15" customHeight="1" x14ac:dyDescent="0.25">
      <c r="A127" s="90" t="s">
        <v>61</v>
      </c>
      <c r="B127" s="39" t="s">
        <v>62</v>
      </c>
      <c r="C127" s="27"/>
      <c r="D127" s="28">
        <f t="shared" si="3"/>
        <v>887.10000000000014</v>
      </c>
      <c r="E127" s="28">
        <f>SUM(E128:E132)</f>
        <v>887.10000000000014</v>
      </c>
      <c r="F127" s="28">
        <f>SUM(F128:F132)</f>
        <v>686</v>
      </c>
      <c r="G127" s="29">
        <f>SUM(G128:G132)</f>
        <v>0</v>
      </c>
      <c r="H127" s="32"/>
      <c r="I127" s="36"/>
      <c r="J127" s="40"/>
      <c r="K127" s="41"/>
      <c r="L127" s="42"/>
      <c r="M127" s="42"/>
      <c r="N127" s="38"/>
    </row>
    <row r="128" spans="1:14" ht="12.75" customHeight="1" x14ac:dyDescent="0.25">
      <c r="A128" s="90"/>
      <c r="B128" s="22" t="s">
        <v>19</v>
      </c>
      <c r="C128" s="12" t="s">
        <v>15</v>
      </c>
      <c r="D128" s="13">
        <f t="shared" si="3"/>
        <v>37</v>
      </c>
      <c r="E128" s="13">
        <v>37</v>
      </c>
      <c r="F128" s="13"/>
      <c r="G128" s="14"/>
      <c r="H128" s="42"/>
      <c r="I128" s="44"/>
      <c r="J128" s="40"/>
      <c r="K128" s="41"/>
      <c r="L128" s="42"/>
      <c r="M128" s="42"/>
      <c r="N128" s="42"/>
    </row>
    <row r="129" spans="1:13" ht="12.75" customHeight="1" x14ac:dyDescent="0.25">
      <c r="A129" s="90"/>
      <c r="B129" s="11" t="s">
        <v>14</v>
      </c>
      <c r="C129" s="12" t="s">
        <v>20</v>
      </c>
      <c r="D129" s="13">
        <f t="shared" si="3"/>
        <v>325.8</v>
      </c>
      <c r="E129" s="13">
        <v>325.8</v>
      </c>
      <c r="F129" s="13">
        <v>216.4</v>
      </c>
      <c r="G129" s="25"/>
      <c r="J129" s="40"/>
      <c r="K129" s="41"/>
      <c r="L129" s="42"/>
      <c r="M129" s="42"/>
    </row>
    <row r="130" spans="1:13" ht="12.75" customHeight="1" x14ac:dyDescent="0.25">
      <c r="A130" s="90"/>
      <c r="B130" s="11" t="s">
        <v>160</v>
      </c>
      <c r="C130" s="12" t="s">
        <v>20</v>
      </c>
      <c r="D130" s="13">
        <f t="shared" si="3"/>
        <v>486.9</v>
      </c>
      <c r="E130" s="13">
        <v>486.9</v>
      </c>
      <c r="F130" s="13">
        <v>469.6</v>
      </c>
      <c r="G130" s="25"/>
      <c r="J130" s="40"/>
      <c r="K130" s="41"/>
      <c r="L130" s="42"/>
      <c r="M130" s="42"/>
    </row>
    <row r="131" spans="1:13" ht="12.75" customHeight="1" x14ac:dyDescent="0.25">
      <c r="A131" s="90"/>
      <c r="B131" s="11" t="s">
        <v>25</v>
      </c>
      <c r="C131" s="12" t="s">
        <v>20</v>
      </c>
      <c r="D131" s="13">
        <f t="shared" si="3"/>
        <v>22.2</v>
      </c>
      <c r="E131" s="13">
        <v>22.2</v>
      </c>
      <c r="F131" s="13"/>
      <c r="G131" s="25"/>
      <c r="J131" s="40"/>
      <c r="K131" s="41"/>
      <c r="L131" s="42"/>
      <c r="M131" s="42"/>
    </row>
    <row r="132" spans="1:13" ht="12.75" customHeight="1" x14ac:dyDescent="0.25">
      <c r="A132" s="90"/>
      <c r="B132" s="20" t="s">
        <v>18</v>
      </c>
      <c r="C132" s="12" t="s">
        <v>20</v>
      </c>
      <c r="D132" s="13">
        <f t="shared" si="3"/>
        <v>15.2</v>
      </c>
      <c r="E132" s="13">
        <v>15.2</v>
      </c>
      <c r="F132" s="25"/>
      <c r="G132" s="25"/>
      <c r="J132" s="40"/>
      <c r="K132" s="41"/>
      <c r="L132" s="42"/>
      <c r="M132" s="42"/>
    </row>
    <row r="133" spans="1:13" ht="15" customHeight="1" x14ac:dyDescent="0.25">
      <c r="A133" s="88" t="s">
        <v>63</v>
      </c>
      <c r="B133" s="39" t="s">
        <v>64</v>
      </c>
      <c r="C133" s="27"/>
      <c r="D133" s="28">
        <f t="shared" si="3"/>
        <v>709</v>
      </c>
      <c r="E133" s="28">
        <f>SUM(E134:E138)</f>
        <v>709</v>
      </c>
      <c r="F133" s="28">
        <f>SUM(F134:F138)</f>
        <v>579.5</v>
      </c>
      <c r="G133" s="29">
        <f>SUM(G134:G138)</f>
        <v>0</v>
      </c>
      <c r="J133" s="40"/>
      <c r="K133" s="41"/>
      <c r="L133" s="43"/>
      <c r="M133" s="43"/>
    </row>
    <row r="134" spans="1:13" ht="12.75" customHeight="1" x14ac:dyDescent="0.25">
      <c r="A134" s="89"/>
      <c r="B134" s="22" t="s">
        <v>19</v>
      </c>
      <c r="C134" s="12" t="s">
        <v>15</v>
      </c>
      <c r="D134" s="13">
        <f t="shared" si="3"/>
        <v>20</v>
      </c>
      <c r="E134" s="13">
        <v>20</v>
      </c>
      <c r="F134" s="13"/>
      <c r="G134" s="14"/>
      <c r="J134" s="40"/>
      <c r="K134" s="41"/>
      <c r="L134" s="43"/>
      <c r="M134" s="43"/>
    </row>
    <row r="135" spans="1:13" ht="12.75" customHeight="1" x14ac:dyDescent="0.25">
      <c r="A135" s="89"/>
      <c r="B135" s="11" t="s">
        <v>14</v>
      </c>
      <c r="C135" s="12" t="s">
        <v>20</v>
      </c>
      <c r="D135" s="13">
        <f t="shared" si="3"/>
        <v>293.60000000000002</v>
      </c>
      <c r="E135" s="13">
        <v>293.60000000000002</v>
      </c>
      <c r="F135" s="13">
        <v>212.6</v>
      </c>
      <c r="G135" s="25"/>
      <c r="J135" s="40"/>
      <c r="K135" s="41"/>
      <c r="L135" s="43"/>
      <c r="M135" s="43"/>
    </row>
    <row r="136" spans="1:13" ht="12.75" customHeight="1" x14ac:dyDescent="0.25">
      <c r="A136" s="89"/>
      <c r="B136" s="11" t="s">
        <v>160</v>
      </c>
      <c r="C136" s="12" t="s">
        <v>20</v>
      </c>
      <c r="D136" s="13">
        <f t="shared" si="3"/>
        <v>379.6</v>
      </c>
      <c r="E136" s="13">
        <v>379.6</v>
      </c>
      <c r="F136" s="13">
        <v>366.9</v>
      </c>
      <c r="G136" s="25"/>
      <c r="J136" s="40"/>
      <c r="K136" s="41"/>
      <c r="L136" s="43"/>
      <c r="M136" s="43"/>
    </row>
    <row r="137" spans="1:13" ht="12.75" customHeight="1" x14ac:dyDescent="0.25">
      <c r="A137" s="89"/>
      <c r="B137" s="11" t="s">
        <v>25</v>
      </c>
      <c r="C137" s="12" t="s">
        <v>20</v>
      </c>
      <c r="D137" s="13">
        <f t="shared" si="3"/>
        <v>13.4</v>
      </c>
      <c r="E137" s="13">
        <v>13.4</v>
      </c>
      <c r="F137" s="13"/>
      <c r="G137" s="25"/>
      <c r="J137" s="40"/>
      <c r="K137" s="41"/>
      <c r="L137" s="43"/>
      <c r="M137" s="43"/>
    </row>
    <row r="138" spans="1:13" ht="12.75" customHeight="1" x14ac:dyDescent="0.25">
      <c r="A138" s="89"/>
      <c r="B138" s="20" t="s">
        <v>18</v>
      </c>
      <c r="C138" s="12" t="s">
        <v>20</v>
      </c>
      <c r="D138" s="13">
        <f t="shared" si="3"/>
        <v>2.4</v>
      </c>
      <c r="E138" s="13">
        <v>2.4</v>
      </c>
      <c r="F138" s="25"/>
      <c r="G138" s="25"/>
      <c r="J138" s="40"/>
      <c r="K138" s="41"/>
      <c r="L138" s="43"/>
      <c r="M138" s="43"/>
    </row>
    <row r="139" spans="1:13" ht="15" customHeight="1" x14ac:dyDescent="0.25">
      <c r="A139" s="90" t="s">
        <v>65</v>
      </c>
      <c r="B139" s="39" t="s">
        <v>66</v>
      </c>
      <c r="C139" s="27"/>
      <c r="D139" s="28">
        <f t="shared" si="3"/>
        <v>1075</v>
      </c>
      <c r="E139" s="28">
        <f>SUM(E140:E144)</f>
        <v>1075</v>
      </c>
      <c r="F139" s="28">
        <f>SUM(F140:F144)</f>
        <v>851.8</v>
      </c>
      <c r="G139" s="29">
        <f>SUM(G140:G144)</f>
        <v>0</v>
      </c>
      <c r="J139" s="40"/>
      <c r="K139" s="41"/>
      <c r="L139" s="43"/>
      <c r="M139" s="43"/>
    </row>
    <row r="140" spans="1:13" ht="12.75" customHeight="1" x14ac:dyDescent="0.25">
      <c r="A140" s="90"/>
      <c r="B140" s="22" t="s">
        <v>19</v>
      </c>
      <c r="C140" s="12" t="s">
        <v>15</v>
      </c>
      <c r="D140" s="13">
        <f t="shared" si="3"/>
        <v>38.5</v>
      </c>
      <c r="E140" s="13">
        <v>38.5</v>
      </c>
      <c r="F140" s="13"/>
      <c r="G140" s="14"/>
      <c r="J140" s="40"/>
      <c r="K140" s="41"/>
      <c r="L140" s="43"/>
      <c r="M140" s="43"/>
    </row>
    <row r="141" spans="1:13" ht="12.75" customHeight="1" x14ac:dyDescent="0.25">
      <c r="A141" s="90"/>
      <c r="B141" s="11" t="s">
        <v>14</v>
      </c>
      <c r="C141" s="12" t="s">
        <v>20</v>
      </c>
      <c r="D141" s="13">
        <f t="shared" si="3"/>
        <v>394.2</v>
      </c>
      <c r="E141" s="13">
        <v>394.2</v>
      </c>
      <c r="F141" s="13">
        <v>254.2</v>
      </c>
      <c r="G141" s="25"/>
      <c r="J141" s="40"/>
      <c r="K141" s="41"/>
      <c r="L141" s="43"/>
      <c r="M141" s="43"/>
    </row>
    <row r="142" spans="1:13" ht="12.75" customHeight="1" x14ac:dyDescent="0.25">
      <c r="A142" s="90"/>
      <c r="B142" s="11" t="s">
        <v>160</v>
      </c>
      <c r="C142" s="12" t="s">
        <v>20</v>
      </c>
      <c r="D142" s="13">
        <f t="shared" si="3"/>
        <v>616.5</v>
      </c>
      <c r="E142" s="13">
        <v>616.5</v>
      </c>
      <c r="F142" s="13">
        <v>597.6</v>
      </c>
      <c r="G142" s="25"/>
      <c r="J142" s="40"/>
      <c r="K142" s="41"/>
      <c r="L142" s="43"/>
      <c r="M142" s="43"/>
    </row>
    <row r="143" spans="1:13" ht="12.75" customHeight="1" x14ac:dyDescent="0.25">
      <c r="A143" s="90"/>
      <c r="B143" s="11" t="s">
        <v>25</v>
      </c>
      <c r="C143" s="12" t="s">
        <v>20</v>
      </c>
      <c r="D143" s="13">
        <f t="shared" si="3"/>
        <v>21.8</v>
      </c>
      <c r="E143" s="13">
        <v>21.8</v>
      </c>
      <c r="F143" s="13"/>
      <c r="G143" s="25"/>
      <c r="J143" s="40"/>
      <c r="K143" s="41"/>
      <c r="L143" s="42"/>
      <c r="M143" s="42"/>
    </row>
    <row r="144" spans="1:13" ht="12.75" customHeight="1" x14ac:dyDescent="0.25">
      <c r="A144" s="90"/>
      <c r="B144" s="20" t="s">
        <v>18</v>
      </c>
      <c r="C144" s="12" t="s">
        <v>20</v>
      </c>
      <c r="D144" s="13">
        <f t="shared" si="3"/>
        <v>4</v>
      </c>
      <c r="E144" s="13">
        <v>4</v>
      </c>
      <c r="F144" s="25"/>
      <c r="G144" s="25"/>
      <c r="J144" s="40"/>
      <c r="K144" s="41"/>
      <c r="L144" s="42"/>
      <c r="M144" s="42"/>
    </row>
    <row r="145" spans="1:14" ht="15" customHeight="1" x14ac:dyDescent="0.25">
      <c r="A145" s="90" t="s">
        <v>67</v>
      </c>
      <c r="B145" s="39" t="s">
        <v>68</v>
      </c>
      <c r="C145" s="27"/>
      <c r="D145" s="28">
        <f t="shared" si="3"/>
        <v>896.1</v>
      </c>
      <c r="E145" s="28">
        <f>SUM(E146:E150)</f>
        <v>896.1</v>
      </c>
      <c r="F145" s="28">
        <f>SUM(F146:F150)</f>
        <v>686.2</v>
      </c>
      <c r="G145" s="29">
        <f>SUM(G146:G150)</f>
        <v>0</v>
      </c>
      <c r="J145" s="40"/>
      <c r="K145" s="41"/>
      <c r="L145" s="42"/>
      <c r="M145" s="42"/>
    </row>
    <row r="146" spans="1:14" ht="12.75" customHeight="1" x14ac:dyDescent="0.25">
      <c r="A146" s="90"/>
      <c r="B146" s="22" t="s">
        <v>19</v>
      </c>
      <c r="C146" s="12" t="s">
        <v>15</v>
      </c>
      <c r="D146" s="13">
        <f t="shared" si="3"/>
        <v>39</v>
      </c>
      <c r="E146" s="13">
        <v>39</v>
      </c>
      <c r="F146" s="13"/>
      <c r="G146" s="47"/>
      <c r="I146" s="44"/>
      <c r="J146" s="40"/>
      <c r="K146" s="41"/>
      <c r="L146" s="42"/>
      <c r="M146" s="42"/>
      <c r="N146" s="42"/>
    </row>
    <row r="147" spans="1:14" ht="12.75" customHeight="1" x14ac:dyDescent="0.25">
      <c r="A147" s="90"/>
      <c r="B147" s="11" t="s">
        <v>14</v>
      </c>
      <c r="C147" s="12" t="s">
        <v>20</v>
      </c>
      <c r="D147" s="13">
        <f t="shared" ref="D147:D167" si="4">SUM(G147+E147)</f>
        <v>361.4</v>
      </c>
      <c r="E147" s="13">
        <v>361.4</v>
      </c>
      <c r="F147" s="13">
        <v>249.3</v>
      </c>
      <c r="G147" s="13"/>
      <c r="I147" s="44"/>
      <c r="J147" s="40"/>
      <c r="K147" s="41"/>
      <c r="L147" s="42"/>
      <c r="M147" s="42"/>
      <c r="N147" s="42"/>
    </row>
    <row r="148" spans="1:14" ht="12.75" customHeight="1" x14ac:dyDescent="0.25">
      <c r="A148" s="90"/>
      <c r="B148" s="11" t="s">
        <v>160</v>
      </c>
      <c r="C148" s="12" t="s">
        <v>20</v>
      </c>
      <c r="D148" s="13">
        <f t="shared" si="4"/>
        <v>456.6</v>
      </c>
      <c r="E148" s="13">
        <v>456.6</v>
      </c>
      <c r="F148" s="13">
        <v>436.9</v>
      </c>
      <c r="G148" s="13"/>
      <c r="I148" s="44"/>
      <c r="J148" s="40"/>
      <c r="K148" s="41"/>
      <c r="L148" s="42"/>
      <c r="M148" s="42"/>
      <c r="N148" s="42"/>
    </row>
    <row r="149" spans="1:14" ht="12.75" customHeight="1" x14ac:dyDescent="0.25">
      <c r="A149" s="90"/>
      <c r="B149" s="11" t="s">
        <v>25</v>
      </c>
      <c r="C149" s="12" t="s">
        <v>20</v>
      </c>
      <c r="D149" s="13">
        <f t="shared" si="4"/>
        <v>25.4</v>
      </c>
      <c r="E149" s="13">
        <v>25.4</v>
      </c>
      <c r="F149" s="13"/>
      <c r="G149" s="25"/>
      <c r="I149" s="44"/>
      <c r="J149" s="40"/>
      <c r="K149" s="41"/>
      <c r="L149" s="42"/>
      <c r="M149" s="42"/>
      <c r="N149" s="42"/>
    </row>
    <row r="150" spans="1:14" ht="12.75" customHeight="1" x14ac:dyDescent="0.25">
      <c r="A150" s="90"/>
      <c r="B150" s="20" t="s">
        <v>18</v>
      </c>
      <c r="C150" s="12" t="s">
        <v>20</v>
      </c>
      <c r="D150" s="13">
        <f t="shared" si="4"/>
        <v>13.7</v>
      </c>
      <c r="E150" s="13">
        <v>13.7</v>
      </c>
      <c r="F150" s="25"/>
      <c r="G150" s="25"/>
      <c r="I150" s="44"/>
      <c r="J150" s="40"/>
      <c r="K150" s="41"/>
      <c r="L150" s="42"/>
      <c r="M150" s="42"/>
      <c r="N150" s="42"/>
    </row>
    <row r="151" spans="1:14" ht="15" customHeight="1" x14ac:dyDescent="0.25">
      <c r="A151" s="90" t="s">
        <v>69</v>
      </c>
      <c r="B151" s="39" t="s">
        <v>70</v>
      </c>
      <c r="C151" s="27"/>
      <c r="D151" s="28">
        <f t="shared" si="4"/>
        <v>1319.9</v>
      </c>
      <c r="E151" s="28">
        <f>SUM(E152:E156)</f>
        <v>1319.9</v>
      </c>
      <c r="F151" s="28">
        <f>SUM(F152:F156)</f>
        <v>1054.8999999999999</v>
      </c>
      <c r="G151" s="29">
        <f>SUM(G152:G156)</f>
        <v>0</v>
      </c>
      <c r="I151" s="44"/>
      <c r="J151" s="40"/>
      <c r="K151" s="41"/>
      <c r="L151" s="42"/>
      <c r="M151" s="42"/>
      <c r="N151" s="42"/>
    </row>
    <row r="152" spans="1:14" ht="12.75" customHeight="1" x14ac:dyDescent="0.25">
      <c r="A152" s="90"/>
      <c r="B152" s="22" t="s">
        <v>19</v>
      </c>
      <c r="C152" s="12" t="s">
        <v>15</v>
      </c>
      <c r="D152" s="13">
        <f t="shared" si="4"/>
        <v>28</v>
      </c>
      <c r="E152" s="13">
        <v>28</v>
      </c>
      <c r="F152" s="13"/>
      <c r="G152" s="14"/>
      <c r="I152" s="44"/>
      <c r="J152" s="40"/>
      <c r="K152" s="41"/>
      <c r="L152" s="42"/>
      <c r="M152" s="42"/>
      <c r="N152" s="42"/>
    </row>
    <row r="153" spans="1:14" ht="12.75" customHeight="1" x14ac:dyDescent="0.25">
      <c r="A153" s="90"/>
      <c r="B153" s="11" t="s">
        <v>14</v>
      </c>
      <c r="C153" s="12" t="s">
        <v>20</v>
      </c>
      <c r="D153" s="13">
        <f t="shared" si="4"/>
        <v>411.6</v>
      </c>
      <c r="E153" s="13">
        <v>411.6</v>
      </c>
      <c r="F153" s="13">
        <v>224.6</v>
      </c>
      <c r="G153" s="25"/>
      <c r="I153" s="44"/>
      <c r="J153" s="40"/>
      <c r="K153" s="41"/>
      <c r="L153" s="42"/>
      <c r="M153" s="42"/>
      <c r="N153" s="42"/>
    </row>
    <row r="154" spans="1:14" ht="12.75" customHeight="1" x14ac:dyDescent="0.25">
      <c r="A154" s="90"/>
      <c r="B154" s="11" t="s">
        <v>160</v>
      </c>
      <c r="C154" s="12" t="s">
        <v>20</v>
      </c>
      <c r="D154" s="13">
        <f t="shared" si="4"/>
        <v>860.1</v>
      </c>
      <c r="E154" s="13">
        <v>860.1</v>
      </c>
      <c r="F154" s="13">
        <v>830.3</v>
      </c>
      <c r="G154" s="25"/>
      <c r="I154" s="44"/>
      <c r="J154" s="40"/>
      <c r="K154" s="41"/>
      <c r="L154" s="43"/>
      <c r="M154" s="43"/>
      <c r="N154" s="42"/>
    </row>
    <row r="155" spans="1:14" ht="12.75" customHeight="1" x14ac:dyDescent="0.25">
      <c r="A155" s="90"/>
      <c r="B155" s="11" t="s">
        <v>25</v>
      </c>
      <c r="C155" s="12" t="s">
        <v>20</v>
      </c>
      <c r="D155" s="13">
        <f t="shared" si="4"/>
        <v>16.8</v>
      </c>
      <c r="E155" s="13">
        <v>16.8</v>
      </c>
      <c r="F155" s="13"/>
      <c r="G155" s="25"/>
      <c r="I155" s="44"/>
      <c r="J155" s="40"/>
      <c r="K155" s="41"/>
      <c r="L155" s="43"/>
      <c r="M155" s="43"/>
      <c r="N155" s="42"/>
    </row>
    <row r="156" spans="1:14" ht="12.75" customHeight="1" x14ac:dyDescent="0.25">
      <c r="A156" s="90"/>
      <c r="B156" s="20" t="s">
        <v>18</v>
      </c>
      <c r="C156" s="12" t="s">
        <v>20</v>
      </c>
      <c r="D156" s="13">
        <f t="shared" si="4"/>
        <v>3.4</v>
      </c>
      <c r="E156" s="13">
        <v>3.4</v>
      </c>
      <c r="F156" s="25"/>
      <c r="G156" s="25"/>
      <c r="I156" s="44"/>
      <c r="J156" s="40"/>
      <c r="K156" s="41"/>
      <c r="L156" s="43"/>
      <c r="M156" s="43"/>
      <c r="N156" s="42"/>
    </row>
    <row r="157" spans="1:14" ht="15" customHeight="1" x14ac:dyDescent="0.25">
      <c r="A157" s="88" t="s">
        <v>71</v>
      </c>
      <c r="B157" s="26" t="s">
        <v>72</v>
      </c>
      <c r="C157" s="27"/>
      <c r="D157" s="28">
        <f t="shared" si="4"/>
        <v>366.3</v>
      </c>
      <c r="E157" s="28">
        <f>SUM(E158:E161)</f>
        <v>366.3</v>
      </c>
      <c r="F157" s="28">
        <f>SUM(F158:F161)</f>
        <v>307.5</v>
      </c>
      <c r="G157" s="29">
        <f>SUM(G158:G161)</f>
        <v>0</v>
      </c>
      <c r="I157" s="44"/>
      <c r="J157" s="40"/>
      <c r="K157" s="41"/>
      <c r="L157" s="43"/>
      <c r="M157" s="43"/>
      <c r="N157" s="42"/>
    </row>
    <row r="158" spans="1:14" ht="12.75" customHeight="1" x14ac:dyDescent="0.25">
      <c r="A158" s="89"/>
      <c r="B158" s="22" t="s">
        <v>19</v>
      </c>
      <c r="C158" s="12" t="s">
        <v>15</v>
      </c>
      <c r="D158" s="13">
        <f t="shared" si="4"/>
        <v>11</v>
      </c>
      <c r="E158" s="13">
        <v>11</v>
      </c>
      <c r="F158" s="13"/>
      <c r="G158" s="14"/>
      <c r="I158" s="44"/>
      <c r="J158" s="40"/>
      <c r="K158" s="41"/>
      <c r="L158" s="43"/>
      <c r="M158" s="43"/>
      <c r="N158" s="42"/>
    </row>
    <row r="159" spans="1:14" ht="12.75" customHeight="1" x14ac:dyDescent="0.25">
      <c r="A159" s="89"/>
      <c r="B159" s="11" t="s">
        <v>14</v>
      </c>
      <c r="C159" s="12" t="s">
        <v>20</v>
      </c>
      <c r="D159" s="13">
        <f t="shared" si="4"/>
        <v>152.5</v>
      </c>
      <c r="E159" s="13">
        <v>152.5</v>
      </c>
      <c r="F159" s="13">
        <v>116</v>
      </c>
      <c r="G159" s="25"/>
      <c r="I159" s="44"/>
      <c r="J159" s="40"/>
      <c r="K159" s="41"/>
      <c r="L159" s="43"/>
      <c r="M159" s="43"/>
      <c r="N159" s="42"/>
    </row>
    <row r="160" spans="1:14" ht="12.75" customHeight="1" x14ac:dyDescent="0.25">
      <c r="A160" s="89"/>
      <c r="B160" s="11" t="s">
        <v>160</v>
      </c>
      <c r="C160" s="12" t="s">
        <v>20</v>
      </c>
      <c r="D160" s="13">
        <f t="shared" si="4"/>
        <v>196.8</v>
      </c>
      <c r="E160" s="13">
        <v>196.8</v>
      </c>
      <c r="F160" s="13">
        <v>191.5</v>
      </c>
      <c r="G160" s="25"/>
      <c r="I160" s="44"/>
      <c r="J160" s="40"/>
      <c r="K160" s="41"/>
      <c r="L160" s="43"/>
      <c r="M160" s="43"/>
      <c r="N160" s="42"/>
    </row>
    <row r="161" spans="1:14" ht="12.75" customHeight="1" x14ac:dyDescent="0.25">
      <c r="A161" s="91"/>
      <c r="B161" s="20" t="s">
        <v>18</v>
      </c>
      <c r="C161" s="12" t="s">
        <v>20</v>
      </c>
      <c r="D161" s="13">
        <f t="shared" si="4"/>
        <v>6</v>
      </c>
      <c r="E161" s="13">
        <v>6</v>
      </c>
      <c r="F161" s="13"/>
      <c r="G161" s="25"/>
      <c r="I161" s="44"/>
      <c r="J161" s="40"/>
      <c r="K161" s="41"/>
      <c r="L161" s="43"/>
      <c r="M161" s="43"/>
      <c r="N161" s="42"/>
    </row>
    <row r="162" spans="1:14" ht="15" customHeight="1" x14ac:dyDescent="0.25">
      <c r="A162" s="88" t="s">
        <v>73</v>
      </c>
      <c r="B162" s="26" t="s">
        <v>74</v>
      </c>
      <c r="C162" s="27"/>
      <c r="D162" s="28">
        <f t="shared" si="4"/>
        <v>392.40000000000003</v>
      </c>
      <c r="E162" s="28">
        <f>SUM(E163:E167)</f>
        <v>392.40000000000003</v>
      </c>
      <c r="F162" s="28">
        <f>SUM(F163:F167)</f>
        <v>332.20000000000005</v>
      </c>
      <c r="G162" s="29">
        <f>SUM(G163:G167)</f>
        <v>0</v>
      </c>
      <c r="I162" s="44"/>
      <c r="J162" s="40"/>
      <c r="K162" s="41"/>
      <c r="L162" s="43"/>
      <c r="M162" s="43"/>
      <c r="N162" s="42"/>
    </row>
    <row r="163" spans="1:14" ht="12.75" customHeight="1" x14ac:dyDescent="0.25">
      <c r="A163" s="89"/>
      <c r="B163" s="22" t="s">
        <v>19</v>
      </c>
      <c r="C163" s="12" t="s">
        <v>15</v>
      </c>
      <c r="D163" s="13">
        <f t="shared" si="4"/>
        <v>7.5</v>
      </c>
      <c r="E163" s="13">
        <v>7.5</v>
      </c>
      <c r="F163" s="13"/>
      <c r="G163" s="14"/>
      <c r="I163" s="44"/>
      <c r="J163" s="40"/>
      <c r="K163" s="41"/>
      <c r="L163" s="43"/>
      <c r="M163" s="43"/>
      <c r="N163" s="42"/>
    </row>
    <row r="164" spans="1:14" ht="12.75" customHeight="1" x14ac:dyDescent="0.25">
      <c r="A164" s="89"/>
      <c r="B164" s="11" t="s">
        <v>14</v>
      </c>
      <c r="C164" s="12" t="s">
        <v>20</v>
      </c>
      <c r="D164" s="13">
        <f t="shared" si="4"/>
        <v>169.4</v>
      </c>
      <c r="E164" s="13">
        <v>169.4</v>
      </c>
      <c r="F164" s="13">
        <v>130.80000000000001</v>
      </c>
      <c r="G164" s="25"/>
      <c r="I164" s="44"/>
      <c r="J164" s="40"/>
      <c r="K164" s="41"/>
      <c r="L164" s="43"/>
      <c r="M164" s="43"/>
      <c r="N164" s="42"/>
    </row>
    <row r="165" spans="1:14" ht="12.75" customHeight="1" x14ac:dyDescent="0.25">
      <c r="A165" s="89"/>
      <c r="B165" s="11" t="s">
        <v>160</v>
      </c>
      <c r="C165" s="12" t="s">
        <v>20</v>
      </c>
      <c r="D165" s="13">
        <f t="shared" si="4"/>
        <v>207.9</v>
      </c>
      <c r="E165" s="13">
        <v>207.9</v>
      </c>
      <c r="F165" s="13">
        <v>201.4</v>
      </c>
      <c r="G165" s="25"/>
      <c r="I165" s="44"/>
      <c r="J165" s="40"/>
      <c r="K165" s="41"/>
      <c r="L165" s="43"/>
      <c r="M165" s="43"/>
      <c r="N165" s="42"/>
    </row>
    <row r="166" spans="1:14" ht="12.75" customHeight="1" x14ac:dyDescent="0.25">
      <c r="A166" s="89"/>
      <c r="B166" s="11" t="s">
        <v>25</v>
      </c>
      <c r="C166" s="12" t="s">
        <v>20</v>
      </c>
      <c r="D166" s="13">
        <f t="shared" si="4"/>
        <v>3.8</v>
      </c>
      <c r="E166" s="13">
        <v>3.8</v>
      </c>
      <c r="F166" s="13"/>
      <c r="G166" s="25"/>
      <c r="I166" s="44"/>
      <c r="J166" s="40"/>
      <c r="K166" s="41"/>
      <c r="L166" s="43"/>
      <c r="M166" s="43"/>
      <c r="N166" s="42"/>
    </row>
    <row r="167" spans="1:14" ht="12.75" customHeight="1" x14ac:dyDescent="0.25">
      <c r="A167" s="91"/>
      <c r="B167" s="20" t="s">
        <v>18</v>
      </c>
      <c r="C167" s="12" t="s">
        <v>20</v>
      </c>
      <c r="D167" s="13">
        <f t="shared" si="4"/>
        <v>3.8</v>
      </c>
      <c r="E167" s="13">
        <v>3.8</v>
      </c>
      <c r="F167" s="13"/>
      <c r="G167" s="25"/>
      <c r="I167" s="44"/>
      <c r="J167" s="40"/>
      <c r="K167" s="41"/>
      <c r="L167" s="43"/>
      <c r="M167" s="43"/>
      <c r="N167" s="42"/>
    </row>
    <row r="168" spans="1:14" ht="15" customHeight="1" x14ac:dyDescent="0.25">
      <c r="A168" s="88" t="s">
        <v>75</v>
      </c>
      <c r="B168" s="26" t="s">
        <v>77</v>
      </c>
      <c r="C168" s="27"/>
      <c r="D168" s="28">
        <f t="shared" ref="D168:D230" si="5">SUM(G168+E168)</f>
        <v>444.3</v>
      </c>
      <c r="E168" s="28">
        <f>SUM(E169:E172)</f>
        <v>444.3</v>
      </c>
      <c r="F168" s="28">
        <f>SUM(F169:F172)</f>
        <v>370.8</v>
      </c>
      <c r="G168" s="29">
        <f>SUM(G169:G172)</f>
        <v>0</v>
      </c>
      <c r="I168" s="44"/>
      <c r="J168" s="40"/>
      <c r="K168" s="41"/>
      <c r="L168" s="43"/>
      <c r="M168" s="43"/>
      <c r="N168" s="42"/>
    </row>
    <row r="169" spans="1:14" ht="12.75" customHeight="1" x14ac:dyDescent="0.25">
      <c r="A169" s="89"/>
      <c r="B169" s="22" t="s">
        <v>19</v>
      </c>
      <c r="C169" s="12" t="s">
        <v>15</v>
      </c>
      <c r="D169" s="13">
        <f t="shared" si="5"/>
        <v>14</v>
      </c>
      <c r="E169" s="13">
        <v>14</v>
      </c>
      <c r="F169" s="13"/>
      <c r="G169" s="47"/>
      <c r="I169" s="44"/>
      <c r="J169" s="40"/>
      <c r="K169" s="41"/>
      <c r="L169" s="43"/>
      <c r="M169" s="43"/>
      <c r="N169" s="42"/>
    </row>
    <row r="170" spans="1:14" ht="12.75" customHeight="1" x14ac:dyDescent="0.25">
      <c r="A170" s="89"/>
      <c r="B170" s="11" t="s">
        <v>14</v>
      </c>
      <c r="C170" s="12" t="s">
        <v>20</v>
      </c>
      <c r="D170" s="13">
        <f t="shared" si="5"/>
        <v>228.5</v>
      </c>
      <c r="E170" s="13">
        <v>228.5</v>
      </c>
      <c r="F170" s="13">
        <v>184</v>
      </c>
      <c r="G170" s="13"/>
      <c r="I170" s="44"/>
      <c r="J170" s="40"/>
      <c r="K170" s="41"/>
      <c r="L170" s="43"/>
      <c r="M170" s="43"/>
      <c r="N170" s="42"/>
    </row>
    <row r="171" spans="1:14" ht="12.75" customHeight="1" x14ac:dyDescent="0.25">
      <c r="A171" s="89"/>
      <c r="B171" s="11" t="s">
        <v>160</v>
      </c>
      <c r="C171" s="12" t="s">
        <v>20</v>
      </c>
      <c r="D171" s="13">
        <f t="shared" si="5"/>
        <v>192.5</v>
      </c>
      <c r="E171" s="13">
        <v>192.5</v>
      </c>
      <c r="F171" s="13">
        <v>186.8</v>
      </c>
      <c r="G171" s="25"/>
      <c r="I171" s="44"/>
      <c r="J171" s="40"/>
      <c r="K171" s="41"/>
      <c r="L171" s="43"/>
      <c r="M171" s="43"/>
      <c r="N171" s="42"/>
    </row>
    <row r="172" spans="1:14" ht="12.75" customHeight="1" x14ac:dyDescent="0.25">
      <c r="A172" s="91"/>
      <c r="B172" s="20" t="s">
        <v>18</v>
      </c>
      <c r="C172" s="12" t="s">
        <v>20</v>
      </c>
      <c r="D172" s="13">
        <f t="shared" si="5"/>
        <v>9.3000000000000007</v>
      </c>
      <c r="E172" s="13">
        <v>9.3000000000000007</v>
      </c>
      <c r="F172" s="13"/>
      <c r="G172" s="25"/>
      <c r="I172" s="44"/>
      <c r="J172" s="40"/>
      <c r="K172" s="41"/>
      <c r="L172" s="43"/>
      <c r="M172" s="43"/>
      <c r="N172" s="42"/>
    </row>
    <row r="173" spans="1:14" ht="15" customHeight="1" x14ac:dyDescent="0.25">
      <c r="A173" s="88" t="s">
        <v>76</v>
      </c>
      <c r="B173" s="26" t="s">
        <v>79</v>
      </c>
      <c r="C173" s="27"/>
      <c r="D173" s="28">
        <f t="shared" si="5"/>
        <v>343.19999999999993</v>
      </c>
      <c r="E173" s="28">
        <f>SUM(E174:E178)</f>
        <v>343.19999999999993</v>
      </c>
      <c r="F173" s="28">
        <f>SUM(F174:F178)</f>
        <v>278.3</v>
      </c>
      <c r="G173" s="29">
        <f>SUM(G174:G178)</f>
        <v>0</v>
      </c>
      <c r="I173" s="44"/>
      <c r="J173" s="40"/>
      <c r="K173" s="41"/>
      <c r="L173" s="43"/>
      <c r="M173" s="43"/>
      <c r="N173" s="42"/>
    </row>
    <row r="174" spans="1:14" ht="12.75" customHeight="1" x14ac:dyDescent="0.25">
      <c r="A174" s="89"/>
      <c r="B174" s="22" t="s">
        <v>19</v>
      </c>
      <c r="C174" s="12" t="s">
        <v>15</v>
      </c>
      <c r="D174" s="13">
        <f t="shared" si="5"/>
        <v>8</v>
      </c>
      <c r="E174" s="13">
        <v>8</v>
      </c>
      <c r="F174" s="13"/>
      <c r="G174" s="47"/>
      <c r="I174" s="44"/>
      <c r="J174" s="40"/>
      <c r="K174" s="41"/>
      <c r="L174" s="43"/>
      <c r="M174" s="43"/>
      <c r="N174" s="42"/>
    </row>
    <row r="175" spans="1:14" ht="12.75" customHeight="1" x14ac:dyDescent="0.25">
      <c r="A175" s="89"/>
      <c r="B175" s="11" t="s">
        <v>14</v>
      </c>
      <c r="C175" s="12" t="s">
        <v>20</v>
      </c>
      <c r="D175" s="13">
        <f t="shared" si="5"/>
        <v>157.30000000000001</v>
      </c>
      <c r="E175" s="13">
        <v>157.30000000000001</v>
      </c>
      <c r="F175" s="13">
        <v>121.4</v>
      </c>
      <c r="G175" s="13"/>
      <c r="I175" s="44"/>
      <c r="J175" s="40"/>
      <c r="K175" s="41"/>
      <c r="L175" s="43"/>
      <c r="M175" s="43"/>
      <c r="N175" s="42"/>
    </row>
    <row r="176" spans="1:14" ht="12.75" customHeight="1" x14ac:dyDescent="0.25">
      <c r="A176" s="89"/>
      <c r="B176" s="11" t="s">
        <v>160</v>
      </c>
      <c r="C176" s="12" t="s">
        <v>20</v>
      </c>
      <c r="D176" s="13">
        <f t="shared" si="5"/>
        <v>161.1</v>
      </c>
      <c r="E176" s="13">
        <v>161.1</v>
      </c>
      <c r="F176" s="13">
        <v>156.9</v>
      </c>
      <c r="G176" s="25"/>
      <c r="I176" s="44"/>
      <c r="J176" s="40"/>
      <c r="K176" s="41"/>
      <c r="L176" s="43"/>
      <c r="M176" s="43"/>
      <c r="N176" s="42"/>
    </row>
    <row r="177" spans="1:14" ht="12.75" customHeight="1" x14ac:dyDescent="0.25">
      <c r="A177" s="89"/>
      <c r="B177" s="11" t="s">
        <v>25</v>
      </c>
      <c r="C177" s="12" t="s">
        <v>20</v>
      </c>
      <c r="D177" s="13">
        <f>SUM(G177+E177)</f>
        <v>14.4</v>
      </c>
      <c r="E177" s="13">
        <v>14.4</v>
      </c>
      <c r="F177" s="13"/>
      <c r="G177" s="25"/>
      <c r="I177" s="44"/>
      <c r="J177" s="40"/>
      <c r="K177" s="41"/>
      <c r="L177" s="43"/>
      <c r="M177" s="43"/>
      <c r="N177" s="42"/>
    </row>
    <row r="178" spans="1:14" ht="12.75" customHeight="1" x14ac:dyDescent="0.25">
      <c r="A178" s="91"/>
      <c r="B178" s="20" t="s">
        <v>18</v>
      </c>
      <c r="C178" s="12" t="s">
        <v>20</v>
      </c>
      <c r="D178" s="13">
        <f t="shared" si="5"/>
        <v>2.4</v>
      </c>
      <c r="E178" s="13">
        <v>2.4</v>
      </c>
      <c r="F178" s="13"/>
      <c r="G178" s="25"/>
      <c r="I178" s="44"/>
      <c r="J178" s="40"/>
      <c r="K178" s="41"/>
      <c r="L178" s="43"/>
      <c r="M178" s="43"/>
      <c r="N178" s="42"/>
    </row>
    <row r="179" spans="1:14" ht="15" customHeight="1" x14ac:dyDescent="0.25">
      <c r="A179" s="88" t="s">
        <v>78</v>
      </c>
      <c r="B179" s="26" t="s">
        <v>81</v>
      </c>
      <c r="C179" s="27"/>
      <c r="D179" s="28">
        <f t="shared" si="5"/>
        <v>438.8</v>
      </c>
      <c r="E179" s="28">
        <f>SUM(E180:E184)</f>
        <v>438.8</v>
      </c>
      <c r="F179" s="28">
        <f>SUM(F180:F184)</f>
        <v>364.20000000000005</v>
      </c>
      <c r="G179" s="29">
        <f>SUM(G180:G184)</f>
        <v>0</v>
      </c>
      <c r="I179" s="44"/>
      <c r="J179" s="40"/>
      <c r="K179" s="41"/>
      <c r="L179" s="43"/>
      <c r="M179" s="43"/>
      <c r="N179" s="42"/>
    </row>
    <row r="180" spans="1:14" ht="12.75" customHeight="1" x14ac:dyDescent="0.25">
      <c r="A180" s="89"/>
      <c r="B180" s="22" t="s">
        <v>19</v>
      </c>
      <c r="C180" s="12" t="s">
        <v>15</v>
      </c>
      <c r="D180" s="13">
        <f t="shared" si="5"/>
        <v>14.5</v>
      </c>
      <c r="E180" s="13">
        <v>14.5</v>
      </c>
      <c r="F180" s="13"/>
      <c r="G180" s="14"/>
      <c r="I180" s="44"/>
      <c r="J180" s="40"/>
      <c r="K180" s="41"/>
      <c r="L180" s="43"/>
      <c r="M180" s="43"/>
      <c r="N180" s="42"/>
    </row>
    <row r="181" spans="1:14" ht="12.75" customHeight="1" x14ac:dyDescent="0.25">
      <c r="A181" s="89"/>
      <c r="B181" s="11" t="s">
        <v>14</v>
      </c>
      <c r="C181" s="12" t="s">
        <v>20</v>
      </c>
      <c r="D181" s="13">
        <f t="shared" si="5"/>
        <v>163.9</v>
      </c>
      <c r="E181" s="13">
        <v>163.9</v>
      </c>
      <c r="F181" s="13">
        <v>121.4</v>
      </c>
      <c r="G181" s="25"/>
      <c r="I181" s="44"/>
      <c r="J181" s="40"/>
      <c r="K181" s="41"/>
      <c r="L181" s="43"/>
      <c r="M181" s="43"/>
      <c r="N181" s="42"/>
    </row>
    <row r="182" spans="1:14" ht="12.75" customHeight="1" x14ac:dyDescent="0.25">
      <c r="A182" s="89"/>
      <c r="B182" s="11" t="s">
        <v>160</v>
      </c>
      <c r="C182" s="12" t="s">
        <v>20</v>
      </c>
      <c r="D182" s="13">
        <f t="shared" si="5"/>
        <v>249.4</v>
      </c>
      <c r="E182" s="13">
        <v>249.4</v>
      </c>
      <c r="F182" s="13">
        <v>242.8</v>
      </c>
      <c r="G182" s="25"/>
      <c r="I182" s="44"/>
      <c r="J182" s="40"/>
      <c r="K182" s="41"/>
      <c r="L182" s="43"/>
      <c r="M182" s="43"/>
      <c r="N182" s="42"/>
    </row>
    <row r="183" spans="1:14" ht="12.75" customHeight="1" x14ac:dyDescent="0.25">
      <c r="A183" s="89"/>
      <c r="B183" s="11" t="s">
        <v>25</v>
      </c>
      <c r="C183" s="12" t="s">
        <v>20</v>
      </c>
      <c r="D183" s="13">
        <f t="shared" si="5"/>
        <v>7.3</v>
      </c>
      <c r="E183" s="13">
        <v>7.3</v>
      </c>
      <c r="F183" s="13"/>
      <c r="G183" s="25"/>
      <c r="I183" s="44"/>
      <c r="J183" s="40"/>
      <c r="K183" s="41"/>
      <c r="L183" s="43"/>
      <c r="M183" s="43"/>
      <c r="N183" s="42"/>
    </row>
    <row r="184" spans="1:14" ht="12.75" customHeight="1" x14ac:dyDescent="0.25">
      <c r="A184" s="91"/>
      <c r="B184" s="20" t="s">
        <v>18</v>
      </c>
      <c r="C184" s="12" t="s">
        <v>20</v>
      </c>
      <c r="D184" s="13">
        <f t="shared" si="5"/>
        <v>3.7</v>
      </c>
      <c r="E184" s="13">
        <v>3.7</v>
      </c>
      <c r="F184" s="13"/>
      <c r="G184" s="25"/>
      <c r="I184" s="44"/>
      <c r="J184" s="40"/>
      <c r="K184" s="41"/>
      <c r="L184" s="43"/>
      <c r="M184" s="43"/>
      <c r="N184" s="42"/>
    </row>
    <row r="185" spans="1:14" ht="15" customHeight="1" x14ac:dyDescent="0.25">
      <c r="A185" s="88" t="s">
        <v>80</v>
      </c>
      <c r="B185" s="26" t="s">
        <v>83</v>
      </c>
      <c r="C185" s="27"/>
      <c r="D185" s="28">
        <f t="shared" si="5"/>
        <v>499.1</v>
      </c>
      <c r="E185" s="28">
        <f>SUM(E186:E189)</f>
        <v>499.1</v>
      </c>
      <c r="F185" s="28">
        <f>SUM(F186:F189)</f>
        <v>407</v>
      </c>
      <c r="G185" s="29">
        <f>SUM(G186:G189)</f>
        <v>0</v>
      </c>
      <c r="I185" s="44"/>
      <c r="J185" s="40"/>
      <c r="K185" s="41"/>
      <c r="L185" s="43"/>
      <c r="M185" s="43"/>
      <c r="N185" s="42"/>
    </row>
    <row r="186" spans="1:14" ht="12.75" customHeight="1" x14ac:dyDescent="0.25">
      <c r="A186" s="89"/>
      <c r="B186" s="22" t="s">
        <v>19</v>
      </c>
      <c r="C186" s="12" t="s">
        <v>15</v>
      </c>
      <c r="D186" s="13">
        <f t="shared" si="5"/>
        <v>15</v>
      </c>
      <c r="E186" s="13">
        <v>15</v>
      </c>
      <c r="F186" s="13"/>
      <c r="G186" s="14"/>
      <c r="I186" s="44"/>
      <c r="J186" s="40"/>
      <c r="K186" s="41"/>
      <c r="L186" s="43"/>
      <c r="M186" s="43"/>
      <c r="N186" s="42"/>
    </row>
    <row r="187" spans="1:14" ht="12.75" customHeight="1" x14ac:dyDescent="0.25">
      <c r="A187" s="89"/>
      <c r="B187" s="11" t="s">
        <v>14</v>
      </c>
      <c r="C187" s="12" t="s">
        <v>20</v>
      </c>
      <c r="D187" s="13">
        <f t="shared" si="5"/>
        <v>182.8</v>
      </c>
      <c r="E187" s="13">
        <v>182.8</v>
      </c>
      <c r="F187" s="13">
        <v>130.30000000000001</v>
      </c>
      <c r="G187" s="25"/>
      <c r="I187" s="44"/>
      <c r="J187" s="40"/>
      <c r="K187" s="41"/>
      <c r="L187" s="43"/>
      <c r="M187" s="43"/>
      <c r="N187" s="42"/>
    </row>
    <row r="188" spans="1:14" ht="12.75" customHeight="1" x14ac:dyDescent="0.25">
      <c r="A188" s="89"/>
      <c r="B188" s="11" t="s">
        <v>160</v>
      </c>
      <c r="C188" s="12" t="s">
        <v>20</v>
      </c>
      <c r="D188" s="13">
        <f t="shared" si="5"/>
        <v>284.3</v>
      </c>
      <c r="E188" s="13">
        <v>284.3</v>
      </c>
      <c r="F188" s="13">
        <v>276.7</v>
      </c>
      <c r="G188" s="25"/>
      <c r="J188" s="40"/>
      <c r="K188" s="41"/>
      <c r="L188" s="43"/>
      <c r="M188" s="43"/>
      <c r="N188" s="42"/>
    </row>
    <row r="189" spans="1:14" ht="12.75" customHeight="1" x14ac:dyDescent="0.25">
      <c r="A189" s="91"/>
      <c r="B189" s="20" t="s">
        <v>18</v>
      </c>
      <c r="C189" s="12" t="s">
        <v>20</v>
      </c>
      <c r="D189" s="13">
        <f t="shared" si="5"/>
        <v>17</v>
      </c>
      <c r="E189" s="13">
        <v>17</v>
      </c>
      <c r="F189" s="13"/>
      <c r="G189" s="25"/>
      <c r="J189" s="40"/>
      <c r="K189" s="41"/>
      <c r="L189" s="43"/>
      <c r="M189" s="43"/>
      <c r="N189" s="42"/>
    </row>
    <row r="190" spans="1:14" ht="15" customHeight="1" x14ac:dyDescent="0.25">
      <c r="A190" s="88" t="s">
        <v>82</v>
      </c>
      <c r="B190" s="26" t="s">
        <v>85</v>
      </c>
      <c r="C190" s="27"/>
      <c r="D190" s="28">
        <f t="shared" si="5"/>
        <v>510.2</v>
      </c>
      <c r="E190" s="28">
        <f>SUM(E191:E194)</f>
        <v>510.2</v>
      </c>
      <c r="F190" s="28">
        <f>SUM(F191:F194)</f>
        <v>421.9</v>
      </c>
      <c r="G190" s="29">
        <f>SUM(G191:G194)</f>
        <v>0</v>
      </c>
      <c r="J190" s="40"/>
      <c r="K190" s="41"/>
      <c r="L190" s="43"/>
      <c r="M190" s="43"/>
      <c r="N190" s="42"/>
    </row>
    <row r="191" spans="1:14" ht="12.75" customHeight="1" x14ac:dyDescent="0.25">
      <c r="A191" s="89"/>
      <c r="B191" s="22" t="s">
        <v>19</v>
      </c>
      <c r="C191" s="12" t="s">
        <v>15</v>
      </c>
      <c r="D191" s="13">
        <f t="shared" si="5"/>
        <v>13</v>
      </c>
      <c r="E191" s="13">
        <v>13</v>
      </c>
      <c r="F191" s="13"/>
      <c r="G191" s="14"/>
      <c r="J191" s="40"/>
      <c r="K191" s="41"/>
      <c r="L191" s="43"/>
      <c r="M191" s="43"/>
      <c r="N191" s="42"/>
    </row>
    <row r="192" spans="1:14" ht="12.75" customHeight="1" x14ac:dyDescent="0.25">
      <c r="A192" s="89"/>
      <c r="B192" s="11" t="s">
        <v>14</v>
      </c>
      <c r="C192" s="12" t="s">
        <v>20</v>
      </c>
      <c r="D192" s="13">
        <f t="shared" si="5"/>
        <v>232</v>
      </c>
      <c r="E192" s="13">
        <v>232</v>
      </c>
      <c r="F192" s="13">
        <v>181.4</v>
      </c>
      <c r="G192" s="25"/>
      <c r="J192" s="40"/>
      <c r="K192" s="41"/>
      <c r="L192" s="43"/>
      <c r="M192" s="43"/>
      <c r="N192" s="42"/>
    </row>
    <row r="193" spans="1:20" ht="12.75" customHeight="1" x14ac:dyDescent="0.25">
      <c r="A193" s="89"/>
      <c r="B193" s="11" t="s">
        <v>160</v>
      </c>
      <c r="C193" s="12" t="s">
        <v>20</v>
      </c>
      <c r="D193" s="13">
        <f t="shared" si="5"/>
        <v>247.9</v>
      </c>
      <c r="E193" s="13">
        <v>247.9</v>
      </c>
      <c r="F193" s="13">
        <v>240.5</v>
      </c>
      <c r="G193" s="25"/>
      <c r="J193" s="40"/>
      <c r="K193" s="41"/>
      <c r="L193" s="43"/>
      <c r="M193" s="43"/>
      <c r="N193" s="42"/>
    </row>
    <row r="194" spans="1:20" ht="12.75" customHeight="1" x14ac:dyDescent="0.25">
      <c r="A194" s="91"/>
      <c r="B194" s="20" t="s">
        <v>18</v>
      </c>
      <c r="C194" s="12" t="s">
        <v>20</v>
      </c>
      <c r="D194" s="13">
        <f t="shared" si="5"/>
        <v>17.3</v>
      </c>
      <c r="E194" s="13">
        <v>17.3</v>
      </c>
      <c r="F194" s="13"/>
      <c r="G194" s="25"/>
      <c r="J194" s="40"/>
      <c r="K194" s="41"/>
      <c r="L194" s="43"/>
      <c r="M194" s="43"/>
      <c r="N194" s="42"/>
    </row>
    <row r="195" spans="1:20" ht="15" customHeight="1" x14ac:dyDescent="0.25">
      <c r="A195" s="88" t="s">
        <v>84</v>
      </c>
      <c r="B195" s="26" t="s">
        <v>86</v>
      </c>
      <c r="C195" s="27"/>
      <c r="D195" s="28">
        <f t="shared" si="5"/>
        <v>489.29999999999995</v>
      </c>
      <c r="E195" s="28">
        <f>SUM(E196:E200)</f>
        <v>489.29999999999995</v>
      </c>
      <c r="F195" s="28">
        <f>SUM(F196:F200)</f>
        <v>369.79999999999995</v>
      </c>
      <c r="G195" s="29">
        <f>SUM(G196:G200)</f>
        <v>0</v>
      </c>
      <c r="J195" s="40"/>
      <c r="K195" s="41"/>
      <c r="L195" s="43"/>
      <c r="M195" s="43"/>
      <c r="N195" s="42"/>
    </row>
    <row r="196" spans="1:20" ht="12.75" customHeight="1" x14ac:dyDescent="0.25">
      <c r="A196" s="89"/>
      <c r="B196" s="22" t="s">
        <v>19</v>
      </c>
      <c r="C196" s="12" t="s">
        <v>15</v>
      </c>
      <c r="D196" s="13">
        <f t="shared" si="5"/>
        <v>26</v>
      </c>
      <c r="E196" s="13">
        <v>26</v>
      </c>
      <c r="F196" s="13"/>
      <c r="G196" s="47"/>
      <c r="J196" s="40"/>
      <c r="K196" s="41"/>
      <c r="L196" s="43"/>
      <c r="M196" s="43"/>
      <c r="N196" s="42"/>
    </row>
    <row r="197" spans="1:20" ht="12.75" customHeight="1" x14ac:dyDescent="0.25">
      <c r="A197" s="89"/>
      <c r="B197" s="11" t="s">
        <v>14</v>
      </c>
      <c r="C197" s="12" t="s">
        <v>20</v>
      </c>
      <c r="D197" s="13">
        <f t="shared" si="5"/>
        <v>182.7</v>
      </c>
      <c r="E197" s="13">
        <v>182.7</v>
      </c>
      <c r="F197" s="13">
        <v>118.6</v>
      </c>
      <c r="G197" s="13"/>
      <c r="J197" s="40"/>
      <c r="K197" s="41"/>
      <c r="L197" s="42"/>
      <c r="M197" s="42"/>
      <c r="N197" s="42"/>
    </row>
    <row r="198" spans="1:20" ht="12.75" customHeight="1" x14ac:dyDescent="0.25">
      <c r="A198" s="89"/>
      <c r="B198" s="11" t="s">
        <v>160</v>
      </c>
      <c r="C198" s="12" t="s">
        <v>20</v>
      </c>
      <c r="D198" s="13">
        <f t="shared" si="5"/>
        <v>258.5</v>
      </c>
      <c r="E198" s="13">
        <v>258.5</v>
      </c>
      <c r="F198" s="13">
        <v>251.2</v>
      </c>
      <c r="G198" s="25"/>
      <c r="J198" s="42"/>
      <c r="K198" s="42"/>
      <c r="L198" s="42"/>
      <c r="M198" s="42"/>
      <c r="N198" s="45"/>
      <c r="O198" s="40"/>
      <c r="P198" s="41"/>
      <c r="Q198" s="43"/>
      <c r="R198" s="43"/>
      <c r="S198" s="43"/>
      <c r="T198" s="43"/>
    </row>
    <row r="199" spans="1:20" ht="12.75" customHeight="1" x14ac:dyDescent="0.25">
      <c r="A199" s="89"/>
      <c r="B199" s="11" t="s">
        <v>25</v>
      </c>
      <c r="C199" s="12" t="s">
        <v>20</v>
      </c>
      <c r="D199" s="13">
        <f t="shared" si="5"/>
        <v>17.899999999999999</v>
      </c>
      <c r="E199" s="13">
        <v>17.899999999999999</v>
      </c>
      <c r="F199" s="13"/>
      <c r="G199" s="25"/>
      <c r="J199" s="42"/>
      <c r="K199" s="42"/>
      <c r="L199" s="42"/>
      <c r="M199" s="42"/>
      <c r="N199" s="45"/>
      <c r="O199" s="40"/>
      <c r="P199" s="41"/>
      <c r="Q199" s="43"/>
      <c r="R199" s="43"/>
      <c r="S199" s="43"/>
      <c r="T199" s="43"/>
    </row>
    <row r="200" spans="1:20" ht="12.75" customHeight="1" x14ac:dyDescent="0.25">
      <c r="A200" s="91"/>
      <c r="B200" s="20" t="s">
        <v>18</v>
      </c>
      <c r="C200" s="12" t="s">
        <v>20</v>
      </c>
      <c r="D200" s="13">
        <f t="shared" si="5"/>
        <v>4.2</v>
      </c>
      <c r="E200" s="13">
        <v>4.2</v>
      </c>
      <c r="F200" s="13"/>
      <c r="G200" s="25"/>
      <c r="J200" s="42"/>
      <c r="K200" s="42"/>
      <c r="L200" s="42"/>
      <c r="M200" s="42"/>
      <c r="N200" s="45"/>
      <c r="O200" s="40"/>
      <c r="P200" s="41"/>
      <c r="Q200" s="43"/>
      <c r="R200" s="43"/>
      <c r="S200" s="43"/>
      <c r="T200" s="43"/>
    </row>
    <row r="201" spans="1:20" ht="15" customHeight="1" x14ac:dyDescent="0.25">
      <c r="A201" s="88" t="s">
        <v>162</v>
      </c>
      <c r="B201" s="26" t="s">
        <v>88</v>
      </c>
      <c r="C201" s="27"/>
      <c r="D201" s="28">
        <f t="shared" si="5"/>
        <v>405.2</v>
      </c>
      <c r="E201" s="28">
        <f>SUM(E202:E205)</f>
        <v>405.2</v>
      </c>
      <c r="F201" s="28">
        <f>SUM(F202:F205)</f>
        <v>331.4</v>
      </c>
      <c r="G201" s="29">
        <f>SUM(G202:G205)</f>
        <v>0</v>
      </c>
      <c r="J201" s="42"/>
      <c r="K201" s="42"/>
      <c r="L201" s="42"/>
      <c r="M201" s="42"/>
      <c r="N201" s="45"/>
      <c r="O201" s="40"/>
      <c r="P201" s="41"/>
      <c r="Q201" s="43"/>
      <c r="R201" s="43"/>
      <c r="S201" s="43"/>
      <c r="T201" s="43"/>
    </row>
    <row r="202" spans="1:20" ht="12.75" customHeight="1" x14ac:dyDescent="0.25">
      <c r="A202" s="89"/>
      <c r="B202" s="22" t="s">
        <v>19</v>
      </c>
      <c r="C202" s="12" t="s">
        <v>15</v>
      </c>
      <c r="D202" s="13">
        <f t="shared" si="5"/>
        <v>13</v>
      </c>
      <c r="E202" s="13">
        <v>13</v>
      </c>
      <c r="F202" s="13"/>
      <c r="G202" s="14"/>
      <c r="N202" s="45"/>
      <c r="O202" s="40"/>
      <c r="P202" s="41"/>
      <c r="Q202" s="43"/>
      <c r="R202" s="43"/>
      <c r="S202" s="43"/>
      <c r="T202" s="43"/>
    </row>
    <row r="203" spans="1:20" ht="12.75" customHeight="1" x14ac:dyDescent="0.25">
      <c r="A203" s="89"/>
      <c r="B203" s="11" t="s">
        <v>14</v>
      </c>
      <c r="C203" s="12" t="s">
        <v>20</v>
      </c>
      <c r="D203" s="13">
        <f t="shared" si="5"/>
        <v>186.6</v>
      </c>
      <c r="E203" s="13">
        <v>186.6</v>
      </c>
      <c r="F203" s="13">
        <v>143.19999999999999</v>
      </c>
      <c r="G203" s="25"/>
      <c r="N203" s="45"/>
      <c r="O203" s="40"/>
      <c r="P203" s="41"/>
      <c r="Q203" s="43"/>
      <c r="R203" s="43"/>
      <c r="S203" s="43"/>
      <c r="T203" s="43"/>
    </row>
    <row r="204" spans="1:20" ht="12.75" customHeight="1" x14ac:dyDescent="0.25">
      <c r="A204" s="89"/>
      <c r="B204" s="11" t="s">
        <v>160</v>
      </c>
      <c r="C204" s="12" t="s">
        <v>20</v>
      </c>
      <c r="D204" s="13">
        <f t="shared" si="5"/>
        <v>193.4</v>
      </c>
      <c r="E204" s="13">
        <v>193.4</v>
      </c>
      <c r="F204" s="13">
        <v>188.2</v>
      </c>
      <c r="G204" s="25"/>
      <c r="N204" s="45"/>
      <c r="O204" s="40"/>
      <c r="P204" s="41"/>
      <c r="Q204" s="43"/>
      <c r="R204" s="43"/>
      <c r="S204" s="43"/>
      <c r="T204" s="43"/>
    </row>
    <row r="205" spans="1:20" ht="12.75" customHeight="1" x14ac:dyDescent="0.25">
      <c r="A205" s="91"/>
      <c r="B205" s="20" t="s">
        <v>18</v>
      </c>
      <c r="C205" s="12" t="s">
        <v>20</v>
      </c>
      <c r="D205" s="13">
        <f t="shared" si="5"/>
        <v>12.2</v>
      </c>
      <c r="E205" s="13">
        <v>12.2</v>
      </c>
      <c r="F205" s="13"/>
      <c r="G205" s="25"/>
      <c r="N205" s="45"/>
      <c r="O205" s="40"/>
      <c r="P205" s="41"/>
      <c r="Q205" s="43"/>
      <c r="R205" s="43"/>
      <c r="S205" s="43"/>
      <c r="T205" s="43"/>
    </row>
    <row r="206" spans="1:20" ht="15" customHeight="1" x14ac:dyDescent="0.25">
      <c r="A206" s="88" t="s">
        <v>87</v>
      </c>
      <c r="B206" s="26" t="s">
        <v>90</v>
      </c>
      <c r="C206" s="27"/>
      <c r="D206" s="28">
        <f t="shared" si="5"/>
        <v>217.2</v>
      </c>
      <c r="E206" s="28">
        <f>SUM(E207:E210)</f>
        <v>217.2</v>
      </c>
      <c r="F206" s="28">
        <f>SUM(F207:F210)</f>
        <v>178.6</v>
      </c>
      <c r="G206" s="29">
        <f>SUM(G207:G210)</f>
        <v>0</v>
      </c>
      <c r="N206" s="45"/>
      <c r="O206" s="40"/>
      <c r="P206" s="41"/>
      <c r="Q206" s="43"/>
      <c r="R206" s="43"/>
      <c r="S206" s="43"/>
      <c r="T206" s="43"/>
    </row>
    <row r="207" spans="1:20" ht="12.95" customHeight="1" x14ac:dyDescent="0.25">
      <c r="A207" s="89"/>
      <c r="B207" s="22" t="s">
        <v>19</v>
      </c>
      <c r="C207" s="12" t="s">
        <v>15</v>
      </c>
      <c r="D207" s="13">
        <f t="shared" si="5"/>
        <v>1.2</v>
      </c>
      <c r="E207" s="13">
        <v>1.2</v>
      </c>
      <c r="F207" s="13"/>
      <c r="G207" s="14"/>
      <c r="N207" s="45"/>
      <c r="O207" s="40"/>
      <c r="P207" s="41"/>
      <c r="Q207" s="43"/>
      <c r="R207" s="43"/>
      <c r="S207" s="43"/>
      <c r="T207" s="43"/>
    </row>
    <row r="208" spans="1:20" ht="12.95" customHeight="1" x14ac:dyDescent="0.25">
      <c r="A208" s="89"/>
      <c r="B208" s="11" t="s">
        <v>14</v>
      </c>
      <c r="C208" s="12" t="s">
        <v>20</v>
      </c>
      <c r="D208" s="13">
        <f t="shared" si="5"/>
        <v>113.7</v>
      </c>
      <c r="E208" s="13">
        <v>113.7</v>
      </c>
      <c r="F208" s="13">
        <v>89</v>
      </c>
      <c r="G208" s="25"/>
      <c r="N208" s="45"/>
      <c r="O208" s="40"/>
      <c r="P208" s="41"/>
      <c r="Q208" s="43"/>
      <c r="R208" s="43"/>
      <c r="S208" s="43"/>
      <c r="T208" s="43"/>
    </row>
    <row r="209" spans="1:20" ht="12.95" customHeight="1" x14ac:dyDescent="0.25">
      <c r="A209" s="89"/>
      <c r="B209" s="11" t="s">
        <v>160</v>
      </c>
      <c r="C209" s="12" t="s">
        <v>20</v>
      </c>
      <c r="D209" s="13">
        <f t="shared" si="5"/>
        <v>92.3</v>
      </c>
      <c r="E209" s="13">
        <v>92.3</v>
      </c>
      <c r="F209" s="13">
        <v>89.6</v>
      </c>
      <c r="G209" s="25"/>
      <c r="N209" s="45"/>
      <c r="O209" s="40"/>
      <c r="P209" s="41"/>
      <c r="Q209" s="43"/>
      <c r="R209" s="43"/>
      <c r="S209" s="43"/>
      <c r="T209" s="43"/>
    </row>
    <row r="210" spans="1:20" ht="12.95" customHeight="1" x14ac:dyDescent="0.25">
      <c r="A210" s="91"/>
      <c r="B210" s="20" t="s">
        <v>18</v>
      </c>
      <c r="C210" s="12" t="s">
        <v>20</v>
      </c>
      <c r="D210" s="13">
        <f t="shared" si="5"/>
        <v>10</v>
      </c>
      <c r="E210" s="13">
        <v>10</v>
      </c>
      <c r="F210" s="13"/>
      <c r="G210" s="25"/>
      <c r="N210" s="45"/>
      <c r="O210" s="40"/>
      <c r="P210" s="41"/>
      <c r="Q210" s="43"/>
      <c r="R210" s="43"/>
      <c r="S210" s="43"/>
      <c r="T210" s="43"/>
    </row>
    <row r="211" spans="1:20" ht="15" customHeight="1" x14ac:dyDescent="0.25">
      <c r="A211" s="88" t="s">
        <v>89</v>
      </c>
      <c r="B211" s="26" t="s">
        <v>92</v>
      </c>
      <c r="C211" s="27"/>
      <c r="D211" s="28">
        <f t="shared" si="5"/>
        <v>626.70000000000005</v>
      </c>
      <c r="E211" s="28">
        <f>SUM(E212:E217)</f>
        <v>352.09999999999997</v>
      </c>
      <c r="F211" s="28">
        <f>SUM(F212:F217)</f>
        <v>286.89999999999998</v>
      </c>
      <c r="G211" s="28">
        <f>SUM(G212:G217)</f>
        <v>274.60000000000002</v>
      </c>
      <c r="N211" s="45"/>
      <c r="O211" s="40"/>
      <c r="P211" s="41"/>
      <c r="Q211" s="43"/>
      <c r="R211" s="43"/>
      <c r="S211" s="43"/>
      <c r="T211" s="43"/>
    </row>
    <row r="212" spans="1:20" ht="12.75" customHeight="1" x14ac:dyDescent="0.25">
      <c r="A212" s="89"/>
      <c r="B212" s="22" t="s">
        <v>19</v>
      </c>
      <c r="C212" s="12" t="s">
        <v>15</v>
      </c>
      <c r="D212" s="13">
        <f t="shared" si="5"/>
        <v>2.5</v>
      </c>
      <c r="E212" s="13">
        <v>2.5</v>
      </c>
      <c r="F212" s="13"/>
      <c r="G212" s="47"/>
      <c r="N212" s="45"/>
      <c r="O212" s="40"/>
      <c r="P212" s="41"/>
      <c r="Q212" s="43"/>
      <c r="R212" s="43"/>
      <c r="S212" s="43"/>
      <c r="T212" s="43"/>
    </row>
    <row r="213" spans="1:20" ht="12.75" customHeight="1" x14ac:dyDescent="0.25">
      <c r="A213" s="89"/>
      <c r="B213" s="11" t="s">
        <v>21</v>
      </c>
      <c r="C213" s="12" t="s">
        <v>20</v>
      </c>
      <c r="D213" s="13">
        <f t="shared" si="5"/>
        <v>100.8</v>
      </c>
      <c r="E213" s="13"/>
      <c r="F213" s="13"/>
      <c r="G213" s="13">
        <v>100.8</v>
      </c>
      <c r="N213" s="45"/>
      <c r="O213" s="40"/>
      <c r="P213" s="41"/>
      <c r="Q213" s="43"/>
      <c r="R213" s="43"/>
      <c r="S213" s="43"/>
      <c r="T213" s="43"/>
    </row>
    <row r="214" spans="1:20" ht="12.75" customHeight="1" x14ac:dyDescent="0.25">
      <c r="A214" s="89"/>
      <c r="B214" s="11" t="s">
        <v>22</v>
      </c>
      <c r="C214" s="12" t="s">
        <v>20</v>
      </c>
      <c r="D214" s="13">
        <f t="shared" si="5"/>
        <v>19</v>
      </c>
      <c r="E214" s="13"/>
      <c r="F214" s="13"/>
      <c r="G214" s="13">
        <v>19</v>
      </c>
      <c r="N214" s="45"/>
      <c r="O214" s="40"/>
      <c r="P214" s="41"/>
      <c r="Q214" s="43"/>
      <c r="R214" s="43"/>
      <c r="S214" s="43"/>
      <c r="T214" s="43"/>
    </row>
    <row r="215" spans="1:20" ht="12.75" customHeight="1" x14ac:dyDescent="0.25">
      <c r="A215" s="89"/>
      <c r="B215" s="11" t="s">
        <v>14</v>
      </c>
      <c r="C215" s="12" t="s">
        <v>20</v>
      </c>
      <c r="D215" s="13">
        <f t="shared" si="5"/>
        <v>337.8</v>
      </c>
      <c r="E215" s="13">
        <v>183</v>
      </c>
      <c r="F215" s="13">
        <v>146</v>
      </c>
      <c r="G215" s="13">
        <v>154.80000000000001</v>
      </c>
      <c r="N215" s="45"/>
      <c r="O215" s="40"/>
      <c r="P215" s="41"/>
      <c r="Q215" s="43"/>
      <c r="R215" s="43"/>
      <c r="S215" s="43"/>
      <c r="T215" s="43"/>
    </row>
    <row r="216" spans="1:20" ht="12.75" customHeight="1" x14ac:dyDescent="0.25">
      <c r="A216" s="89"/>
      <c r="B216" s="11" t="s">
        <v>160</v>
      </c>
      <c r="C216" s="12" t="s">
        <v>20</v>
      </c>
      <c r="D216" s="13">
        <f t="shared" si="5"/>
        <v>146.19999999999999</v>
      </c>
      <c r="E216" s="13">
        <v>146.19999999999999</v>
      </c>
      <c r="F216" s="13">
        <v>140.9</v>
      </c>
      <c r="G216" s="25"/>
      <c r="N216" s="45"/>
      <c r="O216" s="40"/>
      <c r="P216" s="41"/>
      <c r="Q216" s="43"/>
      <c r="R216" s="43"/>
      <c r="S216" s="43"/>
      <c r="T216" s="43"/>
    </row>
    <row r="217" spans="1:20" ht="12.75" customHeight="1" x14ac:dyDescent="0.25">
      <c r="A217" s="91"/>
      <c r="B217" s="20" t="s">
        <v>18</v>
      </c>
      <c r="C217" s="12" t="s">
        <v>20</v>
      </c>
      <c r="D217" s="13">
        <f t="shared" si="5"/>
        <v>20.399999999999999</v>
      </c>
      <c r="E217" s="13">
        <v>20.399999999999999</v>
      </c>
      <c r="F217" s="13"/>
      <c r="G217" s="25"/>
      <c r="N217" s="45"/>
      <c r="O217" s="40"/>
      <c r="P217" s="41"/>
      <c r="Q217" s="43"/>
      <c r="R217" s="43"/>
      <c r="S217" s="43"/>
      <c r="T217" s="43"/>
    </row>
    <row r="218" spans="1:20" ht="15" customHeight="1" x14ac:dyDescent="0.25">
      <c r="A218" s="88" t="s">
        <v>91</v>
      </c>
      <c r="B218" s="26" t="s">
        <v>94</v>
      </c>
      <c r="C218" s="27"/>
      <c r="D218" s="28">
        <f t="shared" si="5"/>
        <v>728.8</v>
      </c>
      <c r="E218" s="28">
        <f>SUM(E219:E223)</f>
        <v>482.8</v>
      </c>
      <c r="F218" s="28">
        <f>SUM(F219:F223)</f>
        <v>394.6</v>
      </c>
      <c r="G218" s="28">
        <f>SUM(G219:G223)</f>
        <v>246</v>
      </c>
      <c r="J218" s="46"/>
      <c r="K218" s="46"/>
      <c r="L218" s="38"/>
      <c r="M218" s="38"/>
      <c r="N218" s="38"/>
      <c r="O218" s="38"/>
      <c r="P218" s="41"/>
      <c r="Q218" s="43"/>
      <c r="R218" s="43"/>
      <c r="S218" s="43"/>
      <c r="T218" s="43"/>
    </row>
    <row r="219" spans="1:20" ht="12.75" customHeight="1" x14ac:dyDescent="0.25">
      <c r="A219" s="89"/>
      <c r="B219" s="22" t="s">
        <v>19</v>
      </c>
      <c r="C219" s="12" t="s">
        <v>15</v>
      </c>
      <c r="D219" s="13">
        <f t="shared" si="5"/>
        <v>5.5</v>
      </c>
      <c r="E219" s="13">
        <v>5.5</v>
      </c>
      <c r="F219" s="13"/>
      <c r="G219" s="47"/>
      <c r="J219" s="46"/>
      <c r="K219" s="46"/>
      <c r="L219" s="38"/>
      <c r="M219" s="38"/>
      <c r="N219" s="38"/>
      <c r="O219" s="38"/>
      <c r="P219" s="41"/>
      <c r="Q219" s="43"/>
      <c r="R219" s="43"/>
      <c r="S219" s="43"/>
      <c r="T219" s="43"/>
    </row>
    <row r="220" spans="1:20" ht="12.75" customHeight="1" x14ac:dyDescent="0.25">
      <c r="A220" s="89"/>
      <c r="B220" s="11" t="s">
        <v>14</v>
      </c>
      <c r="C220" s="12" t="s">
        <v>20</v>
      </c>
      <c r="D220" s="13">
        <f t="shared" si="5"/>
        <v>332.8</v>
      </c>
      <c r="E220" s="13">
        <v>223.8</v>
      </c>
      <c r="F220" s="13">
        <v>185.1</v>
      </c>
      <c r="G220" s="13">
        <v>109</v>
      </c>
      <c r="J220" s="46"/>
      <c r="K220" s="46"/>
      <c r="L220" s="38"/>
      <c r="M220" s="38"/>
      <c r="N220" s="38"/>
      <c r="O220" s="38"/>
      <c r="P220" s="41"/>
      <c r="Q220" s="43"/>
      <c r="R220" s="43"/>
      <c r="S220" s="43"/>
      <c r="T220" s="43"/>
    </row>
    <row r="221" spans="1:20" ht="12.75" customHeight="1" x14ac:dyDescent="0.25">
      <c r="A221" s="89"/>
      <c r="B221" s="11" t="s">
        <v>160</v>
      </c>
      <c r="C221" s="12" t="s">
        <v>20</v>
      </c>
      <c r="D221" s="13">
        <f t="shared" si="5"/>
        <v>217.5</v>
      </c>
      <c r="E221" s="13">
        <v>217.5</v>
      </c>
      <c r="F221" s="13">
        <v>209.5</v>
      </c>
      <c r="G221" s="25"/>
      <c r="J221" s="46"/>
      <c r="K221" s="46"/>
      <c r="L221" s="38"/>
      <c r="M221" s="38"/>
      <c r="N221" s="38"/>
      <c r="O221" s="38"/>
      <c r="P221" s="41"/>
      <c r="Q221" s="43"/>
      <c r="R221" s="43"/>
      <c r="S221" s="43"/>
      <c r="T221" s="43"/>
    </row>
    <row r="222" spans="1:20" ht="12.75" customHeight="1" x14ac:dyDescent="0.25">
      <c r="A222" s="89"/>
      <c r="B222" s="11" t="s">
        <v>152</v>
      </c>
      <c r="C222" s="12" t="s">
        <v>20</v>
      </c>
      <c r="D222" s="13">
        <f t="shared" si="5"/>
        <v>137</v>
      </c>
      <c r="E222" s="13"/>
      <c r="F222" s="13"/>
      <c r="G222" s="13">
        <v>137</v>
      </c>
      <c r="J222" s="46"/>
      <c r="K222" s="46"/>
      <c r="L222" s="38"/>
      <c r="M222" s="38"/>
      <c r="N222" s="38"/>
      <c r="O222" s="38"/>
      <c r="P222" s="41"/>
      <c r="Q222" s="43"/>
      <c r="R222" s="43"/>
      <c r="S222" s="43"/>
      <c r="T222" s="43"/>
    </row>
    <row r="223" spans="1:20" ht="12.75" customHeight="1" x14ac:dyDescent="0.25">
      <c r="A223" s="91"/>
      <c r="B223" s="20" t="s">
        <v>18</v>
      </c>
      <c r="C223" s="12" t="s">
        <v>20</v>
      </c>
      <c r="D223" s="13">
        <f t="shared" si="5"/>
        <v>36</v>
      </c>
      <c r="E223" s="13">
        <v>36</v>
      </c>
      <c r="F223" s="13"/>
      <c r="G223" s="25"/>
      <c r="J223" s="46"/>
      <c r="K223" s="46"/>
      <c r="L223" s="38"/>
      <c r="M223" s="38"/>
      <c r="N223" s="38"/>
      <c r="O223" s="38"/>
      <c r="P223" s="41"/>
      <c r="Q223" s="43"/>
      <c r="R223" s="43"/>
      <c r="S223" s="43"/>
      <c r="T223" s="43"/>
    </row>
    <row r="224" spans="1:20" ht="15" customHeight="1" x14ac:dyDescent="0.25">
      <c r="A224" s="88" t="s">
        <v>93</v>
      </c>
      <c r="B224" s="26" t="s">
        <v>96</v>
      </c>
      <c r="C224" s="27"/>
      <c r="D224" s="28">
        <f t="shared" si="5"/>
        <v>302.8</v>
      </c>
      <c r="E224" s="28">
        <f>SUM(E225:E227)</f>
        <v>302.8</v>
      </c>
      <c r="F224" s="28">
        <f>SUM(F225:F227)</f>
        <v>252.3</v>
      </c>
      <c r="G224" s="29">
        <f>SUM(G225:G227)</f>
        <v>0</v>
      </c>
      <c r="J224" s="46"/>
      <c r="K224" s="46"/>
      <c r="L224" s="38"/>
      <c r="M224" s="38"/>
      <c r="N224" s="38"/>
      <c r="O224" s="38"/>
      <c r="P224" s="41"/>
      <c r="Q224" s="43"/>
      <c r="R224" s="43"/>
      <c r="S224" s="43"/>
      <c r="T224" s="43"/>
    </row>
    <row r="225" spans="1:22" ht="12.75" customHeight="1" x14ac:dyDescent="0.25">
      <c r="A225" s="89"/>
      <c r="B225" s="11" t="s">
        <v>14</v>
      </c>
      <c r="C225" s="12" t="s">
        <v>20</v>
      </c>
      <c r="D225" s="13">
        <f t="shared" si="5"/>
        <v>204.1</v>
      </c>
      <c r="E225" s="13">
        <v>204.1</v>
      </c>
      <c r="F225" s="13">
        <v>173.1</v>
      </c>
      <c r="G225" s="25"/>
      <c r="J225" s="46"/>
      <c r="K225" s="46"/>
      <c r="L225" s="38"/>
      <c r="M225" s="38"/>
      <c r="N225" s="38"/>
      <c r="O225" s="38"/>
      <c r="P225" s="41"/>
      <c r="Q225" s="43"/>
      <c r="R225" s="43"/>
      <c r="S225" s="43"/>
      <c r="T225" s="43"/>
    </row>
    <row r="226" spans="1:22" ht="12.75" customHeight="1" x14ac:dyDescent="0.25">
      <c r="A226" s="89"/>
      <c r="B226" s="11" t="s">
        <v>160</v>
      </c>
      <c r="C226" s="12" t="s">
        <v>20</v>
      </c>
      <c r="D226" s="13">
        <f t="shared" si="5"/>
        <v>83</v>
      </c>
      <c r="E226" s="13">
        <v>83</v>
      </c>
      <c r="F226" s="13">
        <v>79.2</v>
      </c>
      <c r="G226" s="25"/>
      <c r="J226" s="46"/>
      <c r="K226" s="46"/>
      <c r="L226" s="38"/>
      <c r="M226" s="38"/>
      <c r="N226" s="38"/>
      <c r="O226" s="38"/>
      <c r="P226" s="41"/>
      <c r="Q226" s="43"/>
      <c r="R226" s="43"/>
      <c r="S226" s="43"/>
      <c r="T226" s="43"/>
    </row>
    <row r="227" spans="1:22" ht="12.75" customHeight="1" x14ac:dyDescent="0.25">
      <c r="A227" s="91"/>
      <c r="B227" s="20" t="s">
        <v>18</v>
      </c>
      <c r="C227" s="12" t="s">
        <v>20</v>
      </c>
      <c r="D227" s="13">
        <f t="shared" si="5"/>
        <v>15.7</v>
      </c>
      <c r="E227" s="13">
        <v>15.7</v>
      </c>
      <c r="F227" s="13"/>
      <c r="G227" s="25"/>
      <c r="J227" s="46"/>
      <c r="K227" s="46"/>
      <c r="L227" s="38"/>
      <c r="M227" s="38"/>
      <c r="N227" s="38"/>
      <c r="O227" s="38"/>
      <c r="P227" s="41"/>
      <c r="Q227" s="43"/>
      <c r="R227" s="43"/>
      <c r="S227" s="43"/>
      <c r="T227" s="43"/>
    </row>
    <row r="228" spans="1:22" ht="15" customHeight="1" x14ac:dyDescent="0.25">
      <c r="A228" s="88" t="s">
        <v>95</v>
      </c>
      <c r="B228" s="26" t="s">
        <v>98</v>
      </c>
      <c r="C228" s="27"/>
      <c r="D228" s="28">
        <f t="shared" si="5"/>
        <v>293.7</v>
      </c>
      <c r="E228" s="28">
        <f>SUM(E229:E232)</f>
        <v>293.7</v>
      </c>
      <c r="F228" s="28">
        <f>SUM(F229:F232)</f>
        <v>240.4</v>
      </c>
      <c r="G228" s="29">
        <f>SUM(G229:G232)</f>
        <v>0</v>
      </c>
      <c r="J228" s="46"/>
      <c r="K228" s="46"/>
      <c r="L228" s="46"/>
      <c r="M228" s="46"/>
      <c r="N228" s="46"/>
      <c r="O228" s="46"/>
      <c r="P228" s="41"/>
      <c r="Q228" s="43"/>
      <c r="R228" s="43"/>
      <c r="S228" s="43"/>
      <c r="T228" s="43"/>
    </row>
    <row r="229" spans="1:22" ht="12.75" customHeight="1" x14ac:dyDescent="0.25">
      <c r="A229" s="89"/>
      <c r="B229" s="22" t="s">
        <v>19</v>
      </c>
      <c r="C229" s="12" t="s">
        <v>15</v>
      </c>
      <c r="D229" s="13">
        <f t="shared" si="5"/>
        <v>1.2</v>
      </c>
      <c r="E229" s="13">
        <v>1.2</v>
      </c>
      <c r="F229" s="13"/>
      <c r="G229" s="47"/>
      <c r="J229" s="46"/>
      <c r="K229" s="46"/>
      <c r="L229" s="46"/>
      <c r="M229" s="46"/>
      <c r="N229" s="46"/>
      <c r="O229" s="46"/>
      <c r="P229" s="41"/>
      <c r="Q229" s="43"/>
      <c r="R229" s="43"/>
      <c r="S229" s="43"/>
      <c r="T229" s="43"/>
    </row>
    <row r="230" spans="1:22" ht="12.75" customHeight="1" x14ac:dyDescent="0.25">
      <c r="A230" s="89"/>
      <c r="B230" s="11" t="s">
        <v>14</v>
      </c>
      <c r="C230" s="12" t="s">
        <v>20</v>
      </c>
      <c r="D230" s="13">
        <f t="shared" si="5"/>
        <v>185.8</v>
      </c>
      <c r="E230" s="13">
        <v>185.8</v>
      </c>
      <c r="F230" s="13">
        <v>157</v>
      </c>
      <c r="G230" s="13"/>
      <c r="J230" s="46"/>
      <c r="K230" s="46"/>
      <c r="L230" s="38"/>
      <c r="M230" s="38"/>
      <c r="N230" s="38"/>
      <c r="O230" s="38"/>
      <c r="P230" s="41"/>
      <c r="Q230" s="43"/>
      <c r="R230" s="43"/>
      <c r="S230" s="43"/>
      <c r="T230" s="43"/>
    </row>
    <row r="231" spans="1:22" ht="12.75" customHeight="1" x14ac:dyDescent="0.25">
      <c r="A231" s="89"/>
      <c r="B231" s="11" t="s">
        <v>160</v>
      </c>
      <c r="C231" s="12" t="s">
        <v>20</v>
      </c>
      <c r="D231" s="13">
        <f t="shared" ref="D231:D286" si="6">SUM(G231+E231)</f>
        <v>87.3</v>
      </c>
      <c r="E231" s="13">
        <v>87.3</v>
      </c>
      <c r="F231" s="13">
        <v>83.4</v>
      </c>
      <c r="G231" s="25"/>
      <c r="J231" s="46"/>
      <c r="K231" s="46"/>
      <c r="L231" s="38"/>
      <c r="M231" s="38"/>
      <c r="N231" s="38"/>
      <c r="O231" s="38"/>
      <c r="P231" s="41"/>
      <c r="Q231" s="43"/>
      <c r="R231" s="43"/>
      <c r="S231" s="43"/>
      <c r="T231" s="43"/>
    </row>
    <row r="232" spans="1:22" ht="12.75" customHeight="1" x14ac:dyDescent="0.25">
      <c r="A232" s="91"/>
      <c r="B232" s="20" t="s">
        <v>18</v>
      </c>
      <c r="C232" s="12" t="s">
        <v>20</v>
      </c>
      <c r="D232" s="13">
        <f t="shared" si="6"/>
        <v>19.399999999999999</v>
      </c>
      <c r="E232" s="13">
        <v>19.399999999999999</v>
      </c>
      <c r="F232" s="13"/>
      <c r="G232" s="25"/>
      <c r="J232" s="46"/>
      <c r="K232" s="46"/>
      <c r="L232" s="38"/>
      <c r="M232" s="38"/>
      <c r="N232" s="38"/>
      <c r="O232" s="38"/>
      <c r="P232" s="41"/>
      <c r="Q232" s="43"/>
      <c r="R232" s="43"/>
      <c r="S232" s="43"/>
      <c r="T232" s="43"/>
    </row>
    <row r="233" spans="1:22" ht="15" customHeight="1" x14ac:dyDescent="0.25">
      <c r="A233" s="88" t="s">
        <v>97</v>
      </c>
      <c r="B233" s="26" t="s">
        <v>100</v>
      </c>
      <c r="C233" s="27"/>
      <c r="D233" s="28">
        <f t="shared" si="6"/>
        <v>285.39999999999998</v>
      </c>
      <c r="E233" s="28">
        <f>SUM(E234:E237)</f>
        <v>285.39999999999998</v>
      </c>
      <c r="F233" s="28">
        <f>SUM(F234:F237)</f>
        <v>233.10000000000002</v>
      </c>
      <c r="G233" s="29">
        <f>SUM(G234:G237)</f>
        <v>0</v>
      </c>
      <c r="J233" s="42"/>
      <c r="K233" s="42"/>
      <c r="L233" s="42"/>
      <c r="M233" s="42"/>
      <c r="N233" s="45"/>
      <c r="O233" s="40"/>
      <c r="P233" s="41"/>
      <c r="Q233" s="43"/>
      <c r="R233" s="43"/>
      <c r="S233" s="43"/>
      <c r="T233" s="43"/>
    </row>
    <row r="234" spans="1:22" ht="12.75" customHeight="1" x14ac:dyDescent="0.25">
      <c r="A234" s="89"/>
      <c r="B234" s="22" t="s">
        <v>19</v>
      </c>
      <c r="C234" s="12" t="s">
        <v>15</v>
      </c>
      <c r="D234" s="13">
        <f t="shared" si="6"/>
        <v>1</v>
      </c>
      <c r="E234" s="13">
        <v>1</v>
      </c>
      <c r="F234" s="13"/>
      <c r="G234" s="14"/>
      <c r="N234" s="45"/>
      <c r="O234" s="40"/>
      <c r="P234" s="41"/>
      <c r="Q234" s="43"/>
      <c r="R234" s="43"/>
      <c r="S234" s="43"/>
      <c r="T234" s="43"/>
      <c r="U234" s="42"/>
      <c r="V234" s="42"/>
    </row>
    <row r="235" spans="1:22" ht="12.75" customHeight="1" x14ac:dyDescent="0.25">
      <c r="A235" s="89"/>
      <c r="B235" s="11" t="s">
        <v>14</v>
      </c>
      <c r="C235" s="12" t="s">
        <v>20</v>
      </c>
      <c r="D235" s="13">
        <f t="shared" si="6"/>
        <v>198.2</v>
      </c>
      <c r="E235" s="13">
        <v>198.2</v>
      </c>
      <c r="F235" s="13">
        <v>162.80000000000001</v>
      </c>
      <c r="G235" s="25"/>
      <c r="N235" s="45"/>
      <c r="O235" s="40"/>
      <c r="P235" s="41"/>
      <c r="Q235" s="43"/>
      <c r="R235" s="43"/>
      <c r="S235" s="43"/>
      <c r="T235" s="43"/>
      <c r="U235" s="42"/>
      <c r="V235" s="42"/>
    </row>
    <row r="236" spans="1:22" ht="12.75" customHeight="1" x14ac:dyDescent="0.25">
      <c r="A236" s="89"/>
      <c r="B236" s="11" t="s">
        <v>160</v>
      </c>
      <c r="C236" s="12" t="s">
        <v>20</v>
      </c>
      <c r="D236" s="13">
        <f t="shared" si="6"/>
        <v>73.599999999999994</v>
      </c>
      <c r="E236" s="13">
        <v>73.599999999999994</v>
      </c>
      <c r="F236" s="13">
        <v>70.3</v>
      </c>
      <c r="G236" s="25"/>
      <c r="N236" s="45"/>
      <c r="O236" s="40"/>
      <c r="P236" s="41"/>
      <c r="Q236" s="43"/>
      <c r="R236" s="43"/>
      <c r="S236" s="43"/>
      <c r="T236" s="43"/>
      <c r="U236" s="42"/>
      <c r="V236" s="42"/>
    </row>
    <row r="237" spans="1:22" ht="12.75" customHeight="1" x14ac:dyDescent="0.25">
      <c r="A237" s="91"/>
      <c r="B237" s="20" t="s">
        <v>18</v>
      </c>
      <c r="C237" s="12" t="s">
        <v>20</v>
      </c>
      <c r="D237" s="13">
        <f t="shared" si="6"/>
        <v>12.6</v>
      </c>
      <c r="E237" s="13">
        <v>12.6</v>
      </c>
      <c r="F237" s="13"/>
      <c r="G237" s="25"/>
      <c r="N237" s="45"/>
      <c r="O237" s="40"/>
      <c r="P237" s="41"/>
      <c r="Q237" s="43"/>
      <c r="R237" s="43"/>
      <c r="S237" s="43"/>
      <c r="T237" s="43"/>
      <c r="U237" s="42"/>
      <c r="V237" s="42"/>
    </row>
    <row r="238" spans="1:22" ht="15" customHeight="1" x14ac:dyDescent="0.25">
      <c r="A238" s="88" t="s">
        <v>99</v>
      </c>
      <c r="B238" s="26" t="s">
        <v>102</v>
      </c>
      <c r="C238" s="27"/>
      <c r="D238" s="28">
        <f t="shared" si="6"/>
        <v>190.5</v>
      </c>
      <c r="E238" s="28">
        <f t="shared" ref="E238:F238" si="7">SUM(E239:E242)</f>
        <v>190.5</v>
      </c>
      <c r="F238" s="29">
        <f t="shared" si="7"/>
        <v>154</v>
      </c>
      <c r="G238" s="29">
        <f>SUM(G239:G242)</f>
        <v>0</v>
      </c>
      <c r="N238" s="45"/>
      <c r="O238" s="40"/>
      <c r="P238" s="41"/>
      <c r="Q238" s="43"/>
      <c r="R238" s="43"/>
      <c r="S238" s="43"/>
      <c r="T238" s="43"/>
      <c r="U238" s="42"/>
      <c r="V238" s="42"/>
    </row>
    <row r="239" spans="1:22" ht="12.75" customHeight="1" x14ac:dyDescent="0.25">
      <c r="A239" s="92"/>
      <c r="B239" s="22" t="s">
        <v>19</v>
      </c>
      <c r="C239" s="12" t="s">
        <v>15</v>
      </c>
      <c r="D239" s="13">
        <f t="shared" ref="D239" si="8">SUM(G239+E239)</f>
        <v>0.5</v>
      </c>
      <c r="E239" s="13">
        <v>0.5</v>
      </c>
      <c r="F239" s="13"/>
      <c r="G239" s="47"/>
      <c r="N239" s="45"/>
      <c r="O239" s="40"/>
      <c r="P239" s="41"/>
      <c r="Q239" s="43"/>
      <c r="R239" s="43"/>
      <c r="S239" s="43"/>
      <c r="T239" s="43"/>
      <c r="U239" s="42"/>
      <c r="V239" s="42"/>
    </row>
    <row r="240" spans="1:22" ht="12.75" customHeight="1" x14ac:dyDescent="0.25">
      <c r="A240" s="89"/>
      <c r="B240" s="11" t="s">
        <v>14</v>
      </c>
      <c r="C240" s="12" t="s">
        <v>20</v>
      </c>
      <c r="D240" s="13">
        <f t="shared" si="6"/>
        <v>126.6</v>
      </c>
      <c r="E240" s="13">
        <v>126.6</v>
      </c>
      <c r="F240" s="13">
        <v>102.1</v>
      </c>
      <c r="G240" s="25"/>
      <c r="N240" s="45"/>
      <c r="O240" s="40"/>
      <c r="P240" s="41"/>
      <c r="Q240" s="43"/>
      <c r="R240" s="43"/>
      <c r="S240" s="43"/>
      <c r="T240" s="43"/>
      <c r="U240" s="42"/>
      <c r="V240" s="42"/>
    </row>
    <row r="241" spans="1:22" ht="12.75" customHeight="1" x14ac:dyDescent="0.25">
      <c r="A241" s="89"/>
      <c r="B241" s="11" t="s">
        <v>160</v>
      </c>
      <c r="C241" s="12" t="s">
        <v>20</v>
      </c>
      <c r="D241" s="13">
        <f t="shared" si="6"/>
        <v>53.9</v>
      </c>
      <c r="E241" s="13">
        <v>53.9</v>
      </c>
      <c r="F241" s="13">
        <v>51.9</v>
      </c>
      <c r="G241" s="25"/>
      <c r="N241" s="45"/>
      <c r="O241" s="40"/>
      <c r="P241" s="41"/>
      <c r="Q241" s="43"/>
      <c r="R241" s="43"/>
      <c r="S241" s="43"/>
      <c r="T241" s="43"/>
      <c r="U241" s="42"/>
      <c r="V241" s="42"/>
    </row>
    <row r="242" spans="1:22" ht="12.75" customHeight="1" x14ac:dyDescent="0.25">
      <c r="A242" s="91"/>
      <c r="B242" s="20" t="s">
        <v>18</v>
      </c>
      <c r="C242" s="12" t="s">
        <v>20</v>
      </c>
      <c r="D242" s="13">
        <f t="shared" si="6"/>
        <v>9.5</v>
      </c>
      <c r="E242" s="13">
        <v>9.5</v>
      </c>
      <c r="F242" s="13"/>
      <c r="G242" s="25"/>
      <c r="N242" s="45"/>
      <c r="O242" s="40"/>
      <c r="P242" s="41"/>
      <c r="Q242" s="43"/>
      <c r="R242" s="43"/>
      <c r="S242" s="43"/>
      <c r="T242" s="43"/>
      <c r="U242" s="42"/>
      <c r="V242" s="42"/>
    </row>
    <row r="243" spans="1:22" ht="15" customHeight="1" x14ac:dyDescent="0.25">
      <c r="A243" s="88" t="s">
        <v>101</v>
      </c>
      <c r="B243" s="26" t="s">
        <v>104</v>
      </c>
      <c r="C243" s="27"/>
      <c r="D243" s="28">
        <f t="shared" si="6"/>
        <v>309.10000000000002</v>
      </c>
      <c r="E243" s="28">
        <f>SUM(E244:E247)</f>
        <v>309.10000000000002</v>
      </c>
      <c r="F243" s="28">
        <f>SUM(F244:F247)</f>
        <v>246.4</v>
      </c>
      <c r="G243" s="29">
        <f>SUM(G244:G247)</f>
        <v>0</v>
      </c>
      <c r="N243" s="45"/>
      <c r="O243" s="40"/>
      <c r="P243" s="41"/>
      <c r="Q243" s="43"/>
      <c r="R243" s="43"/>
      <c r="S243" s="43"/>
      <c r="T243" s="43"/>
      <c r="U243" s="42"/>
      <c r="V243" s="42"/>
    </row>
    <row r="244" spans="1:22" ht="12.75" customHeight="1" x14ac:dyDescent="0.25">
      <c r="A244" s="89"/>
      <c r="B244" s="22" t="s">
        <v>19</v>
      </c>
      <c r="C244" s="12" t="s">
        <v>15</v>
      </c>
      <c r="D244" s="13">
        <f t="shared" si="6"/>
        <v>3</v>
      </c>
      <c r="E244" s="13">
        <v>3</v>
      </c>
      <c r="F244" s="13"/>
      <c r="G244" s="47"/>
      <c r="N244" s="45"/>
      <c r="O244" s="40"/>
      <c r="P244" s="41"/>
      <c r="Q244" s="43"/>
      <c r="R244" s="43"/>
      <c r="S244" s="43"/>
      <c r="T244" s="43"/>
      <c r="U244" s="42"/>
      <c r="V244" s="42"/>
    </row>
    <row r="245" spans="1:22" ht="12.75" customHeight="1" x14ac:dyDescent="0.25">
      <c r="A245" s="89"/>
      <c r="B245" s="11" t="s">
        <v>14</v>
      </c>
      <c r="C245" s="12" t="s">
        <v>20</v>
      </c>
      <c r="D245" s="13">
        <f t="shared" si="6"/>
        <v>187.4</v>
      </c>
      <c r="E245" s="13">
        <v>187.4</v>
      </c>
      <c r="F245" s="13">
        <v>148.80000000000001</v>
      </c>
      <c r="G245" s="13"/>
      <c r="N245" s="45"/>
      <c r="O245" s="40"/>
      <c r="P245" s="41"/>
      <c r="Q245" s="43"/>
      <c r="R245" s="43"/>
      <c r="S245" s="43"/>
      <c r="T245" s="43"/>
      <c r="U245" s="42"/>
      <c r="V245" s="42"/>
    </row>
    <row r="246" spans="1:22" ht="12.75" customHeight="1" x14ac:dyDescent="0.25">
      <c r="A246" s="89"/>
      <c r="B246" s="11" t="s">
        <v>160</v>
      </c>
      <c r="C246" s="12" t="s">
        <v>20</v>
      </c>
      <c r="D246" s="13">
        <f t="shared" si="6"/>
        <v>101.7</v>
      </c>
      <c r="E246" s="13">
        <v>101.7</v>
      </c>
      <c r="F246" s="13">
        <v>97.6</v>
      </c>
      <c r="G246" s="25"/>
      <c r="N246" s="45"/>
      <c r="O246" s="40"/>
      <c r="P246" s="41"/>
      <c r="Q246" s="43"/>
      <c r="R246" s="43"/>
      <c r="S246" s="43"/>
      <c r="T246" s="43"/>
      <c r="U246" s="42"/>
      <c r="V246" s="42"/>
    </row>
    <row r="247" spans="1:22" ht="12.75" customHeight="1" x14ac:dyDescent="0.25">
      <c r="A247" s="91"/>
      <c r="B247" s="20" t="s">
        <v>18</v>
      </c>
      <c r="C247" s="12" t="s">
        <v>20</v>
      </c>
      <c r="D247" s="13">
        <f t="shared" si="6"/>
        <v>17</v>
      </c>
      <c r="E247" s="13">
        <v>17</v>
      </c>
      <c r="F247" s="13"/>
      <c r="G247" s="25"/>
      <c r="N247" s="45"/>
      <c r="O247" s="40"/>
      <c r="P247" s="41"/>
      <c r="Q247" s="43"/>
      <c r="R247" s="43"/>
      <c r="S247" s="43"/>
      <c r="T247" s="43"/>
      <c r="U247" s="42"/>
      <c r="V247" s="42"/>
    </row>
    <row r="248" spans="1:22" ht="15" customHeight="1" x14ac:dyDescent="0.25">
      <c r="A248" s="88" t="s">
        <v>103</v>
      </c>
      <c r="B248" s="26" t="s">
        <v>154</v>
      </c>
      <c r="C248" s="27"/>
      <c r="D248" s="28">
        <f t="shared" si="6"/>
        <v>485.30000000000007</v>
      </c>
      <c r="E248" s="28">
        <f>SUM(E249:E252)</f>
        <v>485.30000000000007</v>
      </c>
      <c r="F248" s="28">
        <f>SUM(F249:F252)</f>
        <v>390.6</v>
      </c>
      <c r="G248" s="29">
        <f>SUM(G249:G252)</f>
        <v>0</v>
      </c>
      <c r="N248" s="45"/>
      <c r="O248" s="40"/>
      <c r="P248" s="41"/>
      <c r="Q248" s="43"/>
      <c r="R248" s="43"/>
      <c r="S248" s="43"/>
      <c r="T248" s="43"/>
      <c r="U248" s="42"/>
      <c r="V248" s="42"/>
    </row>
    <row r="249" spans="1:22" ht="12.75" customHeight="1" x14ac:dyDescent="0.25">
      <c r="A249" s="89"/>
      <c r="B249" s="22" t="s">
        <v>19</v>
      </c>
      <c r="C249" s="12" t="s">
        <v>15</v>
      </c>
      <c r="D249" s="13">
        <f t="shared" si="6"/>
        <v>1</v>
      </c>
      <c r="E249" s="13">
        <v>1</v>
      </c>
      <c r="F249" s="13"/>
      <c r="G249" s="47"/>
      <c r="N249" s="45"/>
      <c r="O249" s="40"/>
      <c r="P249" s="41"/>
      <c r="Q249" s="43"/>
      <c r="R249" s="43"/>
      <c r="S249" s="43"/>
      <c r="T249" s="43"/>
      <c r="U249" s="42"/>
      <c r="V249" s="42"/>
    </row>
    <row r="250" spans="1:22" ht="12.75" customHeight="1" x14ac:dyDescent="0.25">
      <c r="A250" s="89"/>
      <c r="B250" s="11" t="s">
        <v>14</v>
      </c>
      <c r="C250" s="12" t="s">
        <v>20</v>
      </c>
      <c r="D250" s="13">
        <f t="shared" si="6"/>
        <v>303.8</v>
      </c>
      <c r="E250" s="13">
        <v>303.8</v>
      </c>
      <c r="F250" s="13">
        <v>252.3</v>
      </c>
      <c r="G250" s="13"/>
      <c r="H250" s="19"/>
      <c r="N250" s="45"/>
      <c r="O250" s="40"/>
      <c r="P250" s="41"/>
      <c r="Q250" s="43"/>
      <c r="R250" s="43"/>
      <c r="S250" s="43"/>
      <c r="T250" s="43"/>
      <c r="U250" s="42"/>
      <c r="V250" s="42"/>
    </row>
    <row r="251" spans="1:22" ht="12.75" customHeight="1" x14ac:dyDescent="0.25">
      <c r="A251" s="89"/>
      <c r="B251" s="11" t="s">
        <v>160</v>
      </c>
      <c r="C251" s="12" t="s">
        <v>20</v>
      </c>
      <c r="D251" s="13">
        <f t="shared" si="6"/>
        <v>144.4</v>
      </c>
      <c r="E251" s="13">
        <v>144.4</v>
      </c>
      <c r="F251" s="13">
        <v>138.30000000000001</v>
      </c>
      <c r="G251" s="25"/>
      <c r="N251" s="45"/>
      <c r="O251" s="40"/>
      <c r="P251" s="41"/>
      <c r="Q251" s="43"/>
      <c r="R251" s="43"/>
      <c r="S251" s="43"/>
      <c r="T251" s="43"/>
      <c r="U251" s="42"/>
      <c r="V251" s="42"/>
    </row>
    <row r="252" spans="1:22" ht="12.75" customHeight="1" x14ac:dyDescent="0.25">
      <c r="A252" s="91"/>
      <c r="B252" s="20" t="s">
        <v>18</v>
      </c>
      <c r="C252" s="12" t="s">
        <v>20</v>
      </c>
      <c r="D252" s="13">
        <f t="shared" si="6"/>
        <v>36.1</v>
      </c>
      <c r="E252" s="13">
        <v>36.1</v>
      </c>
      <c r="F252" s="13"/>
      <c r="G252" s="25"/>
      <c r="N252" s="45"/>
      <c r="O252" s="40"/>
      <c r="P252" s="41"/>
      <c r="Q252" s="43"/>
      <c r="R252" s="43"/>
      <c r="S252" s="43"/>
      <c r="T252" s="43"/>
      <c r="U252" s="42"/>
      <c r="V252" s="42"/>
    </row>
    <row r="253" spans="1:22" ht="15" customHeight="1" x14ac:dyDescent="0.25">
      <c r="A253" s="88" t="s">
        <v>105</v>
      </c>
      <c r="B253" s="26" t="s">
        <v>107</v>
      </c>
      <c r="C253" s="27"/>
      <c r="D253" s="28">
        <f t="shared" si="6"/>
        <v>185.49999999999997</v>
      </c>
      <c r="E253" s="28">
        <f t="shared" ref="E253:F253" si="9">SUM(E254:E258)</f>
        <v>185.49999999999997</v>
      </c>
      <c r="F253" s="28">
        <f t="shared" si="9"/>
        <v>101</v>
      </c>
      <c r="G253" s="29">
        <f>SUM(G254:G258)</f>
        <v>0</v>
      </c>
      <c r="N253" s="45"/>
      <c r="O253" s="40"/>
      <c r="P253" s="41"/>
      <c r="Q253" s="43"/>
      <c r="R253" s="43"/>
      <c r="S253" s="43"/>
      <c r="T253" s="43"/>
      <c r="U253" s="42"/>
      <c r="V253" s="42"/>
    </row>
    <row r="254" spans="1:22" ht="12.95" customHeight="1" x14ac:dyDescent="0.25">
      <c r="A254" s="89"/>
      <c r="B254" s="11" t="s">
        <v>14</v>
      </c>
      <c r="C254" s="12" t="s">
        <v>20</v>
      </c>
      <c r="D254" s="13">
        <f t="shared" si="6"/>
        <v>154.1</v>
      </c>
      <c r="E254" s="13">
        <v>154.1</v>
      </c>
      <c r="F254" s="13">
        <v>99.7</v>
      </c>
      <c r="G254" s="13"/>
      <c r="N254" s="45"/>
      <c r="O254" s="40"/>
      <c r="P254" s="41"/>
      <c r="Q254" s="43"/>
      <c r="R254" s="43"/>
      <c r="S254" s="43"/>
      <c r="T254" s="43"/>
      <c r="U254" s="42"/>
      <c r="V254" s="42"/>
    </row>
    <row r="255" spans="1:22" ht="12.95" customHeight="1" x14ac:dyDescent="0.25">
      <c r="A255" s="89"/>
      <c r="B255" s="20" t="s">
        <v>18</v>
      </c>
      <c r="C255" s="12" t="s">
        <v>20</v>
      </c>
      <c r="D255" s="13">
        <f t="shared" si="6"/>
        <v>25</v>
      </c>
      <c r="E255" s="13">
        <v>25</v>
      </c>
      <c r="F255" s="13">
        <v>1.3</v>
      </c>
      <c r="G255" s="13"/>
      <c r="N255" s="45"/>
      <c r="O255" s="40"/>
      <c r="P255" s="41"/>
      <c r="Q255" s="43"/>
      <c r="R255" s="43"/>
      <c r="S255" s="43"/>
      <c r="T255" s="43"/>
      <c r="U255" s="42"/>
      <c r="V255" s="42"/>
    </row>
    <row r="256" spans="1:22" ht="12.95" customHeight="1" x14ac:dyDescent="0.25">
      <c r="A256" s="74"/>
      <c r="B256" s="11" t="s">
        <v>21</v>
      </c>
      <c r="C256" s="12" t="s">
        <v>23</v>
      </c>
      <c r="D256" s="13">
        <f t="shared" si="6"/>
        <v>3.6</v>
      </c>
      <c r="E256" s="13">
        <v>3.6</v>
      </c>
      <c r="F256" s="13"/>
      <c r="G256" s="13"/>
      <c r="N256" s="45"/>
      <c r="O256" s="40"/>
      <c r="P256" s="41"/>
      <c r="Q256" s="43"/>
      <c r="R256" s="43"/>
      <c r="S256" s="43"/>
      <c r="T256" s="43"/>
      <c r="U256" s="42"/>
      <c r="V256" s="42"/>
    </row>
    <row r="257" spans="1:22" ht="12.95" customHeight="1" x14ac:dyDescent="0.25">
      <c r="A257" s="74"/>
      <c r="B257" s="11" t="s">
        <v>22</v>
      </c>
      <c r="C257" s="12" t="s">
        <v>23</v>
      </c>
      <c r="D257" s="13">
        <f t="shared" si="6"/>
        <v>0.6</v>
      </c>
      <c r="E257" s="13">
        <v>0.6</v>
      </c>
      <c r="F257" s="13"/>
      <c r="G257" s="13"/>
      <c r="N257" s="45"/>
      <c r="O257" s="40"/>
      <c r="P257" s="41"/>
      <c r="Q257" s="43"/>
      <c r="R257" s="43"/>
      <c r="S257" s="43"/>
      <c r="T257" s="43"/>
      <c r="U257" s="42"/>
      <c r="V257" s="42"/>
    </row>
    <row r="258" spans="1:22" ht="12.95" customHeight="1" x14ac:dyDescent="0.25">
      <c r="A258" s="79"/>
      <c r="B258" s="11" t="s">
        <v>14</v>
      </c>
      <c r="C258" s="12" t="s">
        <v>23</v>
      </c>
      <c r="D258" s="13">
        <f t="shared" si="6"/>
        <v>2.2000000000000002</v>
      </c>
      <c r="E258" s="13">
        <v>2.2000000000000002</v>
      </c>
      <c r="F258" s="13"/>
      <c r="G258" s="13"/>
      <c r="N258" s="45"/>
      <c r="O258" s="40"/>
      <c r="P258" s="41"/>
      <c r="Q258" s="43"/>
      <c r="R258" s="43"/>
      <c r="S258" s="43"/>
      <c r="T258" s="43"/>
      <c r="U258" s="42"/>
      <c r="V258" s="42"/>
    </row>
    <row r="259" spans="1:22" ht="15" customHeight="1" x14ac:dyDescent="0.25">
      <c r="A259" s="88" t="s">
        <v>106</v>
      </c>
      <c r="B259" s="26" t="s">
        <v>109</v>
      </c>
      <c r="C259" s="27"/>
      <c r="D259" s="28">
        <f t="shared" si="6"/>
        <v>118.7</v>
      </c>
      <c r="E259" s="28">
        <f>SUM(E260:E261)</f>
        <v>118.7</v>
      </c>
      <c r="F259" s="28">
        <f>SUM(F260:F261)</f>
        <v>112.2</v>
      </c>
      <c r="G259" s="29">
        <f>SUM(G260:G261)</f>
        <v>0</v>
      </c>
      <c r="N259" s="45"/>
      <c r="O259" s="40"/>
      <c r="P259" s="41"/>
      <c r="Q259" s="43"/>
      <c r="R259" s="43"/>
      <c r="S259" s="43"/>
      <c r="T259" s="43"/>
      <c r="U259" s="42"/>
      <c r="V259" s="42"/>
    </row>
    <row r="260" spans="1:22" ht="12.75" customHeight="1" x14ac:dyDescent="0.25">
      <c r="A260" s="89"/>
      <c r="B260" s="11" t="s">
        <v>14</v>
      </c>
      <c r="C260" s="12" t="s">
        <v>20</v>
      </c>
      <c r="D260" s="13">
        <f t="shared" si="6"/>
        <v>66.2</v>
      </c>
      <c r="E260" s="13">
        <v>66.2</v>
      </c>
      <c r="F260" s="13">
        <v>60.5</v>
      </c>
      <c r="G260" s="13"/>
      <c r="N260" s="45"/>
      <c r="O260" s="40"/>
      <c r="P260" s="41"/>
      <c r="Q260" s="43"/>
      <c r="R260" s="43"/>
      <c r="S260" s="43"/>
      <c r="T260" s="43"/>
      <c r="U260" s="42"/>
      <c r="V260" s="42"/>
    </row>
    <row r="261" spans="1:22" ht="12.75" customHeight="1" x14ac:dyDescent="0.25">
      <c r="A261" s="89"/>
      <c r="B261" s="11" t="s">
        <v>160</v>
      </c>
      <c r="C261" s="12" t="s">
        <v>20</v>
      </c>
      <c r="D261" s="13">
        <f t="shared" si="6"/>
        <v>52.5</v>
      </c>
      <c r="E261" s="13">
        <v>52.5</v>
      </c>
      <c r="F261" s="13">
        <v>51.7</v>
      </c>
      <c r="G261" s="25"/>
      <c r="N261" s="45"/>
      <c r="O261" s="40"/>
      <c r="P261" s="41"/>
      <c r="Q261" s="43"/>
      <c r="R261" s="43"/>
      <c r="S261" s="43"/>
      <c r="T261" s="43"/>
      <c r="U261" s="42"/>
      <c r="V261" s="42"/>
    </row>
    <row r="262" spans="1:22" ht="15" customHeight="1" x14ac:dyDescent="0.25">
      <c r="A262" s="88" t="s">
        <v>108</v>
      </c>
      <c r="B262" s="26" t="s">
        <v>111</v>
      </c>
      <c r="C262" s="27"/>
      <c r="D262" s="28">
        <f t="shared" si="6"/>
        <v>402.7</v>
      </c>
      <c r="E262" s="28">
        <f>SUM(E263:E268)</f>
        <v>393.09999999999997</v>
      </c>
      <c r="F262" s="28">
        <f>SUM(F263:F268)</f>
        <v>320.59999999999997</v>
      </c>
      <c r="G262" s="28">
        <f>SUM(G263:G268)</f>
        <v>9.6</v>
      </c>
      <c r="N262" s="45"/>
      <c r="O262" s="40"/>
      <c r="P262" s="41"/>
      <c r="Q262" s="43"/>
      <c r="R262" s="43"/>
      <c r="S262" s="43"/>
      <c r="T262" s="43"/>
      <c r="U262" s="42"/>
      <c r="V262" s="42"/>
    </row>
    <row r="263" spans="1:22" ht="12.75" customHeight="1" x14ac:dyDescent="0.25">
      <c r="A263" s="92"/>
      <c r="B263" s="11" t="s">
        <v>21</v>
      </c>
      <c r="C263" s="12" t="s">
        <v>20</v>
      </c>
      <c r="D263" s="13">
        <f t="shared" ref="D263:D264" si="10">SUM(G263+E263)</f>
        <v>37.4</v>
      </c>
      <c r="E263" s="13">
        <v>30.8</v>
      </c>
      <c r="F263" s="13">
        <v>0.3</v>
      </c>
      <c r="G263" s="13">
        <v>6.6</v>
      </c>
      <c r="N263" s="45"/>
      <c r="O263" s="40"/>
      <c r="P263" s="41"/>
      <c r="Q263" s="43"/>
      <c r="R263" s="43"/>
      <c r="S263" s="43"/>
      <c r="T263" s="43"/>
      <c r="U263" s="42"/>
      <c r="V263" s="42"/>
    </row>
    <row r="264" spans="1:22" ht="12.75" customHeight="1" x14ac:dyDescent="0.25">
      <c r="A264" s="92"/>
      <c r="B264" s="11" t="s">
        <v>155</v>
      </c>
      <c r="C264" s="12" t="s">
        <v>20</v>
      </c>
      <c r="D264" s="13">
        <f t="shared" si="10"/>
        <v>1.1000000000000001</v>
      </c>
      <c r="E264" s="13">
        <v>1.1000000000000001</v>
      </c>
      <c r="F264" s="13">
        <v>0.9</v>
      </c>
      <c r="G264" s="13"/>
      <c r="N264" s="45"/>
      <c r="O264" s="40"/>
      <c r="P264" s="41"/>
      <c r="Q264" s="43"/>
      <c r="R264" s="43"/>
      <c r="S264" s="43"/>
      <c r="T264" s="43"/>
      <c r="U264" s="42"/>
      <c r="V264" s="42"/>
    </row>
    <row r="265" spans="1:22" ht="12.75" customHeight="1" x14ac:dyDescent="0.25">
      <c r="A265" s="89"/>
      <c r="B265" s="11" t="s">
        <v>14</v>
      </c>
      <c r="C265" s="12" t="s">
        <v>20</v>
      </c>
      <c r="D265" s="13">
        <f t="shared" si="6"/>
        <v>288.39999999999998</v>
      </c>
      <c r="E265" s="13">
        <v>288.39999999999998</v>
      </c>
      <c r="F265" s="13">
        <v>254.6</v>
      </c>
      <c r="G265" s="13"/>
      <c r="H265" s="19"/>
      <c r="N265" s="45"/>
      <c r="O265" s="40"/>
      <c r="P265" s="41"/>
      <c r="Q265" s="43"/>
      <c r="R265" s="43"/>
      <c r="S265" s="43"/>
      <c r="T265" s="43"/>
      <c r="U265" s="42"/>
      <c r="V265" s="42"/>
    </row>
    <row r="266" spans="1:22" ht="12.75" customHeight="1" x14ac:dyDescent="0.25">
      <c r="A266" s="89"/>
      <c r="B266" s="11" t="s">
        <v>160</v>
      </c>
      <c r="C266" s="12" t="s">
        <v>20</v>
      </c>
      <c r="D266" s="13">
        <f t="shared" si="6"/>
        <v>52.6</v>
      </c>
      <c r="E266" s="13">
        <v>52.6</v>
      </c>
      <c r="F266" s="13">
        <v>51.8</v>
      </c>
      <c r="G266" s="25"/>
      <c r="N266" s="45"/>
      <c r="O266" s="40"/>
      <c r="P266" s="41"/>
      <c r="Q266" s="43"/>
      <c r="R266" s="43"/>
      <c r="S266" s="43"/>
      <c r="T266" s="43"/>
      <c r="U266" s="42"/>
      <c r="V266" s="42"/>
    </row>
    <row r="267" spans="1:22" ht="12.75" customHeight="1" x14ac:dyDescent="0.25">
      <c r="A267" s="89"/>
      <c r="B267" s="20" t="s">
        <v>157</v>
      </c>
      <c r="C267" s="12" t="s">
        <v>20</v>
      </c>
      <c r="D267" s="13">
        <f t="shared" si="6"/>
        <v>13.2</v>
      </c>
      <c r="E267" s="13">
        <v>13.2</v>
      </c>
      <c r="F267" s="13">
        <v>13</v>
      </c>
      <c r="G267" s="13"/>
      <c r="N267" s="45"/>
      <c r="O267" s="40"/>
      <c r="P267" s="41"/>
      <c r="Q267" s="43"/>
      <c r="R267" s="43"/>
      <c r="S267" s="43"/>
      <c r="T267" s="43"/>
      <c r="U267" s="42"/>
      <c r="V267" s="42"/>
    </row>
    <row r="268" spans="1:22" ht="12.75" customHeight="1" x14ac:dyDescent="0.25">
      <c r="A268" s="91"/>
      <c r="B268" s="20" t="s">
        <v>18</v>
      </c>
      <c r="C268" s="12" t="s">
        <v>20</v>
      </c>
      <c r="D268" s="13">
        <f t="shared" si="6"/>
        <v>10</v>
      </c>
      <c r="E268" s="13">
        <v>7</v>
      </c>
      <c r="F268" s="13"/>
      <c r="G268" s="13">
        <v>3</v>
      </c>
      <c r="N268" s="45"/>
      <c r="O268" s="40"/>
      <c r="P268" s="41"/>
      <c r="Q268" s="43"/>
      <c r="R268" s="43"/>
      <c r="S268" s="43"/>
      <c r="T268" s="43"/>
      <c r="U268" s="42"/>
      <c r="V268" s="42"/>
    </row>
    <row r="269" spans="1:22" ht="15" customHeight="1" x14ac:dyDescent="0.25">
      <c r="A269" s="88" t="s">
        <v>110</v>
      </c>
      <c r="B269" s="26" t="s">
        <v>113</v>
      </c>
      <c r="C269" s="27"/>
      <c r="D269" s="28">
        <f t="shared" si="6"/>
        <v>812.2</v>
      </c>
      <c r="E269" s="28">
        <f>SUM(E270:E272)</f>
        <v>812.2</v>
      </c>
      <c r="F269" s="28">
        <f>SUM(F270:F272)</f>
        <v>684.3</v>
      </c>
      <c r="G269" s="29">
        <f>SUM(G270:G272)</f>
        <v>0</v>
      </c>
      <c r="N269" s="45"/>
      <c r="O269" s="40"/>
      <c r="P269" s="41"/>
      <c r="Q269" s="43"/>
      <c r="R269" s="43"/>
      <c r="S269" s="43"/>
      <c r="T269" s="43"/>
      <c r="U269" s="42"/>
      <c r="V269" s="42"/>
    </row>
    <row r="270" spans="1:22" ht="12.75" customHeight="1" x14ac:dyDescent="0.25">
      <c r="A270" s="89"/>
      <c r="B270" s="11" t="s">
        <v>155</v>
      </c>
      <c r="C270" s="12" t="s">
        <v>20</v>
      </c>
      <c r="D270" s="13">
        <f t="shared" si="6"/>
        <v>9.1999999999999993</v>
      </c>
      <c r="E270" s="13">
        <v>9.1999999999999993</v>
      </c>
      <c r="F270" s="13"/>
      <c r="G270" s="13"/>
      <c r="N270" s="45"/>
      <c r="O270" s="40"/>
      <c r="P270" s="41"/>
      <c r="Q270" s="43"/>
      <c r="R270" s="43"/>
      <c r="S270" s="43"/>
      <c r="T270" s="43"/>
      <c r="U270" s="42"/>
      <c r="V270" s="42"/>
    </row>
    <row r="271" spans="1:22" ht="12.75" customHeight="1" x14ac:dyDescent="0.25">
      <c r="A271" s="89"/>
      <c r="B271" s="11" t="s">
        <v>14</v>
      </c>
      <c r="C271" s="12" t="s">
        <v>23</v>
      </c>
      <c r="D271" s="13">
        <f t="shared" si="6"/>
        <v>801.2</v>
      </c>
      <c r="E271" s="13">
        <v>801.2</v>
      </c>
      <c r="F271" s="13">
        <v>684.3</v>
      </c>
      <c r="G271" s="25"/>
      <c r="N271" s="45"/>
      <c r="O271" s="40"/>
      <c r="P271" s="41"/>
      <c r="Q271" s="43"/>
      <c r="R271" s="43"/>
      <c r="S271" s="43"/>
      <c r="T271" s="43"/>
      <c r="U271" s="42"/>
      <c r="V271" s="42"/>
    </row>
    <row r="272" spans="1:22" ht="12.75" customHeight="1" x14ac:dyDescent="0.25">
      <c r="A272" s="91"/>
      <c r="B272" s="20" t="s">
        <v>18</v>
      </c>
      <c r="C272" s="12" t="s">
        <v>23</v>
      </c>
      <c r="D272" s="13">
        <f t="shared" si="6"/>
        <v>1.8</v>
      </c>
      <c r="E272" s="13">
        <v>1.8</v>
      </c>
      <c r="F272" s="13"/>
      <c r="G272" s="25"/>
      <c r="N272" s="45"/>
      <c r="O272" s="40"/>
      <c r="P272" s="41"/>
      <c r="Q272" s="43"/>
      <c r="R272" s="43"/>
      <c r="S272" s="43"/>
      <c r="T272" s="43"/>
      <c r="U272" s="42"/>
      <c r="V272" s="42"/>
    </row>
    <row r="273" spans="1:22" ht="15" customHeight="1" x14ac:dyDescent="0.25">
      <c r="A273" s="88" t="s">
        <v>112</v>
      </c>
      <c r="B273" s="26" t="s">
        <v>115</v>
      </c>
      <c r="C273" s="27"/>
      <c r="D273" s="28">
        <f t="shared" si="6"/>
        <v>103.4</v>
      </c>
      <c r="E273" s="28">
        <f>SUM(E274+E275+E276)</f>
        <v>103.4</v>
      </c>
      <c r="F273" s="28">
        <f>SUM(F274+F275+F276)</f>
        <v>79.900000000000006</v>
      </c>
      <c r="G273" s="29">
        <f>SUM(G274+G275+G276)</f>
        <v>0</v>
      </c>
      <c r="N273" s="45"/>
      <c r="O273" s="40"/>
      <c r="P273" s="41"/>
      <c r="Q273" s="43"/>
      <c r="R273" s="43"/>
      <c r="S273" s="43"/>
      <c r="T273" s="43"/>
      <c r="U273" s="42"/>
      <c r="V273" s="42"/>
    </row>
    <row r="274" spans="1:22" ht="12.75" customHeight="1" x14ac:dyDescent="0.25">
      <c r="A274" s="89"/>
      <c r="B274" s="11" t="s">
        <v>155</v>
      </c>
      <c r="C274" s="12" t="s">
        <v>20</v>
      </c>
      <c r="D274" s="13">
        <f t="shared" si="6"/>
        <v>1</v>
      </c>
      <c r="E274" s="13">
        <v>1</v>
      </c>
      <c r="F274" s="13"/>
      <c r="G274" s="13"/>
      <c r="N274" s="45"/>
      <c r="O274" s="40"/>
      <c r="P274" s="41"/>
      <c r="Q274" s="43"/>
      <c r="R274" s="43"/>
      <c r="S274" s="43"/>
      <c r="T274" s="43"/>
      <c r="U274" s="42"/>
      <c r="V274" s="42"/>
    </row>
    <row r="275" spans="1:22" ht="12.75" customHeight="1" x14ac:dyDescent="0.25">
      <c r="A275" s="89"/>
      <c r="B275" s="11" t="s">
        <v>14</v>
      </c>
      <c r="C275" s="12" t="s">
        <v>23</v>
      </c>
      <c r="D275" s="13">
        <f t="shared" si="6"/>
        <v>99</v>
      </c>
      <c r="E275" s="13">
        <v>99</v>
      </c>
      <c r="F275" s="13">
        <v>79.900000000000006</v>
      </c>
      <c r="G275" s="25"/>
      <c r="N275" s="45"/>
      <c r="O275" s="40"/>
      <c r="P275" s="41"/>
      <c r="Q275" s="43"/>
      <c r="R275" s="43"/>
      <c r="S275" s="43"/>
      <c r="T275" s="43"/>
      <c r="U275" s="42"/>
      <c r="V275" s="42"/>
    </row>
    <row r="276" spans="1:22" ht="12.75" customHeight="1" x14ac:dyDescent="0.25">
      <c r="A276" s="91"/>
      <c r="B276" s="20" t="s">
        <v>18</v>
      </c>
      <c r="C276" s="12" t="s">
        <v>23</v>
      </c>
      <c r="D276" s="13">
        <f t="shared" si="6"/>
        <v>3.4</v>
      </c>
      <c r="E276" s="13">
        <v>3.4</v>
      </c>
      <c r="F276" s="13"/>
      <c r="G276" s="25"/>
      <c r="N276" s="45"/>
      <c r="O276" s="40"/>
      <c r="P276" s="41"/>
      <c r="Q276" s="43"/>
      <c r="R276" s="43"/>
      <c r="S276" s="43"/>
      <c r="T276" s="43"/>
      <c r="U276" s="42"/>
      <c r="V276" s="42"/>
    </row>
    <row r="277" spans="1:22" ht="15" customHeight="1" x14ac:dyDescent="0.25">
      <c r="A277" s="88" t="s">
        <v>114</v>
      </c>
      <c r="B277" s="26" t="s">
        <v>117</v>
      </c>
      <c r="C277" s="27"/>
      <c r="D277" s="28">
        <f t="shared" si="6"/>
        <v>157.69999999999999</v>
      </c>
      <c r="E277" s="28">
        <f>SUM(E278+E279)</f>
        <v>157.69999999999999</v>
      </c>
      <c r="F277" s="28">
        <f>SUM(F278+F279)</f>
        <v>107.8</v>
      </c>
      <c r="G277" s="29">
        <f>SUM(G278+G279)</f>
        <v>0</v>
      </c>
      <c r="N277" s="45"/>
      <c r="O277" s="40"/>
      <c r="P277" s="41"/>
      <c r="Q277" s="43"/>
      <c r="R277" s="43"/>
      <c r="S277" s="43"/>
      <c r="T277" s="43"/>
      <c r="U277" s="42"/>
      <c r="V277" s="42"/>
    </row>
    <row r="278" spans="1:22" ht="12.75" customHeight="1" x14ac:dyDescent="0.25">
      <c r="A278" s="89"/>
      <c r="B278" s="11" t="s">
        <v>14</v>
      </c>
      <c r="C278" s="12" t="s">
        <v>23</v>
      </c>
      <c r="D278" s="13">
        <f t="shared" si="6"/>
        <v>154.69999999999999</v>
      </c>
      <c r="E278" s="13">
        <v>154.69999999999999</v>
      </c>
      <c r="F278" s="13">
        <v>107.8</v>
      </c>
      <c r="G278" s="25"/>
      <c r="N278" s="45"/>
      <c r="O278" s="40"/>
      <c r="P278" s="41"/>
      <c r="Q278" s="43"/>
      <c r="R278" s="43"/>
      <c r="S278" s="43"/>
      <c r="T278" s="43"/>
      <c r="U278" s="42"/>
      <c r="V278" s="42"/>
    </row>
    <row r="279" spans="1:22" ht="12.75" customHeight="1" x14ac:dyDescent="0.25">
      <c r="A279" s="91"/>
      <c r="B279" s="20" t="s">
        <v>18</v>
      </c>
      <c r="C279" s="12" t="s">
        <v>23</v>
      </c>
      <c r="D279" s="13">
        <f t="shared" si="6"/>
        <v>3</v>
      </c>
      <c r="E279" s="13">
        <v>3</v>
      </c>
      <c r="F279" s="13"/>
      <c r="G279" s="25"/>
      <c r="N279" s="45"/>
      <c r="O279" s="40"/>
      <c r="P279" s="41"/>
      <c r="Q279" s="43"/>
      <c r="R279" s="43"/>
      <c r="S279" s="43"/>
      <c r="T279" s="43"/>
      <c r="U279" s="42"/>
      <c r="V279" s="42"/>
    </row>
    <row r="280" spans="1:22" ht="15" customHeight="1" x14ac:dyDescent="0.25">
      <c r="A280" s="88" t="s">
        <v>116</v>
      </c>
      <c r="B280" s="26" t="s">
        <v>119</v>
      </c>
      <c r="C280" s="27"/>
      <c r="D280" s="28">
        <f t="shared" si="6"/>
        <v>134.20000000000002</v>
      </c>
      <c r="E280" s="28">
        <f>SUM(E281+E282+E283)</f>
        <v>134.20000000000002</v>
      </c>
      <c r="F280" s="28">
        <f>SUM(F281+F282+F283)</f>
        <v>106.3</v>
      </c>
      <c r="G280" s="29">
        <f>SUM(G281+G282+G283)</f>
        <v>0</v>
      </c>
      <c r="N280" s="45"/>
      <c r="O280" s="40"/>
      <c r="P280" s="41"/>
      <c r="Q280" s="43"/>
      <c r="R280" s="43"/>
      <c r="S280" s="43"/>
      <c r="T280" s="43"/>
      <c r="U280" s="42"/>
      <c r="V280" s="42"/>
    </row>
    <row r="281" spans="1:22" ht="12.75" customHeight="1" x14ac:dyDescent="0.25">
      <c r="A281" s="89"/>
      <c r="B281" s="11" t="s">
        <v>155</v>
      </c>
      <c r="C281" s="12" t="s">
        <v>20</v>
      </c>
      <c r="D281" s="13">
        <f t="shared" si="6"/>
        <v>6</v>
      </c>
      <c r="E281" s="13">
        <v>6</v>
      </c>
      <c r="F281" s="13"/>
      <c r="G281" s="13"/>
      <c r="N281" s="45"/>
      <c r="O281" s="40"/>
      <c r="P281" s="41"/>
      <c r="Q281" s="43"/>
      <c r="R281" s="43"/>
      <c r="S281" s="43"/>
      <c r="T281" s="43"/>
      <c r="U281" s="42"/>
      <c r="V281" s="42"/>
    </row>
    <row r="282" spans="1:22" ht="12.75" customHeight="1" x14ac:dyDescent="0.25">
      <c r="A282" s="89"/>
      <c r="B282" s="11" t="s">
        <v>14</v>
      </c>
      <c r="C282" s="12" t="s">
        <v>23</v>
      </c>
      <c r="D282" s="13">
        <f t="shared" si="6"/>
        <v>126.8</v>
      </c>
      <c r="E282" s="13">
        <v>126.8</v>
      </c>
      <c r="F282" s="13">
        <v>106.3</v>
      </c>
      <c r="G282" s="25"/>
      <c r="N282" s="45"/>
      <c r="O282" s="40"/>
      <c r="P282" s="41"/>
      <c r="Q282" s="43"/>
      <c r="R282" s="43"/>
      <c r="S282" s="43"/>
      <c r="T282" s="43"/>
      <c r="U282" s="42"/>
      <c r="V282" s="42"/>
    </row>
    <row r="283" spans="1:22" ht="12.75" customHeight="1" x14ac:dyDescent="0.25">
      <c r="A283" s="91"/>
      <c r="B283" s="20" t="s">
        <v>18</v>
      </c>
      <c r="C283" s="12" t="s">
        <v>23</v>
      </c>
      <c r="D283" s="13">
        <f t="shared" si="6"/>
        <v>1.4</v>
      </c>
      <c r="E283" s="13">
        <v>1.4</v>
      </c>
      <c r="F283" s="13"/>
      <c r="G283" s="25"/>
      <c r="N283" s="45"/>
      <c r="O283" s="40"/>
      <c r="P283" s="41"/>
      <c r="Q283" s="43"/>
      <c r="R283" s="43"/>
      <c r="S283" s="43"/>
      <c r="T283" s="43"/>
      <c r="U283" s="42"/>
      <c r="V283" s="42"/>
    </row>
    <row r="284" spans="1:22" ht="15" customHeight="1" x14ac:dyDescent="0.25">
      <c r="A284" s="88" t="s">
        <v>118</v>
      </c>
      <c r="B284" s="26" t="s">
        <v>121</v>
      </c>
      <c r="C284" s="27"/>
      <c r="D284" s="28">
        <f t="shared" si="6"/>
        <v>202.39999999999998</v>
      </c>
      <c r="E284" s="28">
        <f>SUM(E285+E286+E287)</f>
        <v>202.39999999999998</v>
      </c>
      <c r="F284" s="28">
        <f>SUM(F285+F286+F287)</f>
        <v>162.19999999999999</v>
      </c>
      <c r="G284" s="29">
        <f>SUM(G285+G286+G287)</f>
        <v>0</v>
      </c>
      <c r="N284" s="45"/>
      <c r="O284" s="40"/>
      <c r="P284" s="41"/>
      <c r="Q284" s="43"/>
      <c r="R284" s="43"/>
      <c r="S284" s="43"/>
      <c r="T284" s="43"/>
      <c r="U284" s="42"/>
      <c r="V284" s="42"/>
    </row>
    <row r="285" spans="1:22" ht="12.75" customHeight="1" x14ac:dyDescent="0.25">
      <c r="A285" s="89"/>
      <c r="B285" s="11" t="s">
        <v>155</v>
      </c>
      <c r="C285" s="12" t="s">
        <v>20</v>
      </c>
      <c r="D285" s="13">
        <f t="shared" si="6"/>
        <v>1.6</v>
      </c>
      <c r="E285" s="13">
        <v>1.6</v>
      </c>
      <c r="F285" s="13"/>
      <c r="G285" s="13"/>
      <c r="N285" s="45"/>
      <c r="O285" s="40"/>
      <c r="P285" s="41"/>
      <c r="Q285" s="43"/>
      <c r="R285" s="43"/>
      <c r="S285" s="43"/>
      <c r="T285" s="43"/>
      <c r="U285" s="42"/>
      <c r="V285" s="42"/>
    </row>
    <row r="286" spans="1:22" ht="12.75" customHeight="1" x14ac:dyDescent="0.25">
      <c r="A286" s="89"/>
      <c r="B286" s="11" t="s">
        <v>14</v>
      </c>
      <c r="C286" s="12" t="s">
        <v>23</v>
      </c>
      <c r="D286" s="13">
        <f t="shared" si="6"/>
        <v>195.6</v>
      </c>
      <c r="E286" s="13">
        <v>195.6</v>
      </c>
      <c r="F286" s="13">
        <v>162.19999999999999</v>
      </c>
      <c r="G286" s="13"/>
      <c r="H286" s="19"/>
      <c r="N286" s="45"/>
      <c r="O286" s="40"/>
      <c r="P286" s="41"/>
      <c r="Q286" s="43"/>
      <c r="R286" s="43"/>
      <c r="S286" s="43"/>
      <c r="T286" s="43"/>
      <c r="U286" s="42"/>
      <c r="V286" s="42"/>
    </row>
    <row r="287" spans="1:22" ht="12.75" customHeight="1" x14ac:dyDescent="0.25">
      <c r="A287" s="91"/>
      <c r="B287" s="20" t="s">
        <v>18</v>
      </c>
      <c r="C287" s="12" t="s">
        <v>23</v>
      </c>
      <c r="D287" s="13">
        <f t="shared" ref="D287:D334" si="11">SUM(G287+E287)</f>
        <v>5.2</v>
      </c>
      <c r="E287" s="13">
        <v>5.2</v>
      </c>
      <c r="F287" s="13"/>
      <c r="G287" s="25"/>
      <c r="N287" s="45"/>
      <c r="O287" s="40"/>
      <c r="P287" s="41"/>
      <c r="Q287" s="43"/>
      <c r="R287" s="43"/>
      <c r="S287" s="43"/>
      <c r="T287" s="43"/>
      <c r="U287" s="42"/>
      <c r="V287" s="42"/>
    </row>
    <row r="288" spans="1:22" ht="15" customHeight="1" x14ac:dyDescent="0.25">
      <c r="A288" s="88" t="s">
        <v>120</v>
      </c>
      <c r="B288" s="26" t="s">
        <v>123</v>
      </c>
      <c r="C288" s="27"/>
      <c r="D288" s="28">
        <f t="shared" si="11"/>
        <v>125.2</v>
      </c>
      <c r="E288" s="28">
        <f>SUM(E289+E290+E291)</f>
        <v>125.2</v>
      </c>
      <c r="F288" s="28">
        <f>SUM(F289+F290+F291)</f>
        <v>103</v>
      </c>
      <c r="G288" s="29">
        <f>SUM(G289+G290+G291)</f>
        <v>0</v>
      </c>
      <c r="N288" s="45"/>
      <c r="O288" s="40"/>
      <c r="P288" s="41"/>
      <c r="Q288" s="43"/>
      <c r="R288" s="43"/>
      <c r="S288" s="43"/>
      <c r="T288" s="43"/>
      <c r="U288" s="42"/>
      <c r="V288" s="42"/>
    </row>
    <row r="289" spans="1:22" ht="12.75" customHeight="1" x14ac:dyDescent="0.25">
      <c r="A289" s="89"/>
      <c r="B289" s="11" t="s">
        <v>155</v>
      </c>
      <c r="C289" s="12" t="s">
        <v>20</v>
      </c>
      <c r="D289" s="13">
        <f t="shared" si="11"/>
        <v>0.3</v>
      </c>
      <c r="E289" s="13">
        <v>0.3</v>
      </c>
      <c r="F289" s="13"/>
      <c r="G289" s="13"/>
      <c r="N289" s="45"/>
      <c r="O289" s="40"/>
      <c r="P289" s="41"/>
      <c r="Q289" s="43"/>
      <c r="R289" s="43"/>
      <c r="S289" s="43"/>
      <c r="T289" s="43"/>
      <c r="U289" s="42"/>
      <c r="V289" s="42"/>
    </row>
    <row r="290" spans="1:22" ht="12.75" customHeight="1" x14ac:dyDescent="0.25">
      <c r="A290" s="89"/>
      <c r="B290" s="11" t="s">
        <v>14</v>
      </c>
      <c r="C290" s="12" t="s">
        <v>23</v>
      </c>
      <c r="D290" s="13">
        <f t="shared" si="11"/>
        <v>122.4</v>
      </c>
      <c r="E290" s="13">
        <v>122.4</v>
      </c>
      <c r="F290" s="13">
        <v>103</v>
      </c>
      <c r="G290" s="25"/>
      <c r="N290" s="45"/>
      <c r="O290" s="40"/>
      <c r="P290" s="41"/>
      <c r="Q290" s="43"/>
      <c r="R290" s="43"/>
      <c r="S290" s="43"/>
      <c r="T290" s="43"/>
      <c r="U290" s="42"/>
      <c r="V290" s="42"/>
    </row>
    <row r="291" spans="1:22" ht="12.75" customHeight="1" x14ac:dyDescent="0.25">
      <c r="A291" s="91"/>
      <c r="B291" s="20" t="s">
        <v>18</v>
      </c>
      <c r="C291" s="12" t="s">
        <v>23</v>
      </c>
      <c r="D291" s="13">
        <f t="shared" si="11"/>
        <v>2.5</v>
      </c>
      <c r="E291" s="13">
        <v>2.5</v>
      </c>
      <c r="F291" s="13"/>
      <c r="G291" s="25"/>
      <c r="N291" s="45"/>
      <c r="O291" s="40"/>
      <c r="P291" s="41"/>
      <c r="Q291" s="43"/>
      <c r="R291" s="43"/>
      <c r="S291" s="43"/>
      <c r="T291" s="43"/>
      <c r="U291" s="42"/>
      <c r="V291" s="42"/>
    </row>
    <row r="292" spans="1:22" ht="15" customHeight="1" x14ac:dyDescent="0.25">
      <c r="A292" s="88" t="s">
        <v>122</v>
      </c>
      <c r="B292" s="26" t="s">
        <v>125</v>
      </c>
      <c r="C292" s="27"/>
      <c r="D292" s="28">
        <f t="shared" si="11"/>
        <v>150.79999999999998</v>
      </c>
      <c r="E292" s="28">
        <f>SUM(E293+E294+E295)</f>
        <v>150.79999999999998</v>
      </c>
      <c r="F292" s="28">
        <f>SUM(F293+F294+F295)</f>
        <v>112.6</v>
      </c>
      <c r="G292" s="29">
        <f>SUM(G293+G294+G295)</f>
        <v>0</v>
      </c>
      <c r="N292" s="45"/>
      <c r="O292" s="40"/>
      <c r="P292" s="41"/>
      <c r="Q292" s="43"/>
      <c r="R292" s="43"/>
      <c r="S292" s="43"/>
      <c r="T292" s="43"/>
      <c r="U292" s="42"/>
      <c r="V292" s="42"/>
    </row>
    <row r="293" spans="1:22" ht="12.75" customHeight="1" x14ac:dyDescent="0.25">
      <c r="A293" s="89"/>
      <c r="B293" s="11" t="s">
        <v>155</v>
      </c>
      <c r="C293" s="12" t="s">
        <v>20</v>
      </c>
      <c r="D293" s="13">
        <f t="shared" si="11"/>
        <v>9.6999999999999993</v>
      </c>
      <c r="E293" s="13">
        <v>9.6999999999999993</v>
      </c>
      <c r="F293" s="13"/>
      <c r="G293" s="13"/>
      <c r="N293" s="45"/>
      <c r="O293" s="40"/>
      <c r="P293" s="41"/>
      <c r="Q293" s="43"/>
      <c r="R293" s="43"/>
      <c r="S293" s="43"/>
      <c r="T293" s="43"/>
      <c r="U293" s="42"/>
      <c r="V293" s="42"/>
    </row>
    <row r="294" spans="1:22" ht="12.75" customHeight="1" x14ac:dyDescent="0.25">
      <c r="A294" s="89"/>
      <c r="B294" s="11" t="s">
        <v>14</v>
      </c>
      <c r="C294" s="12" t="s">
        <v>23</v>
      </c>
      <c r="D294" s="13">
        <f t="shared" si="11"/>
        <v>137.6</v>
      </c>
      <c r="E294" s="13">
        <v>137.6</v>
      </c>
      <c r="F294" s="13">
        <v>112.6</v>
      </c>
      <c r="G294" s="25"/>
      <c r="N294" s="45"/>
      <c r="O294" s="40"/>
      <c r="P294" s="41"/>
      <c r="Q294" s="43"/>
      <c r="R294" s="43"/>
      <c r="S294" s="43"/>
      <c r="T294" s="43"/>
      <c r="U294" s="42"/>
      <c r="V294" s="42"/>
    </row>
    <row r="295" spans="1:22" ht="12.75" customHeight="1" x14ac:dyDescent="0.25">
      <c r="A295" s="91"/>
      <c r="B295" s="20" t="s">
        <v>18</v>
      </c>
      <c r="C295" s="12" t="s">
        <v>23</v>
      </c>
      <c r="D295" s="13">
        <f t="shared" si="11"/>
        <v>3.5</v>
      </c>
      <c r="E295" s="13">
        <v>3.5</v>
      </c>
      <c r="F295" s="13"/>
      <c r="G295" s="25"/>
      <c r="N295" s="45"/>
      <c r="O295" s="40"/>
      <c r="P295" s="41"/>
      <c r="Q295" s="43"/>
      <c r="R295" s="43"/>
      <c r="S295" s="43"/>
      <c r="T295" s="43"/>
      <c r="U295" s="42"/>
      <c r="V295" s="42"/>
    </row>
    <row r="296" spans="1:22" ht="15" customHeight="1" x14ac:dyDescent="0.25">
      <c r="A296" s="88" t="s">
        <v>124</v>
      </c>
      <c r="B296" s="26" t="s">
        <v>127</v>
      </c>
      <c r="C296" s="27"/>
      <c r="D296" s="28">
        <f t="shared" si="11"/>
        <v>97.2</v>
      </c>
      <c r="E296" s="28">
        <f>SUM(E297+E298)</f>
        <v>97.2</v>
      </c>
      <c r="F296" s="28">
        <f>SUM(F297+F298)</f>
        <v>74.400000000000006</v>
      </c>
      <c r="G296" s="29">
        <f>SUM(G297+G298)</f>
        <v>0</v>
      </c>
      <c r="N296" s="45"/>
      <c r="O296" s="40"/>
      <c r="P296" s="41"/>
      <c r="Q296" s="43"/>
      <c r="R296" s="43"/>
      <c r="S296" s="43"/>
      <c r="T296" s="43"/>
      <c r="U296" s="42"/>
      <c r="V296" s="42"/>
    </row>
    <row r="297" spans="1:22" ht="12.75" customHeight="1" x14ac:dyDescent="0.25">
      <c r="A297" s="89"/>
      <c r="B297" s="11" t="s">
        <v>14</v>
      </c>
      <c r="C297" s="12" t="s">
        <v>23</v>
      </c>
      <c r="D297" s="13">
        <f t="shared" si="11"/>
        <v>96.8</v>
      </c>
      <c r="E297" s="13">
        <v>96.8</v>
      </c>
      <c r="F297" s="13">
        <v>74.400000000000006</v>
      </c>
      <c r="G297" s="25"/>
      <c r="N297" s="45"/>
      <c r="O297" s="40"/>
      <c r="P297" s="41"/>
      <c r="Q297" s="43"/>
      <c r="R297" s="43"/>
      <c r="S297" s="43"/>
      <c r="T297" s="43"/>
      <c r="U297" s="42"/>
      <c r="V297" s="42"/>
    </row>
    <row r="298" spans="1:22" ht="12.75" customHeight="1" x14ac:dyDescent="0.25">
      <c r="A298" s="91"/>
      <c r="B298" s="20" t="s">
        <v>18</v>
      </c>
      <c r="C298" s="12" t="s">
        <v>23</v>
      </c>
      <c r="D298" s="13">
        <f t="shared" si="11"/>
        <v>0.4</v>
      </c>
      <c r="E298" s="13">
        <v>0.4</v>
      </c>
      <c r="F298" s="13"/>
      <c r="G298" s="25"/>
      <c r="N298" s="45"/>
      <c r="O298" s="40"/>
      <c r="P298" s="41"/>
      <c r="Q298" s="43"/>
      <c r="R298" s="43"/>
      <c r="S298" s="43"/>
      <c r="T298" s="43"/>
      <c r="U298" s="42"/>
      <c r="V298" s="42"/>
    </row>
    <row r="299" spans="1:22" ht="15" customHeight="1" x14ac:dyDescent="0.25">
      <c r="A299" s="88" t="s">
        <v>126</v>
      </c>
      <c r="B299" s="26" t="s">
        <v>129</v>
      </c>
      <c r="C299" s="27"/>
      <c r="D299" s="28">
        <f t="shared" si="11"/>
        <v>134.30000000000001</v>
      </c>
      <c r="E299" s="28">
        <f>SUM(E300+E301+E302)</f>
        <v>134.30000000000001</v>
      </c>
      <c r="F299" s="28">
        <f>SUM(F300+F301+F302)</f>
        <v>105.7</v>
      </c>
      <c r="G299" s="29">
        <f>SUM(G300+G301+G302)</f>
        <v>0</v>
      </c>
      <c r="N299" s="45"/>
      <c r="O299" s="40"/>
      <c r="P299" s="41"/>
      <c r="Q299" s="43"/>
      <c r="R299" s="43"/>
      <c r="S299" s="43"/>
      <c r="T299" s="43"/>
      <c r="U299" s="42"/>
      <c r="V299" s="42"/>
    </row>
    <row r="300" spans="1:22" ht="12.75" customHeight="1" x14ac:dyDescent="0.25">
      <c r="A300" s="89"/>
      <c r="B300" s="11" t="s">
        <v>155</v>
      </c>
      <c r="C300" s="12" t="s">
        <v>20</v>
      </c>
      <c r="D300" s="13">
        <f t="shared" si="11"/>
        <v>6.6</v>
      </c>
      <c r="E300" s="13">
        <v>6.6</v>
      </c>
      <c r="F300" s="13"/>
      <c r="G300" s="13"/>
      <c r="N300" s="45"/>
      <c r="O300" s="40"/>
      <c r="P300" s="41"/>
      <c r="Q300" s="43"/>
      <c r="R300" s="43"/>
      <c r="S300" s="43"/>
      <c r="T300" s="43"/>
      <c r="U300" s="42"/>
      <c r="V300" s="42"/>
    </row>
    <row r="301" spans="1:22" ht="12.75" customHeight="1" x14ac:dyDescent="0.25">
      <c r="A301" s="89"/>
      <c r="B301" s="11" t="s">
        <v>14</v>
      </c>
      <c r="C301" s="12" t="s">
        <v>23</v>
      </c>
      <c r="D301" s="13">
        <f t="shared" si="11"/>
        <v>126.2</v>
      </c>
      <c r="E301" s="13">
        <v>126.2</v>
      </c>
      <c r="F301" s="13">
        <v>105.7</v>
      </c>
      <c r="G301" s="25"/>
      <c r="N301" s="45"/>
      <c r="O301" s="40"/>
      <c r="P301" s="41"/>
      <c r="Q301" s="43"/>
      <c r="R301" s="43"/>
      <c r="S301" s="43"/>
      <c r="T301" s="43"/>
      <c r="U301" s="42"/>
      <c r="V301" s="42"/>
    </row>
    <row r="302" spans="1:22" ht="12.75" customHeight="1" x14ac:dyDescent="0.25">
      <c r="A302" s="91"/>
      <c r="B302" s="20" t="s">
        <v>18</v>
      </c>
      <c r="C302" s="12" t="s">
        <v>23</v>
      </c>
      <c r="D302" s="13">
        <f t="shared" si="11"/>
        <v>1.5</v>
      </c>
      <c r="E302" s="13">
        <v>1.5</v>
      </c>
      <c r="F302" s="13"/>
      <c r="G302" s="25"/>
      <c r="N302" s="45"/>
      <c r="O302" s="40"/>
      <c r="P302" s="41"/>
      <c r="Q302" s="43"/>
      <c r="R302" s="43"/>
      <c r="S302" s="43"/>
      <c r="T302" s="43"/>
      <c r="U302" s="42"/>
      <c r="V302" s="42"/>
    </row>
    <row r="303" spans="1:22" ht="15" customHeight="1" x14ac:dyDescent="0.25">
      <c r="A303" s="88" t="s">
        <v>128</v>
      </c>
      <c r="B303" s="26" t="s">
        <v>131</v>
      </c>
      <c r="C303" s="27"/>
      <c r="D303" s="28">
        <f t="shared" si="11"/>
        <v>134.30000000000001</v>
      </c>
      <c r="E303" s="28">
        <f>SUM(E305+E304+E306)</f>
        <v>134.30000000000001</v>
      </c>
      <c r="F303" s="28">
        <f>SUM(F305+F304+F306)</f>
        <v>100.8</v>
      </c>
      <c r="G303" s="29">
        <f>SUM(G305+G304+G306)</f>
        <v>0</v>
      </c>
      <c r="N303" s="45"/>
      <c r="O303" s="40"/>
      <c r="P303" s="41"/>
      <c r="Q303" s="43"/>
      <c r="R303" s="43"/>
      <c r="S303" s="43"/>
      <c r="T303" s="43"/>
      <c r="U303" s="42"/>
      <c r="V303" s="42"/>
    </row>
    <row r="304" spans="1:22" ht="12.75" customHeight="1" x14ac:dyDescent="0.25">
      <c r="A304" s="89"/>
      <c r="B304" s="11" t="s">
        <v>155</v>
      </c>
      <c r="C304" s="12" t="s">
        <v>20</v>
      </c>
      <c r="D304" s="21">
        <f>SUM(G304+E304)</f>
        <v>9</v>
      </c>
      <c r="E304" s="21">
        <v>9</v>
      </c>
      <c r="F304" s="13"/>
      <c r="G304" s="29"/>
      <c r="N304" s="45"/>
      <c r="O304" s="40"/>
      <c r="P304" s="41"/>
      <c r="Q304" s="43"/>
      <c r="R304" s="43"/>
      <c r="S304" s="43"/>
      <c r="T304" s="43"/>
      <c r="U304" s="42"/>
      <c r="V304" s="42"/>
    </row>
    <row r="305" spans="1:22" ht="12.75" customHeight="1" x14ac:dyDescent="0.25">
      <c r="A305" s="89"/>
      <c r="B305" s="11" t="s">
        <v>14</v>
      </c>
      <c r="C305" s="12" t="s">
        <v>23</v>
      </c>
      <c r="D305" s="13">
        <f t="shared" si="11"/>
        <v>120.3</v>
      </c>
      <c r="E305" s="13">
        <v>120.3</v>
      </c>
      <c r="F305" s="13">
        <v>100.8</v>
      </c>
      <c r="G305" s="25"/>
      <c r="N305" s="45"/>
      <c r="O305" s="40"/>
      <c r="P305" s="41"/>
      <c r="Q305" s="43"/>
      <c r="R305" s="43"/>
      <c r="S305" s="43"/>
      <c r="T305" s="43"/>
      <c r="U305" s="42"/>
      <c r="V305" s="42"/>
    </row>
    <row r="306" spans="1:22" ht="12.75" customHeight="1" x14ac:dyDescent="0.25">
      <c r="A306" s="91"/>
      <c r="B306" s="20" t="s">
        <v>18</v>
      </c>
      <c r="C306" s="12" t="s">
        <v>23</v>
      </c>
      <c r="D306" s="13">
        <f t="shared" si="11"/>
        <v>5</v>
      </c>
      <c r="E306" s="13">
        <v>5</v>
      </c>
      <c r="F306" s="13"/>
      <c r="G306" s="25"/>
      <c r="N306" s="45"/>
      <c r="O306" s="40"/>
      <c r="P306" s="41"/>
      <c r="Q306" s="43"/>
      <c r="R306" s="43"/>
      <c r="S306" s="43"/>
      <c r="T306" s="43"/>
      <c r="U306" s="42"/>
      <c r="V306" s="42"/>
    </row>
    <row r="307" spans="1:22" ht="15" customHeight="1" x14ac:dyDescent="0.25">
      <c r="A307" s="88" t="s">
        <v>130</v>
      </c>
      <c r="B307" s="26" t="s">
        <v>133</v>
      </c>
      <c r="C307" s="27"/>
      <c r="D307" s="28">
        <f t="shared" si="11"/>
        <v>122.9</v>
      </c>
      <c r="E307" s="28">
        <f>SUM(E308+E309+E310)</f>
        <v>116.9</v>
      </c>
      <c r="F307" s="28">
        <f>SUM(F308+F309+F310)</f>
        <v>79.2</v>
      </c>
      <c r="G307" s="28">
        <f>SUM(G308+G309+G310)</f>
        <v>6</v>
      </c>
      <c r="N307" s="45"/>
      <c r="O307" s="40"/>
      <c r="P307" s="41"/>
      <c r="Q307" s="43"/>
      <c r="R307" s="43"/>
      <c r="S307" s="43"/>
      <c r="T307" s="43"/>
      <c r="U307" s="42"/>
      <c r="V307" s="42"/>
    </row>
    <row r="308" spans="1:22" ht="12.75" customHeight="1" x14ac:dyDescent="0.25">
      <c r="A308" s="89"/>
      <c r="B308" s="11" t="s">
        <v>155</v>
      </c>
      <c r="C308" s="12" t="s">
        <v>20</v>
      </c>
      <c r="D308" s="13">
        <f t="shared" si="11"/>
        <v>5.9</v>
      </c>
      <c r="E308" s="13">
        <v>5.9</v>
      </c>
      <c r="F308" s="13"/>
      <c r="G308" s="13"/>
      <c r="N308" s="45"/>
      <c r="O308" s="40"/>
      <c r="P308" s="41"/>
      <c r="Q308" s="43"/>
      <c r="R308" s="43"/>
      <c r="S308" s="43"/>
      <c r="T308" s="43"/>
      <c r="U308" s="42"/>
      <c r="V308" s="42"/>
    </row>
    <row r="309" spans="1:22" ht="12.75" customHeight="1" x14ac:dyDescent="0.25">
      <c r="A309" s="89"/>
      <c r="B309" s="11" t="s">
        <v>14</v>
      </c>
      <c r="C309" s="12" t="s">
        <v>23</v>
      </c>
      <c r="D309" s="13">
        <f t="shared" si="11"/>
        <v>110.4</v>
      </c>
      <c r="E309" s="13">
        <v>110.4</v>
      </c>
      <c r="F309" s="13">
        <v>79.2</v>
      </c>
      <c r="G309" s="13"/>
      <c r="N309" s="45"/>
      <c r="O309" s="40"/>
      <c r="P309" s="41"/>
      <c r="Q309" s="43"/>
      <c r="R309" s="43"/>
      <c r="S309" s="43"/>
      <c r="T309" s="43"/>
      <c r="U309" s="42"/>
      <c r="V309" s="42"/>
    </row>
    <row r="310" spans="1:22" ht="12.75" customHeight="1" x14ac:dyDescent="0.25">
      <c r="A310" s="91"/>
      <c r="B310" s="20" t="s">
        <v>18</v>
      </c>
      <c r="C310" s="12" t="s">
        <v>23</v>
      </c>
      <c r="D310" s="13">
        <f t="shared" si="11"/>
        <v>6.6</v>
      </c>
      <c r="E310" s="13">
        <v>0.6</v>
      </c>
      <c r="F310" s="13"/>
      <c r="G310" s="13">
        <v>6</v>
      </c>
      <c r="S310" s="43"/>
      <c r="T310" s="43"/>
      <c r="U310" s="42"/>
      <c r="V310" s="42"/>
    </row>
    <row r="311" spans="1:22" ht="15" customHeight="1" x14ac:dyDescent="0.25">
      <c r="A311" s="88" t="s">
        <v>132</v>
      </c>
      <c r="B311" s="26" t="s">
        <v>135</v>
      </c>
      <c r="C311" s="27"/>
      <c r="D311" s="28">
        <f t="shared" si="11"/>
        <v>115.69999999999999</v>
      </c>
      <c r="E311" s="28">
        <f>SUM(E312+E313+E314)</f>
        <v>115.69999999999999</v>
      </c>
      <c r="F311" s="28">
        <f>SUM(F312+F313+F314)</f>
        <v>92.8</v>
      </c>
      <c r="G311" s="29">
        <f>SUM(G312+G313+G314)</f>
        <v>0</v>
      </c>
      <c r="S311" s="43"/>
      <c r="T311" s="43"/>
      <c r="U311" s="42"/>
      <c r="V311" s="42"/>
    </row>
    <row r="312" spans="1:22" ht="12.75" customHeight="1" x14ac:dyDescent="0.25">
      <c r="A312" s="89"/>
      <c r="B312" s="11" t="s">
        <v>155</v>
      </c>
      <c r="C312" s="12" t="s">
        <v>20</v>
      </c>
      <c r="D312" s="13">
        <f t="shared" si="11"/>
        <v>2.6</v>
      </c>
      <c r="E312" s="13">
        <v>2.6</v>
      </c>
      <c r="F312" s="13"/>
      <c r="G312" s="13"/>
      <c r="S312" s="43"/>
      <c r="T312" s="43"/>
      <c r="U312" s="42"/>
      <c r="V312" s="42"/>
    </row>
    <row r="313" spans="1:22" ht="12.75" customHeight="1" x14ac:dyDescent="0.25">
      <c r="A313" s="89"/>
      <c r="B313" s="11" t="s">
        <v>14</v>
      </c>
      <c r="C313" s="12" t="s">
        <v>23</v>
      </c>
      <c r="D313" s="13">
        <f t="shared" si="11"/>
        <v>111.8</v>
      </c>
      <c r="E313" s="13">
        <v>111.8</v>
      </c>
      <c r="F313" s="13">
        <v>92.8</v>
      </c>
      <c r="G313" s="25"/>
      <c r="S313" s="43"/>
      <c r="T313" s="43"/>
      <c r="U313" s="42"/>
      <c r="V313" s="42"/>
    </row>
    <row r="314" spans="1:22" ht="12.75" customHeight="1" x14ac:dyDescent="0.25">
      <c r="A314" s="91"/>
      <c r="B314" s="20" t="s">
        <v>18</v>
      </c>
      <c r="C314" s="12" t="s">
        <v>23</v>
      </c>
      <c r="D314" s="13">
        <f t="shared" si="11"/>
        <v>1.3</v>
      </c>
      <c r="E314" s="13">
        <v>1.3</v>
      </c>
      <c r="F314" s="13"/>
      <c r="G314" s="25"/>
      <c r="S314" s="43"/>
      <c r="T314" s="43"/>
      <c r="U314" s="42"/>
      <c r="V314" s="42"/>
    </row>
    <row r="315" spans="1:22" ht="15" customHeight="1" x14ac:dyDescent="0.25">
      <c r="A315" s="88" t="s">
        <v>134</v>
      </c>
      <c r="B315" s="26" t="s">
        <v>137</v>
      </c>
      <c r="C315" s="27"/>
      <c r="D315" s="28">
        <f t="shared" si="11"/>
        <v>97.199999999999989</v>
      </c>
      <c r="E315" s="28">
        <f>SUM(E316+E317+E318)</f>
        <v>97.199999999999989</v>
      </c>
      <c r="F315" s="28">
        <f>SUM(F316+F317+F318)</f>
        <v>77.400000000000006</v>
      </c>
      <c r="G315" s="29">
        <f>SUM(G316+G317+G318)</f>
        <v>0</v>
      </c>
      <c r="S315" s="43"/>
      <c r="T315" s="43"/>
      <c r="U315" s="42"/>
      <c r="V315" s="42"/>
    </row>
    <row r="316" spans="1:22" ht="12.75" customHeight="1" x14ac:dyDescent="0.25">
      <c r="A316" s="89"/>
      <c r="B316" s="11" t="s">
        <v>155</v>
      </c>
      <c r="C316" s="12" t="s">
        <v>20</v>
      </c>
      <c r="D316" s="13">
        <f t="shared" si="11"/>
        <v>4.3</v>
      </c>
      <c r="E316" s="13">
        <v>4.3</v>
      </c>
      <c r="F316" s="13"/>
      <c r="G316" s="13"/>
      <c r="S316" s="43"/>
      <c r="T316" s="43"/>
      <c r="U316" s="42"/>
      <c r="V316" s="42"/>
    </row>
    <row r="317" spans="1:22" ht="12.75" customHeight="1" x14ac:dyDescent="0.25">
      <c r="A317" s="89"/>
      <c r="B317" s="11" t="s">
        <v>14</v>
      </c>
      <c r="C317" s="12" t="s">
        <v>23</v>
      </c>
      <c r="D317" s="13">
        <f t="shared" si="11"/>
        <v>91.6</v>
      </c>
      <c r="E317" s="13">
        <v>91.6</v>
      </c>
      <c r="F317" s="13">
        <v>77.400000000000006</v>
      </c>
      <c r="G317" s="25"/>
      <c r="S317" s="43"/>
      <c r="T317" s="43"/>
      <c r="U317" s="42"/>
      <c r="V317" s="42"/>
    </row>
    <row r="318" spans="1:22" ht="12.75" customHeight="1" x14ac:dyDescent="0.25">
      <c r="A318" s="91"/>
      <c r="B318" s="20" t="s">
        <v>18</v>
      </c>
      <c r="C318" s="12" t="s">
        <v>23</v>
      </c>
      <c r="D318" s="13">
        <f t="shared" si="11"/>
        <v>1.3</v>
      </c>
      <c r="E318" s="13">
        <v>1.3</v>
      </c>
      <c r="F318" s="13"/>
      <c r="G318" s="25"/>
      <c r="S318" s="43"/>
      <c r="T318" s="43"/>
      <c r="U318" s="42"/>
      <c r="V318" s="42"/>
    </row>
    <row r="319" spans="1:22" ht="15" customHeight="1" x14ac:dyDescent="0.25">
      <c r="A319" s="88" t="s">
        <v>136</v>
      </c>
      <c r="B319" s="26" t="s">
        <v>139</v>
      </c>
      <c r="C319" s="27"/>
      <c r="D319" s="28">
        <f t="shared" si="11"/>
        <v>1392.8999999999999</v>
      </c>
      <c r="E319" s="28">
        <f>SUM(E320:E325)</f>
        <v>1072.5999999999999</v>
      </c>
      <c r="F319" s="28">
        <f>SUM(F320:F325)</f>
        <v>826.3</v>
      </c>
      <c r="G319" s="29">
        <f>SUM(G320:G325)</f>
        <v>320.3</v>
      </c>
      <c r="S319" s="43"/>
      <c r="T319" s="43"/>
      <c r="U319" s="42"/>
      <c r="V319" s="42"/>
    </row>
    <row r="320" spans="1:22" ht="12.75" customHeight="1" x14ac:dyDescent="0.25">
      <c r="A320" s="89"/>
      <c r="B320" s="22" t="s">
        <v>19</v>
      </c>
      <c r="C320" s="12" t="s">
        <v>15</v>
      </c>
      <c r="D320" s="13">
        <f t="shared" si="11"/>
        <v>118</v>
      </c>
      <c r="E320" s="13">
        <v>118</v>
      </c>
      <c r="F320" s="13">
        <v>103.1</v>
      </c>
      <c r="G320" s="13"/>
      <c r="S320" s="43"/>
      <c r="T320" s="43"/>
      <c r="U320" s="42"/>
      <c r="V320" s="42"/>
    </row>
    <row r="321" spans="1:22" ht="12.75" customHeight="1" x14ac:dyDescent="0.25">
      <c r="A321" s="89"/>
      <c r="B321" s="11" t="s">
        <v>21</v>
      </c>
      <c r="C321" s="12" t="s">
        <v>26</v>
      </c>
      <c r="D321" s="13">
        <f t="shared" si="11"/>
        <v>400.9</v>
      </c>
      <c r="E321" s="13">
        <v>128.6</v>
      </c>
      <c r="F321" s="13">
        <v>101</v>
      </c>
      <c r="G321" s="13">
        <v>272.3</v>
      </c>
      <c r="S321" s="43"/>
      <c r="T321" s="43"/>
      <c r="U321" s="42"/>
      <c r="V321" s="42"/>
    </row>
    <row r="322" spans="1:22" ht="12.75" customHeight="1" x14ac:dyDescent="0.25">
      <c r="A322" s="89"/>
      <c r="B322" s="11" t="s">
        <v>25</v>
      </c>
      <c r="C322" s="12" t="s">
        <v>26</v>
      </c>
      <c r="D322" s="13">
        <f t="shared" si="11"/>
        <v>571.20000000000005</v>
      </c>
      <c r="E322" s="13">
        <v>571.20000000000005</v>
      </c>
      <c r="F322" s="13">
        <v>515.6</v>
      </c>
      <c r="G322" s="13"/>
      <c r="H322" s="19"/>
      <c r="S322" s="43"/>
      <c r="T322" s="43"/>
      <c r="U322" s="42"/>
      <c r="V322" s="42"/>
    </row>
    <row r="323" spans="1:22" ht="12.75" customHeight="1" x14ac:dyDescent="0.25">
      <c r="A323" s="89"/>
      <c r="B323" s="20" t="s">
        <v>153</v>
      </c>
      <c r="C323" s="12" t="s">
        <v>26</v>
      </c>
      <c r="D323" s="13">
        <f t="shared" si="11"/>
        <v>49</v>
      </c>
      <c r="E323" s="13">
        <v>1</v>
      </c>
      <c r="F323" s="13"/>
      <c r="G323" s="13">
        <v>48</v>
      </c>
      <c r="H323" s="19"/>
      <c r="S323" s="43"/>
      <c r="T323" s="43"/>
      <c r="U323" s="42"/>
      <c r="V323" s="42"/>
    </row>
    <row r="324" spans="1:22" ht="12.75" customHeight="1" x14ac:dyDescent="0.25">
      <c r="A324" s="89"/>
      <c r="B324" s="22" t="s">
        <v>19</v>
      </c>
      <c r="C324" s="12" t="s">
        <v>26</v>
      </c>
      <c r="D324" s="13">
        <f t="shared" si="11"/>
        <v>64.8</v>
      </c>
      <c r="E324" s="13">
        <v>64.8</v>
      </c>
      <c r="F324" s="13">
        <v>62.3</v>
      </c>
      <c r="G324" s="13"/>
      <c r="H324" s="19"/>
      <c r="S324" s="43"/>
      <c r="T324" s="43"/>
      <c r="U324" s="42"/>
      <c r="V324" s="42"/>
    </row>
    <row r="325" spans="1:22" ht="12.75" customHeight="1" x14ac:dyDescent="0.25">
      <c r="A325" s="91"/>
      <c r="B325" s="20" t="s">
        <v>18</v>
      </c>
      <c r="C325" s="12" t="s">
        <v>26</v>
      </c>
      <c r="D325" s="13">
        <f t="shared" si="11"/>
        <v>189</v>
      </c>
      <c r="E325" s="13">
        <v>189</v>
      </c>
      <c r="F325" s="13">
        <v>44.3</v>
      </c>
      <c r="G325" s="25"/>
      <c r="S325" s="43"/>
      <c r="T325" s="43"/>
      <c r="U325" s="42"/>
      <c r="V325" s="42"/>
    </row>
    <row r="326" spans="1:22" ht="15" customHeight="1" x14ac:dyDescent="0.25">
      <c r="A326" s="88" t="s">
        <v>138</v>
      </c>
      <c r="B326" s="26" t="s">
        <v>141</v>
      </c>
      <c r="C326" s="27"/>
      <c r="D326" s="28">
        <f t="shared" si="11"/>
        <v>536.79999999999995</v>
      </c>
      <c r="E326" s="28">
        <f>SUM(E327:E328)</f>
        <v>534.4</v>
      </c>
      <c r="F326" s="28">
        <f>SUM(F327:F328)</f>
        <v>404.2</v>
      </c>
      <c r="G326" s="28">
        <f>SUM(G327:G328)</f>
        <v>2.4</v>
      </c>
      <c r="S326" s="43"/>
      <c r="T326" s="43"/>
      <c r="U326" s="42"/>
      <c r="V326" s="42"/>
    </row>
    <row r="327" spans="1:22" ht="12.75" customHeight="1" x14ac:dyDescent="0.25">
      <c r="A327" s="89"/>
      <c r="B327" s="11" t="s">
        <v>25</v>
      </c>
      <c r="C327" s="12" t="s">
        <v>26</v>
      </c>
      <c r="D327" s="13">
        <f t="shared" si="11"/>
        <v>531.79999999999995</v>
      </c>
      <c r="E327" s="13">
        <v>529.4</v>
      </c>
      <c r="F327" s="13">
        <v>404.2</v>
      </c>
      <c r="G327" s="13">
        <v>2.4</v>
      </c>
      <c r="S327" s="43"/>
      <c r="T327" s="43"/>
      <c r="U327" s="42"/>
      <c r="V327" s="42"/>
    </row>
    <row r="328" spans="1:22" ht="12.75" customHeight="1" x14ac:dyDescent="0.25">
      <c r="A328" s="91"/>
      <c r="B328" s="20" t="s">
        <v>18</v>
      </c>
      <c r="C328" s="12" t="s">
        <v>26</v>
      </c>
      <c r="D328" s="13">
        <f t="shared" si="11"/>
        <v>5</v>
      </c>
      <c r="E328" s="13">
        <v>5</v>
      </c>
      <c r="F328" s="13"/>
      <c r="G328" s="25"/>
      <c r="S328" s="43"/>
      <c r="T328" s="43"/>
      <c r="U328" s="42"/>
      <c r="V328" s="42"/>
    </row>
    <row r="329" spans="1:22" ht="15" customHeight="1" x14ac:dyDescent="0.25">
      <c r="A329" s="88" t="s">
        <v>140</v>
      </c>
      <c r="B329" s="26" t="s">
        <v>142</v>
      </c>
      <c r="C329" s="27"/>
      <c r="D329" s="28">
        <f t="shared" si="11"/>
        <v>419</v>
      </c>
      <c r="E329" s="28">
        <f>SUM(E330:E334)</f>
        <v>419</v>
      </c>
      <c r="F329" s="28">
        <f>SUM(F330:F334)</f>
        <v>257.39999999999998</v>
      </c>
      <c r="G329" s="29">
        <f>SUM(G330:G334)</f>
        <v>0</v>
      </c>
      <c r="S329" s="43"/>
      <c r="T329" s="43"/>
      <c r="U329" s="42"/>
      <c r="V329" s="42"/>
    </row>
    <row r="330" spans="1:22" ht="12.75" customHeight="1" x14ac:dyDescent="0.25">
      <c r="A330" s="89"/>
      <c r="B330" s="11" t="s">
        <v>14</v>
      </c>
      <c r="C330" s="12" t="s">
        <v>27</v>
      </c>
      <c r="D330" s="13">
        <f t="shared" si="11"/>
        <v>2.1</v>
      </c>
      <c r="E330" s="13">
        <v>2.1</v>
      </c>
      <c r="F330" s="13"/>
      <c r="G330" s="13"/>
      <c r="S330" s="43"/>
      <c r="T330" s="43"/>
      <c r="U330" s="42"/>
      <c r="V330" s="42"/>
    </row>
    <row r="331" spans="1:22" ht="12.75" customHeight="1" x14ac:dyDescent="0.25">
      <c r="A331" s="89"/>
      <c r="B331" s="11" t="s">
        <v>25</v>
      </c>
      <c r="C331" s="49" t="s">
        <v>27</v>
      </c>
      <c r="D331" s="50">
        <f t="shared" si="11"/>
        <v>3.9</v>
      </c>
      <c r="E331" s="50">
        <v>3.9</v>
      </c>
      <c r="F331" s="50"/>
      <c r="G331" s="50"/>
      <c r="S331" s="43"/>
      <c r="T331" s="43"/>
      <c r="U331" s="42"/>
      <c r="V331" s="42"/>
    </row>
    <row r="332" spans="1:22" ht="12.75" customHeight="1" x14ac:dyDescent="0.25">
      <c r="A332" s="89"/>
      <c r="B332" s="11" t="s">
        <v>21</v>
      </c>
      <c r="C332" s="49" t="s">
        <v>27</v>
      </c>
      <c r="D332" s="50">
        <f t="shared" si="11"/>
        <v>41.2</v>
      </c>
      <c r="E332" s="50">
        <v>41.2</v>
      </c>
      <c r="F332" s="50">
        <v>5.3</v>
      </c>
      <c r="G332" s="50"/>
      <c r="S332" s="43"/>
      <c r="T332" s="43"/>
      <c r="U332" s="42"/>
      <c r="V332" s="42"/>
    </row>
    <row r="333" spans="1:22" ht="12.75" customHeight="1" x14ac:dyDescent="0.25">
      <c r="A333" s="89"/>
      <c r="B333" s="11" t="s">
        <v>22</v>
      </c>
      <c r="C333" s="49" t="s">
        <v>27</v>
      </c>
      <c r="D333" s="50">
        <f t="shared" si="11"/>
        <v>3.9</v>
      </c>
      <c r="E333" s="50">
        <v>3.9</v>
      </c>
      <c r="F333" s="50"/>
      <c r="G333" s="50"/>
      <c r="S333" s="43"/>
      <c r="T333" s="43"/>
      <c r="U333" s="42"/>
      <c r="V333" s="42"/>
    </row>
    <row r="334" spans="1:22" ht="12.75" customHeight="1" x14ac:dyDescent="0.25">
      <c r="A334" s="89"/>
      <c r="B334" s="48" t="s">
        <v>19</v>
      </c>
      <c r="C334" s="49" t="s">
        <v>27</v>
      </c>
      <c r="D334" s="50">
        <f t="shared" si="11"/>
        <v>367.9</v>
      </c>
      <c r="E334" s="50">
        <v>367.9</v>
      </c>
      <c r="F334" s="50">
        <v>252.1</v>
      </c>
      <c r="G334" s="50"/>
      <c r="S334" s="43"/>
      <c r="T334" s="43"/>
      <c r="U334" s="42"/>
      <c r="V334" s="42"/>
    </row>
    <row r="335" spans="1:22" ht="18" customHeight="1" x14ac:dyDescent="0.25">
      <c r="A335" s="96" t="s">
        <v>143</v>
      </c>
      <c r="B335" s="96"/>
      <c r="C335" s="51"/>
      <c r="D335" s="52">
        <f>SUM(G335+E335)</f>
        <v>36549.699999999997</v>
      </c>
      <c r="E335" s="52">
        <f>SUM(E383+E379+E372+E365+E358+E352+E341+E336)</f>
        <v>29991.699999999997</v>
      </c>
      <c r="F335" s="52">
        <f>SUM(F383+F379+F372+F365+F358+F352+F341+F336)</f>
        <v>19265.699999999997</v>
      </c>
      <c r="G335" s="52">
        <f>SUM(G383+G379+G372+G365+G358+G352+G341+G336)</f>
        <v>6558</v>
      </c>
    </row>
    <row r="336" spans="1:22" ht="15" customHeight="1" x14ac:dyDescent="0.25">
      <c r="A336" s="97" t="s">
        <v>144</v>
      </c>
      <c r="B336" s="98"/>
      <c r="C336" s="53" t="s">
        <v>15</v>
      </c>
      <c r="D336" s="54">
        <f>SUM(G336+E336)</f>
        <v>6948.5999999999985</v>
      </c>
      <c r="E336" s="54">
        <f t="shared" ref="E336:F336" si="12">SUM(E337:E340)</f>
        <v>6191.0999999999985</v>
      </c>
      <c r="F336" s="54">
        <f t="shared" si="12"/>
        <v>4407</v>
      </c>
      <c r="G336" s="54">
        <f>SUM(G337:G340)</f>
        <v>757.5</v>
      </c>
      <c r="O336" s="55"/>
    </row>
    <row r="337" spans="1:15" ht="12.75" customHeight="1" x14ac:dyDescent="0.25">
      <c r="A337" s="72"/>
      <c r="B337" s="71" t="s">
        <v>21</v>
      </c>
      <c r="C337" s="53"/>
      <c r="D337" s="59">
        <f>SUM(G337+E337)</f>
        <v>105.80000000000001</v>
      </c>
      <c r="E337" s="73">
        <f>SUM(E19)</f>
        <v>40.1</v>
      </c>
      <c r="F337" s="73"/>
      <c r="G337" s="73">
        <f>SUM(G19)</f>
        <v>65.7</v>
      </c>
      <c r="O337" s="55"/>
    </row>
    <row r="338" spans="1:15" ht="12.95" customHeight="1" x14ac:dyDescent="0.25">
      <c r="A338" s="56"/>
      <c r="B338" s="57" t="s">
        <v>14</v>
      </c>
      <c r="C338" s="58"/>
      <c r="D338" s="59">
        <f>SUM(G338+E338)</f>
        <v>4313.7</v>
      </c>
      <c r="E338" s="59">
        <f>SUM(E14+E16+E53+E58+E63+E68+E73+E78+E83+E88+E93+E98+E103+E108+E113)</f>
        <v>3649.3999999999996</v>
      </c>
      <c r="F338" s="59">
        <f>SUM(F14+F16+F53+F58+F63+F68+F73+F78+F83+F88+F93+F98+F103+F108+F113)</f>
        <v>2866</v>
      </c>
      <c r="G338" s="59">
        <f>SUM(G14+G16+G53+G58+G63+G68+G73+G78+G83+G88+G93+G98+G103+G108+G113)</f>
        <v>664.3</v>
      </c>
    </row>
    <row r="339" spans="1:15" ht="12.95" customHeight="1" x14ac:dyDescent="0.25">
      <c r="A339" s="56"/>
      <c r="B339" s="20" t="s">
        <v>18</v>
      </c>
      <c r="C339" s="58"/>
      <c r="D339" s="59">
        <f t="shared" ref="D339:D364" si="13">SUM(G339+E339)</f>
        <v>27.5</v>
      </c>
      <c r="E339" s="59"/>
      <c r="F339" s="59"/>
      <c r="G339" s="59">
        <f>SUM(G17)</f>
        <v>27.5</v>
      </c>
    </row>
    <row r="340" spans="1:15" ht="12.95" customHeight="1" x14ac:dyDescent="0.25">
      <c r="A340" s="56"/>
      <c r="B340" s="22" t="s">
        <v>19</v>
      </c>
      <c r="C340" s="58"/>
      <c r="D340" s="59">
        <f t="shared" si="13"/>
        <v>2501.5999999999995</v>
      </c>
      <c r="E340" s="59">
        <f>SUM(E18+E114+E116+E122+E128+E134+E140+E146+E152+E158+E163+E169+E174+E180+E186+E191+E196+E202+E207+E212+E219+E229+E234+E244+E249+E320+E239)</f>
        <v>2501.5999999999995</v>
      </c>
      <c r="F340" s="59">
        <f>SUM(F18+F114+F116+F122+F128+F134+F140+F146+F152+F158+F163+F169+F174+F180+F186+F191+F196+F202+F207+F212+F219+F229+F234+F244+F249+F320+F239)</f>
        <v>1541</v>
      </c>
      <c r="G340" s="59"/>
    </row>
    <row r="341" spans="1:15" ht="15" customHeight="1" x14ac:dyDescent="0.25">
      <c r="A341" s="94" t="s">
        <v>145</v>
      </c>
      <c r="B341" s="95"/>
      <c r="C341" s="53" t="s">
        <v>20</v>
      </c>
      <c r="D341" s="54">
        <f>SUM(G341+E341)</f>
        <v>15028.3</v>
      </c>
      <c r="E341" s="54">
        <f>SUM(E342:E351)</f>
        <v>13985.5</v>
      </c>
      <c r="F341" s="54">
        <f>SUM(F342:F351)</f>
        <v>11100.399999999998</v>
      </c>
      <c r="G341" s="54">
        <f>SUM(G342:G351)</f>
        <v>1042.8</v>
      </c>
    </row>
    <row r="342" spans="1:15" ht="12.95" customHeight="1" x14ac:dyDescent="0.25">
      <c r="A342" s="56"/>
      <c r="B342" s="11" t="s">
        <v>14</v>
      </c>
      <c r="C342" s="58"/>
      <c r="D342" s="59">
        <f t="shared" si="13"/>
        <v>6863.9000000000005</v>
      </c>
      <c r="E342" s="59">
        <f>SUM(E20+E117+E123+E129+E135+E141+E147+E153+E159+E164+E170+E175+E181+E187+E192+E197+E203+E208+E215+E220+E225+E230+E235+E240+E245+E250+E254+E260+E265)</f>
        <v>6462.4000000000005</v>
      </c>
      <c r="F342" s="59">
        <f>SUM(F20+F117+F123+F129+F135+F141+F147+F153+F159+F164+F170+F175+F181+F187+F192+F197+F203+F208+F215+F220+F225+F230+F235+F240+F245+F250+F254+F260+F265)</f>
        <v>4575</v>
      </c>
      <c r="G342" s="59">
        <f>SUM(G20+G117+G123+G129+G135+G141+G147+G153+G159+G164+G170+G175+G181+G187+G192+G197+G203+G208+G215+G220+G225+G230+G235+G240+G245+G250+G254+G260+G265)</f>
        <v>401.5</v>
      </c>
      <c r="I342"/>
    </row>
    <row r="343" spans="1:15" ht="12.95" customHeight="1" x14ac:dyDescent="0.25">
      <c r="A343" s="56"/>
      <c r="B343" s="11" t="s">
        <v>25</v>
      </c>
      <c r="C343" s="58"/>
      <c r="D343" s="59">
        <f t="shared" si="13"/>
        <v>165.70000000000002</v>
      </c>
      <c r="E343" s="59">
        <f>SUM(E119+E125+E131+E137+E143+E149+E155+E166+E177+E183+E199)</f>
        <v>165.70000000000002</v>
      </c>
      <c r="F343" s="59"/>
      <c r="G343" s="59"/>
      <c r="I343"/>
    </row>
    <row r="344" spans="1:15" ht="12.95" customHeight="1" x14ac:dyDescent="0.25">
      <c r="A344" s="56"/>
      <c r="B344" s="11" t="s">
        <v>21</v>
      </c>
      <c r="C344" s="58"/>
      <c r="D344" s="59">
        <f t="shared" si="13"/>
        <v>409.3</v>
      </c>
      <c r="E344" s="59">
        <f>SUM(E21+E213+E263)</f>
        <v>74.2</v>
      </c>
      <c r="F344" s="59">
        <f>SUM(F21+F213+F263)</f>
        <v>41.5</v>
      </c>
      <c r="G344" s="59">
        <f>SUM(G21+G213+G263)</f>
        <v>335.1</v>
      </c>
      <c r="I344"/>
    </row>
    <row r="345" spans="1:15" ht="12.95" customHeight="1" x14ac:dyDescent="0.25">
      <c r="A345" s="56"/>
      <c r="B345" s="11" t="s">
        <v>155</v>
      </c>
      <c r="C345" s="58"/>
      <c r="D345" s="59">
        <f t="shared" si="13"/>
        <v>117.39999999999999</v>
      </c>
      <c r="E345" s="59">
        <f>SUM(E22+E264+E270+E274+E281+E285+E289+E293+E300+E304+E308+E312+E316)</f>
        <v>117.39999999999999</v>
      </c>
      <c r="F345" s="59">
        <f>SUM(F22+F264+F270+F274+F281+F285+F289+F293+F300+F304+F308+F312+F316)</f>
        <v>3.5</v>
      </c>
      <c r="G345" s="59"/>
      <c r="I345"/>
    </row>
    <row r="346" spans="1:15" ht="12.95" customHeight="1" x14ac:dyDescent="0.25">
      <c r="A346" s="56"/>
      <c r="B346" s="11" t="s">
        <v>22</v>
      </c>
      <c r="C346" s="58"/>
      <c r="D346" s="59">
        <f t="shared" si="13"/>
        <v>40.9</v>
      </c>
      <c r="E346" s="59"/>
      <c r="F346" s="59"/>
      <c r="G346" s="59">
        <f>SUM(G23+G214)</f>
        <v>40.9</v>
      </c>
      <c r="I346"/>
    </row>
    <row r="347" spans="1:15" ht="12.95" customHeight="1" x14ac:dyDescent="0.25">
      <c r="A347" s="56"/>
      <c r="B347" s="11" t="s">
        <v>160</v>
      </c>
      <c r="C347" s="60"/>
      <c r="D347" s="59">
        <f t="shared" si="13"/>
        <v>6825.2</v>
      </c>
      <c r="E347" s="59">
        <f>SUM(E118+E124+E130+E136+E142+E148+E154+E160+E165+E171+E176+E182+E188+E193+E198+E204+E209+E216+E221+E226+E231+E236+E241+E246+E251+E261+E266+E24)</f>
        <v>6825.2</v>
      </c>
      <c r="F347" s="59">
        <f>SUM(F118+F124+F130+F136+F142+F148+F154+F160+F165+F171+F176+F182+F188+F193+F198+F204+F209+F216+F221+F226+F231+F236+F241+F246+F251+F261+F266+F24)</f>
        <v>6466.0999999999995</v>
      </c>
      <c r="G347" s="59"/>
      <c r="I347"/>
    </row>
    <row r="348" spans="1:15" ht="12.95" customHeight="1" x14ac:dyDescent="0.25">
      <c r="A348" s="56"/>
      <c r="B348" s="11" t="s">
        <v>152</v>
      </c>
      <c r="C348" s="60"/>
      <c r="D348" s="59">
        <f t="shared" si="13"/>
        <v>238</v>
      </c>
      <c r="E348" s="59"/>
      <c r="F348" s="59"/>
      <c r="G348" s="59">
        <f>SUM(G25+G222)</f>
        <v>238</v>
      </c>
      <c r="I348"/>
    </row>
    <row r="349" spans="1:15" ht="12.95" customHeight="1" x14ac:dyDescent="0.25">
      <c r="A349" s="56"/>
      <c r="B349" s="20" t="s">
        <v>153</v>
      </c>
      <c r="C349" s="60"/>
      <c r="D349" s="59">
        <f t="shared" si="13"/>
        <v>25.3</v>
      </c>
      <c r="E349" s="59">
        <f t="shared" ref="E349" si="14">SUM(E26)</f>
        <v>1</v>
      </c>
      <c r="F349" s="59"/>
      <c r="G349" s="59">
        <f>SUM(G26)</f>
        <v>24.3</v>
      </c>
      <c r="I349"/>
    </row>
    <row r="350" spans="1:15" ht="12.95" customHeight="1" x14ac:dyDescent="0.25">
      <c r="A350" s="56"/>
      <c r="B350" s="20" t="s">
        <v>157</v>
      </c>
      <c r="C350" s="60"/>
      <c r="D350" s="59">
        <f t="shared" si="13"/>
        <v>13.2</v>
      </c>
      <c r="E350" s="59">
        <f t="shared" ref="E350:F350" si="15">SUM(E267)</f>
        <v>13.2</v>
      </c>
      <c r="F350" s="59">
        <f t="shared" si="15"/>
        <v>13</v>
      </c>
      <c r="G350" s="59"/>
      <c r="I350"/>
    </row>
    <row r="351" spans="1:15" ht="12.95" customHeight="1" x14ac:dyDescent="0.25">
      <c r="A351" s="56"/>
      <c r="B351" s="20" t="s">
        <v>18</v>
      </c>
      <c r="C351" s="60"/>
      <c r="D351" s="59">
        <f t="shared" si="13"/>
        <v>329.4</v>
      </c>
      <c r="E351" s="59">
        <f>SUM(E120+E126+E132+E138+E144+E150+E156+E161+E167+E172+E178+E184+E189+E194+E200+E205+E210+E217+E223+E227+E232+E237+E242+E247+E252+E255+E268)</f>
        <v>326.39999999999998</v>
      </c>
      <c r="F351" s="59">
        <f>SUM(F120+F126+F132+F138+F144+F150+F156+F161+F167+F172+F178+F184+F189+F194+F200+F205+F210+F217+F223+F227+F232+F237+F242+F247+F252+F255+F268)</f>
        <v>1.3</v>
      </c>
      <c r="G351" s="59">
        <f>SUM(G120+G126+G132+G138+G144+G150+G156+G161+G167+G172+G178+G184+G189+G194+G200+G205+G210+G217+G223+G227+G232+G237+G242+G247+G252+G255+G268)</f>
        <v>3</v>
      </c>
      <c r="I351"/>
    </row>
    <row r="352" spans="1:15" ht="15" customHeight="1" x14ac:dyDescent="0.25">
      <c r="A352" s="94" t="s">
        <v>146</v>
      </c>
      <c r="B352" s="95"/>
      <c r="C352" s="53" t="s">
        <v>23</v>
      </c>
      <c r="D352" s="54">
        <f>SUM(G352+E352)</f>
        <v>4489.8999999999996</v>
      </c>
      <c r="E352" s="54">
        <f>SUM(E353+E354+E355+E356+E357)</f>
        <v>2959.9</v>
      </c>
      <c r="F352" s="54">
        <f>SUM(F353+F354+F355+F356+F357)</f>
        <v>1989.9999999999998</v>
      </c>
      <c r="G352" s="54">
        <f>SUM(G353+G354+G355+G356+G357)</f>
        <v>1530</v>
      </c>
      <c r="I352"/>
    </row>
    <row r="353" spans="1:9" ht="12.75" customHeight="1" x14ac:dyDescent="0.25">
      <c r="A353" s="72"/>
      <c r="B353" s="71" t="s">
        <v>21</v>
      </c>
      <c r="C353" s="53"/>
      <c r="D353" s="61">
        <f t="shared" si="13"/>
        <v>1168.8</v>
      </c>
      <c r="E353" s="73">
        <f>SUM(E28+E256)</f>
        <v>13.1</v>
      </c>
      <c r="F353" s="73">
        <f>SUM(F28+F256)</f>
        <v>9.3000000000000007</v>
      </c>
      <c r="G353" s="73">
        <f>SUM(G28+G256)</f>
        <v>1155.7</v>
      </c>
      <c r="I353"/>
    </row>
    <row r="354" spans="1:9" ht="12.75" customHeight="1" x14ac:dyDescent="0.25">
      <c r="A354" s="72"/>
      <c r="B354" s="11" t="s">
        <v>22</v>
      </c>
      <c r="C354" s="53"/>
      <c r="D354" s="61">
        <f t="shared" si="13"/>
        <v>99.8</v>
      </c>
      <c r="E354" s="73">
        <f>SUM(E257+E29)</f>
        <v>0.6</v>
      </c>
      <c r="F354" s="73"/>
      <c r="G354" s="73">
        <f>SUM(G257+G29)</f>
        <v>99.2</v>
      </c>
      <c r="I354"/>
    </row>
    <row r="355" spans="1:9" ht="12.95" customHeight="1" x14ac:dyDescent="0.25">
      <c r="A355" s="56"/>
      <c r="B355" s="11" t="s">
        <v>14</v>
      </c>
      <c r="C355" s="58"/>
      <c r="D355" s="61">
        <f t="shared" si="13"/>
        <v>3085.1000000000004</v>
      </c>
      <c r="E355" s="59">
        <f t="shared" ref="E355:F355" si="16">SUM(E271+E275+E278+E282+E286+E290+E294+E297+E301+E309+E305+E313+E317+E27+E258)</f>
        <v>2915.3</v>
      </c>
      <c r="F355" s="59">
        <f t="shared" si="16"/>
        <v>1980.6999999999998</v>
      </c>
      <c r="G355" s="59">
        <f>SUM(G271+G275+G278+G282+G286+G290+G294+G297+G301+G309+G305+G313+G317+G27+G258)</f>
        <v>169.8</v>
      </c>
      <c r="I355"/>
    </row>
    <row r="356" spans="1:9" ht="12.95" customHeight="1" x14ac:dyDescent="0.25">
      <c r="A356" s="56"/>
      <c r="B356" s="20" t="s">
        <v>153</v>
      </c>
      <c r="C356" s="58"/>
      <c r="D356" s="59">
        <f t="shared" si="13"/>
        <v>99.3</v>
      </c>
      <c r="E356" s="59"/>
      <c r="F356" s="59"/>
      <c r="G356" s="59">
        <f>SUM(G30)</f>
        <v>99.3</v>
      </c>
      <c r="I356"/>
    </row>
    <row r="357" spans="1:9" ht="12.95" customHeight="1" x14ac:dyDescent="0.25">
      <c r="A357" s="56"/>
      <c r="B357" s="20" t="s">
        <v>18</v>
      </c>
      <c r="C357" s="58"/>
      <c r="D357" s="59">
        <f t="shared" si="13"/>
        <v>36.900000000000006</v>
      </c>
      <c r="E357" s="59">
        <f>SUM(E272+E276+E279+E283+E287+E291+E295+E298+E302+E306+E310+E314+E318)</f>
        <v>30.900000000000002</v>
      </c>
      <c r="F357" s="59"/>
      <c r="G357" s="59">
        <f>SUM(G272+G276+G279+G283+G287+G291+G295+G298+G302+G306+G310+G314+G318)</f>
        <v>6</v>
      </c>
      <c r="I357"/>
    </row>
    <row r="358" spans="1:9" ht="15" customHeight="1" x14ac:dyDescent="0.25">
      <c r="A358" s="94" t="s">
        <v>147</v>
      </c>
      <c r="B358" s="95"/>
      <c r="C358" s="53" t="s">
        <v>24</v>
      </c>
      <c r="D358" s="54">
        <f>SUM(G358+E358)</f>
        <v>1814.1999999999998</v>
      </c>
      <c r="E358" s="54">
        <f t="shared" ref="E358:F358" si="17">SUM(E359:E364)</f>
        <v>443.8</v>
      </c>
      <c r="F358" s="54">
        <f t="shared" si="17"/>
        <v>90</v>
      </c>
      <c r="G358" s="54">
        <f>SUM(G359:G364)</f>
        <v>1370.3999999999999</v>
      </c>
      <c r="I358"/>
    </row>
    <row r="359" spans="1:9" ht="12.75" customHeight="1" x14ac:dyDescent="0.25">
      <c r="A359" s="72"/>
      <c r="B359" s="71" t="s">
        <v>21</v>
      </c>
      <c r="C359" s="53"/>
      <c r="D359" s="59">
        <f t="shared" si="13"/>
        <v>1041.0999999999999</v>
      </c>
      <c r="E359" s="54"/>
      <c r="F359" s="54"/>
      <c r="G359" s="73">
        <f>SUM(G32)</f>
        <v>1041.0999999999999</v>
      </c>
      <c r="I359"/>
    </row>
    <row r="360" spans="1:9" ht="12.75" customHeight="1" x14ac:dyDescent="0.25">
      <c r="A360" s="72"/>
      <c r="B360" s="11" t="s">
        <v>22</v>
      </c>
      <c r="C360" s="53"/>
      <c r="D360" s="59">
        <f t="shared" si="13"/>
        <v>12</v>
      </c>
      <c r="E360" s="54"/>
      <c r="F360" s="54"/>
      <c r="G360" s="73">
        <f>SUM(G33)</f>
        <v>12</v>
      </c>
      <c r="I360"/>
    </row>
    <row r="361" spans="1:9" ht="12.95" customHeight="1" x14ac:dyDescent="0.25">
      <c r="A361" s="77"/>
      <c r="B361" s="78" t="s">
        <v>14</v>
      </c>
      <c r="C361" s="58"/>
      <c r="D361" s="59">
        <f t="shared" si="13"/>
        <v>534.40000000000009</v>
      </c>
      <c r="E361" s="59">
        <f>SUM(E31+E54+E59+E64+E69+E74+E79+E84+E89+E94+E99+E104+E109)</f>
        <v>401.8</v>
      </c>
      <c r="F361" s="59">
        <f>SUM(F31+F54+F59+F64+F69+F74+F79+F84+F89+F94+F99+F104+F109)</f>
        <v>90</v>
      </c>
      <c r="G361" s="59">
        <f>SUM(G31+G54+G59+G64+G69+G74+G79+G84+G89+G94+G99+G104+G109)</f>
        <v>132.60000000000002</v>
      </c>
      <c r="I361"/>
    </row>
    <row r="362" spans="1:9" ht="12.95" customHeight="1" x14ac:dyDescent="0.25">
      <c r="A362" s="56"/>
      <c r="B362" s="22" t="s">
        <v>19</v>
      </c>
      <c r="C362" s="58"/>
      <c r="D362" s="59">
        <f t="shared" si="13"/>
        <v>21.8</v>
      </c>
      <c r="E362" s="59">
        <f>SUM(E35)</f>
        <v>21.8</v>
      </c>
      <c r="F362" s="59"/>
      <c r="G362" s="59"/>
      <c r="I362"/>
    </row>
    <row r="363" spans="1:9" ht="12.95" customHeight="1" x14ac:dyDescent="0.25">
      <c r="A363" s="56"/>
      <c r="B363" s="20" t="s">
        <v>153</v>
      </c>
      <c r="C363" s="58"/>
      <c r="D363" s="59">
        <f t="shared" si="13"/>
        <v>184.7</v>
      </c>
      <c r="E363" s="59"/>
      <c r="F363" s="59"/>
      <c r="G363" s="59">
        <f>SUM(G34)</f>
        <v>184.7</v>
      </c>
      <c r="I363"/>
    </row>
    <row r="364" spans="1:9" ht="12.95" customHeight="1" x14ac:dyDescent="0.25">
      <c r="A364" s="56"/>
      <c r="B364" s="20" t="s">
        <v>18</v>
      </c>
      <c r="C364" s="58"/>
      <c r="D364" s="59">
        <f t="shared" si="13"/>
        <v>20.200000000000003</v>
      </c>
      <c r="E364" s="59">
        <f>SUM(E55+E60+E65+E70+E75+E80+E85+E90+E95+E100+E105+E110)</f>
        <v>20.200000000000003</v>
      </c>
      <c r="F364" s="59"/>
      <c r="G364" s="59"/>
      <c r="I364"/>
    </row>
    <row r="365" spans="1:9" ht="15" customHeight="1" x14ac:dyDescent="0.25">
      <c r="A365" s="94" t="s">
        <v>148</v>
      </c>
      <c r="B365" s="95"/>
      <c r="C365" s="53" t="s">
        <v>26</v>
      </c>
      <c r="D365" s="54">
        <f>SUM(G365+E365)</f>
        <v>4973.3</v>
      </c>
      <c r="E365" s="54">
        <f>SUM(E366:E371)</f>
        <v>4380.7</v>
      </c>
      <c r="F365" s="54">
        <f>SUM(F366:F371)</f>
        <v>1412.3999999999999</v>
      </c>
      <c r="G365" s="54">
        <f>SUM(G366:G371)</f>
        <v>592.6</v>
      </c>
      <c r="I365"/>
    </row>
    <row r="366" spans="1:9" ht="12.95" customHeight="1" x14ac:dyDescent="0.25">
      <c r="A366" s="56"/>
      <c r="B366" s="11" t="s">
        <v>14</v>
      </c>
      <c r="C366" s="58"/>
      <c r="D366" s="59">
        <f t="shared" ref="D366:D371" si="18">SUM(G366+E366)</f>
        <v>561.4</v>
      </c>
      <c r="E366" s="59">
        <f>SUM(E36)</f>
        <v>561.4</v>
      </c>
      <c r="F366" s="59"/>
      <c r="G366" s="59"/>
      <c r="I366"/>
    </row>
    <row r="367" spans="1:9" ht="12.95" customHeight="1" x14ac:dyDescent="0.25">
      <c r="A367" s="62"/>
      <c r="B367" s="63" t="s">
        <v>25</v>
      </c>
      <c r="C367" s="64"/>
      <c r="D367" s="65">
        <f t="shared" si="18"/>
        <v>3351.2000000000003</v>
      </c>
      <c r="E367" s="65">
        <f>SUM(E37+E322+E327+E56+E61+E66+E71+E76+E81+E86+E91+E96+E101+E106+E111)</f>
        <v>3330.8</v>
      </c>
      <c r="F367" s="65">
        <f>SUM(F37+F322+F327+F56+F61+F66+F71+F76+F81+F86+F91+F96+F101+F106+F111)</f>
        <v>1119.8</v>
      </c>
      <c r="G367" s="65">
        <f>SUM(G37+G322+G327+G56+G61+G66+G71+G76+G81+G86+G91+G96+G101+G106+G111)</f>
        <v>20.399999999999999</v>
      </c>
      <c r="I367"/>
    </row>
    <row r="368" spans="1:9" ht="12.95" customHeight="1" x14ac:dyDescent="0.25">
      <c r="A368" s="56"/>
      <c r="B368" s="66" t="s">
        <v>21</v>
      </c>
      <c r="C368" s="58"/>
      <c r="D368" s="59">
        <f t="shared" si="18"/>
        <v>752.80000000000007</v>
      </c>
      <c r="E368" s="59">
        <f>SUM(E38+E321)</f>
        <v>228.6</v>
      </c>
      <c r="F368" s="59">
        <f>SUM(F38+F321)</f>
        <v>186</v>
      </c>
      <c r="G368" s="59">
        <f>SUM(G38+G321)</f>
        <v>524.20000000000005</v>
      </c>
      <c r="I368"/>
    </row>
    <row r="369" spans="1:9" ht="12.95" customHeight="1" x14ac:dyDescent="0.25">
      <c r="A369" s="56"/>
      <c r="B369" s="20" t="s">
        <v>153</v>
      </c>
      <c r="C369" s="58"/>
      <c r="D369" s="59">
        <f t="shared" si="18"/>
        <v>49</v>
      </c>
      <c r="E369" s="59">
        <f>SUM(E323)</f>
        <v>1</v>
      </c>
      <c r="F369" s="59"/>
      <c r="G369" s="59">
        <f>SUM(G323)</f>
        <v>48</v>
      </c>
      <c r="I369"/>
    </row>
    <row r="370" spans="1:9" ht="12.75" customHeight="1" x14ac:dyDescent="0.25">
      <c r="A370" s="67"/>
      <c r="B370" s="68" t="s">
        <v>19</v>
      </c>
      <c r="C370" s="67"/>
      <c r="D370" s="59">
        <f t="shared" si="18"/>
        <v>64.899999999999991</v>
      </c>
      <c r="E370" s="69">
        <f>SUM(E39+E324)</f>
        <v>64.899999999999991</v>
      </c>
      <c r="F370" s="69">
        <f>SUM(F39+F324)</f>
        <v>62.3</v>
      </c>
      <c r="G370" s="69"/>
      <c r="I370"/>
    </row>
    <row r="371" spans="1:9" ht="12.95" customHeight="1" x14ac:dyDescent="0.25">
      <c r="A371" s="67"/>
      <c r="B371" s="20" t="s">
        <v>18</v>
      </c>
      <c r="C371" s="67"/>
      <c r="D371" s="59">
        <f t="shared" si="18"/>
        <v>194</v>
      </c>
      <c r="E371" s="69">
        <f>SUM(E325+E328)</f>
        <v>194</v>
      </c>
      <c r="F371" s="69">
        <f>SUM(F325+F328)</f>
        <v>44.3</v>
      </c>
      <c r="G371" s="69"/>
      <c r="I371"/>
    </row>
    <row r="372" spans="1:9" ht="15" customHeight="1" x14ac:dyDescent="0.25">
      <c r="A372" s="94" t="s">
        <v>149</v>
      </c>
      <c r="B372" s="95"/>
      <c r="C372" s="53" t="s">
        <v>27</v>
      </c>
      <c r="D372" s="54">
        <f t="shared" ref="D372:D387" si="19">SUM(G372+E372)</f>
        <v>548.29999999999995</v>
      </c>
      <c r="E372" s="54">
        <f>SUM(E373:E378)</f>
        <v>509.7</v>
      </c>
      <c r="F372" s="54">
        <f>SUM(F373:F378)</f>
        <v>263.5</v>
      </c>
      <c r="G372" s="54">
        <f>SUM(G373:G378)</f>
        <v>38.599999999999994</v>
      </c>
      <c r="I372"/>
    </row>
    <row r="373" spans="1:9" ht="12.95" customHeight="1" x14ac:dyDescent="0.25">
      <c r="A373" s="56"/>
      <c r="B373" s="11" t="s">
        <v>14</v>
      </c>
      <c r="C373" s="58"/>
      <c r="D373" s="59">
        <f t="shared" si="19"/>
        <v>73.300000000000011</v>
      </c>
      <c r="E373" s="59">
        <f>SUM(E40+E330)</f>
        <v>59.800000000000004</v>
      </c>
      <c r="F373" s="59"/>
      <c r="G373" s="59">
        <f>SUM(G40+G330)</f>
        <v>13.5</v>
      </c>
      <c r="I373"/>
    </row>
    <row r="374" spans="1:9" ht="12.95" customHeight="1" x14ac:dyDescent="0.25">
      <c r="A374" s="56"/>
      <c r="B374" s="63" t="s">
        <v>25</v>
      </c>
      <c r="C374" s="58"/>
      <c r="D374" s="59">
        <f t="shared" si="19"/>
        <v>3.9</v>
      </c>
      <c r="E374" s="59">
        <f>SUM(E331)</f>
        <v>3.9</v>
      </c>
      <c r="F374" s="59"/>
      <c r="G374" s="59"/>
      <c r="I374"/>
    </row>
    <row r="375" spans="1:9" ht="12.95" customHeight="1" x14ac:dyDescent="0.25">
      <c r="A375" s="56"/>
      <c r="B375" s="71" t="s">
        <v>21</v>
      </c>
      <c r="C375" s="58"/>
      <c r="D375" s="59">
        <f t="shared" si="19"/>
        <v>67.600000000000009</v>
      </c>
      <c r="E375" s="59">
        <f>SUM(E41+E332)</f>
        <v>46.300000000000004</v>
      </c>
      <c r="F375" s="59">
        <f>SUM(F41+F332)</f>
        <v>6.3</v>
      </c>
      <c r="G375" s="59">
        <f>SUM(G41+G332)</f>
        <v>21.3</v>
      </c>
      <c r="I375"/>
    </row>
    <row r="376" spans="1:9" ht="12.95" customHeight="1" x14ac:dyDescent="0.25">
      <c r="A376" s="56"/>
      <c r="B376" s="11" t="s">
        <v>22</v>
      </c>
      <c r="C376" s="58"/>
      <c r="D376" s="59">
        <f t="shared" si="19"/>
        <v>8.1999999999999993</v>
      </c>
      <c r="E376" s="59">
        <f>SUM(E42+E333)</f>
        <v>4.4000000000000004</v>
      </c>
      <c r="F376" s="59"/>
      <c r="G376" s="59">
        <f>SUM(G42+G333)</f>
        <v>3.8</v>
      </c>
      <c r="I376"/>
    </row>
    <row r="377" spans="1:9" ht="12.95" customHeight="1" x14ac:dyDescent="0.25">
      <c r="A377" s="67"/>
      <c r="B377" s="68" t="s">
        <v>19</v>
      </c>
      <c r="C377" s="67"/>
      <c r="D377" s="59">
        <f t="shared" si="19"/>
        <v>373.09999999999997</v>
      </c>
      <c r="E377" s="69">
        <f>SUM(E43+E334)</f>
        <v>373.09999999999997</v>
      </c>
      <c r="F377" s="69">
        <f>SUM(F43+F334)</f>
        <v>257.2</v>
      </c>
      <c r="G377" s="69"/>
      <c r="I377"/>
    </row>
    <row r="378" spans="1:9" ht="12.95" customHeight="1" x14ac:dyDescent="0.25">
      <c r="A378" s="67"/>
      <c r="B378" s="11" t="s">
        <v>28</v>
      </c>
      <c r="C378" s="67"/>
      <c r="D378" s="59">
        <f t="shared" si="19"/>
        <v>22.2</v>
      </c>
      <c r="E378" s="69">
        <f>SUM(E44)</f>
        <v>22.2</v>
      </c>
      <c r="F378" s="70"/>
      <c r="G378" s="70"/>
      <c r="I378"/>
    </row>
    <row r="379" spans="1:9" ht="15" customHeight="1" x14ac:dyDescent="0.25">
      <c r="A379" s="94" t="s">
        <v>150</v>
      </c>
      <c r="B379" s="95"/>
      <c r="C379" s="53" t="s">
        <v>29</v>
      </c>
      <c r="D379" s="54">
        <f t="shared" si="19"/>
        <v>1245.7</v>
      </c>
      <c r="E379" s="54">
        <f>SUM(E380:E382)</f>
        <v>1007.5</v>
      </c>
      <c r="F379" s="54">
        <f>SUM(F380:F382)</f>
        <v>0</v>
      </c>
      <c r="G379" s="54">
        <f>SUM(G380:G382)</f>
        <v>238.2</v>
      </c>
      <c r="I379"/>
    </row>
    <row r="380" spans="1:9" ht="12.95" customHeight="1" x14ac:dyDescent="0.25">
      <c r="A380" s="56"/>
      <c r="B380" s="11" t="s">
        <v>14</v>
      </c>
      <c r="C380" s="58"/>
      <c r="D380" s="59">
        <f t="shared" si="19"/>
        <v>998.3</v>
      </c>
      <c r="E380" s="59">
        <f>SUM(E45)</f>
        <v>971.8</v>
      </c>
      <c r="F380" s="59"/>
      <c r="G380" s="59">
        <f>SUM(G45)</f>
        <v>26.5</v>
      </c>
      <c r="I380"/>
    </row>
    <row r="381" spans="1:9" ht="12.95" customHeight="1" x14ac:dyDescent="0.25">
      <c r="A381" s="67"/>
      <c r="B381" s="11" t="s">
        <v>28</v>
      </c>
      <c r="C381" s="67"/>
      <c r="D381" s="59">
        <f t="shared" si="19"/>
        <v>123.8</v>
      </c>
      <c r="E381" s="69">
        <f>SUM(E46)</f>
        <v>35.700000000000003</v>
      </c>
      <c r="F381" s="69"/>
      <c r="G381" s="69">
        <f>SUM(G46)</f>
        <v>88.1</v>
      </c>
      <c r="I381"/>
    </row>
    <row r="382" spans="1:9" ht="12.95" customHeight="1" x14ac:dyDescent="0.25">
      <c r="A382" s="67"/>
      <c r="B382" s="66" t="s">
        <v>21</v>
      </c>
      <c r="C382" s="67"/>
      <c r="D382" s="59">
        <f t="shared" si="19"/>
        <v>123.6</v>
      </c>
      <c r="E382" s="69"/>
      <c r="F382" s="69"/>
      <c r="G382" s="69">
        <f>SUM(G47)</f>
        <v>123.6</v>
      </c>
      <c r="I382"/>
    </row>
    <row r="383" spans="1:9" ht="15" customHeight="1" x14ac:dyDescent="0.25">
      <c r="A383" s="94" t="s">
        <v>151</v>
      </c>
      <c r="B383" s="95"/>
      <c r="C383" s="53" t="s">
        <v>30</v>
      </c>
      <c r="D383" s="54">
        <f t="shared" si="19"/>
        <v>1501.4</v>
      </c>
      <c r="E383" s="54">
        <f>SUM(E384:E387)</f>
        <v>513.5</v>
      </c>
      <c r="F383" s="54">
        <f>SUM(F384:F387)</f>
        <v>2.4</v>
      </c>
      <c r="G383" s="54">
        <f>SUM(G384:G387)</f>
        <v>987.9</v>
      </c>
      <c r="I383"/>
    </row>
    <row r="384" spans="1:9" ht="12.95" customHeight="1" x14ac:dyDescent="0.25">
      <c r="A384" s="56"/>
      <c r="B384" s="11" t="s">
        <v>14</v>
      </c>
      <c r="C384" s="58"/>
      <c r="D384" s="59">
        <f t="shared" si="19"/>
        <v>83.3</v>
      </c>
      <c r="E384" s="59">
        <f>SUM(E48)</f>
        <v>61</v>
      </c>
      <c r="F384" s="59"/>
      <c r="G384" s="59">
        <f>SUM(G48)</f>
        <v>22.3</v>
      </c>
      <c r="I384"/>
    </row>
    <row r="385" spans="1:9" ht="12.95" customHeight="1" x14ac:dyDescent="0.25">
      <c r="A385" s="56"/>
      <c r="B385" s="66" t="s">
        <v>21</v>
      </c>
      <c r="C385" s="58"/>
      <c r="D385" s="59">
        <f t="shared" si="19"/>
        <v>924.1</v>
      </c>
      <c r="E385" s="59">
        <f t="shared" ref="E385:F385" si="20">SUM(E49)</f>
        <v>2.5</v>
      </c>
      <c r="F385" s="59">
        <f t="shared" si="20"/>
        <v>2.4</v>
      </c>
      <c r="G385" s="59">
        <f>SUM(G49)</f>
        <v>921.6</v>
      </c>
      <c r="I385"/>
    </row>
    <row r="386" spans="1:9" ht="12.95" customHeight="1" x14ac:dyDescent="0.25">
      <c r="A386" s="56"/>
      <c r="B386" s="20" t="s">
        <v>153</v>
      </c>
      <c r="C386" s="58"/>
      <c r="D386" s="59">
        <f t="shared" si="19"/>
        <v>44</v>
      </c>
      <c r="E386" s="59"/>
      <c r="F386" s="59"/>
      <c r="G386" s="59">
        <f>SUM(G50)</f>
        <v>44</v>
      </c>
      <c r="I386"/>
    </row>
    <row r="387" spans="1:9" ht="12.95" customHeight="1" x14ac:dyDescent="0.25">
      <c r="A387" s="67"/>
      <c r="B387" s="68" t="s">
        <v>19</v>
      </c>
      <c r="C387" s="67"/>
      <c r="D387" s="59">
        <f t="shared" si="19"/>
        <v>450</v>
      </c>
      <c r="E387" s="69">
        <f>SUM(E51)</f>
        <v>450</v>
      </c>
      <c r="F387" s="69"/>
      <c r="G387" s="69"/>
      <c r="I387"/>
    </row>
    <row r="388" spans="1:9" ht="15" customHeight="1" x14ac:dyDescent="0.25">
      <c r="A388" s="93" t="s">
        <v>159</v>
      </c>
      <c r="B388" s="93"/>
      <c r="C388" s="93"/>
      <c r="D388" s="93"/>
      <c r="E388" s="93"/>
      <c r="F388" s="93"/>
      <c r="G388" s="93"/>
      <c r="I388"/>
    </row>
    <row r="389" spans="1:9" ht="15" customHeight="1" x14ac:dyDescent="0.25">
      <c r="I389"/>
    </row>
    <row r="390" spans="1:9" ht="15" customHeight="1" x14ac:dyDescent="0.25">
      <c r="I390"/>
    </row>
    <row r="391" spans="1:9" ht="15" customHeight="1" x14ac:dyDescent="0.25">
      <c r="I391"/>
    </row>
    <row r="392" spans="1:9" ht="15" customHeight="1" x14ac:dyDescent="0.25">
      <c r="I392"/>
    </row>
    <row r="393" spans="1:9" ht="16.5" customHeight="1" x14ac:dyDescent="0.25">
      <c r="I393"/>
    </row>
    <row r="394" spans="1:9" ht="15" customHeight="1" x14ac:dyDescent="0.25">
      <c r="I394"/>
    </row>
    <row r="395" spans="1:9" ht="15" customHeight="1" x14ac:dyDescent="0.25">
      <c r="I395"/>
    </row>
    <row r="396" spans="1:9" ht="15" customHeight="1" x14ac:dyDescent="0.25">
      <c r="I396"/>
    </row>
    <row r="397" spans="1:9" ht="15" customHeight="1" x14ac:dyDescent="0.25">
      <c r="I397"/>
    </row>
    <row r="398" spans="1:9" ht="15" customHeight="1" x14ac:dyDescent="0.25">
      <c r="I398"/>
    </row>
    <row r="399" spans="1:9" ht="15" customHeight="1" x14ac:dyDescent="0.25">
      <c r="I399"/>
    </row>
    <row r="400" spans="1:9" ht="18" customHeight="1" x14ac:dyDescent="0.25">
      <c r="I400"/>
    </row>
  </sheetData>
  <mergeCells count="78">
    <mergeCell ref="A388:G388"/>
    <mergeCell ref="A372:B372"/>
    <mergeCell ref="A379:B379"/>
    <mergeCell ref="A383:B383"/>
    <mergeCell ref="A335:B335"/>
    <mergeCell ref="A336:B336"/>
    <mergeCell ref="A341:B341"/>
    <mergeCell ref="A352:B352"/>
    <mergeCell ref="A358:B358"/>
    <mergeCell ref="A365:B365"/>
    <mergeCell ref="A329:A334"/>
    <mergeCell ref="A284:A287"/>
    <mergeCell ref="A288:A291"/>
    <mergeCell ref="A292:A295"/>
    <mergeCell ref="A296:A298"/>
    <mergeCell ref="A299:A302"/>
    <mergeCell ref="A303:A306"/>
    <mergeCell ref="A307:A310"/>
    <mergeCell ref="A311:A314"/>
    <mergeCell ref="A315:A318"/>
    <mergeCell ref="A319:A325"/>
    <mergeCell ref="A326:A328"/>
    <mergeCell ref="A280:A283"/>
    <mergeCell ref="A228:A232"/>
    <mergeCell ref="A233:A237"/>
    <mergeCell ref="A238:A242"/>
    <mergeCell ref="A243:A247"/>
    <mergeCell ref="A248:A252"/>
    <mergeCell ref="A253:A255"/>
    <mergeCell ref="A259:A261"/>
    <mergeCell ref="A262:A268"/>
    <mergeCell ref="A269:A272"/>
    <mergeCell ref="A273:A276"/>
    <mergeCell ref="A277:A279"/>
    <mergeCell ref="A224:A227"/>
    <mergeCell ref="A168:A172"/>
    <mergeCell ref="A173:A178"/>
    <mergeCell ref="A179:A184"/>
    <mergeCell ref="A185:A189"/>
    <mergeCell ref="A190:A194"/>
    <mergeCell ref="A195:A200"/>
    <mergeCell ref="A201:A205"/>
    <mergeCell ref="A206:A210"/>
    <mergeCell ref="A211:A217"/>
    <mergeCell ref="A218:A223"/>
    <mergeCell ref="A162:A167"/>
    <mergeCell ref="A102:A106"/>
    <mergeCell ref="A107:A111"/>
    <mergeCell ref="A112:A114"/>
    <mergeCell ref="A115:A120"/>
    <mergeCell ref="A121:A126"/>
    <mergeCell ref="A127:A132"/>
    <mergeCell ref="A133:A138"/>
    <mergeCell ref="A139:A144"/>
    <mergeCell ref="A145:A150"/>
    <mergeCell ref="A151:A156"/>
    <mergeCell ref="A157:A161"/>
    <mergeCell ref="A97:A101"/>
    <mergeCell ref="A13:A14"/>
    <mergeCell ref="A15:A51"/>
    <mergeCell ref="A52:A56"/>
    <mergeCell ref="A57:A61"/>
    <mergeCell ref="A62:A66"/>
    <mergeCell ref="A67:A71"/>
    <mergeCell ref="A72:A76"/>
    <mergeCell ref="A77:A81"/>
    <mergeCell ref="A82:A86"/>
    <mergeCell ref="A87:A91"/>
    <mergeCell ref="A92:A96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</mergeCells>
  <pageMargins left="0.59" right="0.23622047244094491" top="0.55000000000000004" bottom="0.26" header="0.31496062992125984" footer="0.31496062992125984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2019-02-20T10:32:33Z</cp:lastPrinted>
  <dcterms:created xsi:type="dcterms:W3CDTF">2018-02-01T06:02:01Z</dcterms:created>
  <dcterms:modified xsi:type="dcterms:W3CDTF">2019-02-20T10:32:34Z</dcterms:modified>
</cp:coreProperties>
</file>