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G420" i="1"/>
  <c r="G424" i="1"/>
  <c r="D424" i="1" s="1"/>
  <c r="E411" i="1"/>
  <c r="D410" i="1"/>
  <c r="D411" i="1"/>
  <c r="E410" i="1"/>
  <c r="F410" i="1"/>
  <c r="E390" i="1"/>
  <c r="F390" i="1"/>
  <c r="G390" i="1"/>
  <c r="D388" i="1"/>
  <c r="E388" i="1"/>
  <c r="F388" i="1"/>
  <c r="G388" i="1"/>
  <c r="E387" i="1"/>
  <c r="F387" i="1"/>
  <c r="G387" i="1"/>
  <c r="E386" i="1"/>
  <c r="F386" i="1"/>
  <c r="G386" i="1"/>
  <c r="E383" i="1"/>
  <c r="G383" i="1"/>
  <c r="G308" i="1"/>
  <c r="D311" i="1"/>
  <c r="D274" i="1" l="1"/>
  <c r="D275" i="1"/>
  <c r="E15" i="1"/>
  <c r="F15" i="1"/>
  <c r="G15" i="1"/>
  <c r="D56" i="1"/>
  <c r="D46" i="1"/>
  <c r="D45" i="1"/>
  <c r="D26" i="1" l="1"/>
  <c r="G373" i="1" l="1"/>
  <c r="E396" i="1"/>
  <c r="G396" i="1"/>
  <c r="D84" i="1"/>
  <c r="E414" i="1" l="1"/>
  <c r="F414" i="1"/>
  <c r="E419" i="1"/>
  <c r="E380" i="1"/>
  <c r="F380" i="1"/>
  <c r="G380" i="1"/>
  <c r="D220" i="1"/>
  <c r="D162" i="1"/>
  <c r="D155" i="1"/>
  <c r="D148" i="1"/>
  <c r="D134" i="1"/>
  <c r="D419" i="1" l="1"/>
  <c r="D276" i="1" l="1"/>
  <c r="D323" i="1" l="1"/>
  <c r="D322" i="1"/>
  <c r="G421" i="1" l="1"/>
  <c r="G394" i="1"/>
  <c r="D394" i="1" s="1"/>
  <c r="E384" i="1"/>
  <c r="D37" i="1"/>
  <c r="E379" i="1" l="1"/>
  <c r="F379" i="1"/>
  <c r="G379" i="1"/>
  <c r="D236" i="1"/>
  <c r="D237" i="1"/>
  <c r="E420" i="1" l="1"/>
  <c r="F420" i="1"/>
  <c r="D423" i="1"/>
  <c r="E423" i="1"/>
  <c r="F423" i="1"/>
  <c r="G423" i="1"/>
  <c r="D418" i="1"/>
  <c r="G418" i="1"/>
  <c r="E417" i="1"/>
  <c r="F417" i="1"/>
  <c r="F392" i="1"/>
  <c r="E398" i="1"/>
  <c r="G398" i="1"/>
  <c r="D398" i="1" s="1"/>
  <c r="G393" i="1"/>
  <c r="D393" i="1" s="1"/>
  <c r="D380" i="1"/>
  <c r="G377" i="1"/>
  <c r="D372" i="1"/>
  <c r="E372" i="1"/>
  <c r="F372" i="1"/>
  <c r="D371" i="1"/>
  <c r="E371" i="1"/>
  <c r="F371" i="1"/>
  <c r="D55" i="1"/>
  <c r="D52" i="1"/>
  <c r="D36" i="1"/>
  <c r="D35" i="1"/>
  <c r="D32" i="1"/>
  <c r="D31" i="1"/>
  <c r="D25" i="1"/>
  <c r="D20" i="1"/>
  <c r="D21" i="1"/>
  <c r="F315" i="1" l="1"/>
  <c r="E281" i="1" l="1"/>
  <c r="F281" i="1"/>
  <c r="G281" i="1"/>
  <c r="D282" i="1"/>
  <c r="D289" i="1"/>
  <c r="E136" i="1" l="1"/>
  <c r="F136" i="1"/>
  <c r="G417" i="1" l="1"/>
  <c r="G414" i="1" s="1"/>
  <c r="G415" i="1"/>
  <c r="G408" i="1"/>
  <c r="E409" i="1"/>
  <c r="D409" i="1" s="1"/>
  <c r="D367" i="1"/>
  <c r="E404" i="1"/>
  <c r="G404" i="1"/>
  <c r="E403" i="1"/>
  <c r="F403" i="1"/>
  <c r="G403" i="1"/>
  <c r="D360" i="1"/>
  <c r="D358" i="1"/>
  <c r="D108" i="1"/>
  <c r="G397" i="1"/>
  <c r="D124" i="1"/>
  <c r="D102" i="1"/>
  <c r="D96" i="1"/>
  <c r="D90" i="1"/>
  <c r="D78" i="1"/>
  <c r="D72" i="1"/>
  <c r="D386" i="1"/>
  <c r="E389" i="1"/>
  <c r="E351" i="1"/>
  <c r="F351" i="1"/>
  <c r="G351" i="1"/>
  <c r="E346" i="1"/>
  <c r="F346" i="1"/>
  <c r="G346" i="1"/>
  <c r="D404" i="1" l="1"/>
  <c r="F385" i="1"/>
  <c r="D387" i="1"/>
  <c r="E341" i="1"/>
  <c r="F341" i="1"/>
  <c r="G341" i="1"/>
  <c r="E331" i="1"/>
  <c r="F331" i="1"/>
  <c r="G331" i="1"/>
  <c r="E320" i="1"/>
  <c r="F320" i="1"/>
  <c r="G320" i="1"/>
  <c r="E315" i="1"/>
  <c r="G315" i="1"/>
  <c r="E293" i="1"/>
  <c r="F293" i="1"/>
  <c r="G293" i="1"/>
  <c r="E377" i="1" l="1"/>
  <c r="F377" i="1"/>
  <c r="F384" i="1"/>
  <c r="G384" i="1"/>
  <c r="E378" i="1"/>
  <c r="E381" i="1"/>
  <c r="F381" i="1"/>
  <c r="G381" i="1"/>
  <c r="D383" i="1" l="1"/>
  <c r="G382" i="1"/>
  <c r="D141" i="1"/>
  <c r="E375" i="1"/>
  <c r="D131" i="1"/>
  <c r="F375" i="1" l="1"/>
  <c r="F370" i="1" s="1"/>
  <c r="D44" i="1" l="1"/>
  <c r="D23" i="1" l="1"/>
  <c r="E422" i="1" l="1"/>
  <c r="D422" i="1" s="1"/>
  <c r="E421" i="1"/>
  <c r="D417" i="1"/>
  <c r="G416" i="1"/>
  <c r="E416" i="1"/>
  <c r="E415" i="1"/>
  <c r="D415" i="1" s="1"/>
  <c r="E413" i="1"/>
  <c r="D413" i="1" s="1"/>
  <c r="F412" i="1"/>
  <c r="E412" i="1"/>
  <c r="F408" i="1"/>
  <c r="E408" i="1"/>
  <c r="D408" i="1" s="1"/>
  <c r="F406" i="1"/>
  <c r="E406" i="1"/>
  <c r="D406" i="1" s="1"/>
  <c r="E405" i="1"/>
  <c r="D405" i="1" s="1"/>
  <c r="G402" i="1"/>
  <c r="F402" i="1"/>
  <c r="E402" i="1"/>
  <c r="E401" i="1"/>
  <c r="D401" i="1" s="1"/>
  <c r="E399" i="1"/>
  <c r="D399" i="1" s="1"/>
  <c r="D397" i="1"/>
  <c r="D396" i="1"/>
  <c r="G395" i="1"/>
  <c r="G392" i="1" s="1"/>
  <c r="F395" i="1"/>
  <c r="E395" i="1"/>
  <c r="E392" i="1" s="1"/>
  <c r="G391" i="1"/>
  <c r="E391" i="1"/>
  <c r="E385" i="1" s="1"/>
  <c r="D389" i="1"/>
  <c r="D382" i="1"/>
  <c r="D381" i="1"/>
  <c r="D379" i="1"/>
  <c r="D378" i="1"/>
  <c r="D375" i="1"/>
  <c r="E374" i="1"/>
  <c r="G370" i="1"/>
  <c r="F373" i="1"/>
  <c r="E373" i="1"/>
  <c r="E370" i="1" s="1"/>
  <c r="D368" i="1"/>
  <c r="D366" i="1"/>
  <c r="G365" i="1"/>
  <c r="F365" i="1"/>
  <c r="E365" i="1"/>
  <c r="D364" i="1"/>
  <c r="D363" i="1"/>
  <c r="G362" i="1"/>
  <c r="F362" i="1"/>
  <c r="E362" i="1"/>
  <c r="D361" i="1"/>
  <c r="D359" i="1"/>
  <c r="D357" i="1"/>
  <c r="G356" i="1"/>
  <c r="F356" i="1"/>
  <c r="E356" i="1"/>
  <c r="D355" i="1"/>
  <c r="D354" i="1"/>
  <c r="D353" i="1"/>
  <c r="D352" i="1"/>
  <c r="D350" i="1"/>
  <c r="D349" i="1"/>
  <c r="D348" i="1"/>
  <c r="D347" i="1"/>
  <c r="D345" i="1"/>
  <c r="D344" i="1"/>
  <c r="D343" i="1"/>
  <c r="D342" i="1"/>
  <c r="D340" i="1"/>
  <c r="D339" i="1"/>
  <c r="D338" i="1"/>
  <c r="D337" i="1"/>
  <c r="G336" i="1"/>
  <c r="F336" i="1"/>
  <c r="E336" i="1"/>
  <c r="D335" i="1"/>
  <c r="D334" i="1"/>
  <c r="D333" i="1"/>
  <c r="D332" i="1"/>
  <c r="D330" i="1"/>
  <c r="D329" i="1"/>
  <c r="D328" i="1"/>
  <c r="G327" i="1"/>
  <c r="F327" i="1"/>
  <c r="E327" i="1"/>
  <c r="D326" i="1"/>
  <c r="D325" i="1"/>
  <c r="D324" i="1"/>
  <c r="D321" i="1"/>
  <c r="D319" i="1"/>
  <c r="D318" i="1"/>
  <c r="D317" i="1"/>
  <c r="D316" i="1"/>
  <c r="D314" i="1"/>
  <c r="D313" i="1"/>
  <c r="D312" i="1"/>
  <c r="D310" i="1"/>
  <c r="D309" i="1"/>
  <c r="F308" i="1"/>
  <c r="E308" i="1"/>
  <c r="D307" i="1"/>
  <c r="D306" i="1"/>
  <c r="D305" i="1"/>
  <c r="D304" i="1"/>
  <c r="G303" i="1"/>
  <c r="F303" i="1"/>
  <c r="E303" i="1"/>
  <c r="D302" i="1"/>
  <c r="D301" i="1"/>
  <c r="D300" i="1"/>
  <c r="D299" i="1"/>
  <c r="G298" i="1"/>
  <c r="F298" i="1"/>
  <c r="E298" i="1"/>
  <c r="D297" i="1"/>
  <c r="D296" i="1"/>
  <c r="D295" i="1"/>
  <c r="D294" i="1"/>
  <c r="D292" i="1"/>
  <c r="D291" i="1"/>
  <c r="D290" i="1"/>
  <c r="D288" i="1"/>
  <c r="G287" i="1"/>
  <c r="F287" i="1"/>
  <c r="E287" i="1"/>
  <c r="D286" i="1"/>
  <c r="D285" i="1"/>
  <c r="D284" i="1"/>
  <c r="D283" i="1"/>
  <c r="D280" i="1"/>
  <c r="D279" i="1"/>
  <c r="G278" i="1"/>
  <c r="F278" i="1"/>
  <c r="E278" i="1"/>
  <c r="D277" i="1"/>
  <c r="D273" i="1"/>
  <c r="G272" i="1"/>
  <c r="F272" i="1"/>
  <c r="E272" i="1"/>
  <c r="D271" i="1"/>
  <c r="D270" i="1"/>
  <c r="D269" i="1"/>
  <c r="D268" i="1"/>
  <c r="G267" i="1"/>
  <c r="F267" i="1"/>
  <c r="E267" i="1"/>
  <c r="D266" i="1"/>
  <c r="D265" i="1"/>
  <c r="D264" i="1"/>
  <c r="D263" i="1"/>
  <c r="G262" i="1"/>
  <c r="F262" i="1"/>
  <c r="E262" i="1"/>
  <c r="D261" i="1"/>
  <c r="D260" i="1"/>
  <c r="D259" i="1"/>
  <c r="G258" i="1"/>
  <c r="F258" i="1"/>
  <c r="E258" i="1"/>
  <c r="D257" i="1"/>
  <c r="D256" i="1"/>
  <c r="D255" i="1"/>
  <c r="D254" i="1"/>
  <c r="G253" i="1"/>
  <c r="F253" i="1"/>
  <c r="E253" i="1"/>
  <c r="D252" i="1"/>
  <c r="D251" i="1"/>
  <c r="D250" i="1"/>
  <c r="D249" i="1"/>
  <c r="G248" i="1"/>
  <c r="F248" i="1"/>
  <c r="E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5" i="1"/>
  <c r="D234" i="1"/>
  <c r="D233" i="1"/>
  <c r="G232" i="1"/>
  <c r="F232" i="1"/>
  <c r="E232" i="1"/>
  <c r="D231" i="1"/>
  <c r="D230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19" i="1"/>
  <c r="D218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D194" i="1"/>
  <c r="G193" i="1"/>
  <c r="F193" i="1"/>
  <c r="E193" i="1"/>
  <c r="D192" i="1"/>
  <c r="D191" i="1"/>
  <c r="D190" i="1"/>
  <c r="D189" i="1"/>
  <c r="D188" i="1"/>
  <c r="G187" i="1"/>
  <c r="F187" i="1"/>
  <c r="E187" i="1"/>
  <c r="D186" i="1"/>
  <c r="D185" i="1"/>
  <c r="D184" i="1"/>
  <c r="D183" i="1"/>
  <c r="D182" i="1"/>
  <c r="G181" i="1"/>
  <c r="F181" i="1"/>
  <c r="E181" i="1"/>
  <c r="D180" i="1"/>
  <c r="D179" i="1"/>
  <c r="D178" i="1"/>
  <c r="D177" i="1"/>
  <c r="G176" i="1"/>
  <c r="F176" i="1"/>
  <c r="E176" i="1"/>
  <c r="D175" i="1"/>
  <c r="D174" i="1"/>
  <c r="D173" i="1"/>
  <c r="D172" i="1"/>
  <c r="D171" i="1"/>
  <c r="G170" i="1"/>
  <c r="F170" i="1"/>
  <c r="E170" i="1"/>
  <c r="D169" i="1"/>
  <c r="D168" i="1"/>
  <c r="D167" i="1"/>
  <c r="D166" i="1"/>
  <c r="D165" i="1"/>
  <c r="G164" i="1"/>
  <c r="F164" i="1"/>
  <c r="E164" i="1"/>
  <c r="D163" i="1"/>
  <c r="D161" i="1"/>
  <c r="D160" i="1"/>
  <c r="D159" i="1"/>
  <c r="D158" i="1"/>
  <c r="G157" i="1"/>
  <c r="F157" i="1"/>
  <c r="E157" i="1"/>
  <c r="D142" i="1"/>
  <c r="D156" i="1"/>
  <c r="D154" i="1"/>
  <c r="D153" i="1"/>
  <c r="D152" i="1"/>
  <c r="D151" i="1"/>
  <c r="G150" i="1"/>
  <c r="F150" i="1"/>
  <c r="E150" i="1"/>
  <c r="D149" i="1"/>
  <c r="D147" i="1"/>
  <c r="D146" i="1"/>
  <c r="D145" i="1"/>
  <c r="D144" i="1"/>
  <c r="G143" i="1"/>
  <c r="F143" i="1"/>
  <c r="E143" i="1"/>
  <c r="D140" i="1"/>
  <c r="D139" i="1"/>
  <c r="D138" i="1"/>
  <c r="D137" i="1"/>
  <c r="G136" i="1"/>
  <c r="D135" i="1"/>
  <c r="D133" i="1"/>
  <c r="D132" i="1"/>
  <c r="D130" i="1"/>
  <c r="G129" i="1"/>
  <c r="F129" i="1"/>
  <c r="E129" i="1"/>
  <c r="D128" i="1"/>
  <c r="D127" i="1"/>
  <c r="F126" i="1"/>
  <c r="E126" i="1"/>
  <c r="D125" i="1"/>
  <c r="D123" i="1"/>
  <c r="D122" i="1"/>
  <c r="D121" i="1"/>
  <c r="G120" i="1"/>
  <c r="F120" i="1"/>
  <c r="E120" i="1"/>
  <c r="D119" i="1"/>
  <c r="D118" i="1"/>
  <c r="D117" i="1"/>
  <c r="D116" i="1"/>
  <c r="G115" i="1"/>
  <c r="F115" i="1"/>
  <c r="E115" i="1"/>
  <c r="D114" i="1"/>
  <c r="D113" i="1"/>
  <c r="D112" i="1"/>
  <c r="D111" i="1"/>
  <c r="G110" i="1"/>
  <c r="F110" i="1"/>
  <c r="E110" i="1"/>
  <c r="D109" i="1"/>
  <c r="D107" i="1"/>
  <c r="D106" i="1"/>
  <c r="D105" i="1"/>
  <c r="G104" i="1"/>
  <c r="F104" i="1"/>
  <c r="E104" i="1"/>
  <c r="D103" i="1"/>
  <c r="D101" i="1"/>
  <c r="D100" i="1"/>
  <c r="D99" i="1"/>
  <c r="G98" i="1"/>
  <c r="F98" i="1"/>
  <c r="E98" i="1"/>
  <c r="D97" i="1"/>
  <c r="D95" i="1"/>
  <c r="D94" i="1"/>
  <c r="D93" i="1"/>
  <c r="G92" i="1"/>
  <c r="F92" i="1"/>
  <c r="E92" i="1"/>
  <c r="D91" i="1"/>
  <c r="D89" i="1"/>
  <c r="D88" i="1"/>
  <c r="D87" i="1"/>
  <c r="G86" i="1"/>
  <c r="F86" i="1"/>
  <c r="E86" i="1"/>
  <c r="D85" i="1"/>
  <c r="D83" i="1"/>
  <c r="D82" i="1"/>
  <c r="D81" i="1"/>
  <c r="G80" i="1"/>
  <c r="F80" i="1"/>
  <c r="E80" i="1"/>
  <c r="D79" i="1"/>
  <c r="D77" i="1"/>
  <c r="D76" i="1"/>
  <c r="D75" i="1"/>
  <c r="G74" i="1"/>
  <c r="F74" i="1"/>
  <c r="E74" i="1"/>
  <c r="D73" i="1"/>
  <c r="D71" i="1"/>
  <c r="D70" i="1"/>
  <c r="D69" i="1"/>
  <c r="G68" i="1"/>
  <c r="F68" i="1"/>
  <c r="E68" i="1"/>
  <c r="D67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4" i="1"/>
  <c r="D51" i="1"/>
  <c r="D50" i="1"/>
  <c r="D49" i="1"/>
  <c r="D48" i="1"/>
  <c r="D47" i="1"/>
  <c r="D43" i="1"/>
  <c r="D40" i="1"/>
  <c r="D42" i="1"/>
  <c r="D41" i="1"/>
  <c r="D39" i="1"/>
  <c r="D38" i="1"/>
  <c r="D34" i="1"/>
  <c r="D33" i="1"/>
  <c r="D29" i="1"/>
  <c r="D28" i="1"/>
  <c r="D27" i="1"/>
  <c r="D24" i="1"/>
  <c r="D22" i="1"/>
  <c r="D19" i="1"/>
  <c r="D18" i="1"/>
  <c r="D17" i="1"/>
  <c r="D16" i="1"/>
  <c r="D14" i="1"/>
  <c r="G13" i="1"/>
  <c r="F13" i="1"/>
  <c r="E13" i="1"/>
  <c r="D15" i="1" l="1"/>
  <c r="G385" i="1"/>
  <c r="D267" i="1"/>
  <c r="D351" i="1"/>
  <c r="D143" i="1"/>
  <c r="D164" i="1"/>
  <c r="D365" i="1"/>
  <c r="D272" i="1"/>
  <c r="D356" i="1"/>
  <c r="D362" i="1"/>
  <c r="D205" i="1"/>
  <c r="D227" i="1"/>
  <c r="D248" i="1"/>
  <c r="D253" i="1"/>
  <c r="D331" i="1"/>
  <c r="D336" i="1"/>
  <c r="D373" i="1"/>
  <c r="D384" i="1"/>
  <c r="E407" i="1"/>
  <c r="D421" i="1"/>
  <c r="D377" i="1"/>
  <c r="D395" i="1"/>
  <c r="E400" i="1"/>
  <c r="F407" i="1"/>
  <c r="D176" i="1"/>
  <c r="D239" i="1"/>
  <c r="D278" i="1"/>
  <c r="D287" i="1"/>
  <c r="D181" i="1"/>
  <c r="D187" i="1"/>
  <c r="D281" i="1"/>
  <c r="D315" i="1"/>
  <c r="D403" i="1"/>
  <c r="D13" i="1"/>
  <c r="D58" i="1"/>
  <c r="D80" i="1"/>
  <c r="D104" i="1"/>
  <c r="D170" i="1"/>
  <c r="D215" i="1"/>
  <c r="D244" i="1"/>
  <c r="D303" i="1"/>
  <c r="D320" i="1"/>
  <c r="D327" i="1"/>
  <c r="D391" i="1"/>
  <c r="F400" i="1"/>
  <c r="D416" i="1"/>
  <c r="D74" i="1"/>
  <c r="D98" i="1"/>
  <c r="D120" i="1"/>
  <c r="D136" i="1"/>
  <c r="D157" i="1"/>
  <c r="D193" i="1"/>
  <c r="D199" i="1"/>
  <c r="D222" i="1"/>
  <c r="D293" i="1"/>
  <c r="D298" i="1"/>
  <c r="D341" i="1"/>
  <c r="D346" i="1"/>
  <c r="F376" i="1"/>
  <c r="D390" i="1"/>
  <c r="D402" i="1"/>
  <c r="G407" i="1"/>
  <c r="D412" i="1"/>
  <c r="D126" i="1"/>
  <c r="D129" i="1"/>
  <c r="D374" i="1"/>
  <c r="D370" i="1"/>
  <c r="D68" i="1"/>
  <c r="D92" i="1"/>
  <c r="D115" i="1"/>
  <c r="D262" i="1"/>
  <c r="D63" i="1"/>
  <c r="D86" i="1"/>
  <c r="D110" i="1"/>
  <c r="D150" i="1"/>
  <c r="D210" i="1"/>
  <c r="D232" i="1"/>
  <c r="D258" i="1"/>
  <c r="D308" i="1"/>
  <c r="E376" i="1"/>
  <c r="G400" i="1"/>
  <c r="G376" i="1"/>
  <c r="D392" i="1" l="1"/>
  <c r="D376" i="1"/>
  <c r="D407" i="1"/>
  <c r="D385" i="1"/>
  <c r="F369" i="1"/>
  <c r="D414" i="1"/>
  <c r="D400" i="1"/>
  <c r="E369" i="1"/>
  <c r="D420" i="1"/>
  <c r="G369" i="1"/>
  <c r="D369" i="1" l="1"/>
</calcChain>
</file>

<file path=xl/sharedStrings.xml><?xml version="1.0" encoding="utf-8"?>
<sst xmlns="http://schemas.openxmlformats.org/spreadsheetml/2006/main" count="779" uniqueCount="166">
  <si>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</si>
  <si>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</si>
  <si>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</si>
  <si>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</si>
  <si>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</si>
  <si>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</si>
  <si>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</si>
  <si>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</si>
  <si>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</si>
  <si>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</si>
  <si>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</si>
  <si>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</si>
  <si>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</si>
  <si>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</si>
  <si>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</si>
  <si>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</si>
  <si>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</si>
  <si>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</si>
  <si>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</si>
  <si>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</si>
  <si>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</si>
  <si>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</si>
  <si>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</si>
  <si>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</si>
  <si>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</si>
  <si>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</si>
  <si>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</si>
  <si>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</si>
  <si>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</si>
  <si>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</si>
  <si>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</si>
  <si>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</si>
  <si>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</si>
  <si>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</si>
  <si>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</si>
  <si>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</si>
  <si>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</si>
  <si>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</si>
  <si>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</si>
  <si>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</si>
  <si>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</si>
  <si>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</si>
  <si>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</si>
  <si>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</si>
  <si>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</si>
  <si>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</si>
  <si>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</si>
  <si>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</si>
  <si>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</si>
  <si>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</si>
  <si>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</si>
  <si>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</si>
  <si>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</si>
  <si>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</si>
  <si>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</si>
  <si>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</si>
  <si>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</si>
  <si>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</si>
  <si>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</si>
  <si>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</si>
  <si>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</si>
  <si>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</si>
  <si>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</si>
  <si>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</si>
  <si>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</si>
  <si>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</si>
  <si>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</si>
  <si>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</si>
  <si>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</si>
  <si>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</si>
  <si>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</si>
  <si>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</si>
  <si>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</si>
  <si>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</si>
  <si>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</si>
  <si>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</si>
  <si>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</si>
  <si>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</si>
  <si>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</si>
  <si>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</si>
  <si>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</si>
  <si>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</si>
  <si>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</si>
  <si>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</si>
  <si>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</si>
  <si>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</si>
  <si>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</si>
  <si>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</si>
  <si>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</si>
  <si>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</si>
  <si>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</si>
  <si>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</si>
  <si>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</si>
  <si>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</si>
  <si>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</si>
  <si>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</si>
  <si>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</si>
  <si>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</si>
  <si>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</si>
  <si>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</si>
  <si>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</si>
  <si>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</si>
  <si>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</si>
  <si>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</si>
  <si>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</si>
  <si>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</si>
  <si>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</si>
  <si>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</si>
  <si>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</si>
  <si>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</si>
  <si>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</si>
  <si>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</si>
  <si>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</si>
  <si>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</si>
  <si>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</si>
  <si>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</si>
  <si>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</si>
  <si>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</si>
  <si>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</si>
  <si>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</si>
  <si>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</si>
  <si>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</si>
  <si>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</si>
  <si>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</si>
  <si>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</si>
  <si>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</si>
  <si>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</si>
  <si>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</si>
  <si>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</si>
  <si>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</si>
  <si>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</si>
  <si>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</si>
  <si>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</si>
  <si>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</si>
  <si>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</si>
  <si>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</si>
  <si>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</si>
  <si>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</si>
  <si>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</si>
  <si>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</si>
  <si>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</si>
  <si>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</si>
  <si>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</si>
  <si>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</si>
  <si>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</si>
  <si>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</si>
  <si>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</si>
  <si>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</si>
  <si>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</si>
  <si>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</si>
  <si>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</si>
  <si>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</si>
  <si>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</si>
  <si>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</si>
  <si>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</si>
  <si>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</si>
  <si>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</si>
  <si>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</si>
  <si>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</si>
  <si>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</si>
  <si>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</si>
  <si>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</si>
  <si>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</si>
  <si>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</si>
  <si>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</si>
  <si>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2018-08-30 sprendimu Nr. T-157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</si>
</sst>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8"/>
  <sheetViews>
    <sheetView tabSelected="1" workbookViewId="0">
      <pane ySplit="12" topLeftCell="A356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1" t="s">
        <v>160</v>
      </c>
      <c r="B7" s="91"/>
      <c r="C7" s="91"/>
      <c r="D7" s="91"/>
      <c r="E7" s="91"/>
      <c r="F7" s="91"/>
      <c r="G7" s="91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2" t="s">
        <v>3</v>
      </c>
      <c r="G9" s="92"/>
    </row>
    <row r="10" spans="1:9" ht="12.75" customHeight="1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9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9" ht="38.25" x14ac:dyDescent="0.25">
      <c r="A12" s="93"/>
      <c r="B12" s="94"/>
      <c r="C12" s="93"/>
      <c r="D12" s="94"/>
      <c r="E12" s="4" t="s">
        <v>11</v>
      </c>
      <c r="F12" s="5" t="s">
        <v>12</v>
      </c>
      <c r="G12" s="94"/>
    </row>
    <row r="13" spans="1:9" s="9" customFormat="1" ht="15" customHeight="1" x14ac:dyDescent="0.25">
      <c r="A13" s="98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8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9" t="s">
        <v>17</v>
      </c>
      <c r="B15" s="15" t="s">
        <v>18</v>
      </c>
      <c r="C15" s="16"/>
      <c r="D15" s="17">
        <f>SUM(D57+D54+D51+D50+D49+D48+D47+D43+D40+D42+D41+D39+D38+D34+D33+D29+D28+D27+D24+D22+D19+D18+D16+D23+D44+D20+D21+D25+D31+D32+D35+D36+D52+D55+D37+D53+D26+D45+D46+D56)</f>
        <v>18555.499999999996</v>
      </c>
      <c r="E15" s="17">
        <f>SUM(E57+E54+E51+E50+E49+E48+E47+E43+E40+E42+E41+E39+E38+E34+E33+E29+E28+E27+E24+E22+E19+E18+E16+E23+E44+E20+E21+E25+E31+E32+E35+E36+E52+E55+E37+E53+E26+E45+E46+E56)</f>
        <v>10863.899999999998</v>
      </c>
      <c r="F15" s="17">
        <f>SUM(F57+F54+F51+F50+F49+F48+F47+F43+F40+F42+F41+F39+F38+F34+F33+F29+F28+F27+F24+F22+F19+F18+F16+F23+F44+F20+F21+F25+F31+F32+F35+F36+F52+F55+F37+F53+F26+F45+F46+F56)</f>
        <v>3045.3999999999996</v>
      </c>
      <c r="G15" s="17">
        <f>SUM(G57+G54+G51+G50+G49+G48+G47+G43+G40+G42+G41+G39+G38+G34+G33+G29+G28+G27+G24+G22+G19+G18+G16+G23+G44+G20+G21+G25+G31+G32+G35+G36+G52+G55+G37+G53+G26+G45+G46+G56)</f>
        <v>7691.6000000000013</v>
      </c>
    </row>
    <row r="16" spans="1:9" ht="12.75" customHeight="1" x14ac:dyDescent="0.25">
      <c r="A16" s="100"/>
      <c r="B16" s="11" t="s">
        <v>15</v>
      </c>
      <c r="C16" s="12" t="s">
        <v>16</v>
      </c>
      <c r="D16" s="18">
        <f t="shared" si="0"/>
        <v>3886.6</v>
      </c>
      <c r="E16" s="18">
        <v>3079.6</v>
      </c>
      <c r="F16" s="18">
        <v>1947.6</v>
      </c>
      <c r="G16" s="18">
        <v>807</v>
      </c>
      <c r="H16" s="19"/>
    </row>
    <row r="17" spans="1:8" ht="12.75" customHeight="1" x14ac:dyDescent="0.25">
      <c r="A17" s="100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100"/>
      <c r="B18" s="24" t="s">
        <v>20</v>
      </c>
      <c r="C18" s="12" t="s">
        <v>16</v>
      </c>
      <c r="D18" s="25">
        <f t="shared" ref="D18:D99" si="1">SUM(G18+E18)</f>
        <v>27.5</v>
      </c>
      <c r="E18" s="25">
        <v>27.5</v>
      </c>
      <c r="F18" s="25"/>
      <c r="G18" s="26"/>
    </row>
    <row r="19" spans="1:8" ht="12.95" customHeight="1" x14ac:dyDescent="0.25">
      <c r="A19" s="100"/>
      <c r="B19" s="27" t="s">
        <v>21</v>
      </c>
      <c r="C19" s="12" t="s">
        <v>16</v>
      </c>
      <c r="D19" s="25">
        <f t="shared" si="1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100"/>
      <c r="B20" s="24" t="s">
        <v>162</v>
      </c>
      <c r="C20" s="12" t="s">
        <v>16</v>
      </c>
      <c r="D20" s="25">
        <f t="shared" si="1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100"/>
      <c r="B21" s="11" t="s">
        <v>25</v>
      </c>
      <c r="C21" s="12" t="s">
        <v>16</v>
      </c>
      <c r="D21" s="25">
        <f t="shared" si="1"/>
        <v>28</v>
      </c>
      <c r="E21" s="25">
        <v>28</v>
      </c>
      <c r="F21" s="25">
        <v>0.2</v>
      </c>
      <c r="G21" s="25"/>
    </row>
    <row r="22" spans="1:8" ht="12.95" customHeight="1" x14ac:dyDescent="0.25">
      <c r="A22" s="100"/>
      <c r="B22" s="11" t="s">
        <v>15</v>
      </c>
      <c r="C22" s="12" t="s">
        <v>22</v>
      </c>
      <c r="D22" s="25">
        <f t="shared" si="1"/>
        <v>272.3</v>
      </c>
      <c r="E22" s="25">
        <v>44.9</v>
      </c>
      <c r="F22" s="25">
        <v>6.2</v>
      </c>
      <c r="G22" s="25">
        <v>227.4</v>
      </c>
      <c r="H22" s="19"/>
    </row>
    <row r="23" spans="1:8" ht="12.95" customHeight="1" x14ac:dyDescent="0.25">
      <c r="A23" s="100"/>
      <c r="B23" s="11" t="s">
        <v>28</v>
      </c>
      <c r="C23" s="12" t="s">
        <v>22</v>
      </c>
      <c r="D23" s="25">
        <f t="shared" si="1"/>
        <v>15</v>
      </c>
      <c r="E23" s="25">
        <v>15</v>
      </c>
      <c r="F23" s="25"/>
      <c r="G23" s="25"/>
      <c r="H23" s="19"/>
    </row>
    <row r="24" spans="1:8" ht="12.95" customHeight="1" x14ac:dyDescent="0.25">
      <c r="A24" s="100"/>
      <c r="B24" s="11" t="s">
        <v>23</v>
      </c>
      <c r="C24" s="12" t="s">
        <v>22</v>
      </c>
      <c r="D24" s="25">
        <f t="shared" si="1"/>
        <v>548.6</v>
      </c>
      <c r="E24" s="25">
        <v>160.4</v>
      </c>
      <c r="F24" s="25">
        <v>39.1</v>
      </c>
      <c r="G24" s="25">
        <v>388.2</v>
      </c>
    </row>
    <row r="25" spans="1:8" ht="12.95" customHeight="1" x14ac:dyDescent="0.25">
      <c r="A25" s="100"/>
      <c r="B25" s="11" t="s">
        <v>25</v>
      </c>
      <c r="C25" s="12" t="s">
        <v>22</v>
      </c>
      <c r="D25" s="25">
        <f t="shared" si="1"/>
        <v>60.099999999999994</v>
      </c>
      <c r="E25" s="25">
        <v>4.8</v>
      </c>
      <c r="F25" s="25">
        <v>0.2</v>
      </c>
      <c r="G25" s="25">
        <v>55.3</v>
      </c>
    </row>
    <row r="26" spans="1:8" ht="12.95" customHeight="1" x14ac:dyDescent="0.25">
      <c r="A26" s="100"/>
      <c r="B26" s="24" t="s">
        <v>159</v>
      </c>
      <c r="C26" s="12" t="s">
        <v>22</v>
      </c>
      <c r="D26" s="25">
        <f t="shared" si="1"/>
        <v>15.100000000000001</v>
      </c>
      <c r="E26" s="25">
        <v>4.7</v>
      </c>
      <c r="F26" s="25"/>
      <c r="G26" s="25">
        <v>10.4</v>
      </c>
    </row>
    <row r="27" spans="1:8" ht="12.95" customHeight="1" x14ac:dyDescent="0.25">
      <c r="A27" s="100"/>
      <c r="B27" s="11" t="s">
        <v>24</v>
      </c>
      <c r="C27" s="12" t="s">
        <v>22</v>
      </c>
      <c r="D27" s="25">
        <f t="shared" si="1"/>
        <v>348.4</v>
      </c>
      <c r="E27" s="25">
        <v>348.4</v>
      </c>
      <c r="F27" s="25"/>
      <c r="G27" s="25"/>
    </row>
    <row r="28" spans="1:8" ht="12.95" customHeight="1" x14ac:dyDescent="0.25">
      <c r="A28" s="100"/>
      <c r="B28" s="11" t="s">
        <v>158</v>
      </c>
      <c r="C28" s="12" t="s">
        <v>22</v>
      </c>
      <c r="D28" s="25">
        <f t="shared" si="1"/>
        <v>298</v>
      </c>
      <c r="E28" s="25"/>
      <c r="F28" s="25"/>
      <c r="G28" s="25">
        <v>298</v>
      </c>
    </row>
    <row r="29" spans="1:8" ht="12.95" customHeight="1" x14ac:dyDescent="0.25">
      <c r="A29" s="100"/>
      <c r="B29" s="11" t="s">
        <v>15</v>
      </c>
      <c r="C29" s="12" t="s">
        <v>26</v>
      </c>
      <c r="D29" s="25">
        <f t="shared" si="1"/>
        <v>552.4</v>
      </c>
      <c r="E29" s="25">
        <v>469.4</v>
      </c>
      <c r="F29" s="25">
        <v>69</v>
      </c>
      <c r="G29" s="25">
        <v>83</v>
      </c>
      <c r="H29" s="19"/>
    </row>
    <row r="30" spans="1:8" ht="12.95" customHeight="1" x14ac:dyDescent="0.25">
      <c r="A30" s="100"/>
      <c r="B30" s="80" t="s">
        <v>161</v>
      </c>
      <c r="C30" s="12"/>
      <c r="D30" s="79">
        <v>5</v>
      </c>
      <c r="E30" s="79">
        <v>5</v>
      </c>
      <c r="F30" s="25"/>
      <c r="G30" s="25"/>
      <c r="H30" s="19"/>
    </row>
    <row r="31" spans="1:8" ht="12.95" customHeight="1" x14ac:dyDescent="0.25">
      <c r="A31" s="100"/>
      <c r="B31" s="11" t="s">
        <v>23</v>
      </c>
      <c r="C31" s="12" t="s">
        <v>26</v>
      </c>
      <c r="D31" s="25">
        <f t="shared" si="1"/>
        <v>1316.2</v>
      </c>
      <c r="E31" s="79">
        <v>10.3</v>
      </c>
      <c r="F31" s="25">
        <v>7.6</v>
      </c>
      <c r="G31" s="25">
        <v>1305.9000000000001</v>
      </c>
      <c r="H31" s="19"/>
    </row>
    <row r="32" spans="1:8" ht="12.95" customHeight="1" x14ac:dyDescent="0.25">
      <c r="A32" s="100"/>
      <c r="B32" s="11" t="s">
        <v>25</v>
      </c>
      <c r="C32" s="12" t="s">
        <v>26</v>
      </c>
      <c r="D32" s="79">
        <f t="shared" si="1"/>
        <v>144.4</v>
      </c>
      <c r="E32" s="79">
        <v>1.3</v>
      </c>
      <c r="F32" s="25">
        <v>1</v>
      </c>
      <c r="G32" s="25">
        <v>143.1</v>
      </c>
      <c r="H32" s="19"/>
    </row>
    <row r="33" spans="1:8" ht="12.95" customHeight="1" x14ac:dyDescent="0.25">
      <c r="A33" s="100"/>
      <c r="B33" s="24" t="s">
        <v>159</v>
      </c>
      <c r="C33" s="12" t="s">
        <v>26</v>
      </c>
      <c r="D33" s="25">
        <f t="shared" si="1"/>
        <v>83</v>
      </c>
      <c r="E33" s="25">
        <v>0.4</v>
      </c>
      <c r="F33" s="25">
        <v>0.4</v>
      </c>
      <c r="G33" s="25">
        <v>82.6</v>
      </c>
      <c r="H33" s="28"/>
    </row>
    <row r="34" spans="1:8" ht="12.95" customHeight="1" x14ac:dyDescent="0.25">
      <c r="A34" s="100"/>
      <c r="B34" s="11" t="s">
        <v>15</v>
      </c>
      <c r="C34" s="12" t="s">
        <v>27</v>
      </c>
      <c r="D34" s="25">
        <f t="shared" si="1"/>
        <v>760.3</v>
      </c>
      <c r="E34" s="25">
        <v>300.8</v>
      </c>
      <c r="F34" s="25">
        <v>63.5</v>
      </c>
      <c r="G34" s="25">
        <v>459.5</v>
      </c>
      <c r="H34" s="19"/>
    </row>
    <row r="35" spans="1:8" ht="12.95" customHeight="1" x14ac:dyDescent="0.25">
      <c r="A35" s="100"/>
      <c r="B35" s="11" t="s">
        <v>23</v>
      </c>
      <c r="C35" s="12" t="s">
        <v>27</v>
      </c>
      <c r="D35" s="25">
        <f t="shared" si="1"/>
        <v>1463.5</v>
      </c>
      <c r="E35" s="25"/>
      <c r="F35" s="25"/>
      <c r="G35" s="25">
        <v>1463.5</v>
      </c>
      <c r="H35" s="19"/>
    </row>
    <row r="36" spans="1:8" ht="12.95" customHeight="1" x14ac:dyDescent="0.25">
      <c r="A36" s="100"/>
      <c r="B36" s="24" t="s">
        <v>162</v>
      </c>
      <c r="C36" s="12" t="s">
        <v>27</v>
      </c>
      <c r="D36" s="25">
        <f t="shared" si="1"/>
        <v>1837.1</v>
      </c>
      <c r="E36" s="25">
        <v>736</v>
      </c>
      <c r="F36" s="25"/>
      <c r="G36" s="25">
        <v>1101.0999999999999</v>
      </c>
      <c r="H36" s="19"/>
    </row>
    <row r="37" spans="1:8" ht="12.95" customHeight="1" x14ac:dyDescent="0.25">
      <c r="A37" s="100"/>
      <c r="B37" s="11" t="s">
        <v>25</v>
      </c>
      <c r="C37" s="12" t="s">
        <v>27</v>
      </c>
      <c r="D37" s="25">
        <f t="shared" si="1"/>
        <v>47.8</v>
      </c>
      <c r="E37" s="25"/>
      <c r="F37" s="25"/>
      <c r="G37" s="25">
        <v>47.8</v>
      </c>
      <c r="H37" s="19"/>
    </row>
    <row r="38" spans="1:8" ht="12.75" customHeight="1" x14ac:dyDescent="0.25">
      <c r="A38" s="100"/>
      <c r="B38" s="24" t="s">
        <v>159</v>
      </c>
      <c r="C38" s="12" t="s">
        <v>27</v>
      </c>
      <c r="D38" s="25">
        <f t="shared" si="1"/>
        <v>208.6</v>
      </c>
      <c r="E38" s="29"/>
      <c r="F38" s="29"/>
      <c r="G38" s="25">
        <v>208.6</v>
      </c>
    </row>
    <row r="39" spans="1:8" ht="12.95" customHeight="1" x14ac:dyDescent="0.25">
      <c r="A39" s="100"/>
      <c r="B39" s="11" t="s">
        <v>15</v>
      </c>
      <c r="C39" s="12" t="s">
        <v>29</v>
      </c>
      <c r="D39" s="25">
        <f t="shared" si="1"/>
        <v>475</v>
      </c>
      <c r="E39" s="13">
        <v>475</v>
      </c>
      <c r="F39" s="13"/>
      <c r="G39" s="30"/>
    </row>
    <row r="40" spans="1:8" ht="12.95" customHeight="1" x14ac:dyDescent="0.25">
      <c r="A40" s="100"/>
      <c r="B40" s="11" t="s">
        <v>28</v>
      </c>
      <c r="C40" s="12" t="s">
        <v>29</v>
      </c>
      <c r="D40" s="13">
        <f>SUM(G40+E40)</f>
        <v>2251.1999999999998</v>
      </c>
      <c r="E40" s="13">
        <v>2204.1</v>
      </c>
      <c r="F40" s="13">
        <v>186.6</v>
      </c>
      <c r="G40" s="13">
        <v>47.1</v>
      </c>
    </row>
    <row r="41" spans="1:8" ht="12.95" customHeight="1" x14ac:dyDescent="0.25">
      <c r="A41" s="100"/>
      <c r="B41" s="11" t="s">
        <v>23</v>
      </c>
      <c r="C41" s="12" t="s">
        <v>29</v>
      </c>
      <c r="D41" s="25">
        <f t="shared" si="1"/>
        <v>521.30000000000007</v>
      </c>
      <c r="E41" s="13">
        <v>106.7</v>
      </c>
      <c r="F41" s="13">
        <v>67.400000000000006</v>
      </c>
      <c r="G41" s="13">
        <v>414.6</v>
      </c>
    </row>
    <row r="42" spans="1:8" ht="12.95" customHeight="1" x14ac:dyDescent="0.25">
      <c r="A42" s="100"/>
      <c r="B42" s="27" t="s">
        <v>21</v>
      </c>
      <c r="C42" s="12" t="s">
        <v>29</v>
      </c>
      <c r="D42" s="13">
        <f t="shared" si="1"/>
        <v>0.3</v>
      </c>
      <c r="E42" s="13">
        <v>0.3</v>
      </c>
      <c r="F42" s="13"/>
      <c r="G42" s="30"/>
    </row>
    <row r="43" spans="1:8" ht="12.95" customHeight="1" x14ac:dyDescent="0.25">
      <c r="A43" s="100"/>
      <c r="B43" s="11" t="s">
        <v>15</v>
      </c>
      <c r="C43" s="12" t="s">
        <v>30</v>
      </c>
      <c r="D43" s="13">
        <f t="shared" si="1"/>
        <v>49.9</v>
      </c>
      <c r="E43" s="13">
        <v>0.3</v>
      </c>
      <c r="F43" s="13"/>
      <c r="G43" s="13">
        <v>49.6</v>
      </c>
      <c r="H43" s="19"/>
    </row>
    <row r="44" spans="1:8" ht="12.95" customHeight="1" x14ac:dyDescent="0.25">
      <c r="A44" s="100"/>
      <c r="B44" s="11" t="s">
        <v>28</v>
      </c>
      <c r="C44" s="12" t="s">
        <v>30</v>
      </c>
      <c r="D44" s="13">
        <f t="shared" si="1"/>
        <v>40</v>
      </c>
      <c r="E44" s="13">
        <v>40</v>
      </c>
      <c r="F44" s="13"/>
      <c r="G44" s="13"/>
      <c r="H44" s="19"/>
    </row>
    <row r="45" spans="1:8" ht="12.95" customHeight="1" x14ac:dyDescent="0.25">
      <c r="A45" s="100"/>
      <c r="B45" s="11" t="s">
        <v>23</v>
      </c>
      <c r="C45" s="12" t="s">
        <v>30</v>
      </c>
      <c r="D45" s="13">
        <f t="shared" si="1"/>
        <v>4.3</v>
      </c>
      <c r="E45" s="13">
        <v>4.3</v>
      </c>
      <c r="F45" s="13">
        <v>0.2</v>
      </c>
      <c r="G45" s="13"/>
      <c r="H45" s="19"/>
    </row>
    <row r="46" spans="1:8" ht="12.95" customHeight="1" x14ac:dyDescent="0.25">
      <c r="A46" s="100"/>
      <c r="B46" s="11" t="s">
        <v>25</v>
      </c>
      <c r="C46" s="12" t="s">
        <v>30</v>
      </c>
      <c r="D46" s="13">
        <f t="shared" si="1"/>
        <v>0.5</v>
      </c>
      <c r="E46" s="13">
        <v>0.5</v>
      </c>
      <c r="F46" s="13"/>
      <c r="G46" s="13"/>
      <c r="H46" s="19"/>
    </row>
    <row r="47" spans="1:8" ht="12.95" customHeight="1" x14ac:dyDescent="0.25">
      <c r="A47" s="100"/>
      <c r="B47" s="27" t="s">
        <v>21</v>
      </c>
      <c r="C47" s="12" t="s">
        <v>30</v>
      </c>
      <c r="D47" s="13">
        <f t="shared" si="1"/>
        <v>2.6</v>
      </c>
      <c r="E47" s="13">
        <v>2.6</v>
      </c>
      <c r="F47" s="13">
        <v>2</v>
      </c>
      <c r="G47" s="30"/>
    </row>
    <row r="48" spans="1:8" ht="12.95" customHeight="1" x14ac:dyDescent="0.25">
      <c r="A48" s="100"/>
      <c r="B48" s="11" t="s">
        <v>31</v>
      </c>
      <c r="C48" s="12" t="s">
        <v>30</v>
      </c>
      <c r="D48" s="13">
        <f t="shared" si="1"/>
        <v>18.399999999999999</v>
      </c>
      <c r="E48" s="13">
        <v>18.399999999999999</v>
      </c>
      <c r="F48" s="13"/>
      <c r="G48" s="30"/>
    </row>
    <row r="49" spans="1:8" ht="12.75" customHeight="1" x14ac:dyDescent="0.25">
      <c r="A49" s="100"/>
      <c r="B49" s="11" t="s">
        <v>15</v>
      </c>
      <c r="C49" s="12" t="s">
        <v>32</v>
      </c>
      <c r="D49" s="13">
        <f t="shared" si="1"/>
        <v>776.7</v>
      </c>
      <c r="E49" s="13">
        <v>763.7</v>
      </c>
      <c r="F49" s="13"/>
      <c r="G49" s="13">
        <v>13</v>
      </c>
      <c r="H49" s="19"/>
    </row>
    <row r="50" spans="1:8" ht="12.95" customHeight="1" x14ac:dyDescent="0.25">
      <c r="A50" s="100"/>
      <c r="B50" s="11" t="s">
        <v>31</v>
      </c>
      <c r="C50" s="12" t="s">
        <v>32</v>
      </c>
      <c r="D50" s="13">
        <f t="shared" si="1"/>
        <v>109.6</v>
      </c>
      <c r="E50" s="13">
        <v>42.4</v>
      </c>
      <c r="F50" s="13"/>
      <c r="G50" s="13">
        <v>67.2</v>
      </c>
    </row>
    <row r="51" spans="1:8" ht="12.75" customHeight="1" x14ac:dyDescent="0.25">
      <c r="A51" s="100"/>
      <c r="B51" s="11" t="s">
        <v>23</v>
      </c>
      <c r="C51" s="12" t="s">
        <v>32</v>
      </c>
      <c r="D51" s="13">
        <f t="shared" si="1"/>
        <v>403.5</v>
      </c>
      <c r="E51" s="13">
        <v>84.5</v>
      </c>
      <c r="F51" s="13">
        <v>1.5</v>
      </c>
      <c r="G51" s="13">
        <v>319</v>
      </c>
    </row>
    <row r="52" spans="1:8" ht="12.75" customHeight="1" x14ac:dyDescent="0.25">
      <c r="A52" s="100"/>
      <c r="B52" s="11" t="s">
        <v>25</v>
      </c>
      <c r="C52" s="12" t="s">
        <v>32</v>
      </c>
      <c r="D52" s="13">
        <f t="shared" si="1"/>
        <v>21</v>
      </c>
      <c r="E52" s="13"/>
      <c r="F52" s="13"/>
      <c r="G52" s="13">
        <v>21</v>
      </c>
    </row>
    <row r="53" spans="1:8" ht="12.75" customHeight="1" x14ac:dyDescent="0.25">
      <c r="A53" s="100"/>
      <c r="B53" s="11" t="s">
        <v>163</v>
      </c>
      <c r="C53" s="12" t="s">
        <v>32</v>
      </c>
      <c r="D53" s="13">
        <v>19.600000000000001</v>
      </c>
      <c r="E53" s="13">
        <v>19.600000000000001</v>
      </c>
      <c r="F53" s="13"/>
      <c r="G53" s="13"/>
    </row>
    <row r="54" spans="1:8" ht="12.95" customHeight="1" x14ac:dyDescent="0.25">
      <c r="A54" s="100"/>
      <c r="B54" s="11" t="s">
        <v>15</v>
      </c>
      <c r="C54" s="12" t="s">
        <v>33</v>
      </c>
      <c r="D54" s="13">
        <f t="shared" si="1"/>
        <v>44.2</v>
      </c>
      <c r="E54" s="13">
        <v>42.1</v>
      </c>
      <c r="F54" s="13"/>
      <c r="G54" s="13">
        <v>2.1</v>
      </c>
      <c r="H54" s="19"/>
    </row>
    <row r="55" spans="1:8" ht="12.95" customHeight="1" x14ac:dyDescent="0.25">
      <c r="A55" s="100"/>
      <c r="B55" s="11" t="s">
        <v>23</v>
      </c>
      <c r="C55" s="12" t="s">
        <v>33</v>
      </c>
      <c r="D55" s="13">
        <f t="shared" si="1"/>
        <v>71.599999999999994</v>
      </c>
      <c r="E55" s="13">
        <v>6</v>
      </c>
      <c r="F55" s="13">
        <v>1.6</v>
      </c>
      <c r="G55" s="13">
        <v>65.599999999999994</v>
      </c>
      <c r="H55" s="19"/>
    </row>
    <row r="56" spans="1:8" ht="12.95" customHeight="1" x14ac:dyDescent="0.25">
      <c r="A56" s="100"/>
      <c r="B56" s="24" t="s">
        <v>159</v>
      </c>
      <c r="C56" s="12" t="s">
        <v>33</v>
      </c>
      <c r="D56" s="13">
        <f t="shared" si="1"/>
        <v>11</v>
      </c>
      <c r="E56" s="13"/>
      <c r="F56" s="13"/>
      <c r="G56" s="13">
        <v>11</v>
      </c>
      <c r="H56" s="19"/>
    </row>
    <row r="57" spans="1:8" ht="12.75" customHeight="1" x14ac:dyDescent="0.25">
      <c r="A57" s="100"/>
      <c r="B57" s="27" t="s">
        <v>21</v>
      </c>
      <c r="C57" s="12" t="s">
        <v>33</v>
      </c>
      <c r="D57" s="25">
        <f t="shared" si="1"/>
        <v>451</v>
      </c>
      <c r="E57" s="25">
        <v>451</v>
      </c>
      <c r="F57" s="25"/>
      <c r="G57" s="25"/>
    </row>
    <row r="58" spans="1:8" ht="15" customHeight="1" x14ac:dyDescent="0.25">
      <c r="A58" s="101" t="s">
        <v>34</v>
      </c>
      <c r="B58" s="31" t="s">
        <v>35</v>
      </c>
      <c r="C58" s="32"/>
      <c r="D58" s="33">
        <f t="shared" si="1"/>
        <v>26.4</v>
      </c>
      <c r="E58" s="33">
        <f>SUM(E59:E62)</f>
        <v>26.4</v>
      </c>
      <c r="F58" s="34">
        <f>SUM(F59:F62)</f>
        <v>0</v>
      </c>
      <c r="G58" s="34">
        <f>SUM(G59:G62)</f>
        <v>0</v>
      </c>
    </row>
    <row r="59" spans="1:8" ht="12.75" customHeight="1" x14ac:dyDescent="0.25">
      <c r="A59" s="101"/>
      <c r="B59" s="11" t="s">
        <v>15</v>
      </c>
      <c r="C59" s="12" t="s">
        <v>16</v>
      </c>
      <c r="D59" s="13">
        <f t="shared" si="1"/>
        <v>9.8000000000000007</v>
      </c>
      <c r="E59" s="13">
        <v>9.8000000000000007</v>
      </c>
      <c r="F59" s="30"/>
      <c r="G59" s="30"/>
    </row>
    <row r="60" spans="1:8" ht="12.95" customHeight="1" x14ac:dyDescent="0.25">
      <c r="A60" s="101"/>
      <c r="B60" s="11" t="s">
        <v>15</v>
      </c>
      <c r="C60" s="12" t="s">
        <v>27</v>
      </c>
      <c r="D60" s="13">
        <f t="shared" si="1"/>
        <v>12.5</v>
      </c>
      <c r="E60" s="13">
        <v>12.5</v>
      </c>
      <c r="F60" s="30"/>
      <c r="G60" s="30"/>
    </row>
    <row r="61" spans="1:8" ht="12.95" customHeight="1" x14ac:dyDescent="0.25">
      <c r="A61" s="101"/>
      <c r="B61" s="24" t="s">
        <v>20</v>
      </c>
      <c r="C61" s="12" t="s">
        <v>27</v>
      </c>
      <c r="D61" s="13">
        <f t="shared" si="1"/>
        <v>0.4</v>
      </c>
      <c r="E61" s="13">
        <v>0.4</v>
      </c>
      <c r="F61" s="30"/>
      <c r="G61" s="30"/>
    </row>
    <row r="62" spans="1:8" ht="12.75" customHeight="1" x14ac:dyDescent="0.25">
      <c r="A62" s="101"/>
      <c r="B62" s="11" t="s">
        <v>28</v>
      </c>
      <c r="C62" s="12" t="s">
        <v>29</v>
      </c>
      <c r="D62" s="13">
        <f t="shared" si="1"/>
        <v>3.7</v>
      </c>
      <c r="E62" s="13">
        <v>3.7</v>
      </c>
      <c r="F62" s="35"/>
      <c r="G62" s="35"/>
    </row>
    <row r="63" spans="1:8" ht="15" customHeight="1" x14ac:dyDescent="0.25">
      <c r="A63" s="99" t="s">
        <v>36</v>
      </c>
      <c r="B63" s="31" t="s">
        <v>37</v>
      </c>
      <c r="C63" s="32"/>
      <c r="D63" s="33">
        <f t="shared" si="1"/>
        <v>41.9</v>
      </c>
      <c r="E63" s="33">
        <f>SUM(E64:E67)</f>
        <v>29.9</v>
      </c>
      <c r="F63" s="34">
        <f>SUM(F64:F67)</f>
        <v>0</v>
      </c>
      <c r="G63" s="33">
        <f>SUM(G64:G67)</f>
        <v>12</v>
      </c>
    </row>
    <row r="64" spans="1:8" ht="12.75" customHeight="1" x14ac:dyDescent="0.25">
      <c r="A64" s="100"/>
      <c r="B64" s="11" t="s">
        <v>15</v>
      </c>
      <c r="C64" s="12" t="s">
        <v>16</v>
      </c>
      <c r="D64" s="13">
        <f t="shared" si="1"/>
        <v>24</v>
      </c>
      <c r="E64" s="13">
        <v>12</v>
      </c>
      <c r="F64" s="13"/>
      <c r="G64" s="13">
        <v>12</v>
      </c>
    </row>
    <row r="65" spans="1:7" ht="12.75" customHeight="1" x14ac:dyDescent="0.25">
      <c r="A65" s="100"/>
      <c r="B65" s="11" t="s">
        <v>15</v>
      </c>
      <c r="C65" s="12" t="s">
        <v>27</v>
      </c>
      <c r="D65" s="13">
        <f t="shared" si="1"/>
        <v>10.5</v>
      </c>
      <c r="E65" s="13">
        <v>10.5</v>
      </c>
      <c r="F65" s="13"/>
      <c r="G65" s="13"/>
    </row>
    <row r="66" spans="1:7" ht="12.75" customHeight="1" x14ac:dyDescent="0.25">
      <c r="A66" s="100"/>
      <c r="B66" s="24" t="s">
        <v>20</v>
      </c>
      <c r="C66" s="12" t="s">
        <v>27</v>
      </c>
      <c r="D66" s="13">
        <f t="shared" si="1"/>
        <v>1.3</v>
      </c>
      <c r="E66" s="13">
        <v>1.3</v>
      </c>
      <c r="F66" s="13"/>
      <c r="G66" s="13"/>
    </row>
    <row r="67" spans="1:7" ht="12.75" customHeight="1" x14ac:dyDescent="0.25">
      <c r="A67" s="102"/>
      <c r="B67" s="11" t="s">
        <v>28</v>
      </c>
      <c r="C67" s="12" t="s">
        <v>29</v>
      </c>
      <c r="D67" s="13">
        <f t="shared" si="1"/>
        <v>6.1</v>
      </c>
      <c r="E67" s="13">
        <v>6.1</v>
      </c>
      <c r="F67" s="36"/>
      <c r="G67" s="35"/>
    </row>
    <row r="68" spans="1:7" ht="15" customHeight="1" x14ac:dyDescent="0.25">
      <c r="A68" s="99" t="s">
        <v>38</v>
      </c>
      <c r="B68" s="31" t="s">
        <v>39</v>
      </c>
      <c r="C68" s="32"/>
      <c r="D68" s="33">
        <f t="shared" si="1"/>
        <v>26</v>
      </c>
      <c r="E68" s="33">
        <f>SUM(E69:E73)</f>
        <v>26</v>
      </c>
      <c r="F68" s="34">
        <f>SUM(F69:F73)</f>
        <v>0</v>
      </c>
      <c r="G68" s="34">
        <f>SUM(G69:G73)</f>
        <v>0</v>
      </c>
    </row>
    <row r="69" spans="1:7" ht="12.75" customHeight="1" x14ac:dyDescent="0.25">
      <c r="A69" s="100"/>
      <c r="B69" s="11" t="s">
        <v>15</v>
      </c>
      <c r="C69" s="12" t="s">
        <v>16</v>
      </c>
      <c r="D69" s="13">
        <f t="shared" si="1"/>
        <v>7.3</v>
      </c>
      <c r="E69" s="13">
        <v>7.3</v>
      </c>
      <c r="F69" s="13"/>
      <c r="G69" s="13"/>
    </row>
    <row r="70" spans="1:7" ht="12.75" customHeight="1" x14ac:dyDescent="0.25">
      <c r="A70" s="100"/>
      <c r="B70" s="11" t="s">
        <v>15</v>
      </c>
      <c r="C70" s="12" t="s">
        <v>27</v>
      </c>
      <c r="D70" s="13">
        <f t="shared" si="1"/>
        <v>9.8000000000000007</v>
      </c>
      <c r="E70" s="13">
        <v>9.8000000000000007</v>
      </c>
      <c r="F70" s="13"/>
      <c r="G70" s="13"/>
    </row>
    <row r="71" spans="1:7" ht="12.75" customHeight="1" x14ac:dyDescent="0.25">
      <c r="A71" s="100"/>
      <c r="B71" s="24" t="s">
        <v>20</v>
      </c>
      <c r="C71" s="12" t="s">
        <v>27</v>
      </c>
      <c r="D71" s="13">
        <f t="shared" si="1"/>
        <v>0.2</v>
      </c>
      <c r="E71" s="13">
        <v>0.2</v>
      </c>
      <c r="F71" s="13"/>
      <c r="G71" s="13"/>
    </row>
    <row r="72" spans="1:7" ht="12.75" customHeight="1" x14ac:dyDescent="0.25">
      <c r="A72" s="100"/>
      <c r="B72" s="11" t="s">
        <v>28</v>
      </c>
      <c r="C72" s="12" t="s">
        <v>27</v>
      </c>
      <c r="D72" s="13">
        <f t="shared" si="1"/>
        <v>5</v>
      </c>
      <c r="E72" s="13">
        <v>5</v>
      </c>
      <c r="F72" s="13"/>
      <c r="G72" s="13"/>
    </row>
    <row r="73" spans="1:7" ht="12.75" customHeight="1" x14ac:dyDescent="0.25">
      <c r="A73" s="102"/>
      <c r="B73" s="11" t="s">
        <v>28</v>
      </c>
      <c r="C73" s="12" t="s">
        <v>29</v>
      </c>
      <c r="D73" s="13">
        <f t="shared" si="1"/>
        <v>3.7</v>
      </c>
      <c r="E73" s="13">
        <v>3.7</v>
      </c>
      <c r="F73" s="36"/>
      <c r="G73" s="35"/>
    </row>
    <row r="74" spans="1:7" ht="15" customHeight="1" x14ac:dyDescent="0.25">
      <c r="A74" s="99" t="s">
        <v>40</v>
      </c>
      <c r="B74" s="31" t="s">
        <v>41</v>
      </c>
      <c r="C74" s="32"/>
      <c r="D74" s="33">
        <f t="shared" si="1"/>
        <v>45.2</v>
      </c>
      <c r="E74" s="33">
        <f>SUM(E75:E79)</f>
        <v>33.1</v>
      </c>
      <c r="F74" s="34">
        <f>SUM(F75:F79)</f>
        <v>0</v>
      </c>
      <c r="G74" s="33">
        <f>SUM(G75:G79)</f>
        <v>12.1</v>
      </c>
    </row>
    <row r="75" spans="1:7" ht="12.75" customHeight="1" x14ac:dyDescent="0.25">
      <c r="A75" s="100"/>
      <c r="B75" s="11" t="s">
        <v>15</v>
      </c>
      <c r="C75" s="12" t="s">
        <v>16</v>
      </c>
      <c r="D75" s="13">
        <f t="shared" si="1"/>
        <v>22.9</v>
      </c>
      <c r="E75" s="13">
        <v>10.8</v>
      </c>
      <c r="F75" s="13"/>
      <c r="G75" s="13">
        <v>12.1</v>
      </c>
    </row>
    <row r="76" spans="1:7" ht="12.75" customHeight="1" x14ac:dyDescent="0.25">
      <c r="A76" s="100"/>
      <c r="B76" s="11" t="s">
        <v>15</v>
      </c>
      <c r="C76" s="12" t="s">
        <v>27</v>
      </c>
      <c r="D76" s="13">
        <f t="shared" si="1"/>
        <v>9.1999999999999993</v>
      </c>
      <c r="E76" s="13">
        <v>9.1999999999999993</v>
      </c>
      <c r="F76" s="13"/>
      <c r="G76" s="13"/>
    </row>
    <row r="77" spans="1:7" ht="12.75" customHeight="1" x14ac:dyDescent="0.25">
      <c r="A77" s="100"/>
      <c r="B77" s="24" t="s">
        <v>20</v>
      </c>
      <c r="C77" s="12" t="s">
        <v>27</v>
      </c>
      <c r="D77" s="13">
        <f t="shared" si="1"/>
        <v>2.9</v>
      </c>
      <c r="E77" s="13">
        <v>2.9</v>
      </c>
      <c r="F77" s="13"/>
      <c r="G77" s="13"/>
    </row>
    <row r="78" spans="1:7" ht="12.75" customHeight="1" x14ac:dyDescent="0.25">
      <c r="A78" s="100"/>
      <c r="B78" s="11" t="s">
        <v>28</v>
      </c>
      <c r="C78" s="12" t="s">
        <v>27</v>
      </c>
      <c r="D78" s="13">
        <f t="shared" si="1"/>
        <v>7</v>
      </c>
      <c r="E78" s="13">
        <v>7</v>
      </c>
      <c r="F78" s="13"/>
      <c r="G78" s="13"/>
    </row>
    <row r="79" spans="1:7" ht="12.75" customHeight="1" x14ac:dyDescent="0.25">
      <c r="A79" s="102"/>
      <c r="B79" s="11" t="s">
        <v>28</v>
      </c>
      <c r="C79" s="12" t="s">
        <v>29</v>
      </c>
      <c r="D79" s="13">
        <f t="shared" si="1"/>
        <v>3.2</v>
      </c>
      <c r="E79" s="13">
        <v>3.2</v>
      </c>
      <c r="F79" s="36"/>
      <c r="G79" s="35"/>
    </row>
    <row r="80" spans="1:7" ht="15" customHeight="1" x14ac:dyDescent="0.25">
      <c r="A80" s="95" t="s">
        <v>42</v>
      </c>
      <c r="B80" s="31" t="s">
        <v>43</v>
      </c>
      <c r="C80" s="32"/>
      <c r="D80" s="33">
        <f t="shared" si="1"/>
        <v>35.199999999999996</v>
      </c>
      <c r="E80" s="33">
        <f>SUM(E81:E85)</f>
        <v>32.9</v>
      </c>
      <c r="F80" s="34">
        <f>SUM(F81:F85)</f>
        <v>0</v>
      </c>
      <c r="G80" s="33">
        <f>SUM(G81:G85)</f>
        <v>2.2999999999999998</v>
      </c>
    </row>
    <row r="81" spans="1:7" ht="12.75" customHeight="1" x14ac:dyDescent="0.25">
      <c r="A81" s="96"/>
      <c r="B81" s="11" t="s">
        <v>15</v>
      </c>
      <c r="C81" s="12" t="s">
        <v>16</v>
      </c>
      <c r="D81" s="13">
        <f t="shared" si="1"/>
        <v>9.1999999999999993</v>
      </c>
      <c r="E81" s="13">
        <v>9.1999999999999993</v>
      </c>
      <c r="F81" s="13"/>
      <c r="G81" s="13"/>
    </row>
    <row r="82" spans="1:7" ht="12.75" customHeight="1" x14ac:dyDescent="0.25">
      <c r="A82" s="96"/>
      <c r="B82" s="11" t="s">
        <v>15</v>
      </c>
      <c r="C82" s="12" t="s">
        <v>27</v>
      </c>
      <c r="D82" s="13">
        <f t="shared" si="1"/>
        <v>7.1000000000000005</v>
      </c>
      <c r="E82" s="13">
        <v>5.4</v>
      </c>
      <c r="F82" s="13"/>
      <c r="G82" s="13">
        <v>1.7</v>
      </c>
    </row>
    <row r="83" spans="1:7" ht="12.75" customHeight="1" x14ac:dyDescent="0.25">
      <c r="A83" s="96"/>
      <c r="B83" s="24" t="s">
        <v>20</v>
      </c>
      <c r="C83" s="12" t="s">
        <v>27</v>
      </c>
      <c r="D83" s="13">
        <f t="shared" si="1"/>
        <v>1.6</v>
      </c>
      <c r="E83" s="13">
        <v>1.6</v>
      </c>
      <c r="F83" s="13"/>
      <c r="G83" s="13"/>
    </row>
    <row r="84" spans="1:7" ht="12.75" customHeight="1" x14ac:dyDescent="0.25">
      <c r="A84" s="96"/>
      <c r="B84" s="11" t="s">
        <v>28</v>
      </c>
      <c r="C84" s="12" t="s">
        <v>27</v>
      </c>
      <c r="D84" s="13">
        <f t="shared" si="1"/>
        <v>11.6</v>
      </c>
      <c r="E84" s="13">
        <v>11.6</v>
      </c>
      <c r="F84" s="13"/>
      <c r="G84" s="13"/>
    </row>
    <row r="85" spans="1:7" ht="12.75" customHeight="1" x14ac:dyDescent="0.25">
      <c r="A85" s="97"/>
      <c r="B85" s="11" t="s">
        <v>28</v>
      </c>
      <c r="C85" s="12" t="s">
        <v>29</v>
      </c>
      <c r="D85" s="13">
        <f t="shared" si="1"/>
        <v>5.6999999999999993</v>
      </c>
      <c r="E85" s="13">
        <v>5.0999999999999996</v>
      </c>
      <c r="F85" s="36"/>
      <c r="G85" s="88">
        <v>0.6</v>
      </c>
    </row>
    <row r="86" spans="1:7" ht="15" customHeight="1" x14ac:dyDescent="0.25">
      <c r="A86" s="95" t="s">
        <v>44</v>
      </c>
      <c r="B86" s="31" t="s">
        <v>45</v>
      </c>
      <c r="C86" s="32"/>
      <c r="D86" s="33">
        <f t="shared" si="1"/>
        <v>66.900000000000006</v>
      </c>
      <c r="E86" s="33">
        <f>SUM(E87:E91)</f>
        <v>66.900000000000006</v>
      </c>
      <c r="F86" s="34">
        <f>SUM(F87:F91)</f>
        <v>0</v>
      </c>
      <c r="G86" s="34">
        <f>SUM(G87:G91)</f>
        <v>0</v>
      </c>
    </row>
    <row r="87" spans="1:7" ht="12.75" customHeight="1" x14ac:dyDescent="0.25">
      <c r="A87" s="96"/>
      <c r="B87" s="11" t="s">
        <v>15</v>
      </c>
      <c r="C87" s="12" t="s">
        <v>16</v>
      </c>
      <c r="D87" s="13">
        <f t="shared" si="1"/>
        <v>12.1</v>
      </c>
      <c r="E87" s="13">
        <v>12.1</v>
      </c>
      <c r="F87" s="13"/>
      <c r="G87" s="13"/>
    </row>
    <row r="88" spans="1:7" ht="12.75" customHeight="1" x14ac:dyDescent="0.25">
      <c r="A88" s="96"/>
      <c r="B88" s="11" t="s">
        <v>15</v>
      </c>
      <c r="C88" s="12" t="s">
        <v>27</v>
      </c>
      <c r="D88" s="13">
        <f t="shared" si="1"/>
        <v>39.200000000000003</v>
      </c>
      <c r="E88" s="13">
        <v>39.200000000000003</v>
      </c>
      <c r="F88" s="13"/>
      <c r="G88" s="13"/>
    </row>
    <row r="89" spans="1:7" ht="12.75" customHeight="1" x14ac:dyDescent="0.25">
      <c r="A89" s="96"/>
      <c r="B89" s="24" t="s">
        <v>20</v>
      </c>
      <c r="C89" s="12" t="s">
        <v>27</v>
      </c>
      <c r="D89" s="13">
        <f t="shared" si="1"/>
        <v>3.5</v>
      </c>
      <c r="E89" s="13">
        <v>3.5</v>
      </c>
      <c r="F89" s="13"/>
      <c r="G89" s="13"/>
    </row>
    <row r="90" spans="1:7" ht="12.75" customHeight="1" x14ac:dyDescent="0.25">
      <c r="A90" s="96"/>
      <c r="B90" s="11" t="s">
        <v>28</v>
      </c>
      <c r="C90" s="12" t="s">
        <v>27</v>
      </c>
      <c r="D90" s="13">
        <f t="shared" si="1"/>
        <v>8.8000000000000007</v>
      </c>
      <c r="E90" s="13">
        <v>8.8000000000000007</v>
      </c>
      <c r="F90" s="13"/>
      <c r="G90" s="13"/>
    </row>
    <row r="91" spans="1:7" ht="12.75" customHeight="1" x14ac:dyDescent="0.25">
      <c r="A91" s="97"/>
      <c r="B91" s="11" t="s">
        <v>28</v>
      </c>
      <c r="C91" s="12" t="s">
        <v>29</v>
      </c>
      <c r="D91" s="13">
        <f t="shared" si="1"/>
        <v>3.3</v>
      </c>
      <c r="E91" s="13">
        <v>3.3</v>
      </c>
      <c r="F91" s="36"/>
      <c r="G91" s="35"/>
    </row>
    <row r="92" spans="1:7" ht="15" customHeight="1" x14ac:dyDescent="0.25">
      <c r="A92" s="95" t="s">
        <v>46</v>
      </c>
      <c r="B92" s="31" t="s">
        <v>47</v>
      </c>
      <c r="C92" s="32"/>
      <c r="D92" s="33">
        <f t="shared" si="1"/>
        <v>34.5</v>
      </c>
      <c r="E92" s="33">
        <f>SUM(E93:E97)</f>
        <v>34.5</v>
      </c>
      <c r="F92" s="34">
        <f>SUM(F93:F97)</f>
        <v>0</v>
      </c>
      <c r="G92" s="34">
        <f>SUM(G93:G97)</f>
        <v>0</v>
      </c>
    </row>
    <row r="93" spans="1:7" ht="12.95" customHeight="1" x14ac:dyDescent="0.25">
      <c r="A93" s="96"/>
      <c r="B93" s="11" t="s">
        <v>15</v>
      </c>
      <c r="C93" s="12" t="s">
        <v>16</v>
      </c>
      <c r="D93" s="13">
        <f t="shared" si="1"/>
        <v>7.9</v>
      </c>
      <c r="E93" s="13">
        <v>7.9</v>
      </c>
      <c r="F93" s="13"/>
      <c r="G93" s="13"/>
    </row>
    <row r="94" spans="1:7" ht="12.95" customHeight="1" x14ac:dyDescent="0.25">
      <c r="A94" s="96"/>
      <c r="B94" s="11" t="s">
        <v>15</v>
      </c>
      <c r="C94" s="12" t="s">
        <v>27</v>
      </c>
      <c r="D94" s="13">
        <f t="shared" si="1"/>
        <v>7.3</v>
      </c>
      <c r="E94" s="13">
        <v>7.3</v>
      </c>
      <c r="F94" s="13"/>
      <c r="G94" s="13"/>
    </row>
    <row r="95" spans="1:7" ht="12.95" customHeight="1" x14ac:dyDescent="0.25">
      <c r="A95" s="96"/>
      <c r="B95" s="24" t="s">
        <v>20</v>
      </c>
      <c r="C95" s="12" t="s">
        <v>27</v>
      </c>
      <c r="D95" s="13">
        <f t="shared" si="1"/>
        <v>0.2</v>
      </c>
      <c r="E95" s="13">
        <v>0.2</v>
      </c>
      <c r="F95" s="13"/>
      <c r="G95" s="13"/>
    </row>
    <row r="96" spans="1:7" ht="12.95" customHeight="1" x14ac:dyDescent="0.25">
      <c r="A96" s="96"/>
      <c r="B96" s="11" t="s">
        <v>28</v>
      </c>
      <c r="C96" s="12" t="s">
        <v>27</v>
      </c>
      <c r="D96" s="13">
        <f t="shared" si="1"/>
        <v>16</v>
      </c>
      <c r="E96" s="13">
        <v>16</v>
      </c>
      <c r="F96" s="13"/>
      <c r="G96" s="13"/>
    </row>
    <row r="97" spans="1:7" ht="12.95" customHeight="1" x14ac:dyDescent="0.25">
      <c r="A97" s="97"/>
      <c r="B97" s="11" t="s">
        <v>28</v>
      </c>
      <c r="C97" s="12" t="s">
        <v>29</v>
      </c>
      <c r="D97" s="13">
        <f t="shared" si="1"/>
        <v>3.1</v>
      </c>
      <c r="E97" s="13">
        <v>3.1</v>
      </c>
      <c r="F97" s="36"/>
      <c r="G97" s="35"/>
    </row>
    <row r="98" spans="1:7" ht="15" customHeight="1" x14ac:dyDescent="0.25">
      <c r="A98" s="95" t="s">
        <v>48</v>
      </c>
      <c r="B98" s="31" t="s">
        <v>49</v>
      </c>
      <c r="C98" s="32"/>
      <c r="D98" s="33">
        <f t="shared" si="1"/>
        <v>47.800000000000004</v>
      </c>
      <c r="E98" s="33">
        <f>SUM(E99:E103)</f>
        <v>35.200000000000003</v>
      </c>
      <c r="F98" s="34">
        <f>SUM(F99:F103)</f>
        <v>0</v>
      </c>
      <c r="G98" s="33">
        <f>SUM(G99:G103)</f>
        <v>12.6</v>
      </c>
    </row>
    <row r="99" spans="1:7" ht="12.75" customHeight="1" x14ac:dyDescent="0.25">
      <c r="A99" s="96"/>
      <c r="B99" s="11" t="s">
        <v>15</v>
      </c>
      <c r="C99" s="12" t="s">
        <v>16</v>
      </c>
      <c r="D99" s="13">
        <f t="shared" si="1"/>
        <v>14.3</v>
      </c>
      <c r="E99" s="13">
        <v>14.3</v>
      </c>
      <c r="F99" s="13"/>
      <c r="G99" s="13"/>
    </row>
    <row r="100" spans="1:7" ht="12.75" customHeight="1" x14ac:dyDescent="0.25">
      <c r="A100" s="96"/>
      <c r="B100" s="11" t="s">
        <v>15</v>
      </c>
      <c r="C100" s="12" t="s">
        <v>27</v>
      </c>
      <c r="D100" s="13">
        <f t="shared" ref="D100:D165" si="2">SUM(G100+E100)</f>
        <v>13.6</v>
      </c>
      <c r="E100" s="13">
        <v>11</v>
      </c>
      <c r="F100" s="13"/>
      <c r="G100" s="13">
        <v>2.6</v>
      </c>
    </row>
    <row r="101" spans="1:7" ht="12.75" customHeight="1" x14ac:dyDescent="0.25">
      <c r="A101" s="96"/>
      <c r="B101" s="24" t="s">
        <v>20</v>
      </c>
      <c r="C101" s="12" t="s">
        <v>27</v>
      </c>
      <c r="D101" s="13">
        <f t="shared" si="2"/>
        <v>4</v>
      </c>
      <c r="E101" s="13">
        <v>4</v>
      </c>
      <c r="F101" s="13"/>
      <c r="G101" s="13"/>
    </row>
    <row r="102" spans="1:7" ht="12.75" customHeight="1" x14ac:dyDescent="0.25">
      <c r="A102" s="96"/>
      <c r="B102" s="11" t="s">
        <v>28</v>
      </c>
      <c r="C102" s="12" t="s">
        <v>27</v>
      </c>
      <c r="D102" s="13">
        <f t="shared" si="2"/>
        <v>10</v>
      </c>
      <c r="E102" s="13"/>
      <c r="F102" s="13"/>
      <c r="G102" s="13">
        <v>10</v>
      </c>
    </row>
    <row r="103" spans="1:7" ht="12.75" customHeight="1" x14ac:dyDescent="0.25">
      <c r="A103" s="97"/>
      <c r="B103" s="11" t="s">
        <v>28</v>
      </c>
      <c r="C103" s="12" t="s">
        <v>29</v>
      </c>
      <c r="D103" s="13">
        <f t="shared" si="2"/>
        <v>5.9</v>
      </c>
      <c r="E103" s="13">
        <v>5.9</v>
      </c>
      <c r="F103" s="36"/>
      <c r="G103" s="35"/>
    </row>
    <row r="104" spans="1:7" ht="15" customHeight="1" x14ac:dyDescent="0.25">
      <c r="A104" s="95" t="s">
        <v>50</v>
      </c>
      <c r="B104" s="31" t="s">
        <v>51</v>
      </c>
      <c r="C104" s="32"/>
      <c r="D104" s="33">
        <f t="shared" si="2"/>
        <v>24.200000000000003</v>
      </c>
      <c r="E104" s="33">
        <f>SUM(E105:E109)</f>
        <v>24.200000000000003</v>
      </c>
      <c r="F104" s="34">
        <f>SUM(F105:F109)</f>
        <v>0</v>
      </c>
      <c r="G104" s="34">
        <f>SUM(G105:G109)</f>
        <v>0</v>
      </c>
    </row>
    <row r="105" spans="1:7" ht="12.75" customHeight="1" x14ac:dyDescent="0.25">
      <c r="A105" s="96"/>
      <c r="B105" s="11" t="s">
        <v>15</v>
      </c>
      <c r="C105" s="12" t="s">
        <v>16</v>
      </c>
      <c r="D105" s="13">
        <f t="shared" si="2"/>
        <v>8</v>
      </c>
      <c r="E105" s="13">
        <v>8</v>
      </c>
      <c r="F105" s="13"/>
      <c r="G105" s="13"/>
    </row>
    <row r="106" spans="1:7" ht="12.75" customHeight="1" x14ac:dyDescent="0.25">
      <c r="A106" s="96"/>
      <c r="B106" s="11" t="s">
        <v>15</v>
      </c>
      <c r="C106" s="12" t="s">
        <v>27</v>
      </c>
      <c r="D106" s="13">
        <f t="shared" si="2"/>
        <v>7.3</v>
      </c>
      <c r="E106" s="13">
        <v>7.3</v>
      </c>
      <c r="F106" s="13"/>
      <c r="G106" s="13"/>
    </row>
    <row r="107" spans="1:7" ht="12.75" customHeight="1" x14ac:dyDescent="0.25">
      <c r="A107" s="96"/>
      <c r="B107" s="24" t="s">
        <v>20</v>
      </c>
      <c r="C107" s="12" t="s">
        <v>27</v>
      </c>
      <c r="D107" s="13">
        <f t="shared" si="2"/>
        <v>1</v>
      </c>
      <c r="E107" s="13">
        <v>1</v>
      </c>
      <c r="F107" s="13"/>
      <c r="G107" s="13"/>
    </row>
    <row r="108" spans="1:7" ht="12.75" customHeight="1" x14ac:dyDescent="0.25">
      <c r="A108" s="96"/>
      <c r="B108" s="11" t="s">
        <v>28</v>
      </c>
      <c r="C108" s="12" t="s">
        <v>27</v>
      </c>
      <c r="D108" s="13">
        <f t="shared" si="2"/>
        <v>2</v>
      </c>
      <c r="E108" s="13">
        <v>2</v>
      </c>
      <c r="F108" s="13"/>
      <c r="G108" s="13"/>
    </row>
    <row r="109" spans="1:7" ht="12.75" customHeight="1" x14ac:dyDescent="0.25">
      <c r="A109" s="97"/>
      <c r="B109" s="11" t="s">
        <v>28</v>
      </c>
      <c r="C109" s="12" t="s">
        <v>29</v>
      </c>
      <c r="D109" s="13">
        <f t="shared" si="2"/>
        <v>5.9</v>
      </c>
      <c r="E109" s="13">
        <v>5.9</v>
      </c>
      <c r="F109" s="36"/>
      <c r="G109" s="35"/>
    </row>
    <row r="110" spans="1:7" ht="15" customHeight="1" x14ac:dyDescent="0.25">
      <c r="A110" s="95" t="s">
        <v>52</v>
      </c>
      <c r="B110" s="31" t="s">
        <v>53</v>
      </c>
      <c r="C110" s="32"/>
      <c r="D110" s="33">
        <f t="shared" si="2"/>
        <v>15.5</v>
      </c>
      <c r="E110" s="33">
        <f>SUM(E111:E114)</f>
        <v>15.5</v>
      </c>
      <c r="F110" s="34">
        <f>SUM(F111:F114)</f>
        <v>0</v>
      </c>
      <c r="G110" s="34">
        <f>SUM(G111:G114)</f>
        <v>0</v>
      </c>
    </row>
    <row r="111" spans="1:7" ht="12.75" customHeight="1" x14ac:dyDescent="0.25">
      <c r="A111" s="96"/>
      <c r="B111" s="11" t="s">
        <v>15</v>
      </c>
      <c r="C111" s="12" t="s">
        <v>16</v>
      </c>
      <c r="D111" s="13">
        <f t="shared" si="2"/>
        <v>5.7</v>
      </c>
      <c r="E111" s="13">
        <v>5.7</v>
      </c>
      <c r="F111" s="13"/>
      <c r="G111" s="13"/>
    </row>
    <row r="112" spans="1:7" ht="12.75" customHeight="1" x14ac:dyDescent="0.25">
      <c r="A112" s="96"/>
      <c r="B112" s="11" t="s">
        <v>15</v>
      </c>
      <c r="C112" s="12" t="s">
        <v>27</v>
      </c>
      <c r="D112" s="13">
        <f t="shared" si="2"/>
        <v>6.5</v>
      </c>
      <c r="E112" s="13">
        <v>6.5</v>
      </c>
      <c r="F112" s="13"/>
      <c r="G112" s="13"/>
    </row>
    <row r="113" spans="1:14" ht="12.75" customHeight="1" x14ac:dyDescent="0.25">
      <c r="A113" s="96"/>
      <c r="B113" s="24" t="s">
        <v>20</v>
      </c>
      <c r="C113" s="12" t="s">
        <v>27</v>
      </c>
      <c r="D113" s="13">
        <f t="shared" si="2"/>
        <v>0.4</v>
      </c>
      <c r="E113" s="13">
        <v>0.4</v>
      </c>
      <c r="F113" s="13"/>
      <c r="G113" s="13"/>
    </row>
    <row r="114" spans="1:14" ht="12.75" customHeight="1" x14ac:dyDescent="0.25">
      <c r="A114" s="97"/>
      <c r="B114" s="11" t="s">
        <v>28</v>
      </c>
      <c r="C114" s="12" t="s">
        <v>29</v>
      </c>
      <c r="D114" s="13">
        <f t="shared" si="2"/>
        <v>2.9</v>
      </c>
      <c r="E114" s="13">
        <v>2.9</v>
      </c>
      <c r="F114" s="36"/>
      <c r="G114" s="35"/>
    </row>
    <row r="115" spans="1:14" ht="15" customHeight="1" x14ac:dyDescent="0.25">
      <c r="A115" s="99" t="s">
        <v>54</v>
      </c>
      <c r="B115" s="31" t="s">
        <v>55</v>
      </c>
      <c r="C115" s="32"/>
      <c r="D115" s="33">
        <f t="shared" si="2"/>
        <v>25.500000000000004</v>
      </c>
      <c r="E115" s="33">
        <f>SUM(E116:E119)</f>
        <v>19.200000000000003</v>
      </c>
      <c r="F115" s="34">
        <f>SUM(F116:F119)</f>
        <v>0</v>
      </c>
      <c r="G115" s="33">
        <f>SUM(G116:G119)</f>
        <v>6.3</v>
      </c>
    </row>
    <row r="116" spans="1:14" ht="12.75" customHeight="1" x14ac:dyDescent="0.25">
      <c r="A116" s="100"/>
      <c r="B116" s="11" t="s">
        <v>15</v>
      </c>
      <c r="C116" s="12" t="s">
        <v>16</v>
      </c>
      <c r="D116" s="13">
        <f t="shared" si="2"/>
        <v>7.8</v>
      </c>
      <c r="E116" s="13">
        <v>7.8</v>
      </c>
      <c r="F116" s="13"/>
      <c r="G116" s="13"/>
    </row>
    <row r="117" spans="1:14" ht="12.75" customHeight="1" x14ac:dyDescent="0.25">
      <c r="A117" s="100"/>
      <c r="B117" s="11" t="s">
        <v>15</v>
      </c>
      <c r="C117" s="12" t="s">
        <v>27</v>
      </c>
      <c r="D117" s="13">
        <f t="shared" si="2"/>
        <v>12.3</v>
      </c>
      <c r="E117" s="13">
        <v>6</v>
      </c>
      <c r="F117" s="13"/>
      <c r="G117" s="13">
        <v>6.3</v>
      </c>
    </row>
    <row r="118" spans="1:14" ht="12.75" customHeight="1" x14ac:dyDescent="0.25">
      <c r="A118" s="100"/>
      <c r="B118" s="24" t="s">
        <v>20</v>
      </c>
      <c r="C118" s="12" t="s">
        <v>27</v>
      </c>
      <c r="D118" s="13">
        <f t="shared" si="2"/>
        <v>1.4</v>
      </c>
      <c r="E118" s="13">
        <v>1.4</v>
      </c>
      <c r="F118" s="13"/>
      <c r="G118" s="13"/>
    </row>
    <row r="119" spans="1:14" ht="12.75" customHeight="1" x14ac:dyDescent="0.25">
      <c r="A119" s="102"/>
      <c r="B119" s="11" t="s">
        <v>28</v>
      </c>
      <c r="C119" s="12" t="s">
        <v>29</v>
      </c>
      <c r="D119" s="13">
        <f t="shared" si="2"/>
        <v>4</v>
      </c>
      <c r="E119" s="13">
        <v>4</v>
      </c>
      <c r="F119" s="36"/>
      <c r="G119" s="35"/>
    </row>
    <row r="120" spans="1:14" ht="15" customHeight="1" x14ac:dyDescent="0.25">
      <c r="A120" s="99" t="s">
        <v>56</v>
      </c>
      <c r="B120" s="31" t="s">
        <v>57</v>
      </c>
      <c r="C120" s="32"/>
      <c r="D120" s="33">
        <f t="shared" si="2"/>
        <v>60</v>
      </c>
      <c r="E120" s="33">
        <f>SUM(E121:E125)</f>
        <v>59.1</v>
      </c>
      <c r="F120" s="34">
        <f>SUM(F121:F125)</f>
        <v>0</v>
      </c>
      <c r="G120" s="33">
        <f>SUM(G121:G125)</f>
        <v>0.9</v>
      </c>
    </row>
    <row r="121" spans="1:14" ht="12.75" customHeight="1" x14ac:dyDescent="0.25">
      <c r="A121" s="100"/>
      <c r="B121" s="11" t="s">
        <v>15</v>
      </c>
      <c r="C121" s="12" t="s">
        <v>16</v>
      </c>
      <c r="D121" s="13">
        <f t="shared" si="2"/>
        <v>15.5</v>
      </c>
      <c r="E121" s="13">
        <v>15.5</v>
      </c>
      <c r="F121" s="13"/>
      <c r="G121" s="13"/>
    </row>
    <row r="122" spans="1:14" ht="12.75" customHeight="1" x14ac:dyDescent="0.25">
      <c r="A122" s="100"/>
      <c r="B122" s="11" t="s">
        <v>15</v>
      </c>
      <c r="C122" s="12" t="s">
        <v>27</v>
      </c>
      <c r="D122" s="13">
        <f t="shared" si="2"/>
        <v>10.700000000000001</v>
      </c>
      <c r="E122" s="13">
        <v>9.8000000000000007</v>
      </c>
      <c r="F122" s="13"/>
      <c r="G122" s="13">
        <v>0.9</v>
      </c>
      <c r="H122" s="37"/>
      <c r="I122" s="38"/>
      <c r="J122" s="39"/>
      <c r="K122" s="40"/>
      <c r="L122" s="40"/>
      <c r="M122" s="40"/>
      <c r="N122" s="40"/>
    </row>
    <row r="123" spans="1:14" ht="12.75" customHeight="1" x14ac:dyDescent="0.25">
      <c r="A123" s="100"/>
      <c r="B123" s="24" t="s">
        <v>20</v>
      </c>
      <c r="C123" s="12" t="s">
        <v>27</v>
      </c>
      <c r="D123" s="13">
        <f t="shared" si="2"/>
        <v>3.3</v>
      </c>
      <c r="E123" s="13">
        <v>3.3</v>
      </c>
      <c r="F123" s="13"/>
      <c r="G123" s="13"/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100"/>
      <c r="B124" s="11" t="s">
        <v>28</v>
      </c>
      <c r="C124" s="12" t="s">
        <v>27</v>
      </c>
      <c r="D124" s="13">
        <f t="shared" si="2"/>
        <v>26.6</v>
      </c>
      <c r="E124" s="13">
        <v>26.6</v>
      </c>
      <c r="F124" s="13"/>
      <c r="G124" s="13"/>
      <c r="H124" s="37"/>
      <c r="I124" s="41"/>
      <c r="J124" s="42"/>
      <c r="K124" s="43"/>
      <c r="L124" s="43"/>
      <c r="M124" s="43"/>
      <c r="N124" s="43"/>
    </row>
    <row r="125" spans="1:14" ht="12.75" customHeight="1" x14ac:dyDescent="0.25">
      <c r="A125" s="102"/>
      <c r="B125" s="11" t="s">
        <v>28</v>
      </c>
      <c r="C125" s="12" t="s">
        <v>29</v>
      </c>
      <c r="D125" s="13">
        <f t="shared" si="2"/>
        <v>3.9</v>
      </c>
      <c r="E125" s="13">
        <v>3.9</v>
      </c>
      <c r="F125" s="36"/>
      <c r="G125" s="35"/>
      <c r="H125" s="37"/>
      <c r="I125" s="41"/>
      <c r="J125" s="42"/>
      <c r="K125" s="43"/>
      <c r="L125" s="43"/>
      <c r="M125" s="43"/>
      <c r="N125" s="43"/>
    </row>
    <row r="126" spans="1:14" ht="15" customHeight="1" x14ac:dyDescent="0.25">
      <c r="A126" s="99" t="s">
        <v>58</v>
      </c>
      <c r="B126" s="31" t="s">
        <v>59</v>
      </c>
      <c r="C126" s="32"/>
      <c r="D126" s="33">
        <f t="shared" si="2"/>
        <v>689.3</v>
      </c>
      <c r="E126" s="33">
        <f>SUM(E127:E128)</f>
        <v>689.3</v>
      </c>
      <c r="F126" s="33">
        <f>SUM(F127:F128)</f>
        <v>494.1</v>
      </c>
      <c r="G126" s="34">
        <f>SUM(G127:G128)</f>
        <v>0</v>
      </c>
      <c r="H126" s="37"/>
      <c r="I126" s="41"/>
      <c r="J126" s="42"/>
      <c r="K126" s="43"/>
      <c r="L126" s="43"/>
      <c r="M126" s="43"/>
      <c r="N126" s="43"/>
    </row>
    <row r="127" spans="1:14" ht="12.75" customHeight="1" x14ac:dyDescent="0.25">
      <c r="A127" s="100"/>
      <c r="B127" s="11" t="s">
        <v>15</v>
      </c>
      <c r="C127" s="12" t="s">
        <v>16</v>
      </c>
      <c r="D127" s="13">
        <f t="shared" si="2"/>
        <v>23.4</v>
      </c>
      <c r="E127" s="13">
        <v>23.4</v>
      </c>
      <c r="F127" s="13">
        <v>14.6</v>
      </c>
      <c r="G127" s="30"/>
      <c r="H127" s="37"/>
      <c r="I127" s="41"/>
      <c r="J127" s="42"/>
      <c r="K127" s="43"/>
      <c r="L127" s="43"/>
      <c r="M127" s="43"/>
      <c r="N127" s="43"/>
    </row>
    <row r="128" spans="1:14" ht="12.75" customHeight="1" x14ac:dyDescent="0.25">
      <c r="A128" s="102"/>
      <c r="B128" s="27" t="s">
        <v>21</v>
      </c>
      <c r="C128" s="12" t="s">
        <v>16</v>
      </c>
      <c r="D128" s="13">
        <f t="shared" si="2"/>
        <v>665.9</v>
      </c>
      <c r="E128" s="13">
        <v>665.9</v>
      </c>
      <c r="F128" s="13">
        <v>479.5</v>
      </c>
      <c r="G128" s="30"/>
      <c r="H128" s="37"/>
      <c r="I128" s="41"/>
      <c r="J128" s="42"/>
      <c r="K128" s="43"/>
      <c r="L128" s="43"/>
      <c r="M128" s="43"/>
      <c r="N128" s="43"/>
    </row>
    <row r="129" spans="1:14" ht="15" customHeight="1" x14ac:dyDescent="0.25">
      <c r="A129" s="101" t="s">
        <v>60</v>
      </c>
      <c r="B129" s="44" t="s">
        <v>61</v>
      </c>
      <c r="C129" s="32"/>
      <c r="D129" s="33">
        <f t="shared" si="2"/>
        <v>780.9</v>
      </c>
      <c r="E129" s="33">
        <f>SUM(E130:E135)</f>
        <v>775.6</v>
      </c>
      <c r="F129" s="33">
        <f>SUM(F130:F135)</f>
        <v>476.4</v>
      </c>
      <c r="G129" s="33">
        <f>SUM(G130:G135)</f>
        <v>5.3</v>
      </c>
      <c r="H129" s="37"/>
      <c r="I129" s="41"/>
      <c r="J129" s="42"/>
      <c r="K129" s="43"/>
      <c r="L129" s="43"/>
      <c r="M129" s="43"/>
      <c r="N129" s="43"/>
    </row>
    <row r="130" spans="1:14" ht="12.75" customHeight="1" x14ac:dyDescent="0.25">
      <c r="A130" s="101"/>
      <c r="B130" s="27" t="s">
        <v>21</v>
      </c>
      <c r="C130" s="12" t="s">
        <v>16</v>
      </c>
      <c r="D130" s="13">
        <f t="shared" si="2"/>
        <v>29.2</v>
      </c>
      <c r="E130" s="13">
        <v>29.2</v>
      </c>
      <c r="F130" s="13"/>
      <c r="G130" s="52"/>
      <c r="H130" s="37"/>
      <c r="I130" s="41"/>
      <c r="J130" s="42"/>
      <c r="K130" s="43"/>
      <c r="L130" s="43"/>
      <c r="M130" s="43"/>
      <c r="N130" s="43"/>
    </row>
    <row r="131" spans="1:14" ht="12.75" customHeight="1" x14ac:dyDescent="0.25">
      <c r="A131" s="101"/>
      <c r="B131" s="11" t="s">
        <v>15</v>
      </c>
      <c r="C131" s="12" t="s">
        <v>22</v>
      </c>
      <c r="D131" s="13">
        <f t="shared" si="2"/>
        <v>312.90000000000003</v>
      </c>
      <c r="E131" s="13">
        <v>307.60000000000002</v>
      </c>
      <c r="F131" s="13">
        <v>162.5</v>
      </c>
      <c r="G131" s="13">
        <v>5.3</v>
      </c>
      <c r="H131" s="37"/>
      <c r="I131" s="38"/>
      <c r="K131" s="40"/>
      <c r="L131" s="40"/>
      <c r="M131" s="40"/>
      <c r="N131" s="40"/>
    </row>
    <row r="132" spans="1:14" ht="12.75" customHeight="1" x14ac:dyDescent="0.25">
      <c r="A132" s="101"/>
      <c r="B132" s="11" t="s">
        <v>24</v>
      </c>
      <c r="C132" s="12" t="s">
        <v>22</v>
      </c>
      <c r="D132" s="13">
        <f t="shared" si="2"/>
        <v>415.4</v>
      </c>
      <c r="E132" s="13">
        <v>415.4</v>
      </c>
      <c r="F132" s="13">
        <v>312.89999999999998</v>
      </c>
      <c r="G132" s="30"/>
      <c r="H132" s="37"/>
      <c r="I132" s="38"/>
      <c r="J132" s="39"/>
      <c r="K132" s="40"/>
      <c r="L132" s="40"/>
      <c r="M132" s="40"/>
      <c r="N132" s="40"/>
    </row>
    <row r="133" spans="1:14" ht="12.75" customHeight="1" x14ac:dyDescent="0.25">
      <c r="A133" s="101"/>
      <c r="B133" s="11" t="s">
        <v>28</v>
      </c>
      <c r="C133" s="12" t="s">
        <v>22</v>
      </c>
      <c r="D133" s="13">
        <f t="shared" si="2"/>
        <v>19.899999999999999</v>
      </c>
      <c r="E133" s="13">
        <v>19.899999999999999</v>
      </c>
      <c r="F133" s="13"/>
      <c r="G133" s="30"/>
      <c r="H133" s="37"/>
      <c r="I133" s="38"/>
      <c r="J133" s="39"/>
      <c r="K133" s="40"/>
      <c r="L133" s="40"/>
      <c r="M133" s="40"/>
      <c r="N133" s="40"/>
    </row>
    <row r="134" spans="1:14" ht="12.75" customHeight="1" x14ac:dyDescent="0.25">
      <c r="A134" s="101"/>
      <c r="B134" s="11" t="s">
        <v>25</v>
      </c>
      <c r="C134" s="12" t="s">
        <v>22</v>
      </c>
      <c r="D134" s="13">
        <f t="shared" si="2"/>
        <v>1.3</v>
      </c>
      <c r="E134" s="13">
        <v>1.3</v>
      </c>
      <c r="F134" s="13">
        <v>1</v>
      </c>
      <c r="G134" s="30"/>
      <c r="H134" s="37"/>
      <c r="I134" s="38"/>
      <c r="J134" s="39"/>
      <c r="K134" s="40"/>
      <c r="L134" s="40"/>
      <c r="M134" s="40"/>
      <c r="N134" s="40"/>
    </row>
    <row r="135" spans="1:14" ht="12.75" customHeight="1" x14ac:dyDescent="0.25">
      <c r="A135" s="101"/>
      <c r="B135" s="24" t="s">
        <v>20</v>
      </c>
      <c r="C135" s="12" t="s">
        <v>22</v>
      </c>
      <c r="D135" s="13">
        <f t="shared" si="2"/>
        <v>2.2000000000000002</v>
      </c>
      <c r="E135" s="13">
        <v>2.2000000000000002</v>
      </c>
      <c r="F135" s="30"/>
      <c r="G135" s="30"/>
      <c r="H135" s="37"/>
      <c r="I135" s="41"/>
      <c r="J135" s="42"/>
      <c r="K135" s="43"/>
      <c r="L135" s="43"/>
      <c r="M135" s="43"/>
      <c r="N135" s="43"/>
    </row>
    <row r="136" spans="1:14" ht="15" customHeight="1" x14ac:dyDescent="0.25">
      <c r="A136" s="101" t="s">
        <v>62</v>
      </c>
      <c r="B136" s="44" t="s">
        <v>63</v>
      </c>
      <c r="C136" s="32"/>
      <c r="D136" s="33">
        <f t="shared" si="2"/>
        <v>591.80000000000007</v>
      </c>
      <c r="E136" s="33">
        <f t="shared" ref="E136:F136" si="3">SUM(E137:E142)</f>
        <v>575.40000000000009</v>
      </c>
      <c r="F136" s="33">
        <f t="shared" si="3"/>
        <v>346.2</v>
      </c>
      <c r="G136" s="33">
        <f>SUM(G137:G142)</f>
        <v>16.399999999999999</v>
      </c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101"/>
      <c r="B137" s="27" t="s">
        <v>21</v>
      </c>
      <c r="C137" s="12" t="s">
        <v>16</v>
      </c>
      <c r="D137" s="13">
        <f t="shared" si="2"/>
        <v>17.5</v>
      </c>
      <c r="E137" s="13">
        <v>17.5</v>
      </c>
      <c r="F137" s="13"/>
      <c r="G137" s="52"/>
      <c r="H137" s="37"/>
      <c r="I137" s="41"/>
      <c r="J137" s="45"/>
      <c r="K137" s="46"/>
      <c r="L137" s="48"/>
      <c r="M137" s="48"/>
      <c r="N137" s="43"/>
    </row>
    <row r="138" spans="1:14" ht="12.75" customHeight="1" x14ac:dyDescent="0.25">
      <c r="A138" s="101"/>
      <c r="B138" s="11" t="s">
        <v>15</v>
      </c>
      <c r="C138" s="12" t="s">
        <v>22</v>
      </c>
      <c r="D138" s="13">
        <f t="shared" si="2"/>
        <v>253.9</v>
      </c>
      <c r="E138" s="13">
        <v>237.5</v>
      </c>
      <c r="F138" s="13">
        <v>113.1</v>
      </c>
      <c r="G138" s="13">
        <v>16.399999999999999</v>
      </c>
      <c r="H138" s="37"/>
      <c r="I138" s="41"/>
      <c r="J138" s="45"/>
      <c r="K138" s="46"/>
      <c r="L138" s="47"/>
      <c r="M138" s="47"/>
      <c r="N138" s="43"/>
    </row>
    <row r="139" spans="1:14" ht="12.75" customHeight="1" x14ac:dyDescent="0.25">
      <c r="A139" s="101"/>
      <c r="B139" s="11" t="s">
        <v>24</v>
      </c>
      <c r="C139" s="12" t="s">
        <v>22</v>
      </c>
      <c r="D139" s="13">
        <f t="shared" si="2"/>
        <v>308.60000000000002</v>
      </c>
      <c r="E139" s="13">
        <v>308.60000000000002</v>
      </c>
      <c r="F139" s="13">
        <v>233.1</v>
      </c>
      <c r="G139" s="30"/>
      <c r="H139" s="37"/>
      <c r="I139" s="38"/>
      <c r="J139" s="45"/>
      <c r="K139" s="46"/>
      <c r="L139" s="48"/>
      <c r="M139" s="48"/>
      <c r="N139" s="40"/>
    </row>
    <row r="140" spans="1:14" ht="12.75" customHeight="1" x14ac:dyDescent="0.25">
      <c r="A140" s="101"/>
      <c r="B140" s="11" t="s">
        <v>28</v>
      </c>
      <c r="C140" s="12" t="s">
        <v>22</v>
      </c>
      <c r="D140" s="13">
        <f t="shared" si="2"/>
        <v>10.9</v>
      </c>
      <c r="E140" s="13">
        <v>10.9</v>
      </c>
      <c r="F140" s="13"/>
      <c r="G140" s="30"/>
      <c r="H140" s="37"/>
      <c r="I140" s="41"/>
      <c r="J140" s="45"/>
      <c r="K140" s="46"/>
      <c r="L140" s="47"/>
      <c r="M140" s="47"/>
      <c r="N140" s="43"/>
    </row>
    <row r="141" spans="1:14" ht="12.75" customHeight="1" x14ac:dyDescent="0.25">
      <c r="A141" s="101"/>
      <c r="B141" s="24" t="s">
        <v>20</v>
      </c>
      <c r="C141" s="12" t="s">
        <v>22</v>
      </c>
      <c r="D141" s="13">
        <f t="shared" si="2"/>
        <v>0.7</v>
      </c>
      <c r="E141" s="13">
        <v>0.7</v>
      </c>
      <c r="F141" s="13"/>
      <c r="G141" s="30"/>
      <c r="H141" s="37"/>
      <c r="I141" s="41"/>
      <c r="J141" s="45"/>
      <c r="K141" s="46"/>
      <c r="L141" s="47"/>
      <c r="M141" s="47"/>
      <c r="N141" s="43"/>
    </row>
    <row r="142" spans="1:14" ht="12.75" customHeight="1" x14ac:dyDescent="0.25">
      <c r="A142" s="101"/>
      <c r="B142" s="11" t="s">
        <v>15</v>
      </c>
      <c r="C142" s="12" t="s">
        <v>26</v>
      </c>
      <c r="D142" s="13">
        <f>SUM(G142+E142)</f>
        <v>0.2</v>
      </c>
      <c r="E142" s="13">
        <v>0.2</v>
      </c>
      <c r="F142" s="14"/>
      <c r="G142" s="14"/>
      <c r="H142" s="37"/>
      <c r="I142" s="41"/>
      <c r="J142" s="45"/>
      <c r="K142" s="46"/>
      <c r="L142" s="47"/>
      <c r="M142" s="47"/>
      <c r="N142" s="43"/>
    </row>
    <row r="143" spans="1:14" ht="15" customHeight="1" x14ac:dyDescent="0.25">
      <c r="A143" s="101" t="s">
        <v>64</v>
      </c>
      <c r="B143" s="44" t="s">
        <v>65</v>
      </c>
      <c r="C143" s="32"/>
      <c r="D143" s="33">
        <f t="shared" si="2"/>
        <v>993.2</v>
      </c>
      <c r="E143" s="33">
        <f>SUM(E144:E149)</f>
        <v>969.90000000000009</v>
      </c>
      <c r="F143" s="33">
        <f>SUM(F144:F149)</f>
        <v>604.69999999999993</v>
      </c>
      <c r="G143" s="33">
        <f>SUM(G144:G149)</f>
        <v>23.3</v>
      </c>
      <c r="H143" s="37"/>
      <c r="I143" s="41"/>
      <c r="J143" s="45"/>
      <c r="K143" s="46"/>
      <c r="L143" s="47"/>
      <c r="M143" s="47"/>
      <c r="N143" s="43"/>
    </row>
    <row r="144" spans="1:14" ht="12.75" customHeight="1" x14ac:dyDescent="0.25">
      <c r="A144" s="101"/>
      <c r="B144" s="27" t="s">
        <v>21</v>
      </c>
      <c r="C144" s="12" t="s">
        <v>16</v>
      </c>
      <c r="D144" s="13">
        <f t="shared" si="2"/>
        <v>29.9</v>
      </c>
      <c r="E144" s="13">
        <v>29.9</v>
      </c>
      <c r="F144" s="13"/>
      <c r="G144" s="52"/>
      <c r="H144" s="47"/>
      <c r="I144" s="49"/>
      <c r="J144" s="45"/>
      <c r="K144" s="46"/>
      <c r="L144" s="47"/>
      <c r="M144" s="47"/>
      <c r="N144" s="47"/>
    </row>
    <row r="145" spans="1:13" ht="12.75" customHeight="1" x14ac:dyDescent="0.25">
      <c r="A145" s="101"/>
      <c r="B145" s="11" t="s">
        <v>15</v>
      </c>
      <c r="C145" s="12" t="s">
        <v>22</v>
      </c>
      <c r="D145" s="13">
        <f t="shared" si="2"/>
        <v>395.8</v>
      </c>
      <c r="E145" s="13">
        <v>372.5</v>
      </c>
      <c r="F145" s="13">
        <v>200.6</v>
      </c>
      <c r="G145" s="13">
        <v>23.3</v>
      </c>
      <c r="J145" s="45"/>
      <c r="K145" s="46"/>
      <c r="L145" s="47"/>
      <c r="M145" s="47"/>
    </row>
    <row r="146" spans="1:13" ht="12.75" customHeight="1" x14ac:dyDescent="0.25">
      <c r="A146" s="101"/>
      <c r="B146" s="11" t="s">
        <v>24</v>
      </c>
      <c r="C146" s="12" t="s">
        <v>22</v>
      </c>
      <c r="D146" s="13">
        <f t="shared" si="2"/>
        <v>531.1</v>
      </c>
      <c r="E146" s="13">
        <v>531.1</v>
      </c>
      <c r="F146" s="13">
        <v>400.7</v>
      </c>
      <c r="G146" s="30"/>
      <c r="J146" s="45"/>
      <c r="K146" s="46"/>
      <c r="L146" s="47"/>
      <c r="M146" s="47"/>
    </row>
    <row r="147" spans="1:13" ht="12.75" customHeight="1" x14ac:dyDescent="0.25">
      <c r="A147" s="101"/>
      <c r="B147" s="11" t="s">
        <v>28</v>
      </c>
      <c r="C147" s="12" t="s">
        <v>22</v>
      </c>
      <c r="D147" s="13">
        <f t="shared" si="2"/>
        <v>16.7</v>
      </c>
      <c r="E147" s="13">
        <v>16.7</v>
      </c>
      <c r="F147" s="13"/>
      <c r="G147" s="30"/>
      <c r="J147" s="45"/>
      <c r="K147" s="46"/>
      <c r="L147" s="47"/>
      <c r="M147" s="47"/>
    </row>
    <row r="148" spans="1:13" ht="12.75" customHeight="1" x14ac:dyDescent="0.25">
      <c r="A148" s="101"/>
      <c r="B148" s="11" t="s">
        <v>25</v>
      </c>
      <c r="C148" s="12" t="s">
        <v>22</v>
      </c>
      <c r="D148" s="13">
        <f t="shared" ref="D148" si="4">SUM(G148+E148)</f>
        <v>4.5</v>
      </c>
      <c r="E148" s="13">
        <v>4.5</v>
      </c>
      <c r="F148" s="13">
        <v>3.4</v>
      </c>
      <c r="G148" s="30"/>
      <c r="J148" s="45"/>
      <c r="K148" s="46"/>
      <c r="L148" s="47"/>
      <c r="M148" s="47"/>
    </row>
    <row r="149" spans="1:13" ht="12.75" customHeight="1" x14ac:dyDescent="0.25">
      <c r="A149" s="101"/>
      <c r="B149" s="24" t="s">
        <v>20</v>
      </c>
      <c r="C149" s="12" t="s">
        <v>22</v>
      </c>
      <c r="D149" s="13">
        <f t="shared" si="2"/>
        <v>15.2</v>
      </c>
      <c r="E149" s="13">
        <v>15.2</v>
      </c>
      <c r="F149" s="30"/>
      <c r="G149" s="30"/>
      <c r="J149" s="45"/>
      <c r="K149" s="46"/>
      <c r="L149" s="47"/>
      <c r="M149" s="47"/>
    </row>
    <row r="150" spans="1:13" ht="15" customHeight="1" x14ac:dyDescent="0.25">
      <c r="A150" s="99" t="s">
        <v>66</v>
      </c>
      <c r="B150" s="44" t="s">
        <v>67</v>
      </c>
      <c r="C150" s="32"/>
      <c r="D150" s="33">
        <f t="shared" si="2"/>
        <v>651.79999999999995</v>
      </c>
      <c r="E150" s="33">
        <f>SUM(E151:E156)</f>
        <v>651.79999999999995</v>
      </c>
      <c r="F150" s="33">
        <f>SUM(F151:F156)</f>
        <v>421.3</v>
      </c>
      <c r="G150" s="34">
        <f>SUM(G151:G156)</f>
        <v>0</v>
      </c>
      <c r="J150" s="45"/>
      <c r="K150" s="46"/>
      <c r="L150" s="48"/>
      <c r="M150" s="48"/>
    </row>
    <row r="151" spans="1:13" ht="12.75" customHeight="1" x14ac:dyDescent="0.25">
      <c r="A151" s="100"/>
      <c r="B151" s="27" t="s">
        <v>21</v>
      </c>
      <c r="C151" s="12" t="s">
        <v>16</v>
      </c>
      <c r="D151" s="13">
        <f t="shared" si="2"/>
        <v>17.100000000000001</v>
      </c>
      <c r="E151" s="13">
        <v>17.100000000000001</v>
      </c>
      <c r="F151" s="13"/>
      <c r="G151" s="14"/>
      <c r="J151" s="45"/>
      <c r="K151" s="46"/>
      <c r="L151" s="48"/>
      <c r="M151" s="48"/>
    </row>
    <row r="152" spans="1:13" ht="12.75" customHeight="1" x14ac:dyDescent="0.25">
      <c r="A152" s="100"/>
      <c r="B152" s="11" t="s">
        <v>15</v>
      </c>
      <c r="C152" s="12" t="s">
        <v>22</v>
      </c>
      <c r="D152" s="13">
        <f t="shared" si="2"/>
        <v>275.10000000000002</v>
      </c>
      <c r="E152" s="13">
        <v>275.10000000000002</v>
      </c>
      <c r="F152" s="13">
        <v>160.5</v>
      </c>
      <c r="G152" s="30"/>
      <c r="J152" s="45"/>
      <c r="K152" s="46"/>
      <c r="L152" s="48"/>
      <c r="M152" s="48"/>
    </row>
    <row r="153" spans="1:13" ht="12.75" customHeight="1" x14ac:dyDescent="0.25">
      <c r="A153" s="100"/>
      <c r="B153" s="11" t="s">
        <v>24</v>
      </c>
      <c r="C153" s="12" t="s">
        <v>22</v>
      </c>
      <c r="D153" s="13">
        <f t="shared" si="2"/>
        <v>344.5</v>
      </c>
      <c r="E153" s="13">
        <v>344.5</v>
      </c>
      <c r="F153" s="13">
        <v>260.10000000000002</v>
      </c>
      <c r="G153" s="30"/>
      <c r="J153" s="45"/>
      <c r="K153" s="46"/>
      <c r="L153" s="48"/>
      <c r="M153" s="48"/>
    </row>
    <row r="154" spans="1:13" ht="12.75" customHeight="1" x14ac:dyDescent="0.25">
      <c r="A154" s="100"/>
      <c r="B154" s="11" t="s">
        <v>28</v>
      </c>
      <c r="C154" s="12" t="s">
        <v>22</v>
      </c>
      <c r="D154" s="13">
        <f t="shared" si="2"/>
        <v>11.3</v>
      </c>
      <c r="E154" s="13">
        <v>11.3</v>
      </c>
      <c r="F154" s="13"/>
      <c r="G154" s="30"/>
      <c r="J154" s="45"/>
      <c r="K154" s="46"/>
      <c r="L154" s="48"/>
      <c r="M154" s="48"/>
    </row>
    <row r="155" spans="1:13" ht="12.75" customHeight="1" x14ac:dyDescent="0.25">
      <c r="A155" s="100"/>
      <c r="B155" s="11" t="s">
        <v>25</v>
      </c>
      <c r="C155" s="12" t="s">
        <v>22</v>
      </c>
      <c r="D155" s="13">
        <f t="shared" si="2"/>
        <v>0.9</v>
      </c>
      <c r="E155" s="13">
        <v>0.9</v>
      </c>
      <c r="F155" s="13">
        <v>0.7</v>
      </c>
      <c r="G155" s="30"/>
      <c r="J155" s="45"/>
      <c r="K155" s="46"/>
      <c r="L155" s="48"/>
      <c r="M155" s="48"/>
    </row>
    <row r="156" spans="1:13" ht="12.75" customHeight="1" x14ac:dyDescent="0.25">
      <c r="A156" s="100"/>
      <c r="B156" s="24" t="s">
        <v>20</v>
      </c>
      <c r="C156" s="12" t="s">
        <v>22</v>
      </c>
      <c r="D156" s="13">
        <f t="shared" si="2"/>
        <v>2.9</v>
      </c>
      <c r="E156" s="13">
        <v>2.9</v>
      </c>
      <c r="F156" s="30"/>
      <c r="G156" s="30"/>
      <c r="J156" s="45"/>
      <c r="K156" s="46"/>
      <c r="L156" s="48"/>
      <c r="M156" s="48"/>
    </row>
    <row r="157" spans="1:13" ht="15" customHeight="1" x14ac:dyDescent="0.25">
      <c r="A157" s="101" t="s">
        <v>68</v>
      </c>
      <c r="B157" s="44" t="s">
        <v>69</v>
      </c>
      <c r="C157" s="32"/>
      <c r="D157" s="33">
        <f t="shared" si="2"/>
        <v>951.6</v>
      </c>
      <c r="E157" s="33">
        <f>SUM(E158:E163)</f>
        <v>951.6</v>
      </c>
      <c r="F157" s="33">
        <f>SUM(F158:F163)</f>
        <v>575.5</v>
      </c>
      <c r="G157" s="34">
        <f>SUM(G158:G163)</f>
        <v>0</v>
      </c>
      <c r="J157" s="45"/>
      <c r="K157" s="46"/>
      <c r="L157" s="48"/>
      <c r="M157" s="48"/>
    </row>
    <row r="158" spans="1:13" ht="12.75" customHeight="1" x14ac:dyDescent="0.25">
      <c r="A158" s="101"/>
      <c r="B158" s="27" t="s">
        <v>21</v>
      </c>
      <c r="C158" s="12" t="s">
        <v>16</v>
      </c>
      <c r="D158" s="13">
        <f t="shared" si="2"/>
        <v>40</v>
      </c>
      <c r="E158" s="13">
        <v>40</v>
      </c>
      <c r="F158" s="13"/>
      <c r="G158" s="14"/>
      <c r="J158" s="45"/>
      <c r="K158" s="46"/>
      <c r="L158" s="48"/>
      <c r="M158" s="48"/>
    </row>
    <row r="159" spans="1:13" ht="12.75" customHeight="1" x14ac:dyDescent="0.25">
      <c r="A159" s="101"/>
      <c r="B159" s="11" t="s">
        <v>15</v>
      </c>
      <c r="C159" s="12" t="s">
        <v>22</v>
      </c>
      <c r="D159" s="13">
        <f t="shared" si="2"/>
        <v>387.5</v>
      </c>
      <c r="E159" s="13">
        <v>387.5</v>
      </c>
      <c r="F159" s="13">
        <v>202.1</v>
      </c>
      <c r="G159" s="30"/>
      <c r="J159" s="45"/>
      <c r="K159" s="46"/>
      <c r="L159" s="48"/>
      <c r="M159" s="48"/>
    </row>
    <row r="160" spans="1:13" ht="12.75" customHeight="1" x14ac:dyDescent="0.25">
      <c r="A160" s="101"/>
      <c r="B160" s="11" t="s">
        <v>24</v>
      </c>
      <c r="C160" s="12" t="s">
        <v>22</v>
      </c>
      <c r="D160" s="13">
        <f t="shared" si="2"/>
        <v>492.3</v>
      </c>
      <c r="E160" s="13">
        <v>492.3</v>
      </c>
      <c r="F160" s="13">
        <v>370.6</v>
      </c>
      <c r="G160" s="30"/>
      <c r="J160" s="45"/>
      <c r="K160" s="46"/>
      <c r="L160" s="48"/>
      <c r="M160" s="48"/>
    </row>
    <row r="161" spans="1:14" ht="12.75" customHeight="1" x14ac:dyDescent="0.25">
      <c r="A161" s="101"/>
      <c r="B161" s="11" t="s">
        <v>28</v>
      </c>
      <c r="C161" s="12" t="s">
        <v>22</v>
      </c>
      <c r="D161" s="13">
        <f t="shared" si="2"/>
        <v>24.5</v>
      </c>
      <c r="E161" s="13">
        <v>24.5</v>
      </c>
      <c r="F161" s="13"/>
      <c r="G161" s="30"/>
      <c r="J161" s="45"/>
      <c r="K161" s="46"/>
      <c r="L161" s="47"/>
      <c r="M161" s="47"/>
    </row>
    <row r="162" spans="1:14" ht="12.75" customHeight="1" x14ac:dyDescent="0.25">
      <c r="A162" s="101"/>
      <c r="B162" s="11" t="s">
        <v>25</v>
      </c>
      <c r="C162" s="12" t="s">
        <v>22</v>
      </c>
      <c r="D162" s="13">
        <f t="shared" ref="D162" si="5">SUM(G162+E162)</f>
        <v>3.7</v>
      </c>
      <c r="E162" s="13">
        <v>3.7</v>
      </c>
      <c r="F162" s="13">
        <v>2.8</v>
      </c>
      <c r="G162" s="30"/>
      <c r="J162" s="45"/>
      <c r="K162" s="46"/>
      <c r="L162" s="47"/>
      <c r="M162" s="47"/>
    </row>
    <row r="163" spans="1:14" ht="12.75" customHeight="1" x14ac:dyDescent="0.25">
      <c r="A163" s="101"/>
      <c r="B163" s="24" t="s">
        <v>20</v>
      </c>
      <c r="C163" s="12" t="s">
        <v>22</v>
      </c>
      <c r="D163" s="13">
        <f t="shared" si="2"/>
        <v>3.6</v>
      </c>
      <c r="E163" s="13">
        <v>3.6</v>
      </c>
      <c r="F163" s="30"/>
      <c r="G163" s="30"/>
      <c r="J163" s="45"/>
      <c r="K163" s="46"/>
      <c r="L163" s="47"/>
      <c r="M163" s="47"/>
    </row>
    <row r="164" spans="1:14" ht="15" customHeight="1" x14ac:dyDescent="0.25">
      <c r="A164" s="101" t="s">
        <v>70</v>
      </c>
      <c r="B164" s="44" t="s">
        <v>71</v>
      </c>
      <c r="C164" s="32"/>
      <c r="D164" s="33">
        <f t="shared" si="2"/>
        <v>880.5</v>
      </c>
      <c r="E164" s="33">
        <f>SUM(E165:E169)</f>
        <v>876.1</v>
      </c>
      <c r="F164" s="33">
        <f>SUM(F165:F169)</f>
        <v>541.9</v>
      </c>
      <c r="G164" s="33">
        <f>SUM(G165:G169)</f>
        <v>4.4000000000000004</v>
      </c>
      <c r="J164" s="45"/>
      <c r="K164" s="46"/>
      <c r="L164" s="47"/>
      <c r="M164" s="47"/>
    </row>
    <row r="165" spans="1:14" ht="12.75" customHeight="1" x14ac:dyDescent="0.25">
      <c r="A165" s="101"/>
      <c r="B165" s="27" t="s">
        <v>21</v>
      </c>
      <c r="C165" s="12" t="s">
        <v>16</v>
      </c>
      <c r="D165" s="13">
        <f t="shared" si="2"/>
        <v>32.799999999999997</v>
      </c>
      <c r="E165" s="13">
        <v>32.799999999999997</v>
      </c>
      <c r="F165" s="13"/>
      <c r="G165" s="52"/>
      <c r="I165" s="49"/>
      <c r="J165" s="45"/>
      <c r="K165" s="46"/>
      <c r="L165" s="47"/>
      <c r="M165" s="47"/>
      <c r="N165" s="47"/>
    </row>
    <row r="166" spans="1:14" ht="12.75" customHeight="1" x14ac:dyDescent="0.25">
      <c r="A166" s="101"/>
      <c r="B166" s="11" t="s">
        <v>15</v>
      </c>
      <c r="C166" s="12" t="s">
        <v>22</v>
      </c>
      <c r="D166" s="13">
        <f t="shared" ref="D166:D186" si="6">SUM(G166+E166)</f>
        <v>370.9</v>
      </c>
      <c r="E166" s="13">
        <v>367</v>
      </c>
      <c r="F166" s="13">
        <v>206.9</v>
      </c>
      <c r="G166" s="13">
        <v>3.9</v>
      </c>
      <c r="I166" s="49"/>
      <c r="J166" s="45"/>
      <c r="K166" s="46"/>
      <c r="L166" s="47"/>
      <c r="M166" s="47"/>
      <c r="N166" s="47"/>
    </row>
    <row r="167" spans="1:14" ht="12.75" customHeight="1" x14ac:dyDescent="0.25">
      <c r="A167" s="101"/>
      <c r="B167" s="11" t="s">
        <v>24</v>
      </c>
      <c r="C167" s="12" t="s">
        <v>22</v>
      </c>
      <c r="D167" s="13">
        <f t="shared" si="6"/>
        <v>444.1</v>
      </c>
      <c r="E167" s="13">
        <v>443.6</v>
      </c>
      <c r="F167" s="13">
        <v>335</v>
      </c>
      <c r="G167" s="13">
        <v>0.5</v>
      </c>
      <c r="I167" s="49"/>
      <c r="J167" s="45"/>
      <c r="K167" s="46"/>
      <c r="L167" s="47"/>
      <c r="M167" s="47"/>
      <c r="N167" s="47"/>
    </row>
    <row r="168" spans="1:14" ht="12.75" customHeight="1" x14ac:dyDescent="0.25">
      <c r="A168" s="101"/>
      <c r="B168" s="11" t="s">
        <v>28</v>
      </c>
      <c r="C168" s="12" t="s">
        <v>22</v>
      </c>
      <c r="D168" s="13">
        <f t="shared" si="6"/>
        <v>18.899999999999999</v>
      </c>
      <c r="E168" s="13">
        <v>18.899999999999999</v>
      </c>
      <c r="F168" s="13"/>
      <c r="G168" s="30"/>
      <c r="I168" s="49"/>
      <c r="J168" s="45"/>
      <c r="K168" s="46"/>
      <c r="L168" s="47"/>
      <c r="M168" s="47"/>
      <c r="N168" s="47"/>
    </row>
    <row r="169" spans="1:14" ht="12.75" customHeight="1" x14ac:dyDescent="0.25">
      <c r="A169" s="101"/>
      <c r="B169" s="24" t="s">
        <v>20</v>
      </c>
      <c r="C169" s="12" t="s">
        <v>22</v>
      </c>
      <c r="D169" s="13">
        <f t="shared" si="6"/>
        <v>13.8</v>
      </c>
      <c r="E169" s="13">
        <v>13.8</v>
      </c>
      <c r="F169" s="30"/>
      <c r="G169" s="30"/>
      <c r="I169" s="49"/>
      <c r="J169" s="45"/>
      <c r="K169" s="46"/>
      <c r="L169" s="47"/>
      <c r="M169" s="47"/>
      <c r="N169" s="47"/>
    </row>
    <row r="170" spans="1:14" ht="15" customHeight="1" x14ac:dyDescent="0.25">
      <c r="A170" s="101" t="s">
        <v>72</v>
      </c>
      <c r="B170" s="44" t="s">
        <v>73</v>
      </c>
      <c r="C170" s="32"/>
      <c r="D170" s="33">
        <f t="shared" si="6"/>
        <v>1147.3999999999999</v>
      </c>
      <c r="E170" s="33">
        <f>SUM(E171:E175)</f>
        <v>1147.3999999999999</v>
      </c>
      <c r="F170" s="33">
        <f>SUM(F171:F175)</f>
        <v>688.09999999999991</v>
      </c>
      <c r="G170" s="34">
        <f>SUM(G171:G175)</f>
        <v>0</v>
      </c>
      <c r="I170" s="49"/>
      <c r="J170" s="45"/>
      <c r="K170" s="46"/>
      <c r="L170" s="47"/>
      <c r="M170" s="47"/>
      <c r="N170" s="47"/>
    </row>
    <row r="171" spans="1:14" ht="12.75" customHeight="1" x14ac:dyDescent="0.25">
      <c r="A171" s="101"/>
      <c r="B171" s="27" t="s">
        <v>21</v>
      </c>
      <c r="C171" s="12" t="s">
        <v>16</v>
      </c>
      <c r="D171" s="13">
        <f t="shared" si="6"/>
        <v>21.2</v>
      </c>
      <c r="E171" s="13">
        <v>21.2</v>
      </c>
      <c r="F171" s="13"/>
      <c r="G171" s="14"/>
      <c r="I171" s="49"/>
      <c r="J171" s="45"/>
      <c r="K171" s="46"/>
      <c r="L171" s="47"/>
      <c r="M171" s="47"/>
      <c r="N171" s="47"/>
    </row>
    <row r="172" spans="1:14" ht="12.75" customHeight="1" x14ac:dyDescent="0.25">
      <c r="A172" s="101"/>
      <c r="B172" s="11" t="s">
        <v>15</v>
      </c>
      <c r="C172" s="12" t="s">
        <v>22</v>
      </c>
      <c r="D172" s="13">
        <f t="shared" si="6"/>
        <v>423.3</v>
      </c>
      <c r="E172" s="13">
        <v>423.3</v>
      </c>
      <c r="F172" s="13">
        <v>171.7</v>
      </c>
      <c r="G172" s="30"/>
      <c r="I172" s="49"/>
      <c r="J172" s="45"/>
      <c r="K172" s="46"/>
      <c r="L172" s="47"/>
      <c r="M172" s="47"/>
      <c r="N172" s="47"/>
    </row>
    <row r="173" spans="1:14" ht="12.75" customHeight="1" x14ac:dyDescent="0.25">
      <c r="A173" s="101"/>
      <c r="B173" s="11" t="s">
        <v>24</v>
      </c>
      <c r="C173" s="12" t="s">
        <v>22</v>
      </c>
      <c r="D173" s="13">
        <f t="shared" si="6"/>
        <v>686.3</v>
      </c>
      <c r="E173" s="13">
        <v>686.3</v>
      </c>
      <c r="F173" s="13">
        <v>516.4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101"/>
      <c r="B174" s="11" t="s">
        <v>28</v>
      </c>
      <c r="C174" s="12" t="s">
        <v>22</v>
      </c>
      <c r="D174" s="13">
        <f t="shared" si="6"/>
        <v>14.6</v>
      </c>
      <c r="E174" s="13">
        <v>14.6</v>
      </c>
      <c r="F174" s="13"/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101"/>
      <c r="B175" s="24" t="s">
        <v>20</v>
      </c>
      <c r="C175" s="12" t="s">
        <v>22</v>
      </c>
      <c r="D175" s="13">
        <f t="shared" si="6"/>
        <v>2</v>
      </c>
      <c r="E175" s="13">
        <v>2</v>
      </c>
      <c r="F175" s="30"/>
      <c r="G175" s="30"/>
      <c r="I175" s="49"/>
      <c r="J175" s="45"/>
      <c r="K175" s="46"/>
      <c r="L175" s="48"/>
      <c r="M175" s="48"/>
      <c r="N175" s="47"/>
    </row>
    <row r="176" spans="1:14" ht="15" customHeight="1" x14ac:dyDescent="0.25">
      <c r="A176" s="99" t="s">
        <v>74</v>
      </c>
      <c r="B176" s="31" t="s">
        <v>75</v>
      </c>
      <c r="C176" s="32"/>
      <c r="D176" s="33">
        <f t="shared" si="6"/>
        <v>309.29999999999995</v>
      </c>
      <c r="E176" s="33">
        <f>SUM(E177:E180)</f>
        <v>309.29999999999995</v>
      </c>
      <c r="F176" s="33">
        <f>SUM(F177:F180)</f>
        <v>193.60000000000002</v>
      </c>
      <c r="G176" s="34">
        <f>SUM(G177:G180)</f>
        <v>0</v>
      </c>
      <c r="I176" s="49"/>
      <c r="J176" s="45"/>
      <c r="K176" s="46"/>
      <c r="L176" s="48"/>
      <c r="M176" s="48"/>
      <c r="N176" s="47"/>
    </row>
    <row r="177" spans="1:14" ht="12.75" customHeight="1" x14ac:dyDescent="0.25">
      <c r="A177" s="100"/>
      <c r="B177" s="27" t="s">
        <v>21</v>
      </c>
      <c r="C177" s="12" t="s">
        <v>16</v>
      </c>
      <c r="D177" s="13">
        <f t="shared" si="6"/>
        <v>9.6999999999999993</v>
      </c>
      <c r="E177" s="13">
        <v>9.6999999999999993</v>
      </c>
      <c r="F177" s="13"/>
      <c r="G177" s="14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100"/>
      <c r="B178" s="11" t="s">
        <v>15</v>
      </c>
      <c r="C178" s="12" t="s">
        <v>22</v>
      </c>
      <c r="D178" s="13">
        <f t="shared" si="6"/>
        <v>153.19999999999999</v>
      </c>
      <c r="E178" s="13">
        <v>153.19999999999999</v>
      </c>
      <c r="F178" s="13">
        <v>89.7</v>
      </c>
      <c r="G178" s="30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100"/>
      <c r="B179" s="11" t="s">
        <v>24</v>
      </c>
      <c r="C179" s="12" t="s">
        <v>22</v>
      </c>
      <c r="D179" s="13">
        <f t="shared" si="6"/>
        <v>137.4</v>
      </c>
      <c r="E179" s="13">
        <v>137.4</v>
      </c>
      <c r="F179" s="13">
        <v>103.9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102"/>
      <c r="B180" s="24" t="s">
        <v>20</v>
      </c>
      <c r="C180" s="12" t="s">
        <v>22</v>
      </c>
      <c r="D180" s="13">
        <f t="shared" si="6"/>
        <v>9</v>
      </c>
      <c r="E180" s="13">
        <v>9</v>
      </c>
      <c r="F180" s="13"/>
      <c r="G180" s="30"/>
      <c r="I180" s="49"/>
      <c r="J180" s="45"/>
      <c r="K180" s="46"/>
      <c r="L180" s="48"/>
      <c r="M180" s="48"/>
      <c r="N180" s="47"/>
    </row>
    <row r="181" spans="1:14" ht="15" customHeight="1" x14ac:dyDescent="0.25">
      <c r="A181" s="99" t="s">
        <v>76</v>
      </c>
      <c r="B181" s="31" t="s">
        <v>77</v>
      </c>
      <c r="C181" s="32"/>
      <c r="D181" s="33">
        <f t="shared" si="6"/>
        <v>390.1</v>
      </c>
      <c r="E181" s="33">
        <f>SUM(E182:E186)</f>
        <v>390.1</v>
      </c>
      <c r="F181" s="33">
        <f>SUM(F182:F186)</f>
        <v>257.20000000000005</v>
      </c>
      <c r="G181" s="34">
        <f>SUM(G182:G186)</f>
        <v>0</v>
      </c>
      <c r="I181" s="49"/>
      <c r="J181" s="45"/>
      <c r="K181" s="46"/>
      <c r="L181" s="48"/>
      <c r="M181" s="48"/>
      <c r="N181" s="47"/>
    </row>
    <row r="182" spans="1:14" ht="12.75" customHeight="1" x14ac:dyDescent="0.25">
      <c r="A182" s="100"/>
      <c r="B182" s="27" t="s">
        <v>21</v>
      </c>
      <c r="C182" s="12" t="s">
        <v>16</v>
      </c>
      <c r="D182" s="13">
        <f t="shared" si="6"/>
        <v>6.2</v>
      </c>
      <c r="E182" s="13">
        <v>6.2</v>
      </c>
      <c r="F182" s="13"/>
      <c r="G182" s="14"/>
      <c r="I182" s="49"/>
      <c r="J182" s="45"/>
      <c r="K182" s="46"/>
      <c r="L182" s="48"/>
      <c r="M182" s="48"/>
      <c r="N182" s="47"/>
    </row>
    <row r="183" spans="1:14" ht="12.75" customHeight="1" x14ac:dyDescent="0.25">
      <c r="A183" s="100"/>
      <c r="B183" s="11" t="s">
        <v>15</v>
      </c>
      <c r="C183" s="12" t="s">
        <v>22</v>
      </c>
      <c r="D183" s="13">
        <f t="shared" si="6"/>
        <v>162.9</v>
      </c>
      <c r="E183" s="13">
        <v>162.9</v>
      </c>
      <c r="F183" s="13">
        <v>97.4</v>
      </c>
      <c r="G183" s="30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100"/>
      <c r="B184" s="11" t="s">
        <v>24</v>
      </c>
      <c r="C184" s="12" t="s">
        <v>22</v>
      </c>
      <c r="D184" s="13">
        <f t="shared" si="6"/>
        <v>211.4</v>
      </c>
      <c r="E184" s="13">
        <v>211.4</v>
      </c>
      <c r="F184" s="13">
        <v>159.80000000000001</v>
      </c>
      <c r="G184" s="30"/>
      <c r="I184" s="49"/>
      <c r="J184" s="45"/>
      <c r="K184" s="46"/>
      <c r="L184" s="48"/>
      <c r="M184" s="48"/>
      <c r="N184" s="47"/>
    </row>
    <row r="185" spans="1:14" ht="12.75" customHeight="1" x14ac:dyDescent="0.25">
      <c r="A185" s="100"/>
      <c r="B185" s="11" t="s">
        <v>28</v>
      </c>
      <c r="C185" s="12" t="s">
        <v>22</v>
      </c>
      <c r="D185" s="13">
        <f t="shared" si="6"/>
        <v>6.1</v>
      </c>
      <c r="E185" s="13">
        <v>6.1</v>
      </c>
      <c r="F185" s="13"/>
      <c r="G185" s="30"/>
      <c r="I185" s="49"/>
      <c r="J185" s="45"/>
      <c r="K185" s="46"/>
      <c r="L185" s="48"/>
      <c r="M185" s="48"/>
      <c r="N185" s="47"/>
    </row>
    <row r="186" spans="1:14" ht="12.75" customHeight="1" x14ac:dyDescent="0.25">
      <c r="A186" s="102"/>
      <c r="B186" s="24" t="s">
        <v>20</v>
      </c>
      <c r="C186" s="12" t="s">
        <v>22</v>
      </c>
      <c r="D186" s="13">
        <f t="shared" si="6"/>
        <v>3.5</v>
      </c>
      <c r="E186" s="13">
        <v>3.5</v>
      </c>
      <c r="F186" s="13"/>
      <c r="G186" s="30"/>
      <c r="I186" s="49"/>
      <c r="J186" s="45"/>
      <c r="K186" s="46"/>
      <c r="L186" s="48"/>
      <c r="M186" s="48"/>
      <c r="N186" s="47"/>
    </row>
    <row r="187" spans="1:14" ht="15" customHeight="1" x14ac:dyDescent="0.25">
      <c r="A187" s="99" t="s">
        <v>78</v>
      </c>
      <c r="B187" s="31" t="s">
        <v>80</v>
      </c>
      <c r="C187" s="32"/>
      <c r="D187" s="33">
        <f t="shared" ref="D187:D250" si="7">SUM(G187+E187)</f>
        <v>459.7</v>
      </c>
      <c r="E187" s="33">
        <f>SUM(E188:E192)</f>
        <v>438.2</v>
      </c>
      <c r="F187" s="33">
        <f>SUM(F188:F192)</f>
        <v>285.8</v>
      </c>
      <c r="G187" s="33">
        <f>SUM(G188:G192)</f>
        <v>21.5</v>
      </c>
      <c r="I187" s="49"/>
      <c r="J187" s="45"/>
      <c r="K187" s="46"/>
      <c r="L187" s="48"/>
      <c r="M187" s="48"/>
      <c r="N187" s="47"/>
    </row>
    <row r="188" spans="1:14" ht="12.75" customHeight="1" x14ac:dyDescent="0.25">
      <c r="A188" s="100"/>
      <c r="B188" s="27" t="s">
        <v>21</v>
      </c>
      <c r="C188" s="12" t="s">
        <v>16</v>
      </c>
      <c r="D188" s="13">
        <f t="shared" si="7"/>
        <v>12.6</v>
      </c>
      <c r="E188" s="13">
        <v>12.6</v>
      </c>
      <c r="F188" s="13"/>
      <c r="G188" s="52"/>
      <c r="I188" s="49"/>
      <c r="J188" s="45"/>
      <c r="K188" s="46"/>
      <c r="L188" s="48"/>
      <c r="M188" s="48"/>
      <c r="N188" s="47"/>
    </row>
    <row r="189" spans="1:14" ht="12.75" customHeight="1" x14ac:dyDescent="0.25">
      <c r="A189" s="100"/>
      <c r="B189" s="11" t="s">
        <v>15</v>
      </c>
      <c r="C189" s="12" t="s">
        <v>22</v>
      </c>
      <c r="D189" s="13">
        <f t="shared" si="7"/>
        <v>241.9</v>
      </c>
      <c r="E189" s="13">
        <v>220.4</v>
      </c>
      <c r="F189" s="13">
        <v>140.80000000000001</v>
      </c>
      <c r="G189" s="13">
        <v>21.5</v>
      </c>
      <c r="I189" s="49"/>
      <c r="J189" s="45"/>
      <c r="K189" s="46"/>
      <c r="L189" s="48"/>
      <c r="M189" s="48"/>
      <c r="N189" s="47"/>
    </row>
    <row r="190" spans="1:14" ht="12.75" customHeight="1" x14ac:dyDescent="0.25">
      <c r="A190" s="100"/>
      <c r="B190" s="11" t="s">
        <v>24</v>
      </c>
      <c r="C190" s="12" t="s">
        <v>22</v>
      </c>
      <c r="D190" s="13">
        <f t="shared" si="7"/>
        <v>192</v>
      </c>
      <c r="E190" s="13">
        <v>192</v>
      </c>
      <c r="F190" s="13">
        <v>145</v>
      </c>
      <c r="G190" s="30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100"/>
      <c r="B191" s="11" t="s">
        <v>28</v>
      </c>
      <c r="C191" s="12" t="s">
        <v>22</v>
      </c>
      <c r="D191" s="13">
        <f t="shared" si="7"/>
        <v>4.2</v>
      </c>
      <c r="E191" s="13">
        <v>4.2</v>
      </c>
      <c r="F191" s="13"/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102"/>
      <c r="B192" s="24" t="s">
        <v>20</v>
      </c>
      <c r="C192" s="12" t="s">
        <v>22</v>
      </c>
      <c r="D192" s="13">
        <f t="shared" si="7"/>
        <v>9</v>
      </c>
      <c r="E192" s="13">
        <v>9</v>
      </c>
      <c r="F192" s="13"/>
      <c r="G192" s="30"/>
      <c r="I192" s="49"/>
      <c r="J192" s="45"/>
      <c r="K192" s="46"/>
      <c r="L192" s="48"/>
      <c r="M192" s="48"/>
      <c r="N192" s="47"/>
    </row>
    <row r="193" spans="1:14" ht="15" customHeight="1" x14ac:dyDescent="0.25">
      <c r="A193" s="99" t="s">
        <v>79</v>
      </c>
      <c r="B193" s="31" t="s">
        <v>82</v>
      </c>
      <c r="C193" s="32"/>
      <c r="D193" s="33">
        <f t="shared" si="7"/>
        <v>337.5</v>
      </c>
      <c r="E193" s="33">
        <f>SUM(E194:E198)</f>
        <v>337</v>
      </c>
      <c r="F193" s="33">
        <f>SUM(F194:F198)</f>
        <v>220.9</v>
      </c>
      <c r="G193" s="33">
        <f>SUM(G194:G198)</f>
        <v>0.5</v>
      </c>
      <c r="I193" s="49"/>
      <c r="J193" s="45"/>
      <c r="K193" s="46"/>
      <c r="L193" s="48"/>
      <c r="M193" s="48"/>
      <c r="N193" s="47"/>
    </row>
    <row r="194" spans="1:14" ht="12.75" customHeight="1" x14ac:dyDescent="0.25">
      <c r="A194" s="100"/>
      <c r="B194" s="27" t="s">
        <v>21</v>
      </c>
      <c r="C194" s="12" t="s">
        <v>16</v>
      </c>
      <c r="D194" s="13">
        <f t="shared" si="7"/>
        <v>7.6</v>
      </c>
      <c r="E194" s="13">
        <v>7.6</v>
      </c>
      <c r="F194" s="13"/>
      <c r="G194" s="52"/>
      <c r="I194" s="49"/>
      <c r="J194" s="45"/>
      <c r="K194" s="46"/>
      <c r="L194" s="48"/>
      <c r="M194" s="48"/>
      <c r="N194" s="47"/>
    </row>
    <row r="195" spans="1:14" ht="12.75" customHeight="1" x14ac:dyDescent="0.25">
      <c r="A195" s="100"/>
      <c r="B195" s="11" t="s">
        <v>15</v>
      </c>
      <c r="C195" s="12" t="s">
        <v>22</v>
      </c>
      <c r="D195" s="13">
        <f t="shared" si="7"/>
        <v>151.80000000000001</v>
      </c>
      <c r="E195" s="13">
        <v>151.30000000000001</v>
      </c>
      <c r="F195" s="13">
        <v>92.1</v>
      </c>
      <c r="G195" s="13">
        <v>0.5</v>
      </c>
      <c r="I195" s="49"/>
      <c r="J195" s="45"/>
      <c r="K195" s="46"/>
      <c r="L195" s="48"/>
      <c r="M195" s="48"/>
      <c r="N195" s="47"/>
    </row>
    <row r="196" spans="1:14" ht="12.75" customHeight="1" x14ac:dyDescent="0.25">
      <c r="A196" s="100"/>
      <c r="B196" s="11" t="s">
        <v>24</v>
      </c>
      <c r="C196" s="12" t="s">
        <v>22</v>
      </c>
      <c r="D196" s="13">
        <f t="shared" si="7"/>
        <v>169.9</v>
      </c>
      <c r="E196" s="13">
        <v>169.9</v>
      </c>
      <c r="F196" s="13">
        <v>128.80000000000001</v>
      </c>
      <c r="G196" s="30"/>
      <c r="I196" s="49"/>
      <c r="J196" s="45"/>
      <c r="K196" s="46"/>
      <c r="L196" s="48"/>
      <c r="M196" s="48"/>
      <c r="N196" s="47"/>
    </row>
    <row r="197" spans="1:14" ht="12.75" customHeight="1" x14ac:dyDescent="0.25">
      <c r="A197" s="100"/>
      <c r="B197" s="11" t="s">
        <v>28</v>
      </c>
      <c r="C197" s="12" t="s">
        <v>22</v>
      </c>
      <c r="D197" s="13">
        <f>SUM(G197+E197)</f>
        <v>5.3</v>
      </c>
      <c r="E197" s="13">
        <v>5.3</v>
      </c>
      <c r="F197" s="13"/>
      <c r="G197" s="30"/>
      <c r="I197" s="49"/>
      <c r="J197" s="45"/>
      <c r="K197" s="46"/>
      <c r="L197" s="48"/>
      <c r="M197" s="48"/>
      <c r="N197" s="47"/>
    </row>
    <row r="198" spans="1:14" ht="12.75" customHeight="1" x14ac:dyDescent="0.25">
      <c r="A198" s="102"/>
      <c r="B198" s="24" t="s">
        <v>20</v>
      </c>
      <c r="C198" s="12" t="s">
        <v>22</v>
      </c>
      <c r="D198" s="13">
        <f t="shared" si="7"/>
        <v>2.9</v>
      </c>
      <c r="E198" s="13">
        <v>2.9</v>
      </c>
      <c r="F198" s="13"/>
      <c r="G198" s="30"/>
      <c r="I198" s="49"/>
      <c r="J198" s="45"/>
      <c r="K198" s="46"/>
      <c r="L198" s="48"/>
      <c r="M198" s="48"/>
      <c r="N198" s="47"/>
    </row>
    <row r="199" spans="1:14" ht="15" customHeight="1" x14ac:dyDescent="0.25">
      <c r="A199" s="99" t="s">
        <v>81</v>
      </c>
      <c r="B199" s="31" t="s">
        <v>84</v>
      </c>
      <c r="C199" s="32"/>
      <c r="D199" s="33">
        <f t="shared" si="7"/>
        <v>389.3</v>
      </c>
      <c r="E199" s="33">
        <f>SUM(E200:E204)</f>
        <v>389.3</v>
      </c>
      <c r="F199" s="33">
        <f>SUM(F200:F204)</f>
        <v>244.20000000000002</v>
      </c>
      <c r="G199" s="34">
        <f>SUM(G200:G204)</f>
        <v>0</v>
      </c>
      <c r="I199" s="49"/>
      <c r="J199" s="45"/>
      <c r="K199" s="46"/>
      <c r="L199" s="48"/>
      <c r="M199" s="48"/>
      <c r="N199" s="47"/>
    </row>
    <row r="200" spans="1:14" ht="12.75" customHeight="1" x14ac:dyDescent="0.25">
      <c r="A200" s="100"/>
      <c r="B200" s="27" t="s">
        <v>21</v>
      </c>
      <c r="C200" s="12" t="s">
        <v>16</v>
      </c>
      <c r="D200" s="13">
        <f t="shared" si="7"/>
        <v>15.9</v>
      </c>
      <c r="E200" s="13">
        <v>15.9</v>
      </c>
      <c r="F200" s="13"/>
      <c r="G200" s="14"/>
      <c r="I200" s="49"/>
      <c r="J200" s="45"/>
      <c r="K200" s="46"/>
      <c r="L200" s="48"/>
      <c r="M200" s="48"/>
      <c r="N200" s="47"/>
    </row>
    <row r="201" spans="1:14" ht="12.75" customHeight="1" x14ac:dyDescent="0.25">
      <c r="A201" s="100"/>
      <c r="B201" s="11" t="s">
        <v>15</v>
      </c>
      <c r="C201" s="12" t="s">
        <v>22</v>
      </c>
      <c r="D201" s="13">
        <f t="shared" si="7"/>
        <v>161.30000000000001</v>
      </c>
      <c r="E201" s="13">
        <v>161.30000000000001</v>
      </c>
      <c r="F201" s="13">
        <v>94.4</v>
      </c>
      <c r="G201" s="30"/>
      <c r="I201" s="49"/>
      <c r="J201" s="45"/>
      <c r="K201" s="46"/>
      <c r="L201" s="48"/>
      <c r="M201" s="48"/>
      <c r="N201" s="47"/>
    </row>
    <row r="202" spans="1:14" ht="12.75" customHeight="1" x14ac:dyDescent="0.25">
      <c r="A202" s="100"/>
      <c r="B202" s="11" t="s">
        <v>24</v>
      </c>
      <c r="C202" s="12" t="s">
        <v>22</v>
      </c>
      <c r="D202" s="13">
        <f t="shared" si="7"/>
        <v>198.1</v>
      </c>
      <c r="E202" s="13">
        <v>198.1</v>
      </c>
      <c r="F202" s="13">
        <v>149.80000000000001</v>
      </c>
      <c r="G202" s="30"/>
      <c r="I202" s="49"/>
      <c r="J202" s="45"/>
      <c r="K202" s="46"/>
      <c r="L202" s="48"/>
      <c r="M202" s="48"/>
      <c r="N202" s="47"/>
    </row>
    <row r="203" spans="1:14" ht="12.75" customHeight="1" x14ac:dyDescent="0.25">
      <c r="A203" s="100"/>
      <c r="B203" s="11" t="s">
        <v>28</v>
      </c>
      <c r="C203" s="12" t="s">
        <v>22</v>
      </c>
      <c r="D203" s="13">
        <f t="shared" si="7"/>
        <v>10.3</v>
      </c>
      <c r="E203" s="13">
        <v>10.3</v>
      </c>
      <c r="F203" s="13"/>
      <c r="G203" s="30"/>
      <c r="I203" s="49"/>
      <c r="J203" s="45"/>
      <c r="K203" s="46"/>
      <c r="L203" s="48"/>
      <c r="M203" s="48"/>
      <c r="N203" s="47"/>
    </row>
    <row r="204" spans="1:14" ht="12.75" customHeight="1" x14ac:dyDescent="0.25">
      <c r="A204" s="102"/>
      <c r="B204" s="24" t="s">
        <v>20</v>
      </c>
      <c r="C204" s="12" t="s">
        <v>22</v>
      </c>
      <c r="D204" s="13">
        <f t="shared" si="7"/>
        <v>3.7</v>
      </c>
      <c r="E204" s="13">
        <v>3.7</v>
      </c>
      <c r="F204" s="13"/>
      <c r="G204" s="30"/>
      <c r="I204" s="49"/>
      <c r="J204" s="45"/>
      <c r="K204" s="46"/>
      <c r="L204" s="48"/>
      <c r="M204" s="48"/>
      <c r="N204" s="47"/>
    </row>
    <row r="205" spans="1:14" ht="15" customHeight="1" x14ac:dyDescent="0.25">
      <c r="A205" s="99" t="s">
        <v>83</v>
      </c>
      <c r="B205" s="31" t="s">
        <v>86</v>
      </c>
      <c r="C205" s="32"/>
      <c r="D205" s="33">
        <f t="shared" si="7"/>
        <v>461.5</v>
      </c>
      <c r="E205" s="33">
        <f>SUM(E206:E209)</f>
        <v>461.5</v>
      </c>
      <c r="F205" s="33">
        <f>SUM(F206:F209)</f>
        <v>287.60000000000002</v>
      </c>
      <c r="G205" s="34">
        <f>SUM(G206:G209)</f>
        <v>0</v>
      </c>
      <c r="I205" s="49"/>
      <c r="J205" s="45"/>
      <c r="K205" s="46"/>
      <c r="L205" s="48"/>
      <c r="M205" s="48"/>
      <c r="N205" s="47"/>
    </row>
    <row r="206" spans="1:14" ht="12.75" customHeight="1" x14ac:dyDescent="0.25">
      <c r="A206" s="100"/>
      <c r="B206" s="27" t="s">
        <v>21</v>
      </c>
      <c r="C206" s="12" t="s">
        <v>16</v>
      </c>
      <c r="D206" s="13">
        <f t="shared" si="7"/>
        <v>11.9</v>
      </c>
      <c r="E206" s="13">
        <v>11.9</v>
      </c>
      <c r="F206" s="13"/>
      <c r="G206" s="14"/>
      <c r="I206" s="49"/>
      <c r="J206" s="45"/>
      <c r="K206" s="46"/>
      <c r="L206" s="48"/>
      <c r="M206" s="48"/>
      <c r="N206" s="47"/>
    </row>
    <row r="207" spans="1:14" ht="12.75" customHeight="1" x14ac:dyDescent="0.25">
      <c r="A207" s="100"/>
      <c r="B207" s="11" t="s">
        <v>15</v>
      </c>
      <c r="C207" s="12" t="s">
        <v>22</v>
      </c>
      <c r="D207" s="13">
        <f t="shared" si="7"/>
        <v>185.5</v>
      </c>
      <c r="E207" s="13">
        <v>185.5</v>
      </c>
      <c r="F207" s="13">
        <v>99.8</v>
      </c>
      <c r="G207" s="30"/>
      <c r="I207" s="49"/>
      <c r="J207" s="45"/>
      <c r="K207" s="46"/>
      <c r="L207" s="48"/>
      <c r="M207" s="48"/>
      <c r="N207" s="47"/>
    </row>
    <row r="208" spans="1:14" ht="12.75" customHeight="1" x14ac:dyDescent="0.25">
      <c r="A208" s="100"/>
      <c r="B208" s="11" t="s">
        <v>24</v>
      </c>
      <c r="C208" s="12" t="s">
        <v>22</v>
      </c>
      <c r="D208" s="13">
        <f t="shared" si="7"/>
        <v>248.1</v>
      </c>
      <c r="E208" s="13">
        <v>248.1</v>
      </c>
      <c r="F208" s="13">
        <v>187.8</v>
      </c>
      <c r="G208" s="30"/>
      <c r="J208" s="45"/>
      <c r="K208" s="46"/>
      <c r="L208" s="48"/>
      <c r="M208" s="48"/>
      <c r="N208" s="47"/>
    </row>
    <row r="209" spans="1:20" ht="12.75" customHeight="1" x14ac:dyDescent="0.25">
      <c r="A209" s="102"/>
      <c r="B209" s="24" t="s">
        <v>20</v>
      </c>
      <c r="C209" s="12" t="s">
        <v>22</v>
      </c>
      <c r="D209" s="13">
        <f t="shared" si="7"/>
        <v>16</v>
      </c>
      <c r="E209" s="13">
        <v>16</v>
      </c>
      <c r="F209" s="13"/>
      <c r="G209" s="30"/>
      <c r="J209" s="45"/>
      <c r="K209" s="46"/>
      <c r="L209" s="48"/>
      <c r="M209" s="48"/>
      <c r="N209" s="47"/>
    </row>
    <row r="210" spans="1:20" ht="15" customHeight="1" x14ac:dyDescent="0.25">
      <c r="A210" s="99" t="s">
        <v>85</v>
      </c>
      <c r="B210" s="31" t="s">
        <v>88</v>
      </c>
      <c r="C210" s="32"/>
      <c r="D210" s="33">
        <f t="shared" si="7"/>
        <v>497.8</v>
      </c>
      <c r="E210" s="33">
        <f>SUM(E211:E214)</f>
        <v>475.8</v>
      </c>
      <c r="F210" s="33">
        <f>SUM(F211:F214)</f>
        <v>302</v>
      </c>
      <c r="G210" s="33">
        <f>SUM(G211:G214)</f>
        <v>22</v>
      </c>
      <c r="J210" s="45"/>
      <c r="K210" s="46"/>
      <c r="L210" s="48"/>
      <c r="M210" s="48"/>
      <c r="N210" s="47"/>
    </row>
    <row r="211" spans="1:20" ht="12.75" customHeight="1" x14ac:dyDescent="0.25">
      <c r="A211" s="100"/>
      <c r="B211" s="27" t="s">
        <v>21</v>
      </c>
      <c r="C211" s="12" t="s">
        <v>16</v>
      </c>
      <c r="D211" s="13">
        <f t="shared" si="7"/>
        <v>10.9</v>
      </c>
      <c r="E211" s="13">
        <v>10.9</v>
      </c>
      <c r="F211" s="13"/>
      <c r="G211" s="52"/>
      <c r="J211" s="45"/>
      <c r="K211" s="46"/>
      <c r="L211" s="48"/>
      <c r="M211" s="48"/>
      <c r="N211" s="47"/>
    </row>
    <row r="212" spans="1:20" ht="12.75" customHeight="1" x14ac:dyDescent="0.25">
      <c r="A212" s="100"/>
      <c r="B212" s="11" t="s">
        <v>15</v>
      </c>
      <c r="C212" s="12" t="s">
        <v>22</v>
      </c>
      <c r="D212" s="13">
        <f t="shared" si="7"/>
        <v>250.8</v>
      </c>
      <c r="E212" s="13">
        <v>228.8</v>
      </c>
      <c r="F212" s="13">
        <v>137.5</v>
      </c>
      <c r="G212" s="13">
        <v>22</v>
      </c>
      <c r="J212" s="45"/>
      <c r="K212" s="46"/>
      <c r="L212" s="48"/>
      <c r="M212" s="48"/>
      <c r="N212" s="47"/>
    </row>
    <row r="213" spans="1:20" ht="12.75" customHeight="1" x14ac:dyDescent="0.25">
      <c r="A213" s="100"/>
      <c r="B213" s="11" t="s">
        <v>24</v>
      </c>
      <c r="C213" s="12" t="s">
        <v>22</v>
      </c>
      <c r="D213" s="13">
        <f t="shared" si="7"/>
        <v>217.6</v>
      </c>
      <c r="E213" s="13">
        <v>217.6</v>
      </c>
      <c r="F213" s="13">
        <v>164.5</v>
      </c>
      <c r="G213" s="30"/>
      <c r="J213" s="45"/>
      <c r="K213" s="46"/>
      <c r="L213" s="48"/>
      <c r="M213" s="48"/>
      <c r="N213" s="47"/>
    </row>
    <row r="214" spans="1:20" ht="12.75" customHeight="1" x14ac:dyDescent="0.25">
      <c r="A214" s="102"/>
      <c r="B214" s="24" t="s">
        <v>20</v>
      </c>
      <c r="C214" s="12" t="s">
        <v>22</v>
      </c>
      <c r="D214" s="13">
        <f t="shared" si="7"/>
        <v>18.5</v>
      </c>
      <c r="E214" s="13">
        <v>18.5</v>
      </c>
      <c r="F214" s="13"/>
      <c r="G214" s="30"/>
      <c r="J214" s="45"/>
      <c r="K214" s="46"/>
      <c r="L214" s="48"/>
      <c r="M214" s="48"/>
      <c r="N214" s="47"/>
    </row>
    <row r="215" spans="1:20" ht="15" customHeight="1" x14ac:dyDescent="0.25">
      <c r="A215" s="99" t="s">
        <v>87</v>
      </c>
      <c r="B215" s="31" t="s">
        <v>89</v>
      </c>
      <c r="C215" s="32"/>
      <c r="D215" s="33">
        <f t="shared" si="7"/>
        <v>467.4</v>
      </c>
      <c r="E215" s="33">
        <f>SUM(E216:E221)</f>
        <v>465.9</v>
      </c>
      <c r="F215" s="33">
        <f>SUM(F216:F221)</f>
        <v>278.80000000000007</v>
      </c>
      <c r="G215" s="33">
        <f>SUM(G216:G221)</f>
        <v>1.5</v>
      </c>
      <c r="J215" s="45"/>
      <c r="K215" s="46"/>
      <c r="L215" s="48"/>
      <c r="M215" s="48"/>
      <c r="N215" s="47"/>
    </row>
    <row r="216" spans="1:20" ht="12.75" customHeight="1" x14ac:dyDescent="0.25">
      <c r="A216" s="100"/>
      <c r="B216" s="27" t="s">
        <v>21</v>
      </c>
      <c r="C216" s="12" t="s">
        <v>16</v>
      </c>
      <c r="D216" s="13">
        <f t="shared" si="7"/>
        <v>24</v>
      </c>
      <c r="E216" s="13">
        <v>24</v>
      </c>
      <c r="F216" s="13"/>
      <c r="G216" s="52"/>
      <c r="J216" s="45"/>
      <c r="K216" s="46"/>
      <c r="L216" s="48"/>
      <c r="M216" s="48"/>
      <c r="N216" s="47"/>
    </row>
    <row r="217" spans="1:20" ht="12.75" customHeight="1" x14ac:dyDescent="0.25">
      <c r="A217" s="100"/>
      <c r="B217" s="11" t="s">
        <v>15</v>
      </c>
      <c r="C217" s="12" t="s">
        <v>22</v>
      </c>
      <c r="D217" s="13">
        <f t="shared" si="7"/>
        <v>191.5</v>
      </c>
      <c r="E217" s="13">
        <v>190</v>
      </c>
      <c r="F217" s="13">
        <v>105.9</v>
      </c>
      <c r="G217" s="13">
        <v>1.5</v>
      </c>
      <c r="J217" s="45"/>
      <c r="K217" s="46"/>
      <c r="L217" s="47"/>
      <c r="M217" s="47"/>
      <c r="N217" s="47"/>
    </row>
    <row r="218" spans="1:20" ht="12.75" customHeight="1" x14ac:dyDescent="0.25">
      <c r="A218" s="100"/>
      <c r="B218" s="11" t="s">
        <v>24</v>
      </c>
      <c r="C218" s="12" t="s">
        <v>22</v>
      </c>
      <c r="D218" s="13">
        <f t="shared" si="7"/>
        <v>224.5</v>
      </c>
      <c r="E218" s="13">
        <v>224.5</v>
      </c>
      <c r="F218" s="13">
        <v>169.8</v>
      </c>
      <c r="G218" s="30"/>
      <c r="J218" s="47"/>
      <c r="K218" s="47"/>
      <c r="L218" s="47"/>
      <c r="M218" s="47"/>
      <c r="N218" s="50"/>
      <c r="O218" s="45"/>
      <c r="P218" s="46"/>
      <c r="Q218" s="48"/>
      <c r="R218" s="48"/>
      <c r="S218" s="48"/>
      <c r="T218" s="48"/>
    </row>
    <row r="219" spans="1:20" ht="12.75" customHeight="1" x14ac:dyDescent="0.25">
      <c r="A219" s="100"/>
      <c r="B219" s="11" t="s">
        <v>28</v>
      </c>
      <c r="C219" s="12" t="s">
        <v>22</v>
      </c>
      <c r="D219" s="13">
        <f t="shared" si="7"/>
        <v>17.7</v>
      </c>
      <c r="E219" s="13">
        <v>17.7</v>
      </c>
      <c r="F219" s="13"/>
      <c r="G219" s="30"/>
      <c r="J219" s="47"/>
      <c r="K219" s="47"/>
      <c r="L219" s="47"/>
      <c r="M219" s="47"/>
      <c r="N219" s="50"/>
      <c r="O219" s="45"/>
      <c r="P219" s="46"/>
      <c r="Q219" s="48"/>
      <c r="R219" s="48"/>
      <c r="S219" s="48"/>
      <c r="T219" s="48"/>
    </row>
    <row r="220" spans="1:20" ht="12.75" customHeight="1" x14ac:dyDescent="0.25">
      <c r="A220" s="100"/>
      <c r="B220" s="11" t="s">
        <v>25</v>
      </c>
      <c r="C220" s="12" t="s">
        <v>22</v>
      </c>
      <c r="D220" s="13">
        <f t="shared" si="7"/>
        <v>4</v>
      </c>
      <c r="E220" s="13">
        <v>4</v>
      </c>
      <c r="F220" s="13">
        <v>3.1</v>
      </c>
      <c r="G220" s="30"/>
      <c r="J220" s="47"/>
      <c r="K220" s="47"/>
      <c r="L220" s="47"/>
      <c r="M220" s="47"/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102"/>
      <c r="B221" s="24" t="s">
        <v>20</v>
      </c>
      <c r="C221" s="12" t="s">
        <v>22</v>
      </c>
      <c r="D221" s="13">
        <f t="shared" si="7"/>
        <v>5.7</v>
      </c>
      <c r="E221" s="13">
        <v>5.7</v>
      </c>
      <c r="F221" s="13"/>
      <c r="G221" s="30"/>
      <c r="J221" s="47"/>
      <c r="K221" s="47"/>
      <c r="L221" s="47"/>
      <c r="M221" s="47"/>
      <c r="N221" s="50"/>
      <c r="O221" s="45"/>
      <c r="P221" s="46"/>
      <c r="Q221" s="48"/>
      <c r="R221" s="48"/>
      <c r="S221" s="48"/>
      <c r="T221" s="48"/>
    </row>
    <row r="222" spans="1:20" ht="15" customHeight="1" x14ac:dyDescent="0.25">
      <c r="A222" s="99" t="s">
        <v>90</v>
      </c>
      <c r="B222" s="31" t="s">
        <v>91</v>
      </c>
      <c r="C222" s="32"/>
      <c r="D222" s="33">
        <f t="shared" si="7"/>
        <v>398.79999999999995</v>
      </c>
      <c r="E222" s="33">
        <f>SUM(E223:E226)</f>
        <v>398.79999999999995</v>
      </c>
      <c r="F222" s="33">
        <f>SUM(F223:F226)</f>
        <v>254.10000000000002</v>
      </c>
      <c r="G222" s="34">
        <f>SUM(G223:G226)</f>
        <v>0</v>
      </c>
      <c r="J222" s="47"/>
      <c r="K222" s="47"/>
      <c r="L222" s="47"/>
      <c r="M222" s="47"/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100"/>
      <c r="B223" s="27" t="s">
        <v>21</v>
      </c>
      <c r="C223" s="12" t="s">
        <v>16</v>
      </c>
      <c r="D223" s="13">
        <f t="shared" si="7"/>
        <v>12</v>
      </c>
      <c r="E223" s="13">
        <v>12</v>
      </c>
      <c r="F223" s="13"/>
      <c r="G223" s="14"/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100"/>
      <c r="B224" s="11" t="s">
        <v>15</v>
      </c>
      <c r="C224" s="12" t="s">
        <v>22</v>
      </c>
      <c r="D224" s="13">
        <f t="shared" si="7"/>
        <v>192.1</v>
      </c>
      <c r="E224" s="13">
        <v>192.1</v>
      </c>
      <c r="F224" s="13">
        <v>115.8</v>
      </c>
      <c r="G224" s="30"/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100"/>
      <c r="B225" s="11" t="s">
        <v>24</v>
      </c>
      <c r="C225" s="12" t="s">
        <v>22</v>
      </c>
      <c r="D225" s="13">
        <f t="shared" si="7"/>
        <v>182.7</v>
      </c>
      <c r="E225" s="13">
        <v>182.7</v>
      </c>
      <c r="F225" s="13">
        <v>138.30000000000001</v>
      </c>
      <c r="G225" s="30"/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102"/>
      <c r="B226" s="24" t="s">
        <v>20</v>
      </c>
      <c r="C226" s="12" t="s">
        <v>22</v>
      </c>
      <c r="D226" s="13">
        <f t="shared" si="7"/>
        <v>12</v>
      </c>
      <c r="E226" s="13">
        <v>12</v>
      </c>
      <c r="F226" s="13"/>
      <c r="G226" s="30"/>
      <c r="N226" s="50"/>
      <c r="O226" s="45"/>
      <c r="P226" s="46"/>
      <c r="Q226" s="48"/>
      <c r="R226" s="48"/>
      <c r="S226" s="48"/>
      <c r="T226" s="48"/>
    </row>
    <row r="227" spans="1:20" ht="15" customHeight="1" x14ac:dyDescent="0.25">
      <c r="A227" s="99" t="s">
        <v>90</v>
      </c>
      <c r="B227" s="31" t="s">
        <v>93</v>
      </c>
      <c r="C227" s="32"/>
      <c r="D227" s="33">
        <f t="shared" si="7"/>
        <v>185.9</v>
      </c>
      <c r="E227" s="33">
        <f>SUM(E228:E231)</f>
        <v>185.9</v>
      </c>
      <c r="F227" s="33">
        <f>SUM(F228:F231)</f>
        <v>115.4</v>
      </c>
      <c r="G227" s="34">
        <f>SUM(G228:G231)</f>
        <v>0</v>
      </c>
      <c r="N227" s="50"/>
      <c r="O227" s="45"/>
      <c r="P227" s="46"/>
      <c r="Q227" s="48"/>
      <c r="R227" s="48"/>
      <c r="S227" s="48"/>
      <c r="T227" s="48"/>
    </row>
    <row r="228" spans="1:20" ht="12.95" customHeight="1" x14ac:dyDescent="0.25">
      <c r="A228" s="100"/>
      <c r="B228" s="27" t="s">
        <v>21</v>
      </c>
      <c r="C228" s="12" t="s">
        <v>16</v>
      </c>
      <c r="D228" s="13">
        <f t="shared" si="7"/>
        <v>1.8</v>
      </c>
      <c r="E228" s="13">
        <v>1.8</v>
      </c>
      <c r="F228" s="13"/>
      <c r="G228" s="14"/>
      <c r="N228" s="50"/>
      <c r="O228" s="45"/>
      <c r="P228" s="46"/>
      <c r="Q228" s="48"/>
      <c r="R228" s="48"/>
      <c r="S228" s="48"/>
      <c r="T228" s="48"/>
    </row>
    <row r="229" spans="1:20" ht="12.95" customHeight="1" x14ac:dyDescent="0.25">
      <c r="A229" s="100"/>
      <c r="B229" s="11" t="s">
        <v>15</v>
      </c>
      <c r="C229" s="12" t="s">
        <v>22</v>
      </c>
      <c r="D229" s="13">
        <f t="shared" si="7"/>
        <v>114.1</v>
      </c>
      <c r="E229" s="13">
        <v>114.1</v>
      </c>
      <c r="F229" s="13">
        <v>69.8</v>
      </c>
      <c r="G229" s="30"/>
      <c r="N229" s="50"/>
      <c r="O229" s="45"/>
      <c r="P229" s="46"/>
      <c r="Q229" s="48"/>
      <c r="R229" s="48"/>
      <c r="S229" s="48"/>
      <c r="T229" s="48"/>
    </row>
    <row r="230" spans="1:20" ht="12.95" customHeight="1" x14ac:dyDescent="0.25">
      <c r="A230" s="100"/>
      <c r="B230" s="11" t="s">
        <v>24</v>
      </c>
      <c r="C230" s="12" t="s">
        <v>22</v>
      </c>
      <c r="D230" s="13">
        <f t="shared" si="7"/>
        <v>60.6</v>
      </c>
      <c r="E230" s="13">
        <v>60.6</v>
      </c>
      <c r="F230" s="13">
        <v>45.6</v>
      </c>
      <c r="G230" s="30"/>
      <c r="N230" s="50"/>
      <c r="O230" s="45"/>
      <c r="P230" s="46"/>
      <c r="Q230" s="48"/>
      <c r="R230" s="48"/>
      <c r="S230" s="48"/>
      <c r="T230" s="48"/>
    </row>
    <row r="231" spans="1:20" ht="12.95" customHeight="1" x14ac:dyDescent="0.25">
      <c r="A231" s="102"/>
      <c r="B231" s="24" t="s">
        <v>20</v>
      </c>
      <c r="C231" s="12" t="s">
        <v>22</v>
      </c>
      <c r="D231" s="13">
        <f t="shared" si="7"/>
        <v>9.4</v>
      </c>
      <c r="E231" s="13">
        <v>9.4</v>
      </c>
      <c r="F231" s="13"/>
      <c r="G231" s="30"/>
      <c r="N231" s="50"/>
      <c r="O231" s="45"/>
      <c r="P231" s="46"/>
      <c r="Q231" s="48"/>
      <c r="R231" s="48"/>
      <c r="S231" s="48"/>
      <c r="T231" s="48"/>
    </row>
    <row r="232" spans="1:20" ht="15" customHeight="1" x14ac:dyDescent="0.25">
      <c r="A232" s="99" t="s">
        <v>92</v>
      </c>
      <c r="B232" s="31" t="s">
        <v>95</v>
      </c>
      <c r="C232" s="32"/>
      <c r="D232" s="33">
        <f t="shared" si="7"/>
        <v>441.9</v>
      </c>
      <c r="E232" s="33">
        <f>SUM(E233:E238)</f>
        <v>339.7</v>
      </c>
      <c r="F232" s="33">
        <f>SUM(F233:F238)</f>
        <v>221</v>
      </c>
      <c r="G232" s="33">
        <f>SUM(G233:G238)</f>
        <v>102.2</v>
      </c>
      <c r="N232" s="50"/>
      <c r="O232" s="45"/>
      <c r="P232" s="46"/>
      <c r="Q232" s="48"/>
      <c r="R232" s="48"/>
      <c r="S232" s="48"/>
      <c r="T232" s="48"/>
    </row>
    <row r="233" spans="1:20" ht="12.75" customHeight="1" x14ac:dyDescent="0.25">
      <c r="A233" s="100"/>
      <c r="B233" s="27" t="s">
        <v>21</v>
      </c>
      <c r="C233" s="12" t="s">
        <v>16</v>
      </c>
      <c r="D233" s="13">
        <f t="shared" si="7"/>
        <v>3</v>
      </c>
      <c r="E233" s="13">
        <v>3</v>
      </c>
      <c r="F233" s="13"/>
      <c r="G233" s="52"/>
      <c r="N233" s="50"/>
      <c r="O233" s="45"/>
      <c r="P233" s="46"/>
      <c r="Q233" s="48"/>
      <c r="R233" s="48"/>
      <c r="S233" s="48"/>
      <c r="T233" s="48"/>
    </row>
    <row r="234" spans="1:20" ht="12.75" customHeight="1" x14ac:dyDescent="0.25">
      <c r="A234" s="100"/>
      <c r="B234" s="11" t="s">
        <v>15</v>
      </c>
      <c r="C234" s="12" t="s">
        <v>22</v>
      </c>
      <c r="D234" s="13">
        <f t="shared" si="7"/>
        <v>237.5</v>
      </c>
      <c r="E234" s="13">
        <v>187.6</v>
      </c>
      <c r="F234" s="13">
        <v>124</v>
      </c>
      <c r="G234" s="13">
        <v>49.9</v>
      </c>
      <c r="N234" s="50"/>
      <c r="O234" s="45"/>
      <c r="P234" s="46"/>
      <c r="Q234" s="48"/>
      <c r="R234" s="48"/>
      <c r="S234" s="48"/>
      <c r="T234" s="48"/>
    </row>
    <row r="235" spans="1:20" ht="12.75" customHeight="1" x14ac:dyDescent="0.25">
      <c r="A235" s="100"/>
      <c r="B235" s="11" t="s">
        <v>24</v>
      </c>
      <c r="C235" s="12" t="s">
        <v>22</v>
      </c>
      <c r="D235" s="13">
        <f t="shared" si="7"/>
        <v>128.9</v>
      </c>
      <c r="E235" s="13">
        <v>128.9</v>
      </c>
      <c r="F235" s="13">
        <v>97</v>
      </c>
      <c r="G235" s="30"/>
      <c r="N235" s="50"/>
      <c r="O235" s="45"/>
      <c r="P235" s="46"/>
      <c r="Q235" s="48"/>
      <c r="R235" s="48"/>
      <c r="S235" s="48"/>
      <c r="T235" s="48"/>
    </row>
    <row r="236" spans="1:20" ht="12.75" customHeight="1" x14ac:dyDescent="0.25">
      <c r="A236" s="100"/>
      <c r="B236" s="11" t="s">
        <v>23</v>
      </c>
      <c r="C236" s="12" t="s">
        <v>22</v>
      </c>
      <c r="D236" s="13">
        <f t="shared" si="7"/>
        <v>44.5</v>
      </c>
      <c r="E236" s="13"/>
      <c r="F236" s="13"/>
      <c r="G236" s="13">
        <v>44.5</v>
      </c>
      <c r="N236" s="50"/>
      <c r="O236" s="45"/>
      <c r="P236" s="46"/>
      <c r="Q236" s="48"/>
      <c r="R236" s="48"/>
      <c r="S236" s="48"/>
      <c r="T236" s="48"/>
    </row>
    <row r="237" spans="1:20" ht="12.75" customHeight="1" x14ac:dyDescent="0.25">
      <c r="A237" s="100"/>
      <c r="B237" s="11" t="s">
        <v>25</v>
      </c>
      <c r="C237" s="12" t="s">
        <v>22</v>
      </c>
      <c r="D237" s="13">
        <f t="shared" si="7"/>
        <v>7.8</v>
      </c>
      <c r="E237" s="13"/>
      <c r="F237" s="13"/>
      <c r="G237" s="13">
        <v>7.8</v>
      </c>
      <c r="N237" s="50"/>
      <c r="O237" s="45"/>
      <c r="P237" s="46"/>
      <c r="Q237" s="48"/>
      <c r="R237" s="48"/>
      <c r="S237" s="48"/>
      <c r="T237" s="48"/>
    </row>
    <row r="238" spans="1:20" ht="12.75" customHeight="1" x14ac:dyDescent="0.25">
      <c r="A238" s="102"/>
      <c r="B238" s="24" t="s">
        <v>20</v>
      </c>
      <c r="C238" s="12" t="s">
        <v>22</v>
      </c>
      <c r="D238" s="13">
        <f t="shared" si="7"/>
        <v>20.2</v>
      </c>
      <c r="E238" s="13">
        <v>20.2</v>
      </c>
      <c r="F238" s="13"/>
      <c r="G238" s="30"/>
      <c r="N238" s="50"/>
      <c r="O238" s="45"/>
      <c r="P238" s="46"/>
      <c r="Q238" s="48"/>
      <c r="R238" s="48"/>
      <c r="S238" s="48"/>
      <c r="T238" s="48"/>
    </row>
    <row r="239" spans="1:20" ht="15" customHeight="1" x14ac:dyDescent="0.25">
      <c r="A239" s="99" t="s">
        <v>94</v>
      </c>
      <c r="B239" s="31" t="s">
        <v>97</v>
      </c>
      <c r="C239" s="32"/>
      <c r="D239" s="33">
        <f t="shared" si="7"/>
        <v>456.9</v>
      </c>
      <c r="E239" s="33">
        <f>SUM(E240:E243)</f>
        <v>456.9</v>
      </c>
      <c r="F239" s="33">
        <f>SUM(F240:F243)</f>
        <v>296.2</v>
      </c>
      <c r="G239" s="34">
        <f>SUM(G240:G243)</f>
        <v>0</v>
      </c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100"/>
      <c r="B240" s="27" t="s">
        <v>21</v>
      </c>
      <c r="C240" s="12" t="s">
        <v>16</v>
      </c>
      <c r="D240" s="13">
        <f t="shared" si="7"/>
        <v>4.5</v>
      </c>
      <c r="E240" s="13">
        <v>4.5</v>
      </c>
      <c r="F240" s="13"/>
      <c r="G240" s="14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100"/>
      <c r="B241" s="11" t="s">
        <v>15</v>
      </c>
      <c r="C241" s="12" t="s">
        <v>22</v>
      </c>
      <c r="D241" s="13">
        <f t="shared" si="7"/>
        <v>227.7</v>
      </c>
      <c r="E241" s="13">
        <v>227.7</v>
      </c>
      <c r="F241" s="13">
        <v>150</v>
      </c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2.75" customHeight="1" x14ac:dyDescent="0.25">
      <c r="A242" s="100"/>
      <c r="B242" s="11" t="s">
        <v>24</v>
      </c>
      <c r="C242" s="12" t="s">
        <v>22</v>
      </c>
      <c r="D242" s="13">
        <f t="shared" si="7"/>
        <v>194.7</v>
      </c>
      <c r="E242" s="13">
        <v>194.7</v>
      </c>
      <c r="F242" s="13">
        <v>146.19999999999999</v>
      </c>
      <c r="G242" s="30"/>
      <c r="J242" s="51"/>
      <c r="K242" s="51"/>
      <c r="L242" s="43"/>
      <c r="M242" s="43"/>
      <c r="N242" s="43"/>
      <c r="O242" s="43"/>
      <c r="P242" s="46"/>
      <c r="Q242" s="48"/>
      <c r="R242" s="48"/>
      <c r="S242" s="48"/>
      <c r="T242" s="48"/>
    </row>
    <row r="243" spans="1:22" ht="12.75" customHeight="1" x14ac:dyDescent="0.25">
      <c r="A243" s="102"/>
      <c r="B243" s="24" t="s">
        <v>20</v>
      </c>
      <c r="C243" s="12" t="s">
        <v>22</v>
      </c>
      <c r="D243" s="13">
        <f t="shared" si="7"/>
        <v>30</v>
      </c>
      <c r="E243" s="13">
        <v>30</v>
      </c>
      <c r="F243" s="13"/>
      <c r="G243" s="30"/>
      <c r="J243" s="51"/>
      <c r="K243" s="51"/>
      <c r="L243" s="43"/>
      <c r="M243" s="43"/>
      <c r="N243" s="43"/>
      <c r="O243" s="43"/>
      <c r="P243" s="46"/>
      <c r="Q243" s="48"/>
      <c r="R243" s="48"/>
      <c r="S243" s="48"/>
      <c r="T243" s="48"/>
    </row>
    <row r="244" spans="1:22" ht="15" customHeight="1" x14ac:dyDescent="0.25">
      <c r="A244" s="99" t="s">
        <v>96</v>
      </c>
      <c r="B244" s="31" t="s">
        <v>99</v>
      </c>
      <c r="C244" s="32"/>
      <c r="D244" s="33">
        <f t="shared" si="7"/>
        <v>298.2</v>
      </c>
      <c r="E244" s="33">
        <f>SUM(E245:E247)</f>
        <v>298.2</v>
      </c>
      <c r="F244" s="33">
        <f>SUM(F245:F247)</f>
        <v>192.6</v>
      </c>
      <c r="G244" s="34">
        <f>SUM(G245:G247)</f>
        <v>0</v>
      </c>
      <c r="J244" s="51"/>
      <c r="K244" s="51"/>
      <c r="L244" s="43"/>
      <c r="M244" s="43"/>
      <c r="N244" s="43"/>
      <c r="O244" s="43"/>
      <c r="P244" s="46"/>
      <c r="Q244" s="48"/>
      <c r="R244" s="48"/>
      <c r="S244" s="48"/>
      <c r="T244" s="48"/>
    </row>
    <row r="245" spans="1:22" ht="12.75" customHeight="1" x14ac:dyDescent="0.25">
      <c r="A245" s="100"/>
      <c r="B245" s="11" t="s">
        <v>15</v>
      </c>
      <c r="C245" s="12" t="s">
        <v>22</v>
      </c>
      <c r="D245" s="13">
        <f t="shared" si="7"/>
        <v>194.5</v>
      </c>
      <c r="E245" s="13">
        <v>194.5</v>
      </c>
      <c r="F245" s="13">
        <v>126.1</v>
      </c>
      <c r="G245" s="30"/>
      <c r="J245" s="51"/>
      <c r="K245" s="51"/>
      <c r="L245" s="43"/>
      <c r="M245" s="43"/>
      <c r="N245" s="43"/>
      <c r="O245" s="43"/>
      <c r="P245" s="46"/>
      <c r="Q245" s="48"/>
      <c r="R245" s="48"/>
      <c r="S245" s="48"/>
      <c r="T245" s="48"/>
    </row>
    <row r="246" spans="1:22" ht="12.75" customHeight="1" x14ac:dyDescent="0.25">
      <c r="A246" s="100"/>
      <c r="B246" s="11" t="s">
        <v>24</v>
      </c>
      <c r="C246" s="12" t="s">
        <v>22</v>
      </c>
      <c r="D246" s="13">
        <f t="shared" si="7"/>
        <v>88.7</v>
      </c>
      <c r="E246" s="13">
        <v>88.7</v>
      </c>
      <c r="F246" s="13">
        <v>66.5</v>
      </c>
      <c r="G246" s="30"/>
      <c r="J246" s="51"/>
      <c r="K246" s="51"/>
      <c r="L246" s="43"/>
      <c r="M246" s="43"/>
      <c r="N246" s="43"/>
      <c r="O246" s="43"/>
      <c r="P246" s="46"/>
      <c r="Q246" s="48"/>
      <c r="R246" s="48"/>
      <c r="S246" s="48"/>
      <c r="T246" s="48"/>
    </row>
    <row r="247" spans="1:22" ht="12.75" customHeight="1" x14ac:dyDescent="0.25">
      <c r="A247" s="102"/>
      <c r="B247" s="24" t="s">
        <v>20</v>
      </c>
      <c r="C247" s="12" t="s">
        <v>22</v>
      </c>
      <c r="D247" s="13">
        <f t="shared" si="7"/>
        <v>15</v>
      </c>
      <c r="E247" s="13">
        <v>15</v>
      </c>
      <c r="F247" s="13"/>
      <c r="G247" s="30"/>
      <c r="J247" s="51"/>
      <c r="K247" s="51"/>
      <c r="L247" s="43"/>
      <c r="M247" s="43"/>
      <c r="N247" s="43"/>
      <c r="O247" s="43"/>
      <c r="P247" s="46"/>
      <c r="Q247" s="48"/>
      <c r="R247" s="48"/>
      <c r="S247" s="48"/>
      <c r="T247" s="48"/>
    </row>
    <row r="248" spans="1:22" ht="15" customHeight="1" x14ac:dyDescent="0.25">
      <c r="A248" s="99" t="s">
        <v>98</v>
      </c>
      <c r="B248" s="31" t="s">
        <v>101</v>
      </c>
      <c r="C248" s="32"/>
      <c r="D248" s="33">
        <f t="shared" si="7"/>
        <v>284.2</v>
      </c>
      <c r="E248" s="33">
        <f>SUM(E249:E252)</f>
        <v>281.8</v>
      </c>
      <c r="F248" s="33">
        <f>SUM(F249:F252)</f>
        <v>175.9</v>
      </c>
      <c r="G248" s="33">
        <f>SUM(G249:G252)</f>
        <v>2.4</v>
      </c>
      <c r="J248" s="51"/>
      <c r="K248" s="51"/>
      <c r="L248" s="51"/>
      <c r="M248" s="51"/>
      <c r="N248" s="51"/>
      <c r="O248" s="51"/>
      <c r="P248" s="46"/>
      <c r="Q248" s="48"/>
      <c r="R248" s="48"/>
      <c r="S248" s="48"/>
      <c r="T248" s="48"/>
    </row>
    <row r="249" spans="1:22" ht="12.75" customHeight="1" x14ac:dyDescent="0.25">
      <c r="A249" s="100"/>
      <c r="B249" s="27" t="s">
        <v>21</v>
      </c>
      <c r="C249" s="12" t="s">
        <v>16</v>
      </c>
      <c r="D249" s="13">
        <f t="shared" si="7"/>
        <v>0.8</v>
      </c>
      <c r="E249" s="13">
        <v>0.8</v>
      </c>
      <c r="F249" s="13"/>
      <c r="G249" s="52"/>
      <c r="J249" s="51"/>
      <c r="K249" s="51"/>
      <c r="L249" s="51"/>
      <c r="M249" s="51"/>
      <c r="N249" s="51"/>
      <c r="O249" s="51"/>
      <c r="P249" s="46"/>
      <c r="Q249" s="48"/>
      <c r="R249" s="48"/>
      <c r="S249" s="48"/>
      <c r="T249" s="48"/>
    </row>
    <row r="250" spans="1:22" ht="12.75" customHeight="1" x14ac:dyDescent="0.25">
      <c r="A250" s="100"/>
      <c r="B250" s="11" t="s">
        <v>15</v>
      </c>
      <c r="C250" s="12" t="s">
        <v>22</v>
      </c>
      <c r="D250" s="13">
        <f t="shared" si="7"/>
        <v>203.5</v>
      </c>
      <c r="E250" s="13">
        <v>201.1</v>
      </c>
      <c r="F250" s="13">
        <v>128.80000000000001</v>
      </c>
      <c r="G250" s="13">
        <v>2.4</v>
      </c>
      <c r="J250" s="51"/>
      <c r="K250" s="51"/>
      <c r="L250" s="43"/>
      <c r="M250" s="43"/>
      <c r="N250" s="43"/>
      <c r="O250" s="43"/>
      <c r="P250" s="46"/>
      <c r="Q250" s="48"/>
      <c r="R250" s="48"/>
      <c r="S250" s="48"/>
      <c r="T250" s="48"/>
    </row>
    <row r="251" spans="1:22" ht="12.75" customHeight="1" x14ac:dyDescent="0.25">
      <c r="A251" s="100"/>
      <c r="B251" s="11" t="s">
        <v>24</v>
      </c>
      <c r="C251" s="12" t="s">
        <v>22</v>
      </c>
      <c r="D251" s="13">
        <f t="shared" ref="D251:D313" si="8">SUM(G251+E251)</f>
        <v>62.9</v>
      </c>
      <c r="E251" s="13">
        <v>62.9</v>
      </c>
      <c r="F251" s="13">
        <v>47.1</v>
      </c>
      <c r="G251" s="30"/>
      <c r="J251" s="51"/>
      <c r="K251" s="51"/>
      <c r="L251" s="43"/>
      <c r="M251" s="43"/>
      <c r="N251" s="43"/>
      <c r="O251" s="43"/>
      <c r="P251" s="46"/>
      <c r="Q251" s="48"/>
      <c r="R251" s="48"/>
      <c r="S251" s="48"/>
      <c r="T251" s="48"/>
    </row>
    <row r="252" spans="1:22" ht="12.75" customHeight="1" x14ac:dyDescent="0.25">
      <c r="A252" s="102"/>
      <c r="B252" s="24" t="s">
        <v>20</v>
      </c>
      <c r="C252" s="12" t="s">
        <v>22</v>
      </c>
      <c r="D252" s="13">
        <f t="shared" si="8"/>
        <v>17</v>
      </c>
      <c r="E252" s="13">
        <v>17</v>
      </c>
      <c r="F252" s="13"/>
      <c r="G252" s="30"/>
      <c r="J252" s="51"/>
      <c r="K252" s="51"/>
      <c r="L252" s="43"/>
      <c r="M252" s="43"/>
      <c r="N252" s="43"/>
      <c r="O252" s="43"/>
      <c r="P252" s="46"/>
      <c r="Q252" s="48"/>
      <c r="R252" s="48"/>
      <c r="S252" s="48"/>
      <c r="T252" s="48"/>
    </row>
    <row r="253" spans="1:22" ht="15" customHeight="1" x14ac:dyDescent="0.25">
      <c r="A253" s="99" t="s">
        <v>100</v>
      </c>
      <c r="B253" s="31" t="s">
        <v>103</v>
      </c>
      <c r="C253" s="32"/>
      <c r="D253" s="33">
        <f t="shared" si="8"/>
        <v>254.2</v>
      </c>
      <c r="E253" s="33">
        <f>SUM(E254:E257)</f>
        <v>254.2</v>
      </c>
      <c r="F253" s="33">
        <f>SUM(F254:F257)</f>
        <v>160.80000000000001</v>
      </c>
      <c r="G253" s="34">
        <f>SUM(G254:G257)</f>
        <v>0</v>
      </c>
      <c r="J253" s="47"/>
      <c r="K253" s="47"/>
      <c r="L253" s="47"/>
      <c r="M253" s="47"/>
      <c r="N253" s="50"/>
      <c r="O253" s="45"/>
      <c r="P253" s="46"/>
      <c r="Q253" s="48"/>
      <c r="R253" s="48"/>
      <c r="S253" s="48"/>
      <c r="T253" s="48"/>
    </row>
    <row r="254" spans="1:22" ht="12.75" customHeight="1" x14ac:dyDescent="0.25">
      <c r="A254" s="100"/>
      <c r="B254" s="27" t="s">
        <v>21</v>
      </c>
      <c r="C254" s="12" t="s">
        <v>16</v>
      </c>
      <c r="D254" s="13">
        <f t="shared" si="8"/>
        <v>0.9</v>
      </c>
      <c r="E254" s="13">
        <v>0.9</v>
      </c>
      <c r="F254" s="13"/>
      <c r="G254" s="14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100"/>
      <c r="B255" s="11" t="s">
        <v>15</v>
      </c>
      <c r="C255" s="12" t="s">
        <v>22</v>
      </c>
      <c r="D255" s="13">
        <f t="shared" si="8"/>
        <v>179.7</v>
      </c>
      <c r="E255" s="13">
        <v>179.7</v>
      </c>
      <c r="F255" s="13">
        <v>114.4</v>
      </c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100"/>
      <c r="B256" s="11" t="s">
        <v>24</v>
      </c>
      <c r="C256" s="12" t="s">
        <v>22</v>
      </c>
      <c r="D256" s="13">
        <f t="shared" si="8"/>
        <v>62</v>
      </c>
      <c r="E256" s="13">
        <v>62</v>
      </c>
      <c r="F256" s="13">
        <v>46.4</v>
      </c>
      <c r="G256" s="30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102"/>
      <c r="B257" s="24" t="s">
        <v>20</v>
      </c>
      <c r="C257" s="12" t="s">
        <v>22</v>
      </c>
      <c r="D257" s="13">
        <f t="shared" si="8"/>
        <v>11.6</v>
      </c>
      <c r="E257" s="13">
        <v>11.6</v>
      </c>
      <c r="F257" s="13"/>
      <c r="G257" s="30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5" customHeight="1" x14ac:dyDescent="0.25">
      <c r="A258" s="99" t="s">
        <v>102</v>
      </c>
      <c r="B258" s="31" t="s">
        <v>105</v>
      </c>
      <c r="C258" s="32"/>
      <c r="D258" s="33">
        <f t="shared" si="8"/>
        <v>170.2</v>
      </c>
      <c r="E258" s="33">
        <f>SUM(E259:E261)</f>
        <v>170.2</v>
      </c>
      <c r="F258" s="33">
        <f>SUM(F259:F261)</f>
        <v>104.4</v>
      </c>
      <c r="G258" s="34">
        <f>SUM(G259:G261)</f>
        <v>0</v>
      </c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100"/>
      <c r="B259" s="11" t="s">
        <v>15</v>
      </c>
      <c r="C259" s="12" t="s">
        <v>22</v>
      </c>
      <c r="D259" s="13">
        <f t="shared" si="8"/>
        <v>124.1</v>
      </c>
      <c r="E259" s="13">
        <v>124.1</v>
      </c>
      <c r="F259" s="13">
        <v>77.400000000000006</v>
      </c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100"/>
      <c r="B260" s="11" t="s">
        <v>24</v>
      </c>
      <c r="C260" s="12" t="s">
        <v>22</v>
      </c>
      <c r="D260" s="13">
        <f t="shared" si="8"/>
        <v>36.1</v>
      </c>
      <c r="E260" s="13">
        <v>36.1</v>
      </c>
      <c r="F260" s="13">
        <v>27</v>
      </c>
      <c r="G260" s="30"/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75" customHeight="1" x14ac:dyDescent="0.25">
      <c r="A261" s="102"/>
      <c r="B261" s="24" t="s">
        <v>20</v>
      </c>
      <c r="C261" s="12" t="s">
        <v>22</v>
      </c>
      <c r="D261" s="13">
        <f t="shared" si="8"/>
        <v>10</v>
      </c>
      <c r="E261" s="13">
        <v>10</v>
      </c>
      <c r="F261" s="13"/>
      <c r="G261" s="30"/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5" customHeight="1" x14ac:dyDescent="0.25">
      <c r="A262" s="99" t="s">
        <v>104</v>
      </c>
      <c r="B262" s="31" t="s">
        <v>107</v>
      </c>
      <c r="C262" s="32"/>
      <c r="D262" s="33">
        <f t="shared" si="8"/>
        <v>301.2</v>
      </c>
      <c r="E262" s="33">
        <f>SUM(E263:E266)</f>
        <v>300.2</v>
      </c>
      <c r="F262" s="33">
        <f>SUM(F263:F266)</f>
        <v>187.8</v>
      </c>
      <c r="G262" s="33">
        <f>SUM(G263:G266)</f>
        <v>1</v>
      </c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75" customHeight="1" x14ac:dyDescent="0.25">
      <c r="A263" s="100"/>
      <c r="B263" s="27" t="s">
        <v>21</v>
      </c>
      <c r="C263" s="12" t="s">
        <v>16</v>
      </c>
      <c r="D263" s="13">
        <f t="shared" si="8"/>
        <v>2</v>
      </c>
      <c r="E263" s="13">
        <v>2</v>
      </c>
      <c r="F263" s="13"/>
      <c r="G263" s="52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100"/>
      <c r="B264" s="11" t="s">
        <v>15</v>
      </c>
      <c r="C264" s="12" t="s">
        <v>22</v>
      </c>
      <c r="D264" s="13">
        <f t="shared" si="8"/>
        <v>198.8</v>
      </c>
      <c r="E264" s="13">
        <v>197.8</v>
      </c>
      <c r="F264" s="13">
        <v>126.3</v>
      </c>
      <c r="G264" s="13">
        <v>1</v>
      </c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100"/>
      <c r="B265" s="11" t="s">
        <v>24</v>
      </c>
      <c r="C265" s="12" t="s">
        <v>22</v>
      </c>
      <c r="D265" s="13">
        <f t="shared" si="8"/>
        <v>82.1</v>
      </c>
      <c r="E265" s="13">
        <v>82.1</v>
      </c>
      <c r="F265" s="13">
        <v>61.5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102"/>
      <c r="B266" s="24" t="s">
        <v>20</v>
      </c>
      <c r="C266" s="12" t="s">
        <v>22</v>
      </c>
      <c r="D266" s="13">
        <f t="shared" si="8"/>
        <v>18.3</v>
      </c>
      <c r="E266" s="13">
        <v>18.3</v>
      </c>
      <c r="F266" s="13"/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5" customHeight="1" x14ac:dyDescent="0.25">
      <c r="A267" s="99" t="s">
        <v>106</v>
      </c>
      <c r="B267" s="31" t="s">
        <v>109</v>
      </c>
      <c r="C267" s="32"/>
      <c r="D267" s="33">
        <f t="shared" si="8"/>
        <v>453.69999999999993</v>
      </c>
      <c r="E267" s="33">
        <f>SUM(E268:E271)</f>
        <v>453.69999999999993</v>
      </c>
      <c r="F267" s="33">
        <f>SUM(F268:F271)</f>
        <v>278.89999999999998</v>
      </c>
      <c r="G267" s="34">
        <f>SUM(G268:G271)</f>
        <v>0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100"/>
      <c r="B268" s="27" t="s">
        <v>21</v>
      </c>
      <c r="C268" s="12" t="s">
        <v>16</v>
      </c>
      <c r="D268" s="13">
        <f t="shared" si="8"/>
        <v>1.7</v>
      </c>
      <c r="E268" s="13">
        <v>1.7</v>
      </c>
      <c r="F268" s="13"/>
      <c r="G268" s="52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100"/>
      <c r="B269" s="11" t="s">
        <v>15</v>
      </c>
      <c r="C269" s="12" t="s">
        <v>22</v>
      </c>
      <c r="D269" s="13">
        <f t="shared" si="8"/>
        <v>280.39999999999998</v>
      </c>
      <c r="E269" s="13">
        <v>280.39999999999998</v>
      </c>
      <c r="F269" s="13">
        <v>176.9</v>
      </c>
      <c r="G269" s="13"/>
      <c r="H269" s="19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100"/>
      <c r="B270" s="11" t="s">
        <v>24</v>
      </c>
      <c r="C270" s="12" t="s">
        <v>22</v>
      </c>
      <c r="D270" s="13">
        <f t="shared" si="8"/>
        <v>136.19999999999999</v>
      </c>
      <c r="E270" s="13">
        <v>136.19999999999999</v>
      </c>
      <c r="F270" s="13">
        <v>102</v>
      </c>
      <c r="G270" s="30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102"/>
      <c r="B271" s="24" t="s">
        <v>20</v>
      </c>
      <c r="C271" s="12" t="s">
        <v>22</v>
      </c>
      <c r="D271" s="13">
        <f t="shared" si="8"/>
        <v>35.4</v>
      </c>
      <c r="E271" s="13">
        <v>35.4</v>
      </c>
      <c r="F271" s="13"/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9" t="s">
        <v>108</v>
      </c>
      <c r="B272" s="31" t="s">
        <v>111</v>
      </c>
      <c r="C272" s="32"/>
      <c r="D272" s="33">
        <f t="shared" si="8"/>
        <v>183.7</v>
      </c>
      <c r="E272" s="33">
        <f>SUM(E273:E277)</f>
        <v>170.89999999999998</v>
      </c>
      <c r="F272" s="33">
        <f>SUM(F273:F277)</f>
        <v>82</v>
      </c>
      <c r="G272" s="33">
        <f>SUM(G273:G277)</f>
        <v>12.8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95" customHeight="1" x14ac:dyDescent="0.25">
      <c r="A273" s="100"/>
      <c r="B273" s="11" t="s">
        <v>15</v>
      </c>
      <c r="C273" s="12" t="s">
        <v>22</v>
      </c>
      <c r="D273" s="13">
        <f t="shared" si="8"/>
        <v>153</v>
      </c>
      <c r="E273" s="13">
        <v>140.19999999999999</v>
      </c>
      <c r="F273" s="13">
        <v>81</v>
      </c>
      <c r="G273" s="13">
        <v>12.8</v>
      </c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95" customHeight="1" x14ac:dyDescent="0.25">
      <c r="A274" s="100"/>
      <c r="B274" s="11" t="s">
        <v>23</v>
      </c>
      <c r="C274" s="12" t="s">
        <v>26</v>
      </c>
      <c r="D274" s="13">
        <f t="shared" si="8"/>
        <v>3.6</v>
      </c>
      <c r="E274" s="13">
        <v>3.6</v>
      </c>
      <c r="F274" s="13"/>
      <c r="G274" s="13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95" customHeight="1" x14ac:dyDescent="0.25">
      <c r="A275" s="100"/>
      <c r="B275" s="11" t="s">
        <v>25</v>
      </c>
      <c r="C275" s="12" t="s">
        <v>26</v>
      </c>
      <c r="D275" s="13">
        <f t="shared" si="8"/>
        <v>0.6</v>
      </c>
      <c r="E275" s="13">
        <v>0.6</v>
      </c>
      <c r="F275" s="13"/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95" customHeight="1" x14ac:dyDescent="0.25">
      <c r="A276" s="100"/>
      <c r="B276" s="11" t="s">
        <v>15</v>
      </c>
      <c r="C276" s="12" t="s">
        <v>26</v>
      </c>
      <c r="D276" s="13">
        <f t="shared" si="8"/>
        <v>1.5</v>
      </c>
      <c r="E276" s="13">
        <v>1.5</v>
      </c>
      <c r="F276" s="13"/>
      <c r="G276" s="13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95" customHeight="1" x14ac:dyDescent="0.25">
      <c r="A277" s="100"/>
      <c r="B277" s="24" t="s">
        <v>20</v>
      </c>
      <c r="C277" s="12" t="s">
        <v>22</v>
      </c>
      <c r="D277" s="13">
        <f t="shared" si="8"/>
        <v>25</v>
      </c>
      <c r="E277" s="13">
        <v>25</v>
      </c>
      <c r="F277" s="13">
        <v>1</v>
      </c>
      <c r="G277" s="13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5" customHeight="1" x14ac:dyDescent="0.25">
      <c r="A278" s="99" t="s">
        <v>110</v>
      </c>
      <c r="B278" s="31" t="s">
        <v>113</v>
      </c>
      <c r="C278" s="32"/>
      <c r="D278" s="33">
        <f t="shared" si="8"/>
        <v>101.99999999999999</v>
      </c>
      <c r="E278" s="33">
        <f>SUM(E279:E280)</f>
        <v>100.89999999999999</v>
      </c>
      <c r="F278" s="33">
        <f>SUM(F279:F280)</f>
        <v>73.900000000000006</v>
      </c>
      <c r="G278" s="33">
        <f>SUM(G279:G280)</f>
        <v>1.1000000000000001</v>
      </c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100"/>
      <c r="B279" s="11" t="s">
        <v>15</v>
      </c>
      <c r="C279" s="12" t="s">
        <v>22</v>
      </c>
      <c r="D279" s="13">
        <f t="shared" si="8"/>
        <v>16.7</v>
      </c>
      <c r="E279" s="13">
        <v>15.6</v>
      </c>
      <c r="F279" s="13">
        <v>8.5</v>
      </c>
      <c r="G279" s="13">
        <v>1.1000000000000001</v>
      </c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100"/>
      <c r="B280" s="11" t="s">
        <v>24</v>
      </c>
      <c r="C280" s="12" t="s">
        <v>22</v>
      </c>
      <c r="D280" s="13">
        <f t="shared" si="8"/>
        <v>85.3</v>
      </c>
      <c r="E280" s="13">
        <v>85.3</v>
      </c>
      <c r="F280" s="13">
        <v>65.400000000000006</v>
      </c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5" customHeight="1" x14ac:dyDescent="0.25">
      <c r="A281" s="99" t="s">
        <v>112</v>
      </c>
      <c r="B281" s="31" t="s">
        <v>115</v>
      </c>
      <c r="C281" s="32"/>
      <c r="D281" s="33">
        <f t="shared" si="8"/>
        <v>525.90000000000009</v>
      </c>
      <c r="E281" s="33">
        <f>SUM(E282:E286)</f>
        <v>359.3</v>
      </c>
      <c r="F281" s="33">
        <f>SUM(F282:F286)</f>
        <v>256.3</v>
      </c>
      <c r="G281" s="33">
        <f>SUM(G282:G286)</f>
        <v>166.60000000000002</v>
      </c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103"/>
      <c r="B282" s="11" t="s">
        <v>23</v>
      </c>
      <c r="C282" s="12" t="s">
        <v>22</v>
      </c>
      <c r="D282" s="13">
        <f t="shared" ref="D282" si="9">SUM(G282+E282)</f>
        <v>144</v>
      </c>
      <c r="E282" s="13">
        <v>5.2</v>
      </c>
      <c r="F282" s="13">
        <v>3.9</v>
      </c>
      <c r="G282" s="13">
        <v>138.80000000000001</v>
      </c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100"/>
      <c r="B283" s="11" t="s">
        <v>15</v>
      </c>
      <c r="C283" s="12" t="s">
        <v>22</v>
      </c>
      <c r="D283" s="13">
        <f t="shared" si="8"/>
        <v>342.5</v>
      </c>
      <c r="E283" s="13">
        <v>342.5</v>
      </c>
      <c r="F283" s="13">
        <v>247</v>
      </c>
      <c r="G283" s="13"/>
      <c r="H283" s="19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100"/>
      <c r="B284" s="11" t="s">
        <v>24</v>
      </c>
      <c r="C284" s="12" t="s">
        <v>22</v>
      </c>
      <c r="D284" s="13">
        <f t="shared" si="8"/>
        <v>7.1</v>
      </c>
      <c r="E284" s="13">
        <v>7.1</v>
      </c>
      <c r="F284" s="13">
        <v>5.4</v>
      </c>
      <c r="G284" s="30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100"/>
      <c r="B285" s="24" t="s">
        <v>159</v>
      </c>
      <c r="C285" s="12" t="s">
        <v>22</v>
      </c>
      <c r="D285" s="13">
        <f t="shared" si="8"/>
        <v>24.9</v>
      </c>
      <c r="E285" s="13"/>
      <c r="F285" s="13"/>
      <c r="G285" s="13">
        <v>24.9</v>
      </c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102"/>
      <c r="B286" s="24" t="s">
        <v>20</v>
      </c>
      <c r="C286" s="12" t="s">
        <v>22</v>
      </c>
      <c r="D286" s="13">
        <f t="shared" si="8"/>
        <v>7.4</v>
      </c>
      <c r="E286" s="13">
        <v>4.5</v>
      </c>
      <c r="F286" s="13"/>
      <c r="G286" s="13">
        <v>2.9</v>
      </c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5" customHeight="1" x14ac:dyDescent="0.25">
      <c r="A287" s="99" t="s">
        <v>114</v>
      </c>
      <c r="B287" s="31" t="s">
        <v>117</v>
      </c>
      <c r="C287" s="32"/>
      <c r="D287" s="33">
        <f t="shared" si="8"/>
        <v>835.19999999999993</v>
      </c>
      <c r="E287" s="33">
        <f>SUM(E288:E292)</f>
        <v>835.19999999999993</v>
      </c>
      <c r="F287" s="33">
        <f>SUM(F288:F292)</f>
        <v>542.5</v>
      </c>
      <c r="G287" s="34">
        <f>SUM(G288:G292)</f>
        <v>0</v>
      </c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100"/>
      <c r="B288" s="11" t="s">
        <v>23</v>
      </c>
      <c r="C288" s="12" t="s">
        <v>22</v>
      </c>
      <c r="D288" s="13">
        <f t="shared" si="8"/>
        <v>4.8</v>
      </c>
      <c r="E288" s="13">
        <v>4.8</v>
      </c>
      <c r="F288" s="13"/>
      <c r="G288" s="13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100"/>
      <c r="B289" s="11" t="s">
        <v>23</v>
      </c>
      <c r="C289" s="12" t="s">
        <v>26</v>
      </c>
      <c r="D289" s="13">
        <f t="shared" si="8"/>
        <v>7.3</v>
      </c>
      <c r="E289" s="13">
        <v>7.3</v>
      </c>
      <c r="F289" s="13">
        <v>5</v>
      </c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100"/>
      <c r="B290" s="11" t="s">
        <v>25</v>
      </c>
      <c r="C290" s="12" t="s">
        <v>26</v>
      </c>
      <c r="D290" s="25">
        <f t="shared" si="8"/>
        <v>0.7</v>
      </c>
      <c r="E290" s="25">
        <v>0.7</v>
      </c>
      <c r="F290" s="13">
        <v>0.5</v>
      </c>
      <c r="G290" s="13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100"/>
      <c r="B291" s="11" t="s">
        <v>15</v>
      </c>
      <c r="C291" s="12" t="s">
        <v>26</v>
      </c>
      <c r="D291" s="13">
        <f t="shared" si="8"/>
        <v>820.6</v>
      </c>
      <c r="E291" s="13">
        <v>820.6</v>
      </c>
      <c r="F291" s="13">
        <v>537</v>
      </c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102"/>
      <c r="B292" s="24" t="s">
        <v>20</v>
      </c>
      <c r="C292" s="12" t="s">
        <v>26</v>
      </c>
      <c r="D292" s="13">
        <f t="shared" si="8"/>
        <v>1.8</v>
      </c>
      <c r="E292" s="13">
        <v>1.8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99" t="s">
        <v>116</v>
      </c>
      <c r="B293" s="31" t="s">
        <v>119</v>
      </c>
      <c r="C293" s="32"/>
      <c r="D293" s="33">
        <f t="shared" si="8"/>
        <v>102.10000000000001</v>
      </c>
      <c r="E293" s="33">
        <f t="shared" ref="E293:F293" si="10">SUM(E294+E295+E297)</f>
        <v>102.10000000000001</v>
      </c>
      <c r="F293" s="33">
        <f t="shared" si="10"/>
        <v>59.4</v>
      </c>
      <c r="G293" s="34">
        <f>SUM(G294+G295+G297)</f>
        <v>0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100"/>
      <c r="B294" s="11" t="s">
        <v>23</v>
      </c>
      <c r="C294" s="12" t="s">
        <v>22</v>
      </c>
      <c r="D294" s="13">
        <f t="shared" si="8"/>
        <v>1.2</v>
      </c>
      <c r="E294" s="13">
        <v>1.2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100"/>
      <c r="B295" s="11" t="s">
        <v>15</v>
      </c>
      <c r="C295" s="12" t="s">
        <v>26</v>
      </c>
      <c r="D295" s="13">
        <f t="shared" si="8"/>
        <v>97.5</v>
      </c>
      <c r="E295" s="13">
        <v>97.5</v>
      </c>
      <c r="F295" s="13">
        <v>59.4</v>
      </c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100"/>
      <c r="B296" s="20" t="s">
        <v>120</v>
      </c>
      <c r="C296" s="12"/>
      <c r="D296" s="53">
        <f t="shared" si="8"/>
        <v>4.5</v>
      </c>
      <c r="E296" s="53">
        <v>4.5</v>
      </c>
      <c r="F296" s="13"/>
      <c r="G296" s="30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102"/>
      <c r="B297" s="24" t="s">
        <v>20</v>
      </c>
      <c r="C297" s="12" t="s">
        <v>26</v>
      </c>
      <c r="D297" s="13">
        <f t="shared" si="8"/>
        <v>3.4</v>
      </c>
      <c r="E297" s="13">
        <v>3.4</v>
      </c>
      <c r="F297" s="13"/>
      <c r="G297" s="30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5" customHeight="1" x14ac:dyDescent="0.25">
      <c r="A298" s="99" t="s">
        <v>118</v>
      </c>
      <c r="B298" s="31" t="s">
        <v>122</v>
      </c>
      <c r="C298" s="32"/>
      <c r="D298" s="33">
        <f t="shared" si="8"/>
        <v>159.69999999999999</v>
      </c>
      <c r="E298" s="33">
        <f>SUM(E299+E300+E302)</f>
        <v>159.69999999999999</v>
      </c>
      <c r="F298" s="33">
        <f>SUM(F299+F300+F302)</f>
        <v>82.5</v>
      </c>
      <c r="G298" s="34">
        <f>SUM(G299+G300+G302)</f>
        <v>0</v>
      </c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100"/>
      <c r="B299" s="11" t="s">
        <v>23</v>
      </c>
      <c r="C299" s="12" t="s">
        <v>22</v>
      </c>
      <c r="D299" s="13">
        <f t="shared" si="8"/>
        <v>0</v>
      </c>
      <c r="E299" s="13"/>
      <c r="F299" s="13"/>
      <c r="G299" s="13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100"/>
      <c r="B300" s="11" t="s">
        <v>15</v>
      </c>
      <c r="C300" s="12" t="s">
        <v>26</v>
      </c>
      <c r="D300" s="13">
        <f t="shared" si="8"/>
        <v>156.69999999999999</v>
      </c>
      <c r="E300" s="13">
        <v>156.69999999999999</v>
      </c>
      <c r="F300" s="13">
        <v>82.5</v>
      </c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100"/>
      <c r="B301" s="20" t="s">
        <v>120</v>
      </c>
      <c r="C301" s="12"/>
      <c r="D301" s="53">
        <f t="shared" si="8"/>
        <v>7.3</v>
      </c>
      <c r="E301" s="53">
        <v>7.3</v>
      </c>
      <c r="F301" s="13"/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102"/>
      <c r="B302" s="24" t="s">
        <v>20</v>
      </c>
      <c r="C302" s="12" t="s">
        <v>26</v>
      </c>
      <c r="D302" s="13">
        <f t="shared" si="8"/>
        <v>3</v>
      </c>
      <c r="E302" s="13">
        <v>3</v>
      </c>
      <c r="F302" s="13"/>
      <c r="G302" s="30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5" customHeight="1" x14ac:dyDescent="0.25">
      <c r="A303" s="99" t="s">
        <v>121</v>
      </c>
      <c r="B303" s="31" t="s">
        <v>124</v>
      </c>
      <c r="C303" s="32"/>
      <c r="D303" s="33">
        <f t="shared" si="8"/>
        <v>153.1</v>
      </c>
      <c r="E303" s="33">
        <f>SUM(E304+E305+E307)</f>
        <v>153.1</v>
      </c>
      <c r="F303" s="33">
        <f>SUM(F304+F305+F307)</f>
        <v>82.2</v>
      </c>
      <c r="G303" s="34">
        <f>SUM(G304+G305+G307)</f>
        <v>0</v>
      </c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100"/>
      <c r="B304" s="11" t="s">
        <v>23</v>
      </c>
      <c r="C304" s="12" t="s">
        <v>22</v>
      </c>
      <c r="D304" s="13">
        <f t="shared" si="8"/>
        <v>5.0999999999999996</v>
      </c>
      <c r="E304" s="13">
        <v>5.0999999999999996</v>
      </c>
      <c r="F304" s="13"/>
      <c r="G304" s="13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100"/>
      <c r="B305" s="11" t="s">
        <v>15</v>
      </c>
      <c r="C305" s="12" t="s">
        <v>26</v>
      </c>
      <c r="D305" s="13">
        <f t="shared" si="8"/>
        <v>146.19999999999999</v>
      </c>
      <c r="E305" s="13">
        <v>146.19999999999999</v>
      </c>
      <c r="F305" s="13">
        <v>82.2</v>
      </c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100"/>
      <c r="B306" s="20" t="s">
        <v>120</v>
      </c>
      <c r="C306" s="12"/>
      <c r="D306" s="53">
        <f t="shared" si="8"/>
        <v>6.8</v>
      </c>
      <c r="E306" s="53">
        <v>6.8</v>
      </c>
      <c r="F306" s="13"/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102"/>
      <c r="B307" s="24" t="s">
        <v>20</v>
      </c>
      <c r="C307" s="12" t="s">
        <v>26</v>
      </c>
      <c r="D307" s="13">
        <f t="shared" si="8"/>
        <v>1.8</v>
      </c>
      <c r="E307" s="13">
        <v>1.8</v>
      </c>
      <c r="F307" s="13"/>
      <c r="G307" s="30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5" customHeight="1" x14ac:dyDescent="0.25">
      <c r="A308" s="99" t="s">
        <v>123</v>
      </c>
      <c r="B308" s="31" t="s">
        <v>126</v>
      </c>
      <c r="C308" s="32"/>
      <c r="D308" s="33">
        <f t="shared" si="8"/>
        <v>392.70000000000005</v>
      </c>
      <c r="E308" s="33">
        <f>SUM(E309+E310+E312+E314)</f>
        <v>216.3</v>
      </c>
      <c r="F308" s="33">
        <f>SUM(F309+F310+F312+F314)</f>
        <v>125.8</v>
      </c>
      <c r="G308" s="33">
        <f>SUM(G309+G310+G312+G314+G311)</f>
        <v>176.4</v>
      </c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100"/>
      <c r="B309" s="11" t="s">
        <v>23</v>
      </c>
      <c r="C309" s="12" t="s">
        <v>22</v>
      </c>
      <c r="D309" s="13">
        <f t="shared" si="8"/>
        <v>1.6</v>
      </c>
      <c r="E309" s="13">
        <v>1.6</v>
      </c>
      <c r="F309" s="13"/>
      <c r="G309" s="13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100"/>
      <c r="B310" s="11" t="s">
        <v>23</v>
      </c>
      <c r="C310" s="12" t="s">
        <v>26</v>
      </c>
      <c r="D310" s="25">
        <f t="shared" si="8"/>
        <v>149.9</v>
      </c>
      <c r="E310" s="25"/>
      <c r="F310" s="13"/>
      <c r="G310" s="13">
        <v>149.9</v>
      </c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100"/>
      <c r="B311" s="11" t="s">
        <v>25</v>
      </c>
      <c r="C311" s="12" t="s">
        <v>26</v>
      </c>
      <c r="D311" s="25">
        <f t="shared" si="8"/>
        <v>26.5</v>
      </c>
      <c r="E311" s="25"/>
      <c r="F311" s="13"/>
      <c r="G311" s="13">
        <v>26.5</v>
      </c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100"/>
      <c r="B312" s="11" t="s">
        <v>15</v>
      </c>
      <c r="C312" s="12" t="s">
        <v>26</v>
      </c>
      <c r="D312" s="13">
        <f t="shared" si="8"/>
        <v>209.8</v>
      </c>
      <c r="E312" s="13">
        <v>209.8</v>
      </c>
      <c r="F312" s="13">
        <v>125.8</v>
      </c>
      <c r="G312" s="13"/>
      <c r="H312" s="19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2.75" customHeight="1" x14ac:dyDescent="0.25">
      <c r="A313" s="100"/>
      <c r="B313" s="20" t="s">
        <v>120</v>
      </c>
      <c r="C313" s="12"/>
      <c r="D313" s="53">
        <f t="shared" si="8"/>
        <v>10</v>
      </c>
      <c r="E313" s="53">
        <v>10</v>
      </c>
      <c r="F313" s="13"/>
      <c r="G313" s="13"/>
      <c r="H313" s="19"/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102"/>
      <c r="B314" s="24" t="s">
        <v>20</v>
      </c>
      <c r="C314" s="12" t="s">
        <v>26</v>
      </c>
      <c r="D314" s="13">
        <f t="shared" ref="D314:D368" si="11">SUM(G314+E314)</f>
        <v>4.9000000000000004</v>
      </c>
      <c r="E314" s="13">
        <v>4.9000000000000004</v>
      </c>
      <c r="F314" s="13"/>
      <c r="G314" s="30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5" customHeight="1" x14ac:dyDescent="0.25">
      <c r="A315" s="99" t="s">
        <v>125</v>
      </c>
      <c r="B315" s="31" t="s">
        <v>128</v>
      </c>
      <c r="C315" s="32"/>
      <c r="D315" s="33">
        <f t="shared" si="11"/>
        <v>154.20000000000002</v>
      </c>
      <c r="E315" s="33">
        <f t="shared" ref="E315" si="12">SUM(E316+E317+E319)</f>
        <v>154.20000000000002</v>
      </c>
      <c r="F315" s="33">
        <f>SUM(F316+F317+F319)</f>
        <v>79.7</v>
      </c>
      <c r="G315" s="34">
        <f>SUM(G316+G317+G319)</f>
        <v>0</v>
      </c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100"/>
      <c r="B316" s="11" t="s">
        <v>23</v>
      </c>
      <c r="C316" s="12" t="s">
        <v>22</v>
      </c>
      <c r="D316" s="13">
        <f t="shared" si="11"/>
        <v>2.9</v>
      </c>
      <c r="E316" s="13">
        <v>2.9</v>
      </c>
      <c r="F316" s="13"/>
      <c r="G316" s="13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100"/>
      <c r="B317" s="11" t="s">
        <v>15</v>
      </c>
      <c r="C317" s="12" t="s">
        <v>26</v>
      </c>
      <c r="D317" s="13">
        <f t="shared" si="11"/>
        <v>146.30000000000001</v>
      </c>
      <c r="E317" s="13">
        <v>146.30000000000001</v>
      </c>
      <c r="F317" s="13">
        <v>79.7</v>
      </c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100"/>
      <c r="B318" s="20" t="s">
        <v>120</v>
      </c>
      <c r="C318" s="12"/>
      <c r="D318" s="53">
        <f t="shared" si="11"/>
        <v>16.399999999999999</v>
      </c>
      <c r="E318" s="53">
        <v>16.399999999999999</v>
      </c>
      <c r="F318" s="13"/>
      <c r="G318" s="30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102"/>
      <c r="B319" s="24" t="s">
        <v>20</v>
      </c>
      <c r="C319" s="12" t="s">
        <v>26</v>
      </c>
      <c r="D319" s="13">
        <f t="shared" si="11"/>
        <v>5</v>
      </c>
      <c r="E319" s="13">
        <v>5</v>
      </c>
      <c r="F319" s="13"/>
      <c r="G319" s="30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5" customHeight="1" x14ac:dyDescent="0.25">
      <c r="A320" s="99" t="s">
        <v>127</v>
      </c>
      <c r="B320" s="31" t="s">
        <v>130</v>
      </c>
      <c r="C320" s="32"/>
      <c r="D320" s="33">
        <f t="shared" si="11"/>
        <v>169.6</v>
      </c>
      <c r="E320" s="33">
        <f t="shared" ref="E320:F320" si="13">SUM(E321+E324+E326)</f>
        <v>169.6</v>
      </c>
      <c r="F320" s="33">
        <f t="shared" si="13"/>
        <v>87.8</v>
      </c>
      <c r="G320" s="34">
        <f>SUM(G321+G324+G326)</f>
        <v>0</v>
      </c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100"/>
      <c r="B321" s="11" t="s">
        <v>23</v>
      </c>
      <c r="C321" s="12" t="s">
        <v>22</v>
      </c>
      <c r="D321" s="13">
        <f t="shared" si="11"/>
        <v>6.9</v>
      </c>
      <c r="E321" s="13">
        <v>6.9</v>
      </c>
      <c r="F321" s="13"/>
      <c r="G321" s="13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100"/>
      <c r="B322" s="11" t="s">
        <v>23</v>
      </c>
      <c r="C322" s="12" t="s">
        <v>26</v>
      </c>
      <c r="D322" s="13">
        <f t="shared" si="11"/>
        <v>3.9</v>
      </c>
      <c r="E322" s="13">
        <v>3.9</v>
      </c>
      <c r="F322" s="13"/>
      <c r="G322" s="13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2.75" customHeight="1" x14ac:dyDescent="0.25">
      <c r="A323" s="100"/>
      <c r="B323" s="11" t="s">
        <v>25</v>
      </c>
      <c r="C323" s="12" t="s">
        <v>26</v>
      </c>
      <c r="D323" s="13">
        <f t="shared" si="11"/>
        <v>0.7</v>
      </c>
      <c r="E323" s="13">
        <v>0.7</v>
      </c>
      <c r="F323" s="13"/>
      <c r="G323" s="13"/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100"/>
      <c r="B324" s="11" t="s">
        <v>15</v>
      </c>
      <c r="C324" s="12" t="s">
        <v>26</v>
      </c>
      <c r="D324" s="13">
        <f t="shared" si="11"/>
        <v>159.19999999999999</v>
      </c>
      <c r="E324" s="13">
        <v>159.19999999999999</v>
      </c>
      <c r="F324" s="13">
        <v>87.8</v>
      </c>
      <c r="G324" s="30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100"/>
      <c r="B325" s="20" t="s">
        <v>120</v>
      </c>
      <c r="C325" s="12"/>
      <c r="D325" s="53">
        <f t="shared" si="11"/>
        <v>10.9</v>
      </c>
      <c r="E325" s="53">
        <v>10.9</v>
      </c>
      <c r="F325" s="13"/>
      <c r="G325" s="30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102"/>
      <c r="B326" s="24" t="s">
        <v>20</v>
      </c>
      <c r="C326" s="12" t="s">
        <v>26</v>
      </c>
      <c r="D326" s="13">
        <f t="shared" si="11"/>
        <v>3.5</v>
      </c>
      <c r="E326" s="13">
        <v>3.5</v>
      </c>
      <c r="F326" s="13"/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5" customHeight="1" x14ac:dyDescent="0.25">
      <c r="A327" s="99" t="s">
        <v>129</v>
      </c>
      <c r="B327" s="31" t="s">
        <v>132</v>
      </c>
      <c r="C327" s="32"/>
      <c r="D327" s="33">
        <f t="shared" si="11"/>
        <v>103.2</v>
      </c>
      <c r="E327" s="33">
        <f>SUM(E328+E330)</f>
        <v>103.2</v>
      </c>
      <c r="F327" s="33">
        <f>SUM(F328+F330)</f>
        <v>56.3</v>
      </c>
      <c r="G327" s="34">
        <f>SUM(G328+G330)</f>
        <v>0</v>
      </c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2.75" customHeight="1" x14ac:dyDescent="0.25">
      <c r="A328" s="100"/>
      <c r="B328" s="11" t="s">
        <v>15</v>
      </c>
      <c r="C328" s="12" t="s">
        <v>26</v>
      </c>
      <c r="D328" s="13">
        <f t="shared" si="11"/>
        <v>102.9</v>
      </c>
      <c r="E328" s="13">
        <v>102.9</v>
      </c>
      <c r="F328" s="13">
        <v>56.3</v>
      </c>
      <c r="G328" s="30"/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2.75" customHeight="1" x14ac:dyDescent="0.25">
      <c r="A329" s="100"/>
      <c r="B329" s="20" t="s">
        <v>120</v>
      </c>
      <c r="C329" s="12"/>
      <c r="D329" s="53">
        <f t="shared" si="11"/>
        <v>5.5</v>
      </c>
      <c r="E329" s="53">
        <v>5.5</v>
      </c>
      <c r="F329" s="13"/>
      <c r="G329" s="30"/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102"/>
      <c r="B330" s="24" t="s">
        <v>20</v>
      </c>
      <c r="C330" s="12" t="s">
        <v>26</v>
      </c>
      <c r="D330" s="13">
        <f t="shared" si="11"/>
        <v>0.3</v>
      </c>
      <c r="E330" s="13">
        <v>0.3</v>
      </c>
      <c r="F330" s="13"/>
      <c r="G330" s="30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5" customHeight="1" x14ac:dyDescent="0.25">
      <c r="A331" s="99" t="s">
        <v>131</v>
      </c>
      <c r="B331" s="31" t="s">
        <v>134</v>
      </c>
      <c r="C331" s="32"/>
      <c r="D331" s="33">
        <f t="shared" si="11"/>
        <v>144.6</v>
      </c>
      <c r="E331" s="33">
        <f t="shared" ref="E331:F331" si="14">SUM(E332+E333+E335)</f>
        <v>144.6</v>
      </c>
      <c r="F331" s="33">
        <f t="shared" si="14"/>
        <v>82.6</v>
      </c>
      <c r="G331" s="34">
        <f>SUM(G332+G333+G335)</f>
        <v>0</v>
      </c>
      <c r="N331" s="50"/>
      <c r="O331" s="45"/>
      <c r="P331" s="46"/>
      <c r="Q331" s="48"/>
      <c r="R331" s="48"/>
      <c r="S331" s="48"/>
      <c r="T331" s="48"/>
      <c r="U331" s="47"/>
      <c r="V331" s="47"/>
    </row>
    <row r="332" spans="1:22" ht="12.75" customHeight="1" x14ac:dyDescent="0.25">
      <c r="A332" s="100"/>
      <c r="B332" s="11" t="s">
        <v>23</v>
      </c>
      <c r="C332" s="12" t="s">
        <v>22</v>
      </c>
      <c r="D332" s="13">
        <f t="shared" si="11"/>
        <v>6.2</v>
      </c>
      <c r="E332" s="13">
        <v>6.2</v>
      </c>
      <c r="F332" s="13"/>
      <c r="G332" s="13"/>
      <c r="N332" s="50"/>
      <c r="O332" s="45"/>
      <c r="P332" s="46"/>
      <c r="Q332" s="48"/>
      <c r="R332" s="48"/>
      <c r="S332" s="48"/>
      <c r="T332" s="48"/>
      <c r="U332" s="47"/>
      <c r="V332" s="47"/>
    </row>
    <row r="333" spans="1:22" ht="12.75" customHeight="1" x14ac:dyDescent="0.25">
      <c r="A333" s="100"/>
      <c r="B333" s="11" t="s">
        <v>15</v>
      </c>
      <c r="C333" s="12" t="s">
        <v>26</v>
      </c>
      <c r="D333" s="13">
        <f t="shared" si="11"/>
        <v>136.9</v>
      </c>
      <c r="E333" s="13">
        <v>136.9</v>
      </c>
      <c r="F333" s="13">
        <v>82.6</v>
      </c>
      <c r="G333" s="30"/>
      <c r="N333" s="50"/>
      <c r="O333" s="45"/>
      <c r="P333" s="46"/>
      <c r="Q333" s="48"/>
      <c r="R333" s="48"/>
      <c r="S333" s="48"/>
      <c r="T333" s="48"/>
      <c r="U333" s="47"/>
      <c r="V333" s="47"/>
    </row>
    <row r="334" spans="1:22" ht="12.75" customHeight="1" x14ac:dyDescent="0.25">
      <c r="A334" s="100"/>
      <c r="B334" s="20" t="s">
        <v>120</v>
      </c>
      <c r="C334" s="12"/>
      <c r="D334" s="53">
        <f t="shared" si="11"/>
        <v>9.6</v>
      </c>
      <c r="E334" s="53">
        <v>9.6</v>
      </c>
      <c r="F334" s="13"/>
      <c r="G334" s="30"/>
      <c r="N334" s="50"/>
      <c r="O334" s="45"/>
      <c r="P334" s="46"/>
      <c r="Q334" s="48"/>
      <c r="R334" s="48"/>
      <c r="S334" s="48"/>
      <c r="T334" s="48"/>
      <c r="U334" s="47"/>
      <c r="V334" s="47"/>
    </row>
    <row r="335" spans="1:22" ht="12.75" customHeight="1" x14ac:dyDescent="0.25">
      <c r="A335" s="102"/>
      <c r="B335" s="24" t="s">
        <v>20</v>
      </c>
      <c r="C335" s="12" t="s">
        <v>26</v>
      </c>
      <c r="D335" s="13">
        <f t="shared" si="11"/>
        <v>1.5</v>
      </c>
      <c r="E335" s="13">
        <v>1.5</v>
      </c>
      <c r="F335" s="13"/>
      <c r="G335" s="30"/>
      <c r="N335" s="50"/>
      <c r="O335" s="45"/>
      <c r="P335" s="46"/>
      <c r="Q335" s="48"/>
      <c r="R335" s="48"/>
      <c r="S335" s="48"/>
      <c r="T335" s="48"/>
      <c r="U335" s="47"/>
      <c r="V335" s="47"/>
    </row>
    <row r="336" spans="1:22" ht="15" customHeight="1" x14ac:dyDescent="0.25">
      <c r="A336" s="99" t="s">
        <v>133</v>
      </c>
      <c r="B336" s="31" t="s">
        <v>136</v>
      </c>
      <c r="C336" s="32"/>
      <c r="D336" s="33">
        <f t="shared" si="11"/>
        <v>148.1</v>
      </c>
      <c r="E336" s="33">
        <f>SUM(E338+E337+E340)</f>
        <v>148.1</v>
      </c>
      <c r="F336" s="33">
        <f>SUM(F338+F337+F340)</f>
        <v>78.3</v>
      </c>
      <c r="G336" s="34">
        <f>SUM(G338+G337+G340)</f>
        <v>0</v>
      </c>
      <c r="N336" s="50"/>
      <c r="O336" s="45"/>
      <c r="P336" s="46"/>
      <c r="Q336" s="48"/>
      <c r="R336" s="48"/>
      <c r="S336" s="48"/>
      <c r="T336" s="48"/>
      <c r="U336" s="47"/>
      <c r="V336" s="47"/>
    </row>
    <row r="337" spans="1:22" ht="12.75" customHeight="1" x14ac:dyDescent="0.25">
      <c r="A337" s="100"/>
      <c r="B337" s="11" t="s">
        <v>23</v>
      </c>
      <c r="C337" s="12" t="s">
        <v>22</v>
      </c>
      <c r="D337" s="25">
        <f>SUM(G337+E337)</f>
        <v>6.9</v>
      </c>
      <c r="E337" s="25">
        <v>6.9</v>
      </c>
      <c r="F337" s="13"/>
      <c r="G337" s="34"/>
      <c r="N337" s="50"/>
      <c r="O337" s="45"/>
      <c r="P337" s="46"/>
      <c r="Q337" s="48"/>
      <c r="R337" s="48"/>
      <c r="S337" s="48"/>
      <c r="T337" s="48"/>
      <c r="U337" s="47"/>
      <c r="V337" s="47"/>
    </row>
    <row r="338" spans="1:22" ht="12.75" customHeight="1" x14ac:dyDescent="0.25">
      <c r="A338" s="100"/>
      <c r="B338" s="11" t="s">
        <v>15</v>
      </c>
      <c r="C338" s="12" t="s">
        <v>26</v>
      </c>
      <c r="D338" s="13">
        <f t="shared" si="11"/>
        <v>137.69999999999999</v>
      </c>
      <c r="E338" s="13">
        <v>137.69999999999999</v>
      </c>
      <c r="F338" s="13">
        <v>78.3</v>
      </c>
      <c r="G338" s="30"/>
      <c r="N338" s="50"/>
      <c r="O338" s="45"/>
      <c r="P338" s="46"/>
      <c r="Q338" s="48"/>
      <c r="R338" s="48"/>
      <c r="S338" s="48"/>
      <c r="T338" s="48"/>
      <c r="U338" s="47"/>
      <c r="V338" s="47"/>
    </row>
    <row r="339" spans="1:22" ht="12.75" customHeight="1" x14ac:dyDescent="0.25">
      <c r="A339" s="100"/>
      <c r="B339" s="20" t="s">
        <v>120</v>
      </c>
      <c r="C339" s="12"/>
      <c r="D339" s="53">
        <f t="shared" si="11"/>
        <v>7.3</v>
      </c>
      <c r="E339" s="53">
        <v>7.3</v>
      </c>
      <c r="F339" s="13"/>
      <c r="G339" s="30"/>
      <c r="N339" s="50"/>
      <c r="O339" s="45"/>
      <c r="P339" s="46"/>
      <c r="Q339" s="48"/>
      <c r="R339" s="48"/>
      <c r="S339" s="48"/>
      <c r="T339" s="48"/>
      <c r="U339" s="47"/>
      <c r="V339" s="47"/>
    </row>
    <row r="340" spans="1:22" ht="12.75" customHeight="1" x14ac:dyDescent="0.25">
      <c r="A340" s="102"/>
      <c r="B340" s="24" t="s">
        <v>20</v>
      </c>
      <c r="C340" s="12" t="s">
        <v>26</v>
      </c>
      <c r="D340" s="13">
        <f t="shared" si="11"/>
        <v>3.5</v>
      </c>
      <c r="E340" s="13">
        <v>3.5</v>
      </c>
      <c r="F340" s="13"/>
      <c r="G340" s="30"/>
      <c r="N340" s="50"/>
      <c r="O340" s="45"/>
      <c r="P340" s="46"/>
      <c r="Q340" s="48"/>
      <c r="R340" s="48"/>
      <c r="S340" s="48"/>
      <c r="T340" s="48"/>
      <c r="U340" s="47"/>
      <c r="V340" s="47"/>
    </row>
    <row r="341" spans="1:22" ht="15" customHeight="1" x14ac:dyDescent="0.25">
      <c r="A341" s="99" t="s">
        <v>135</v>
      </c>
      <c r="B341" s="31" t="s">
        <v>138</v>
      </c>
      <c r="C341" s="32"/>
      <c r="D341" s="33">
        <f t="shared" si="11"/>
        <v>131.80000000000001</v>
      </c>
      <c r="E341" s="33">
        <f t="shared" ref="E341:F341" si="15">SUM(E342+E343+E345)</f>
        <v>130</v>
      </c>
      <c r="F341" s="33">
        <f t="shared" si="15"/>
        <v>62.3</v>
      </c>
      <c r="G341" s="33">
        <f>SUM(G342+G343+G345)</f>
        <v>1.8</v>
      </c>
      <c r="N341" s="50"/>
      <c r="O341" s="45"/>
      <c r="P341" s="46"/>
      <c r="Q341" s="48"/>
      <c r="R341" s="48"/>
      <c r="S341" s="48"/>
      <c r="T341" s="48"/>
      <c r="U341" s="47"/>
      <c r="V341" s="47"/>
    </row>
    <row r="342" spans="1:22" ht="12.75" customHeight="1" x14ac:dyDescent="0.25">
      <c r="A342" s="100"/>
      <c r="B342" s="11" t="s">
        <v>23</v>
      </c>
      <c r="C342" s="12" t="s">
        <v>22</v>
      </c>
      <c r="D342" s="13">
        <f t="shared" si="11"/>
        <v>3.6</v>
      </c>
      <c r="E342" s="13">
        <v>3.6</v>
      </c>
      <c r="F342" s="13"/>
      <c r="G342" s="13"/>
      <c r="N342" s="50"/>
      <c r="O342" s="45"/>
      <c r="P342" s="46"/>
      <c r="Q342" s="48"/>
      <c r="R342" s="48"/>
      <c r="S342" s="48"/>
      <c r="T342" s="48"/>
      <c r="U342" s="47"/>
      <c r="V342" s="47"/>
    </row>
    <row r="343" spans="1:22" ht="12.75" customHeight="1" x14ac:dyDescent="0.25">
      <c r="A343" s="100"/>
      <c r="B343" s="11" t="s">
        <v>15</v>
      </c>
      <c r="C343" s="12" t="s">
        <v>26</v>
      </c>
      <c r="D343" s="13">
        <f t="shared" si="11"/>
        <v>121.6</v>
      </c>
      <c r="E343" s="13">
        <v>121.6</v>
      </c>
      <c r="F343" s="13">
        <v>62.3</v>
      </c>
      <c r="G343" s="13"/>
      <c r="N343" s="50"/>
      <c r="O343" s="45"/>
      <c r="P343" s="46"/>
      <c r="Q343" s="48"/>
      <c r="R343" s="48"/>
      <c r="S343" s="48"/>
      <c r="T343" s="48"/>
      <c r="U343" s="47"/>
      <c r="V343" s="47"/>
    </row>
    <row r="344" spans="1:22" ht="12.75" customHeight="1" x14ac:dyDescent="0.25">
      <c r="A344" s="100"/>
      <c r="B344" s="20" t="s">
        <v>120</v>
      </c>
      <c r="C344" s="12"/>
      <c r="D344" s="53">
        <f t="shared" si="11"/>
        <v>6.4</v>
      </c>
      <c r="E344" s="53">
        <v>6.4</v>
      </c>
      <c r="F344" s="13"/>
      <c r="G344" s="13"/>
      <c r="N344" s="50"/>
      <c r="O344" s="45"/>
      <c r="P344" s="46"/>
      <c r="Q344" s="48"/>
      <c r="R344" s="48"/>
      <c r="S344" s="48"/>
      <c r="T344" s="48"/>
      <c r="U344" s="47"/>
      <c r="V344" s="47"/>
    </row>
    <row r="345" spans="1:22" ht="12.75" customHeight="1" x14ac:dyDescent="0.25">
      <c r="A345" s="102"/>
      <c r="B345" s="24" t="s">
        <v>20</v>
      </c>
      <c r="C345" s="12" t="s">
        <v>26</v>
      </c>
      <c r="D345" s="13">
        <f t="shared" si="11"/>
        <v>6.6</v>
      </c>
      <c r="E345" s="13">
        <v>4.8</v>
      </c>
      <c r="F345" s="13"/>
      <c r="G345" s="13">
        <v>1.8</v>
      </c>
      <c r="S345" s="48"/>
      <c r="T345" s="48"/>
      <c r="U345" s="47"/>
      <c r="V345" s="47"/>
    </row>
    <row r="346" spans="1:22" ht="15" customHeight="1" x14ac:dyDescent="0.25">
      <c r="A346" s="99" t="s">
        <v>137</v>
      </c>
      <c r="B346" s="31" t="s">
        <v>140</v>
      </c>
      <c r="C346" s="32"/>
      <c r="D346" s="33">
        <f t="shared" si="11"/>
        <v>130.9</v>
      </c>
      <c r="E346" s="33">
        <f t="shared" ref="E346:F346" si="16">SUM(E347+E348+E350)</f>
        <v>130.9</v>
      </c>
      <c r="F346" s="33">
        <f t="shared" si="16"/>
        <v>71.900000000000006</v>
      </c>
      <c r="G346" s="34">
        <f>SUM(G347+G348+G350)</f>
        <v>0</v>
      </c>
      <c r="S346" s="48"/>
      <c r="T346" s="48"/>
      <c r="U346" s="47"/>
      <c r="V346" s="47"/>
    </row>
    <row r="347" spans="1:22" ht="12.75" customHeight="1" x14ac:dyDescent="0.25">
      <c r="A347" s="100"/>
      <c r="B347" s="11" t="s">
        <v>23</v>
      </c>
      <c r="C347" s="12" t="s">
        <v>22</v>
      </c>
      <c r="D347" s="13">
        <f t="shared" si="11"/>
        <v>2.1</v>
      </c>
      <c r="E347" s="13">
        <v>2.1</v>
      </c>
      <c r="F347" s="13"/>
      <c r="G347" s="13"/>
      <c r="S347" s="48"/>
      <c r="T347" s="48"/>
      <c r="U347" s="47"/>
      <c r="V347" s="47"/>
    </row>
    <row r="348" spans="1:22" ht="12.75" customHeight="1" x14ac:dyDescent="0.25">
      <c r="A348" s="100"/>
      <c r="B348" s="11" t="s">
        <v>15</v>
      </c>
      <c r="C348" s="12" t="s">
        <v>26</v>
      </c>
      <c r="D348" s="13">
        <f t="shared" si="11"/>
        <v>127.4</v>
      </c>
      <c r="E348" s="13">
        <v>127.4</v>
      </c>
      <c r="F348" s="13">
        <v>71.900000000000006</v>
      </c>
      <c r="G348" s="30"/>
      <c r="S348" s="48"/>
      <c r="T348" s="48"/>
      <c r="U348" s="47"/>
      <c r="V348" s="47"/>
    </row>
    <row r="349" spans="1:22" ht="12.75" customHeight="1" x14ac:dyDescent="0.25">
      <c r="A349" s="100"/>
      <c r="B349" s="20" t="s">
        <v>120</v>
      </c>
      <c r="C349" s="12"/>
      <c r="D349" s="53">
        <f t="shared" si="11"/>
        <v>10.8</v>
      </c>
      <c r="E349" s="53">
        <v>10.8</v>
      </c>
      <c r="F349" s="13"/>
      <c r="G349" s="30"/>
      <c r="S349" s="48"/>
      <c r="T349" s="48"/>
      <c r="U349" s="47"/>
      <c r="V349" s="47"/>
    </row>
    <row r="350" spans="1:22" ht="12.75" customHeight="1" x14ac:dyDescent="0.25">
      <c r="A350" s="102"/>
      <c r="B350" s="24" t="s">
        <v>20</v>
      </c>
      <c r="C350" s="12" t="s">
        <v>26</v>
      </c>
      <c r="D350" s="13">
        <f t="shared" si="11"/>
        <v>1.4</v>
      </c>
      <c r="E350" s="13">
        <v>1.4</v>
      </c>
      <c r="F350" s="13"/>
      <c r="G350" s="30"/>
      <c r="S350" s="48"/>
      <c r="T350" s="48"/>
      <c r="U350" s="47"/>
      <c r="V350" s="47"/>
    </row>
    <row r="351" spans="1:22" ht="15" customHeight="1" x14ac:dyDescent="0.25">
      <c r="A351" s="99" t="s">
        <v>139</v>
      </c>
      <c r="B351" s="31" t="s">
        <v>142</v>
      </c>
      <c r="C351" s="32"/>
      <c r="D351" s="33">
        <f t="shared" si="11"/>
        <v>94.4</v>
      </c>
      <c r="E351" s="33">
        <f t="shared" ref="E351:F351" si="17">SUM(E352+E353+E355)</f>
        <v>94.4</v>
      </c>
      <c r="F351" s="33">
        <f t="shared" si="17"/>
        <v>51.2</v>
      </c>
      <c r="G351" s="34">
        <f>SUM(G352+G353+G355)</f>
        <v>0</v>
      </c>
      <c r="S351" s="48"/>
      <c r="T351" s="48"/>
      <c r="U351" s="47"/>
      <c r="V351" s="47"/>
    </row>
    <row r="352" spans="1:22" ht="12.75" customHeight="1" x14ac:dyDescent="0.25">
      <c r="A352" s="100"/>
      <c r="B352" s="11" t="s">
        <v>23</v>
      </c>
      <c r="C352" s="12" t="s">
        <v>22</v>
      </c>
      <c r="D352" s="13">
        <f t="shared" si="11"/>
        <v>1.6</v>
      </c>
      <c r="E352" s="13">
        <v>1.6</v>
      </c>
      <c r="F352" s="13"/>
      <c r="G352" s="13"/>
      <c r="S352" s="48"/>
      <c r="T352" s="48"/>
      <c r="U352" s="47"/>
      <c r="V352" s="47"/>
    </row>
    <row r="353" spans="1:22" ht="12.75" customHeight="1" x14ac:dyDescent="0.25">
      <c r="A353" s="100"/>
      <c r="B353" s="11" t="s">
        <v>15</v>
      </c>
      <c r="C353" s="12" t="s">
        <v>26</v>
      </c>
      <c r="D353" s="13">
        <f t="shared" si="11"/>
        <v>90.9</v>
      </c>
      <c r="E353" s="13">
        <v>90.9</v>
      </c>
      <c r="F353" s="13">
        <v>51.2</v>
      </c>
      <c r="G353" s="30"/>
      <c r="S353" s="48"/>
      <c r="T353" s="48"/>
      <c r="U353" s="47"/>
      <c r="V353" s="47"/>
    </row>
    <row r="354" spans="1:22" ht="12.75" customHeight="1" x14ac:dyDescent="0.25">
      <c r="A354" s="100"/>
      <c r="B354" s="20" t="s">
        <v>120</v>
      </c>
      <c r="C354" s="12"/>
      <c r="D354" s="53">
        <f t="shared" si="11"/>
        <v>4.5</v>
      </c>
      <c r="E354" s="53">
        <v>4.5</v>
      </c>
      <c r="F354" s="13"/>
      <c r="G354" s="30"/>
      <c r="S354" s="48"/>
      <c r="T354" s="48"/>
      <c r="U354" s="47"/>
      <c r="V354" s="47"/>
    </row>
    <row r="355" spans="1:22" ht="12.75" customHeight="1" x14ac:dyDescent="0.25">
      <c r="A355" s="102"/>
      <c r="B355" s="24" t="s">
        <v>20</v>
      </c>
      <c r="C355" s="12" t="s">
        <v>26</v>
      </c>
      <c r="D355" s="13">
        <f t="shared" si="11"/>
        <v>1.9</v>
      </c>
      <c r="E355" s="13">
        <v>1.9</v>
      </c>
      <c r="F355" s="13"/>
      <c r="G355" s="30"/>
      <c r="S355" s="48"/>
      <c r="T355" s="48"/>
      <c r="U355" s="47"/>
      <c r="V355" s="47"/>
    </row>
    <row r="356" spans="1:22" ht="15" customHeight="1" x14ac:dyDescent="0.25">
      <c r="A356" s="99" t="s">
        <v>141</v>
      </c>
      <c r="B356" s="31" t="s">
        <v>144</v>
      </c>
      <c r="C356" s="32"/>
      <c r="D356" s="33">
        <f t="shared" si="11"/>
        <v>1003.9</v>
      </c>
      <c r="E356" s="33">
        <f>SUM(E357:E361)</f>
        <v>784.5</v>
      </c>
      <c r="F356" s="33">
        <f>SUM(F357:F361)</f>
        <v>450.1</v>
      </c>
      <c r="G356" s="33">
        <f>SUM(G357:G361)</f>
        <v>219.4</v>
      </c>
      <c r="S356" s="48"/>
      <c r="T356" s="48"/>
      <c r="U356" s="47"/>
      <c r="V356" s="47"/>
    </row>
    <row r="357" spans="1:22" ht="12.75" customHeight="1" x14ac:dyDescent="0.25">
      <c r="A357" s="100"/>
      <c r="B357" s="27" t="s">
        <v>21</v>
      </c>
      <c r="C357" s="12" t="s">
        <v>16</v>
      </c>
      <c r="D357" s="13">
        <f t="shared" si="11"/>
        <v>115</v>
      </c>
      <c r="E357" s="13">
        <v>115</v>
      </c>
      <c r="F357" s="13">
        <v>83.5</v>
      </c>
      <c r="G357" s="13"/>
      <c r="S357" s="48"/>
      <c r="T357" s="48"/>
      <c r="U357" s="47"/>
      <c r="V357" s="47"/>
    </row>
    <row r="358" spans="1:22" ht="12.75" customHeight="1" x14ac:dyDescent="0.25">
      <c r="A358" s="100"/>
      <c r="B358" s="11" t="s">
        <v>23</v>
      </c>
      <c r="C358" s="12" t="s">
        <v>29</v>
      </c>
      <c r="D358" s="13">
        <f t="shared" si="11"/>
        <v>215.4</v>
      </c>
      <c r="E358" s="13">
        <v>69.400000000000006</v>
      </c>
      <c r="F358" s="13">
        <v>42.4</v>
      </c>
      <c r="G358" s="13">
        <v>146</v>
      </c>
      <c r="S358" s="48"/>
      <c r="T358" s="48"/>
      <c r="U358" s="47"/>
      <c r="V358" s="47"/>
    </row>
    <row r="359" spans="1:22" ht="12.75" customHeight="1" x14ac:dyDescent="0.25">
      <c r="A359" s="100"/>
      <c r="B359" s="11" t="s">
        <v>28</v>
      </c>
      <c r="C359" s="12" t="s">
        <v>29</v>
      </c>
      <c r="D359" s="13">
        <f t="shared" si="11"/>
        <v>431.2</v>
      </c>
      <c r="E359" s="13">
        <v>424.2</v>
      </c>
      <c r="F359" s="13">
        <v>298.7</v>
      </c>
      <c r="G359" s="13">
        <v>7</v>
      </c>
      <c r="H359" s="19"/>
      <c r="S359" s="48"/>
      <c r="T359" s="48"/>
      <c r="U359" s="47"/>
      <c r="V359" s="47"/>
    </row>
    <row r="360" spans="1:22" ht="12.75" customHeight="1" x14ac:dyDescent="0.25">
      <c r="A360" s="100"/>
      <c r="B360" s="24" t="s">
        <v>159</v>
      </c>
      <c r="C360" s="12" t="s">
        <v>29</v>
      </c>
      <c r="D360" s="13">
        <f t="shared" si="11"/>
        <v>76.100000000000009</v>
      </c>
      <c r="E360" s="13">
        <v>9.6999999999999993</v>
      </c>
      <c r="F360" s="13"/>
      <c r="G360" s="13">
        <v>66.400000000000006</v>
      </c>
      <c r="H360" s="19"/>
      <c r="S360" s="48"/>
      <c r="T360" s="48"/>
      <c r="U360" s="47"/>
      <c r="V360" s="47"/>
    </row>
    <row r="361" spans="1:22" ht="12.75" customHeight="1" x14ac:dyDescent="0.25">
      <c r="A361" s="102"/>
      <c r="B361" s="24" t="s">
        <v>20</v>
      </c>
      <c r="C361" s="12" t="s">
        <v>29</v>
      </c>
      <c r="D361" s="13">
        <f t="shared" si="11"/>
        <v>166.2</v>
      </c>
      <c r="E361" s="13">
        <v>166.2</v>
      </c>
      <c r="F361" s="13">
        <v>25.5</v>
      </c>
      <c r="G361" s="30"/>
      <c r="S361" s="48"/>
      <c r="T361" s="48"/>
      <c r="U361" s="47"/>
      <c r="V361" s="47"/>
    </row>
    <row r="362" spans="1:22" ht="15" customHeight="1" x14ac:dyDescent="0.25">
      <c r="A362" s="99" t="s">
        <v>143</v>
      </c>
      <c r="B362" s="31" t="s">
        <v>146</v>
      </c>
      <c r="C362" s="32"/>
      <c r="D362" s="33">
        <f t="shared" si="11"/>
        <v>488.3</v>
      </c>
      <c r="E362" s="33">
        <f>SUM(E363:E364)</f>
        <v>488.3</v>
      </c>
      <c r="F362" s="33">
        <f>SUM(F363:F364)</f>
        <v>280.7</v>
      </c>
      <c r="G362" s="34">
        <f>SUM(G363:G364)</f>
        <v>0</v>
      </c>
      <c r="S362" s="48"/>
      <c r="T362" s="48"/>
      <c r="U362" s="47"/>
      <c r="V362" s="47"/>
    </row>
    <row r="363" spans="1:22" ht="12.75" customHeight="1" x14ac:dyDescent="0.25">
      <c r="A363" s="100"/>
      <c r="B363" s="11" t="s">
        <v>28</v>
      </c>
      <c r="C363" s="12" t="s">
        <v>29</v>
      </c>
      <c r="D363" s="13">
        <f t="shared" si="11"/>
        <v>482.3</v>
      </c>
      <c r="E363" s="13">
        <v>482.3</v>
      </c>
      <c r="F363" s="13">
        <v>280.7</v>
      </c>
      <c r="G363" s="13"/>
      <c r="S363" s="48"/>
      <c r="T363" s="48"/>
      <c r="U363" s="47"/>
      <c r="V363" s="47"/>
    </row>
    <row r="364" spans="1:22" ht="12.75" customHeight="1" x14ac:dyDescent="0.25">
      <c r="A364" s="102"/>
      <c r="B364" s="24" t="s">
        <v>20</v>
      </c>
      <c r="C364" s="12" t="s">
        <v>29</v>
      </c>
      <c r="D364" s="13">
        <f t="shared" si="11"/>
        <v>6</v>
      </c>
      <c r="E364" s="13">
        <v>6</v>
      </c>
      <c r="F364" s="13"/>
      <c r="G364" s="30"/>
      <c r="S364" s="48"/>
      <c r="T364" s="48"/>
      <c r="U364" s="47"/>
      <c r="V364" s="47"/>
    </row>
    <row r="365" spans="1:22" ht="15" customHeight="1" x14ac:dyDescent="0.25">
      <c r="A365" s="99" t="s">
        <v>145</v>
      </c>
      <c r="B365" s="31" t="s">
        <v>147</v>
      </c>
      <c r="C365" s="32"/>
      <c r="D365" s="33">
        <f t="shared" si="11"/>
        <v>162.69999999999999</v>
      </c>
      <c r="E365" s="33">
        <f>SUM(E366:E368)</f>
        <v>162.69999999999999</v>
      </c>
      <c r="F365" s="33">
        <f>SUM(F366:F368)</f>
        <v>110.7</v>
      </c>
      <c r="G365" s="34">
        <f>SUM(G366:G368)</f>
        <v>0</v>
      </c>
      <c r="S365" s="48"/>
      <c r="T365" s="48"/>
      <c r="U365" s="47"/>
      <c r="V365" s="47"/>
    </row>
    <row r="366" spans="1:22" ht="12.75" customHeight="1" x14ac:dyDescent="0.25">
      <c r="A366" s="100"/>
      <c r="B366" s="11" t="s">
        <v>15</v>
      </c>
      <c r="C366" s="12" t="s">
        <v>30</v>
      </c>
      <c r="D366" s="13">
        <f t="shared" si="11"/>
        <v>2.2000000000000002</v>
      </c>
      <c r="E366" s="13">
        <v>2.2000000000000002</v>
      </c>
      <c r="F366" s="13">
        <v>1.2</v>
      </c>
      <c r="G366" s="13"/>
      <c r="S366" s="48"/>
      <c r="T366" s="48"/>
      <c r="U366" s="47"/>
      <c r="V366" s="47"/>
    </row>
    <row r="367" spans="1:22" ht="12.75" customHeight="1" x14ac:dyDescent="0.25">
      <c r="A367" s="100"/>
      <c r="B367" s="11" t="s">
        <v>28</v>
      </c>
      <c r="C367" s="55" t="s">
        <v>30</v>
      </c>
      <c r="D367" s="56">
        <f t="shared" si="11"/>
        <v>2.2999999999999998</v>
      </c>
      <c r="E367" s="56">
        <v>2.2999999999999998</v>
      </c>
      <c r="F367" s="56"/>
      <c r="G367" s="56"/>
      <c r="S367" s="48"/>
      <c r="T367" s="48"/>
      <c r="U367" s="47"/>
      <c r="V367" s="47"/>
    </row>
    <row r="368" spans="1:22" ht="12.75" customHeight="1" x14ac:dyDescent="0.25">
      <c r="A368" s="100"/>
      <c r="B368" s="54" t="s">
        <v>21</v>
      </c>
      <c r="C368" s="55" t="s">
        <v>30</v>
      </c>
      <c r="D368" s="56">
        <f t="shared" si="11"/>
        <v>158.19999999999999</v>
      </c>
      <c r="E368" s="56">
        <v>158.19999999999999</v>
      </c>
      <c r="F368" s="56">
        <v>109.5</v>
      </c>
      <c r="G368" s="56"/>
      <c r="S368" s="48"/>
      <c r="T368" s="48"/>
      <c r="U368" s="47"/>
      <c r="V368" s="47"/>
    </row>
    <row r="369" spans="1:15" ht="18" customHeight="1" x14ac:dyDescent="0.25">
      <c r="A369" s="106" t="s">
        <v>148</v>
      </c>
      <c r="B369" s="106"/>
      <c r="C369" s="57"/>
      <c r="D369" s="58">
        <f>SUM(G369+E369)</f>
        <v>37516.800000000003</v>
      </c>
      <c r="E369" s="58">
        <f>SUM(E420+E414+E407+E400+E392+E385+E376+E370)</f>
        <v>28999.9</v>
      </c>
      <c r="F369" s="58">
        <f>SUM(F420+F414+F407+F400+F392+F385+F376+F370)</f>
        <v>14022.100000000002</v>
      </c>
      <c r="G369" s="58">
        <f>SUM(G420+G414+G407+G400+G392+G385+G376+G370)</f>
        <v>8516.9</v>
      </c>
    </row>
    <row r="370" spans="1:15" ht="15" customHeight="1" x14ac:dyDescent="0.25">
      <c r="A370" s="107" t="s">
        <v>149</v>
      </c>
      <c r="B370" s="108"/>
      <c r="C370" s="59" t="s">
        <v>16</v>
      </c>
      <c r="D370" s="60">
        <f>SUM(G370+E370)</f>
        <v>6652.2000000000007</v>
      </c>
      <c r="E370" s="60">
        <f t="shared" ref="E370:F370" si="18">SUM(E371:E375)</f>
        <v>5820.6</v>
      </c>
      <c r="F370" s="60">
        <f t="shared" si="18"/>
        <v>3231.7999999999997</v>
      </c>
      <c r="G370" s="60">
        <f>SUM(G371:G375)</f>
        <v>831.6</v>
      </c>
      <c r="O370" s="61"/>
    </row>
    <row r="371" spans="1:15" ht="12.75" customHeight="1" x14ac:dyDescent="0.25">
      <c r="A371" s="77"/>
      <c r="B371" s="11" t="s">
        <v>25</v>
      </c>
      <c r="C371" s="59"/>
      <c r="D371" s="64">
        <f>SUM(G371+E371)</f>
        <v>28</v>
      </c>
      <c r="E371" s="78">
        <f t="shared" ref="E371:F371" si="19">SUM(E21)</f>
        <v>28</v>
      </c>
      <c r="F371" s="78">
        <f t="shared" si="19"/>
        <v>0.2</v>
      </c>
      <c r="G371" s="78"/>
      <c r="O371" s="61"/>
    </row>
    <row r="372" spans="1:15" ht="12.75" customHeight="1" x14ac:dyDescent="0.25">
      <c r="A372" s="83"/>
      <c r="B372" s="24" t="s">
        <v>162</v>
      </c>
      <c r="C372" s="59"/>
      <c r="D372" s="64">
        <f>SUM(G372+E372)</f>
        <v>3.7</v>
      </c>
      <c r="E372" s="78">
        <f t="shared" ref="E372:F372" si="20">SUM(E20)</f>
        <v>3.7</v>
      </c>
      <c r="F372" s="78">
        <f t="shared" si="20"/>
        <v>2.8</v>
      </c>
      <c r="G372" s="78"/>
      <c r="O372" s="61"/>
    </row>
    <row r="373" spans="1:15" ht="12.95" customHeight="1" x14ac:dyDescent="0.25">
      <c r="A373" s="81"/>
      <c r="B373" s="82" t="s">
        <v>15</v>
      </c>
      <c r="C373" s="63"/>
      <c r="D373" s="64">
        <f>SUM(G373+E373)</f>
        <v>4131.7000000000007</v>
      </c>
      <c r="E373" s="64">
        <f>SUM(E14+E16+E59+E64+E69+E75+E81+E87+E93+E99+E105+E111+E116+E121+E127)</f>
        <v>3300.1000000000004</v>
      </c>
      <c r="F373" s="64">
        <f>SUM(F14+F16+F59+F64+F69+F75+F81+F87+F93+F99+F105+F111+F116+F121+F127)</f>
        <v>2017.2999999999997</v>
      </c>
      <c r="G373" s="64">
        <f>SUM(G14+G16+G59+G64+G69+G75+G81+G87+G93+G99+G105+G111+G116+G121+G127)</f>
        <v>831.6</v>
      </c>
    </row>
    <row r="374" spans="1:15" ht="12.95" customHeight="1" x14ac:dyDescent="0.25">
      <c r="A374" s="62"/>
      <c r="B374" s="24" t="s">
        <v>20</v>
      </c>
      <c r="C374" s="63"/>
      <c r="D374" s="64">
        <f t="shared" ref="D374:D399" si="21">SUM(G374+E374)</f>
        <v>27.5</v>
      </c>
      <c r="E374" s="64">
        <f>SUM(E18)</f>
        <v>27.5</v>
      </c>
      <c r="F374" s="64"/>
      <c r="G374" s="64"/>
    </row>
    <row r="375" spans="1:15" ht="12.95" customHeight="1" x14ac:dyDescent="0.25">
      <c r="A375" s="62"/>
      <c r="B375" s="27" t="s">
        <v>21</v>
      </c>
      <c r="C375" s="63"/>
      <c r="D375" s="64">
        <f t="shared" si="21"/>
        <v>2461.2999999999997</v>
      </c>
      <c r="E375" s="64">
        <f>SUM(E19+E128+E130+E137+E144+E151+E158+E165+E171+E177+E182+E188+E194+E200+E206+E211+E216+E223+E228+E233+E240+E249+E254+E263+E268+E357)</f>
        <v>2461.2999999999997</v>
      </c>
      <c r="F375" s="64">
        <f>SUM(F19+F128+F130+F137+F144+F151+F158+F165+F171+F177+F182+F188+F194+F200+F206+F211+F216+F223+F228+F233+F240+F249+F254+F263+F268+F357)</f>
        <v>1211.5</v>
      </c>
      <c r="G375" s="64"/>
    </row>
    <row r="376" spans="1:15" ht="15" customHeight="1" x14ac:dyDescent="0.25">
      <c r="A376" s="104" t="s">
        <v>150</v>
      </c>
      <c r="B376" s="105"/>
      <c r="C376" s="59" t="s">
        <v>22</v>
      </c>
      <c r="D376" s="60">
        <f>SUM(G376+E376)</f>
        <v>14647.900000000003</v>
      </c>
      <c r="E376" s="60">
        <f>SUM(E377:E384)</f>
        <v>13287.600000000004</v>
      </c>
      <c r="F376" s="60">
        <f>SUM(F377:F384)</f>
        <v>8169.0000000000018</v>
      </c>
      <c r="G376" s="60">
        <f>SUM(G377:G384)</f>
        <v>1360.3</v>
      </c>
    </row>
    <row r="377" spans="1:15" ht="12.95" customHeight="1" x14ac:dyDescent="0.25">
      <c r="A377" s="62"/>
      <c r="B377" s="11" t="s">
        <v>15</v>
      </c>
      <c r="C377" s="63"/>
      <c r="D377" s="64">
        <f t="shared" si="21"/>
        <v>6655.2000000000016</v>
      </c>
      <c r="E377" s="64">
        <f>SUM(E22+E131+E138+E145+E152+E159+E166+E172+E178+E183+E189+E195+E201+E207+E212+E217+E224+E229+E234+E241+E245+E250+E255+E259+E264+E269+E273+E279+E283)</f>
        <v>6266.2000000000016</v>
      </c>
      <c r="F377" s="64">
        <f>SUM(F22+F131+F138+F145+F152+F159+F166+F172+F178+F183+F189+F195+F201+F207+F212+F217+F224+F229+F234+F241+F245+F250+F255+F259+F264+F269+F273+F279+F283)</f>
        <v>3627.2000000000012</v>
      </c>
      <c r="G377" s="64">
        <f>SUM(G22+G131+G138+G145+G152+G159+G166+G172+G178+G183+G189+G195+G201+G207+G212+G217+G224+G229+G234+G241+G245+G250+G255+G259+G264+G269+G273+G279+G283)</f>
        <v>389</v>
      </c>
      <c r="I377"/>
    </row>
    <row r="378" spans="1:15" ht="12.95" customHeight="1" x14ac:dyDescent="0.25">
      <c r="A378" s="62"/>
      <c r="B378" s="11" t="s">
        <v>28</v>
      </c>
      <c r="C378" s="63"/>
      <c r="D378" s="64">
        <f t="shared" si="21"/>
        <v>175.39999999999998</v>
      </c>
      <c r="E378" s="64">
        <f>SUM(E23+E133+E140+E147+E154+E161+E168+E174+E185+E191+E197+E203+E219)</f>
        <v>175.39999999999998</v>
      </c>
      <c r="F378" s="64"/>
      <c r="G378" s="64"/>
      <c r="I378"/>
    </row>
    <row r="379" spans="1:15" ht="12.95" customHeight="1" x14ac:dyDescent="0.25">
      <c r="A379" s="62"/>
      <c r="B379" s="11" t="s">
        <v>23</v>
      </c>
      <c r="C379" s="63"/>
      <c r="D379" s="64">
        <f t="shared" si="21"/>
        <v>780</v>
      </c>
      <c r="E379" s="64">
        <f t="shared" ref="E379:F379" si="22">SUM(E24+E294+E299+E304+E309+E316+E321+E332+E342+E347+E352+E236+E282+E288+E337)</f>
        <v>208.49999999999997</v>
      </c>
      <c r="F379" s="64">
        <f t="shared" si="22"/>
        <v>43</v>
      </c>
      <c r="G379" s="64">
        <f>SUM(G24+G294+G299+G304+G309+G316+G321+G332+G342+G347+G352+G236+G282+G288+G337)</f>
        <v>571.5</v>
      </c>
      <c r="I379"/>
    </row>
    <row r="380" spans="1:15" ht="12.95" customHeight="1" x14ac:dyDescent="0.25">
      <c r="A380" s="62"/>
      <c r="B380" s="11" t="s">
        <v>25</v>
      </c>
      <c r="C380" s="63"/>
      <c r="D380" s="64">
        <f t="shared" si="21"/>
        <v>82.3</v>
      </c>
      <c r="E380" s="64">
        <f t="shared" ref="E380:F380" si="23">SUM(E25+E237+E134+E148+E155+E162+E220)</f>
        <v>19.2</v>
      </c>
      <c r="F380" s="64">
        <f t="shared" si="23"/>
        <v>11.2</v>
      </c>
      <c r="G380" s="64">
        <f>SUM(G25+G237+G134+G148+G155+G162+G220)</f>
        <v>63.099999999999994</v>
      </c>
      <c r="I380"/>
    </row>
    <row r="381" spans="1:15" ht="12.95" customHeight="1" x14ac:dyDescent="0.25">
      <c r="A381" s="62"/>
      <c r="B381" s="11" t="s">
        <v>24</v>
      </c>
      <c r="C381" s="65"/>
      <c r="D381" s="64">
        <f t="shared" si="21"/>
        <v>6297.0000000000009</v>
      </c>
      <c r="E381" s="64">
        <f>SUM(E132+E139+E146+E153+E160+E167+E173+E179+E184+E190+E196+E202+E208+E213+E218+E225+E230+E235+E242+E246+E251+E256+E260+E265+E270+E280+E284+E27)</f>
        <v>6296.5000000000009</v>
      </c>
      <c r="F381" s="64">
        <f>SUM(F132+F139+F146+F153+F160+F167+F173+F179+F184+F190+F196+F202+F208+F213+F218+F225+F230+F235+F242+F246+F251+F256+F260+F265+F270+F280+F284+F27)</f>
        <v>4486.6000000000004</v>
      </c>
      <c r="G381" s="64">
        <f>SUM(G132+G139+G146+G153+G160+G167+G173+G179+G184+G190+G196+G202+G208+G213+G218+G225+G230+G235+G242+G246+G251+G256+G260+G265+G270+G280+G284+G27)</f>
        <v>0.5</v>
      </c>
      <c r="I381"/>
    </row>
    <row r="382" spans="1:15" ht="12.95" customHeight="1" x14ac:dyDescent="0.25">
      <c r="A382" s="62"/>
      <c r="B382" s="11" t="s">
        <v>158</v>
      </c>
      <c r="C382" s="65"/>
      <c r="D382" s="64">
        <f t="shared" si="21"/>
        <v>298</v>
      </c>
      <c r="E382" s="64"/>
      <c r="F382" s="64"/>
      <c r="G382" s="64">
        <f>SUM(G28)</f>
        <v>298</v>
      </c>
      <c r="I382"/>
    </row>
    <row r="383" spans="1:15" ht="12.95" customHeight="1" x14ac:dyDescent="0.25">
      <c r="A383" s="62"/>
      <c r="B383" s="24" t="s">
        <v>159</v>
      </c>
      <c r="C383" s="65"/>
      <c r="D383" s="64">
        <f t="shared" si="21"/>
        <v>40</v>
      </c>
      <c r="E383" s="64">
        <f t="shared" ref="E383" si="24">SUM(E285+E26)</f>
        <v>4.7</v>
      </c>
      <c r="F383" s="64"/>
      <c r="G383" s="64">
        <f>SUM(G285+G26)</f>
        <v>35.299999999999997</v>
      </c>
      <c r="I383"/>
    </row>
    <row r="384" spans="1:15" ht="12.95" customHeight="1" x14ac:dyDescent="0.25">
      <c r="A384" s="62"/>
      <c r="B384" s="24" t="s">
        <v>20</v>
      </c>
      <c r="C384" s="65"/>
      <c r="D384" s="64">
        <f t="shared" si="21"/>
        <v>320</v>
      </c>
      <c r="E384" s="64">
        <f>SUM(E135+E141+E149+E156+E163+E169+E175+E180+E186+E192+E198+E204+E209+E214+E221+E226+E231+E238+E243+E247+E252+E257+E261+E266+E271+E277+E286)</f>
        <v>317.10000000000002</v>
      </c>
      <c r="F384" s="64">
        <f>SUM(F135+F141+F149+F156+F163+F169+F175+F180+F186+F192+F198+F204+F209+F214+F221+F226+F231+F238+F243+F247+F252+F257+F261+F266+F271+F277+F286)</f>
        <v>1</v>
      </c>
      <c r="G384" s="64">
        <f>SUM(G135+G141+G149+G156+G163+G169+G175+G180+G186+G192+G198+G204+G209+G214+G221+G226+G231+G238+G243+G247+G252+G257+G261+G266+G271+G277+G286)</f>
        <v>2.9</v>
      </c>
      <c r="I384"/>
    </row>
    <row r="385" spans="1:9" ht="15" customHeight="1" x14ac:dyDescent="0.25">
      <c r="A385" s="104" t="s">
        <v>151</v>
      </c>
      <c r="B385" s="105"/>
      <c r="C385" s="59" t="s">
        <v>26</v>
      </c>
      <c r="D385" s="60">
        <f>SUM(G385+E385)</f>
        <v>4783.2000000000007</v>
      </c>
      <c r="E385" s="60">
        <f t="shared" ref="E385:F385" si="25">SUM(E386+E387+E388+E390+E391)</f>
        <v>2990.4000000000005</v>
      </c>
      <c r="F385" s="60">
        <f t="shared" si="25"/>
        <v>1540.5</v>
      </c>
      <c r="G385" s="60">
        <f>SUM(G386+G387+G388+G390+G391)</f>
        <v>1792.8</v>
      </c>
      <c r="I385"/>
    </row>
    <row r="386" spans="1:9" ht="12.75" customHeight="1" x14ac:dyDescent="0.25">
      <c r="A386" s="77"/>
      <c r="B386" s="76" t="s">
        <v>23</v>
      </c>
      <c r="C386" s="59"/>
      <c r="D386" s="64">
        <f t="shared" si="21"/>
        <v>1480.9</v>
      </c>
      <c r="E386" s="78">
        <f t="shared" ref="E386:F386" si="26">SUM(E310+E289+E31+E322+E274)</f>
        <v>25.1</v>
      </c>
      <c r="F386" s="78">
        <f t="shared" si="26"/>
        <v>12.6</v>
      </c>
      <c r="G386" s="78">
        <f>SUM(G310+G289+G31+G322+G274)</f>
        <v>1455.8000000000002</v>
      </c>
      <c r="I386"/>
    </row>
    <row r="387" spans="1:9" ht="12.75" customHeight="1" x14ac:dyDescent="0.25">
      <c r="A387" s="77"/>
      <c r="B387" s="11" t="s">
        <v>25</v>
      </c>
      <c r="C387" s="59"/>
      <c r="D387" s="64">
        <f t="shared" si="21"/>
        <v>172.9</v>
      </c>
      <c r="E387" s="78">
        <f t="shared" ref="E387:F387" si="27">SUM(E32+E290+E323+E311+E275)</f>
        <v>3.3000000000000003</v>
      </c>
      <c r="F387" s="78">
        <f t="shared" si="27"/>
        <v>1.5</v>
      </c>
      <c r="G387" s="78">
        <f>SUM(G32+G290+G323+G311+G275)</f>
        <v>169.6</v>
      </c>
      <c r="I387"/>
    </row>
    <row r="388" spans="1:9" ht="12.95" customHeight="1" x14ac:dyDescent="0.25">
      <c r="A388" s="62"/>
      <c r="B388" s="11" t="s">
        <v>15</v>
      </c>
      <c r="C388" s="63"/>
      <c r="D388" s="64">
        <f t="shared" si="21"/>
        <v>3007.8</v>
      </c>
      <c r="E388" s="64">
        <f t="shared" ref="E388:F388" si="28">SUM(E142+E291+E295+E300+E305+E312+E317+E324+E328+E333+E343+E338+E348+E353+E29+E276)</f>
        <v>2924.8</v>
      </c>
      <c r="F388" s="64">
        <f t="shared" si="28"/>
        <v>1526</v>
      </c>
      <c r="G388" s="64">
        <f>SUM(G142+G291+G295+G300+G305+G312+G317+G324+G328+G333+G343+G338+G348+G353+G29+G276)</f>
        <v>83</v>
      </c>
      <c r="I388"/>
    </row>
    <row r="389" spans="1:9" ht="12.95" customHeight="1" x14ac:dyDescent="0.25">
      <c r="A389" s="62"/>
      <c r="B389" s="20" t="s">
        <v>120</v>
      </c>
      <c r="C389" s="63"/>
      <c r="D389" s="66">
        <f t="shared" si="21"/>
        <v>100</v>
      </c>
      <c r="E389" s="66">
        <f>SUM(E296+E301+E306+E313+E318+E325+E329+E334+E339+E344+E349+E354)</f>
        <v>100</v>
      </c>
      <c r="F389" s="64"/>
      <c r="G389" s="64"/>
      <c r="I389"/>
    </row>
    <row r="390" spans="1:9" ht="12.95" customHeight="1" x14ac:dyDescent="0.25">
      <c r="A390" s="62"/>
      <c r="B390" s="24" t="s">
        <v>159</v>
      </c>
      <c r="C390" s="63"/>
      <c r="D390" s="64">
        <f t="shared" si="21"/>
        <v>83</v>
      </c>
      <c r="E390" s="64">
        <f t="shared" ref="E390:F390" si="29">SUM(E33)</f>
        <v>0.4</v>
      </c>
      <c r="F390" s="64">
        <f t="shared" si="29"/>
        <v>0.4</v>
      </c>
      <c r="G390" s="64">
        <f>SUM(G33)</f>
        <v>82.6</v>
      </c>
      <c r="I390"/>
    </row>
    <row r="391" spans="1:9" ht="12.95" customHeight="1" x14ac:dyDescent="0.25">
      <c r="A391" s="62"/>
      <c r="B391" s="24" t="s">
        <v>20</v>
      </c>
      <c r="C391" s="63"/>
      <c r="D391" s="64">
        <f t="shared" si="21"/>
        <v>38.599999999999994</v>
      </c>
      <c r="E391" s="64">
        <f>SUM(E292+E297+E302+E307+E314+E319+E326+E330+E335+E340+E345+E350+E355)</f>
        <v>36.799999999999997</v>
      </c>
      <c r="F391" s="64"/>
      <c r="G391" s="64">
        <f>SUM(G292+G297+G302+G307+G314+G319+G326+G330+G335+G340+G345+G350+G355)</f>
        <v>1.8</v>
      </c>
      <c r="I391"/>
    </row>
    <row r="392" spans="1:9" ht="15" customHeight="1" x14ac:dyDescent="0.25">
      <c r="A392" s="104" t="s">
        <v>152</v>
      </c>
      <c r="B392" s="105"/>
      <c r="C392" s="59" t="s">
        <v>27</v>
      </c>
      <c r="D392" s="60">
        <f>SUM(G392+E392)</f>
        <v>4570.5</v>
      </c>
      <c r="E392" s="60">
        <f t="shared" ref="E392:F392" si="30">SUM(E393:E399)</f>
        <v>1268.5</v>
      </c>
      <c r="F392" s="60">
        <f t="shared" si="30"/>
        <v>63.5</v>
      </c>
      <c r="G392" s="60">
        <f>SUM(G393:G399)</f>
        <v>3302</v>
      </c>
      <c r="I392"/>
    </row>
    <row r="393" spans="1:9" ht="12.75" customHeight="1" x14ac:dyDescent="0.25">
      <c r="A393" s="77"/>
      <c r="B393" s="11" t="s">
        <v>23</v>
      </c>
      <c r="C393" s="59"/>
      <c r="D393" s="64">
        <f t="shared" si="21"/>
        <v>1463.5</v>
      </c>
      <c r="E393" s="78"/>
      <c r="F393" s="78"/>
      <c r="G393" s="78">
        <f>SUM(G35)</f>
        <v>1463.5</v>
      </c>
      <c r="I393"/>
    </row>
    <row r="394" spans="1:9" ht="12.75" customHeight="1" x14ac:dyDescent="0.25">
      <c r="A394" s="83"/>
      <c r="B394" s="11" t="s">
        <v>25</v>
      </c>
      <c r="C394" s="59"/>
      <c r="D394" s="64">
        <f t="shared" si="21"/>
        <v>47.8</v>
      </c>
      <c r="E394" s="78"/>
      <c r="F394" s="78"/>
      <c r="G394" s="78">
        <f>SUM(G37)</f>
        <v>47.8</v>
      </c>
      <c r="I394"/>
    </row>
    <row r="395" spans="1:9" ht="12.95" customHeight="1" x14ac:dyDescent="0.25">
      <c r="A395" s="81"/>
      <c r="B395" s="84" t="s">
        <v>15</v>
      </c>
      <c r="C395" s="63"/>
      <c r="D395" s="64">
        <f t="shared" si="21"/>
        <v>906.3</v>
      </c>
      <c r="E395" s="64">
        <f>SUM(E34+E60+E65+E70+E76+E82+E88+E94+E100+E106+E112+E117+E122)</f>
        <v>435.3</v>
      </c>
      <c r="F395" s="64">
        <f>SUM(F34+F60+F65+F70+F76+F82+F88+F94+F100+F106+F112+F117+F122)</f>
        <v>63.5</v>
      </c>
      <c r="G395" s="64">
        <f>SUM(G34+G60+G65+G70+G76+G82+G88+G94+G100+G106+G112+G117+G122)</f>
        <v>471</v>
      </c>
      <c r="I395"/>
    </row>
    <row r="396" spans="1:9" ht="12.95" customHeight="1" x14ac:dyDescent="0.25">
      <c r="A396" s="62"/>
      <c r="B396" s="11" t="s">
        <v>28</v>
      </c>
      <c r="C396" s="63"/>
      <c r="D396" s="64">
        <f t="shared" si="21"/>
        <v>87</v>
      </c>
      <c r="E396" s="64">
        <f t="shared" ref="E396" si="31">SUM(E72+E78+E90+E96+E102+E108+E124+E84)</f>
        <v>77</v>
      </c>
      <c r="F396" s="64"/>
      <c r="G396" s="64">
        <f>SUM(G72+G78+G90+G96+G102+G108+G124+G84)</f>
        <v>10</v>
      </c>
      <c r="I396"/>
    </row>
    <row r="397" spans="1:9" ht="12.95" customHeight="1" x14ac:dyDescent="0.25">
      <c r="A397" s="62"/>
      <c r="B397" s="24" t="s">
        <v>159</v>
      </c>
      <c r="C397" s="63"/>
      <c r="D397" s="64">
        <f t="shared" si="21"/>
        <v>208.6</v>
      </c>
      <c r="E397" s="64"/>
      <c r="F397" s="64"/>
      <c r="G397" s="64">
        <f>SUM(G38)</f>
        <v>208.6</v>
      </c>
      <c r="I397"/>
    </row>
    <row r="398" spans="1:9" ht="12.95" customHeight="1" x14ac:dyDescent="0.25">
      <c r="A398" s="62"/>
      <c r="B398" s="24" t="s">
        <v>162</v>
      </c>
      <c r="C398" s="63"/>
      <c r="D398" s="64">
        <f t="shared" si="21"/>
        <v>1837.1</v>
      </c>
      <c r="E398" s="64">
        <f t="shared" ref="E398" si="32">SUM(E36)</f>
        <v>736</v>
      </c>
      <c r="F398" s="64"/>
      <c r="G398" s="64">
        <f>SUM(G36)</f>
        <v>1101.0999999999999</v>
      </c>
      <c r="I398"/>
    </row>
    <row r="399" spans="1:9" ht="12.95" customHeight="1" x14ac:dyDescent="0.25">
      <c r="A399" s="62"/>
      <c r="B399" s="24" t="s">
        <v>20</v>
      </c>
      <c r="C399" s="63"/>
      <c r="D399" s="64">
        <f t="shared" si="21"/>
        <v>20.2</v>
      </c>
      <c r="E399" s="64">
        <f>SUM(E61+E66+E71+E77+E83+E89+E95+E101+E107+E113+E118+E123)</f>
        <v>20.2</v>
      </c>
      <c r="F399" s="64"/>
      <c r="G399" s="64"/>
      <c r="I399"/>
    </row>
    <row r="400" spans="1:9" ht="15" customHeight="1" x14ac:dyDescent="0.25">
      <c r="A400" s="104" t="s">
        <v>153</v>
      </c>
      <c r="B400" s="105"/>
      <c r="C400" s="59" t="s">
        <v>29</v>
      </c>
      <c r="D400" s="60">
        <f>SUM(G400+E400)</f>
        <v>4676.3999999999996</v>
      </c>
      <c r="E400" s="60">
        <f>SUM(E401:E406)</f>
        <v>3994.6999999999994</v>
      </c>
      <c r="F400" s="60">
        <f>SUM(F401:F406)</f>
        <v>901.3</v>
      </c>
      <c r="G400" s="60">
        <f>SUM(G401:G406)</f>
        <v>681.7</v>
      </c>
      <c r="I400"/>
    </row>
    <row r="401" spans="1:9" ht="12.95" customHeight="1" x14ac:dyDescent="0.25">
      <c r="A401" s="62"/>
      <c r="B401" s="11" t="s">
        <v>15</v>
      </c>
      <c r="C401" s="63"/>
      <c r="D401" s="64">
        <f t="shared" ref="D401:D406" si="33">SUM(G401+E401)</f>
        <v>475</v>
      </c>
      <c r="E401" s="64">
        <f>SUM(E39)</f>
        <v>475</v>
      </c>
      <c r="F401" s="64"/>
      <c r="G401" s="64"/>
      <c r="I401"/>
    </row>
    <row r="402" spans="1:9" ht="12.95" customHeight="1" x14ac:dyDescent="0.25">
      <c r="A402" s="67"/>
      <c r="B402" s="68" t="s">
        <v>28</v>
      </c>
      <c r="C402" s="69"/>
      <c r="D402" s="70">
        <f t="shared" si="33"/>
        <v>3216.0999999999995</v>
      </c>
      <c r="E402" s="70">
        <f>SUM(E40+E359+E363+E62+E67+E73+E79+E85+E91+E97+E103+E109+E114+E119+E125)</f>
        <v>3161.3999999999996</v>
      </c>
      <c r="F402" s="70">
        <f>SUM(F40+F359+F363+F62+F67+F73+F79+F85+F91+F97+F103+F109+F114+F119+F125)</f>
        <v>766</v>
      </c>
      <c r="G402" s="70">
        <f>SUM(G40+G359+G363+G62+G67+G73+G79+G85+G91+G97+G103+G109+G114+G119+G125)</f>
        <v>54.7</v>
      </c>
      <c r="I402"/>
    </row>
    <row r="403" spans="1:9" ht="12.95" customHeight="1" x14ac:dyDescent="0.25">
      <c r="A403" s="62"/>
      <c r="B403" s="71" t="s">
        <v>23</v>
      </c>
      <c r="C403" s="63"/>
      <c r="D403" s="64">
        <f t="shared" si="33"/>
        <v>736.7</v>
      </c>
      <c r="E403" s="64">
        <f t="shared" ref="E403:F403" si="34">SUM(E41+E358)</f>
        <v>176.10000000000002</v>
      </c>
      <c r="F403" s="64">
        <f t="shared" si="34"/>
        <v>109.80000000000001</v>
      </c>
      <c r="G403" s="64">
        <f>SUM(G41+G358)</f>
        <v>560.6</v>
      </c>
      <c r="I403"/>
    </row>
    <row r="404" spans="1:9" ht="12.95" customHeight="1" x14ac:dyDescent="0.25">
      <c r="A404" s="62"/>
      <c r="B404" s="24" t="s">
        <v>159</v>
      </c>
      <c r="C404" s="63"/>
      <c r="D404" s="64">
        <f t="shared" si="33"/>
        <v>76.100000000000009</v>
      </c>
      <c r="E404" s="64">
        <f t="shared" ref="E404" si="35">SUM(E360)</f>
        <v>9.6999999999999993</v>
      </c>
      <c r="F404" s="64"/>
      <c r="G404" s="64">
        <f>SUM(G360)</f>
        <v>66.400000000000006</v>
      </c>
      <c r="I404"/>
    </row>
    <row r="405" spans="1:9" ht="12.75" customHeight="1" x14ac:dyDescent="0.25">
      <c r="A405" s="72"/>
      <c r="B405" s="73" t="s">
        <v>21</v>
      </c>
      <c r="C405" s="72"/>
      <c r="D405" s="64">
        <f t="shared" si="33"/>
        <v>0.3</v>
      </c>
      <c r="E405" s="74">
        <f>SUM(E42)</f>
        <v>0.3</v>
      </c>
      <c r="F405" s="75"/>
      <c r="G405" s="75"/>
      <c r="I405"/>
    </row>
    <row r="406" spans="1:9" ht="12.95" customHeight="1" x14ac:dyDescent="0.25">
      <c r="A406" s="72"/>
      <c r="B406" s="24" t="s">
        <v>20</v>
      </c>
      <c r="C406" s="72"/>
      <c r="D406" s="64">
        <f t="shared" si="33"/>
        <v>172.2</v>
      </c>
      <c r="E406" s="74">
        <f>SUM(E361+E364)</f>
        <v>172.2</v>
      </c>
      <c r="F406" s="74">
        <f>SUM(F361+F364)</f>
        <v>25.5</v>
      </c>
      <c r="G406" s="74"/>
      <c r="I406"/>
    </row>
    <row r="407" spans="1:9" ht="15" customHeight="1" x14ac:dyDescent="0.25">
      <c r="A407" s="104" t="s">
        <v>154</v>
      </c>
      <c r="B407" s="105"/>
      <c r="C407" s="59" t="s">
        <v>30</v>
      </c>
      <c r="D407" s="60">
        <f t="shared" ref="D407:D424" si="36">SUM(G407+E407)</f>
        <v>278.39999999999998</v>
      </c>
      <c r="E407" s="60">
        <f>SUM(E408:E413)</f>
        <v>228.79999999999998</v>
      </c>
      <c r="F407" s="60">
        <f>SUM(F408:F413)</f>
        <v>112.9</v>
      </c>
      <c r="G407" s="60">
        <f>SUM(G408:G413)</f>
        <v>49.6</v>
      </c>
      <c r="I407"/>
    </row>
    <row r="408" spans="1:9" ht="12.95" customHeight="1" x14ac:dyDescent="0.25">
      <c r="A408" s="62"/>
      <c r="B408" s="11" t="s">
        <v>15</v>
      </c>
      <c r="C408" s="63"/>
      <c r="D408" s="64">
        <f t="shared" si="36"/>
        <v>52.1</v>
      </c>
      <c r="E408" s="64">
        <f>SUM(E43+E366)</f>
        <v>2.5</v>
      </c>
      <c r="F408" s="64">
        <f>SUM(F43+F366)</f>
        <v>1.2</v>
      </c>
      <c r="G408" s="64">
        <f>SUM(G43+G366)</f>
        <v>49.6</v>
      </c>
      <c r="I408"/>
    </row>
    <row r="409" spans="1:9" ht="12.95" customHeight="1" x14ac:dyDescent="0.25">
      <c r="A409" s="62"/>
      <c r="B409" s="68" t="s">
        <v>28</v>
      </c>
      <c r="C409" s="63"/>
      <c r="D409" s="64">
        <f t="shared" si="36"/>
        <v>42.3</v>
      </c>
      <c r="E409" s="64">
        <f t="shared" ref="E409" si="37">SUM(E44+E367)</f>
        <v>42.3</v>
      </c>
      <c r="F409" s="64"/>
      <c r="G409" s="64"/>
      <c r="I409"/>
    </row>
    <row r="410" spans="1:9" ht="12.95" customHeight="1" x14ac:dyDescent="0.25">
      <c r="A410" s="62"/>
      <c r="B410" s="11" t="s">
        <v>23</v>
      </c>
      <c r="C410" s="63"/>
      <c r="D410" s="64">
        <f t="shared" si="36"/>
        <v>4.3</v>
      </c>
      <c r="E410" s="64">
        <f t="shared" ref="E410:F410" si="38">SUM(E45)</f>
        <v>4.3</v>
      </c>
      <c r="F410" s="64">
        <f t="shared" si="38"/>
        <v>0.2</v>
      </c>
      <c r="G410" s="64"/>
      <c r="I410"/>
    </row>
    <row r="411" spans="1:9" ht="12.95" customHeight="1" x14ac:dyDescent="0.25">
      <c r="A411" s="62"/>
      <c r="B411" s="11" t="s">
        <v>25</v>
      </c>
      <c r="C411" s="63"/>
      <c r="D411" s="64">
        <f t="shared" si="36"/>
        <v>0.5</v>
      </c>
      <c r="E411" s="64">
        <f t="shared" ref="E411" si="39">SUM(E46)</f>
        <v>0.5</v>
      </c>
      <c r="F411" s="64"/>
      <c r="G411" s="64"/>
      <c r="I411"/>
    </row>
    <row r="412" spans="1:9" ht="12.95" customHeight="1" x14ac:dyDescent="0.25">
      <c r="A412" s="72"/>
      <c r="B412" s="73" t="s">
        <v>21</v>
      </c>
      <c r="C412" s="72"/>
      <c r="D412" s="64">
        <f t="shared" si="36"/>
        <v>160.79999999999998</v>
      </c>
      <c r="E412" s="74">
        <f>SUM(E47+E368)</f>
        <v>160.79999999999998</v>
      </c>
      <c r="F412" s="74">
        <f>SUM(F47+F368)</f>
        <v>111.5</v>
      </c>
      <c r="G412" s="74"/>
      <c r="I412"/>
    </row>
    <row r="413" spans="1:9" ht="12.95" customHeight="1" x14ac:dyDescent="0.25">
      <c r="A413" s="72"/>
      <c r="B413" s="11" t="s">
        <v>31</v>
      </c>
      <c r="C413" s="72"/>
      <c r="D413" s="64">
        <f t="shared" si="36"/>
        <v>18.399999999999999</v>
      </c>
      <c r="E413" s="74">
        <f>SUM(E48)</f>
        <v>18.399999999999999</v>
      </c>
      <c r="F413" s="75"/>
      <c r="G413" s="75"/>
      <c r="I413"/>
    </row>
    <row r="414" spans="1:9" ht="15" customHeight="1" x14ac:dyDescent="0.25">
      <c r="A414" s="104" t="s">
        <v>155</v>
      </c>
      <c r="B414" s="105"/>
      <c r="C414" s="59" t="s">
        <v>32</v>
      </c>
      <c r="D414" s="60">
        <f t="shared" si="36"/>
        <v>1330.4</v>
      </c>
      <c r="E414" s="60">
        <f>SUM(E415:E419)</f>
        <v>910.2</v>
      </c>
      <c r="F414" s="60">
        <f>SUM(F415:F419)</f>
        <v>1.5</v>
      </c>
      <c r="G414" s="60">
        <f>SUM(G415:G419)</f>
        <v>420.2</v>
      </c>
      <c r="I414"/>
    </row>
    <row r="415" spans="1:9" ht="12.95" customHeight="1" x14ac:dyDescent="0.25">
      <c r="A415" s="62"/>
      <c r="B415" s="11" t="s">
        <v>15</v>
      </c>
      <c r="C415" s="63"/>
      <c r="D415" s="64">
        <f t="shared" si="36"/>
        <v>776.7</v>
      </c>
      <c r="E415" s="64">
        <f>SUM(E49)</f>
        <v>763.7</v>
      </c>
      <c r="F415" s="64"/>
      <c r="G415" s="64">
        <f t="shared" ref="G415" si="40">SUM(G49)</f>
        <v>13</v>
      </c>
      <c r="I415"/>
    </row>
    <row r="416" spans="1:9" ht="12.95" customHeight="1" x14ac:dyDescent="0.25">
      <c r="A416" s="72"/>
      <c r="B416" s="11" t="s">
        <v>31</v>
      </c>
      <c r="C416" s="72"/>
      <c r="D416" s="64">
        <f t="shared" si="36"/>
        <v>109.6</v>
      </c>
      <c r="E416" s="74">
        <f>SUM(E50)</f>
        <v>42.4</v>
      </c>
      <c r="F416" s="74"/>
      <c r="G416" s="74">
        <f>SUM(G50)</f>
        <v>67.2</v>
      </c>
      <c r="I416"/>
    </row>
    <row r="417" spans="1:9" ht="12.95" customHeight="1" x14ac:dyDescent="0.25">
      <c r="A417" s="72"/>
      <c r="B417" s="71" t="s">
        <v>23</v>
      </c>
      <c r="C417" s="72"/>
      <c r="D417" s="64">
        <f t="shared" si="36"/>
        <v>403.5</v>
      </c>
      <c r="E417" s="74">
        <f t="shared" ref="E417:F417" si="41">SUM(E51)</f>
        <v>84.5</v>
      </c>
      <c r="F417" s="74">
        <f t="shared" si="41"/>
        <v>1.5</v>
      </c>
      <c r="G417" s="74">
        <f>SUM(G51)</f>
        <v>319</v>
      </c>
      <c r="I417"/>
    </row>
    <row r="418" spans="1:9" ht="12.95" customHeight="1" x14ac:dyDescent="0.25">
      <c r="A418" s="86"/>
      <c r="B418" s="87" t="s">
        <v>25</v>
      </c>
      <c r="C418" s="72"/>
      <c r="D418" s="64">
        <f t="shared" si="36"/>
        <v>21</v>
      </c>
      <c r="E418" s="74"/>
      <c r="F418" s="74"/>
      <c r="G418" s="74">
        <f>SUM(G52)</f>
        <v>21</v>
      </c>
      <c r="I418"/>
    </row>
    <row r="419" spans="1:9" ht="12.95" customHeight="1" x14ac:dyDescent="0.25">
      <c r="A419" s="72"/>
      <c r="B419" s="11" t="s">
        <v>163</v>
      </c>
      <c r="C419" s="12"/>
      <c r="D419" s="64">
        <f t="shared" si="36"/>
        <v>19.600000000000001</v>
      </c>
      <c r="E419" s="74">
        <f t="shared" ref="E419" si="42">SUM(E53)</f>
        <v>19.600000000000001</v>
      </c>
      <c r="F419" s="74"/>
      <c r="G419" s="74"/>
      <c r="I419"/>
    </row>
    <row r="420" spans="1:9" ht="15" customHeight="1" x14ac:dyDescent="0.25">
      <c r="A420" s="104" t="s">
        <v>156</v>
      </c>
      <c r="B420" s="105"/>
      <c r="C420" s="59" t="s">
        <v>33</v>
      </c>
      <c r="D420" s="60">
        <f t="shared" si="36"/>
        <v>577.79999999999995</v>
      </c>
      <c r="E420" s="60">
        <f t="shared" ref="E420:F420" si="43">SUM(E421:E423)</f>
        <v>499.1</v>
      </c>
      <c r="F420" s="60">
        <f t="shared" si="43"/>
        <v>1.6</v>
      </c>
      <c r="G420" s="60">
        <f>SUM(G421:G424)</f>
        <v>78.699999999999989</v>
      </c>
      <c r="I420"/>
    </row>
    <row r="421" spans="1:9" ht="12.95" customHeight="1" x14ac:dyDescent="0.25">
      <c r="A421" s="62"/>
      <c r="B421" s="11" t="s">
        <v>15</v>
      </c>
      <c r="C421" s="63"/>
      <c r="D421" s="64">
        <f t="shared" si="36"/>
        <v>44.2</v>
      </c>
      <c r="E421" s="64">
        <f>SUM(E54)</f>
        <v>42.1</v>
      </c>
      <c r="F421" s="64"/>
      <c r="G421" s="64">
        <f t="shared" ref="G421" si="44">SUM(G54)</f>
        <v>2.1</v>
      </c>
      <c r="I421"/>
    </row>
    <row r="422" spans="1:9" ht="12.95" customHeight="1" x14ac:dyDescent="0.25">
      <c r="A422" s="72"/>
      <c r="B422" s="73" t="s">
        <v>21</v>
      </c>
      <c r="C422" s="72"/>
      <c r="D422" s="64">
        <f t="shared" si="36"/>
        <v>451</v>
      </c>
      <c r="E422" s="74">
        <f>SUM(E57)</f>
        <v>451</v>
      </c>
      <c r="F422" s="74"/>
      <c r="G422" s="74"/>
      <c r="I422"/>
    </row>
    <row r="423" spans="1:9" ht="12.75" customHeight="1" x14ac:dyDescent="0.25">
      <c r="A423" s="72"/>
      <c r="B423" s="71" t="s">
        <v>23</v>
      </c>
      <c r="C423" s="72"/>
      <c r="D423" s="64">
        <f t="shared" si="36"/>
        <v>71.599999999999994</v>
      </c>
      <c r="E423" s="85">
        <f t="shared" ref="E423:F423" si="45">SUM(E55)</f>
        <v>6</v>
      </c>
      <c r="F423" s="85">
        <f t="shared" si="45"/>
        <v>1.6</v>
      </c>
      <c r="G423" s="85">
        <f>SUM(G55)</f>
        <v>65.599999999999994</v>
      </c>
      <c r="I423"/>
    </row>
    <row r="424" spans="1:9" ht="12.75" customHeight="1" x14ac:dyDescent="0.25">
      <c r="A424" s="72"/>
      <c r="B424" s="89" t="s">
        <v>159</v>
      </c>
      <c r="C424" s="72"/>
      <c r="D424" s="64">
        <f t="shared" si="36"/>
        <v>11</v>
      </c>
      <c r="E424" s="72"/>
      <c r="F424" s="72"/>
      <c r="G424" s="85">
        <f>SUM(G56)</f>
        <v>11</v>
      </c>
      <c r="I424"/>
    </row>
    <row r="425" spans="1:9" ht="15" customHeight="1" x14ac:dyDescent="0.25">
      <c r="A425" s="90" t="s">
        <v>164</v>
      </c>
      <c r="B425" s="90"/>
      <c r="C425" s="90"/>
      <c r="D425" s="90"/>
      <c r="E425" s="90"/>
      <c r="F425" s="90"/>
      <c r="G425" s="90"/>
      <c r="I425"/>
    </row>
    <row r="426" spans="1:9" ht="15" customHeight="1" x14ac:dyDescent="0.25">
      <c r="I426"/>
    </row>
    <row r="427" spans="1:9" ht="15" customHeight="1" x14ac:dyDescent="0.25">
      <c r="I427"/>
    </row>
    <row r="428" spans="1:9" ht="16.5" customHeight="1" x14ac:dyDescent="0.25">
      <c r="I428"/>
    </row>
    <row r="429" spans="1:9" ht="15" customHeight="1" x14ac:dyDescent="0.25">
      <c r="I429"/>
    </row>
    <row r="430" spans="1:9" ht="15" customHeight="1" x14ac:dyDescent="0.25"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5" customHeight="1" x14ac:dyDescent="0.25">
      <c r="I433"/>
    </row>
    <row r="434" spans="9:9" ht="15" customHeight="1" x14ac:dyDescent="0.25">
      <c r="I434"/>
    </row>
    <row r="435" spans="9:9" ht="18" customHeight="1" x14ac:dyDescent="0.25">
      <c r="I435"/>
    </row>
    <row r="437" spans="9:9" ht="15" customHeight="1" x14ac:dyDescent="0.25">
      <c r="I437"/>
    </row>
    <row r="438" spans="9:9" ht="15" customHeight="1" x14ac:dyDescent="0.25">
      <c r="I438"/>
    </row>
    <row r="441" spans="9:9" ht="15" customHeight="1" x14ac:dyDescent="0.25">
      <c r="I441"/>
    </row>
    <row r="442" spans="9:9" ht="12.75" customHeight="1" x14ac:dyDescent="0.25">
      <c r="I442"/>
    </row>
    <row r="443" spans="9:9" ht="12.75" customHeight="1" x14ac:dyDescent="0.25">
      <c r="I443"/>
    </row>
    <row r="444" spans="9:9" ht="15" customHeight="1" x14ac:dyDescent="0.25">
      <c r="I444"/>
    </row>
    <row r="445" spans="9:9" ht="16.5" customHeight="1" x14ac:dyDescent="0.25">
      <c r="I445"/>
    </row>
    <row r="446" spans="9:9" ht="15" customHeight="1" x14ac:dyDescent="0.25">
      <c r="I446"/>
    </row>
    <row r="447" spans="9:9" ht="15" customHeight="1" x14ac:dyDescent="0.25">
      <c r="I447"/>
    </row>
    <row r="448" spans="9:9" ht="15" customHeight="1" x14ac:dyDescent="0.25">
      <c r="I448"/>
    </row>
    <row r="449" spans="9:9" ht="15" customHeight="1" x14ac:dyDescent="0.25">
      <c r="I449"/>
    </row>
    <row r="450" spans="9:9" ht="18" customHeight="1" x14ac:dyDescent="0.25">
      <c r="I450"/>
    </row>
    <row r="452" spans="9:9" ht="15" customHeight="1" x14ac:dyDescent="0.25">
      <c r="I452"/>
    </row>
    <row r="453" spans="9:9" ht="12.75" customHeight="1" x14ac:dyDescent="0.25">
      <c r="I453"/>
    </row>
    <row r="454" spans="9:9" ht="12.75" customHeight="1" x14ac:dyDescent="0.25">
      <c r="I454"/>
    </row>
    <row r="455" spans="9:9" ht="12.75" customHeight="1" x14ac:dyDescent="0.25">
      <c r="I455"/>
    </row>
    <row r="456" spans="9:9" ht="15" customHeight="1" x14ac:dyDescent="0.25">
      <c r="I456"/>
    </row>
    <row r="457" spans="9:9" ht="15" customHeight="1" x14ac:dyDescent="0.25">
      <c r="I457"/>
    </row>
    <row r="458" spans="9:9" ht="16.5" customHeight="1" x14ac:dyDescent="0.25">
      <c r="I458"/>
    </row>
    <row r="459" spans="9:9" ht="15" customHeight="1" x14ac:dyDescent="0.25">
      <c r="I459"/>
    </row>
    <row r="460" spans="9:9" ht="15" customHeight="1" x14ac:dyDescent="0.25">
      <c r="I460"/>
    </row>
    <row r="461" spans="9:9" ht="15" customHeight="1" x14ac:dyDescent="0.25">
      <c r="I461"/>
    </row>
    <row r="462" spans="9:9" ht="18" customHeight="1" x14ac:dyDescent="0.25">
      <c r="I462"/>
    </row>
    <row r="463" spans="9:9" ht="15" customHeight="1" x14ac:dyDescent="0.25">
      <c r="I463"/>
    </row>
    <row r="464" spans="9:9" ht="15" customHeight="1" x14ac:dyDescent="0.25">
      <c r="I464"/>
    </row>
    <row r="465" spans="9:12" ht="12.75" customHeight="1" x14ac:dyDescent="0.25">
      <c r="I465"/>
    </row>
    <row r="466" spans="9:12" ht="12.75" customHeight="1" x14ac:dyDescent="0.25">
      <c r="I466"/>
    </row>
    <row r="468" spans="9:12" ht="12.75" customHeight="1" x14ac:dyDescent="0.25">
      <c r="I468"/>
    </row>
    <row r="469" spans="9:12" ht="12.75" customHeight="1" x14ac:dyDescent="0.25">
      <c r="I469"/>
    </row>
    <row r="470" spans="9:12" ht="15" customHeight="1" x14ac:dyDescent="0.25">
      <c r="I470"/>
    </row>
    <row r="471" spans="9:12" ht="16.5" customHeight="1" x14ac:dyDescent="0.25">
      <c r="I471"/>
    </row>
    <row r="472" spans="9:12" ht="15" customHeight="1" x14ac:dyDescent="0.25">
      <c r="I472"/>
    </row>
    <row r="473" spans="9:12" ht="15" customHeight="1" x14ac:dyDescent="0.25">
      <c r="I473"/>
    </row>
    <row r="474" spans="9:12" ht="18.75" customHeight="1" x14ac:dyDescent="0.25">
      <c r="I474"/>
    </row>
    <row r="475" spans="9:12" ht="15" customHeight="1" x14ac:dyDescent="0.25">
      <c r="I475"/>
    </row>
    <row r="476" spans="9:12" ht="1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  <c r="L478" t="s">
        <v>157</v>
      </c>
    </row>
    <row r="479" spans="9:12" ht="15" customHeight="1" x14ac:dyDescent="0.25">
      <c r="I479"/>
    </row>
    <row r="480" spans="9:12" ht="15" customHeight="1" x14ac:dyDescent="0.25">
      <c r="I480"/>
    </row>
    <row r="481" spans="9:9" ht="15" customHeight="1" x14ac:dyDescent="0.25">
      <c r="I481"/>
    </row>
    <row r="482" spans="9:9" ht="15" customHeight="1" x14ac:dyDescent="0.25">
      <c r="I482"/>
    </row>
    <row r="483" spans="9:9" ht="15" customHeight="1" x14ac:dyDescent="0.25">
      <c r="I483"/>
    </row>
    <row r="484" spans="9:9" ht="15" customHeight="1" x14ac:dyDescent="0.25">
      <c r="I484"/>
    </row>
    <row r="485" spans="9:9" ht="15" customHeight="1" x14ac:dyDescent="0.25">
      <c r="I485"/>
    </row>
    <row r="486" spans="9:9" ht="15" customHeight="1" x14ac:dyDescent="0.25">
      <c r="I486"/>
    </row>
    <row r="487" spans="9:9" ht="15" customHeight="1" x14ac:dyDescent="0.25">
      <c r="I487"/>
    </row>
    <row r="488" spans="9:9" ht="15" customHeight="1" x14ac:dyDescent="0.25">
      <c r="I488"/>
    </row>
  </sheetData>
  <mergeCells count="78">
    <mergeCell ref="A407:B407"/>
    <mergeCell ref="A414:B414"/>
    <mergeCell ref="A420:B420"/>
    <mergeCell ref="A369:B369"/>
    <mergeCell ref="A370:B370"/>
    <mergeCell ref="A376:B376"/>
    <mergeCell ref="A385:B385"/>
    <mergeCell ref="A392:B392"/>
    <mergeCell ref="A400:B400"/>
    <mergeCell ref="A365:A368"/>
    <mergeCell ref="A308:A314"/>
    <mergeCell ref="A315:A319"/>
    <mergeCell ref="A320:A326"/>
    <mergeCell ref="A327:A330"/>
    <mergeCell ref="A331:A335"/>
    <mergeCell ref="A336:A340"/>
    <mergeCell ref="A341:A345"/>
    <mergeCell ref="A346:A350"/>
    <mergeCell ref="A351:A355"/>
    <mergeCell ref="A356:A361"/>
    <mergeCell ref="A362:A364"/>
    <mergeCell ref="A303:A307"/>
    <mergeCell ref="A248:A252"/>
    <mergeCell ref="A253:A257"/>
    <mergeCell ref="A258:A261"/>
    <mergeCell ref="A262:A266"/>
    <mergeCell ref="A267:A271"/>
    <mergeCell ref="A272:A277"/>
    <mergeCell ref="A278:A280"/>
    <mergeCell ref="A281:A286"/>
    <mergeCell ref="A287:A292"/>
    <mergeCell ref="A293:A297"/>
    <mergeCell ref="A298:A302"/>
    <mergeCell ref="A244:A247"/>
    <mergeCell ref="A187:A192"/>
    <mergeCell ref="A193:A198"/>
    <mergeCell ref="A199:A204"/>
    <mergeCell ref="A205:A209"/>
    <mergeCell ref="A210:A214"/>
    <mergeCell ref="A215:A221"/>
    <mergeCell ref="A222:A226"/>
    <mergeCell ref="A227:A231"/>
    <mergeCell ref="A232:A238"/>
    <mergeCell ref="A239:A243"/>
    <mergeCell ref="A104:A109"/>
    <mergeCell ref="A181:A186"/>
    <mergeCell ref="A115:A119"/>
    <mergeCell ref="A120:A125"/>
    <mergeCell ref="A126:A128"/>
    <mergeCell ref="A129:A135"/>
    <mergeCell ref="A136:A142"/>
    <mergeCell ref="A143:A149"/>
    <mergeCell ref="A150:A156"/>
    <mergeCell ref="A157:A163"/>
    <mergeCell ref="A164:A169"/>
    <mergeCell ref="A170:A175"/>
    <mergeCell ref="A176:A180"/>
    <mergeCell ref="A74:A79"/>
    <mergeCell ref="A80:A85"/>
    <mergeCell ref="A86:A91"/>
    <mergeCell ref="A92:A97"/>
    <mergeCell ref="A98:A103"/>
    <mergeCell ref="A425:G42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0:A114"/>
    <mergeCell ref="A13:A14"/>
    <mergeCell ref="A15:A57"/>
    <mergeCell ref="A58:A62"/>
    <mergeCell ref="A63:A67"/>
    <mergeCell ref="A68:A73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2018-08-23T11:35:47Z</cp:lastPrinted>
  <dcterms:created xsi:type="dcterms:W3CDTF">2018-02-01T06:02:01Z</dcterms:created>
  <dcterms:modified xsi:type="dcterms:W3CDTF">2018-08-30T09:59:14Z</dcterms:modified>
</cp:coreProperties>
</file>