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77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1" i="1" l="1"/>
  <c r="F361" i="1"/>
  <c r="G361" i="1"/>
  <c r="E362" i="1"/>
  <c r="F362" i="1"/>
  <c r="G362" i="1"/>
  <c r="D224" i="1"/>
  <c r="D225" i="1"/>
  <c r="E398" i="1" l="1"/>
  <c r="F398" i="1"/>
  <c r="G398" i="1"/>
  <c r="D401" i="1"/>
  <c r="E401" i="1"/>
  <c r="F401" i="1"/>
  <c r="G401" i="1"/>
  <c r="E393" i="1"/>
  <c r="F393" i="1"/>
  <c r="G393" i="1"/>
  <c r="D397" i="1"/>
  <c r="G397" i="1"/>
  <c r="E396" i="1"/>
  <c r="F396" i="1"/>
  <c r="E374" i="1"/>
  <c r="F374" i="1"/>
  <c r="G374" i="1"/>
  <c r="D379" i="1"/>
  <c r="E379" i="1"/>
  <c r="F379" i="1"/>
  <c r="G379" i="1"/>
  <c r="D375" i="1"/>
  <c r="G375" i="1"/>
  <c r="E369" i="1"/>
  <c r="F369" i="1"/>
  <c r="G369" i="1"/>
  <c r="E368" i="1"/>
  <c r="F368" i="1"/>
  <c r="G368" i="1"/>
  <c r="D362" i="1"/>
  <c r="G359" i="1"/>
  <c r="G352" i="1"/>
  <c r="D354" i="1"/>
  <c r="E354" i="1"/>
  <c r="F354" i="1"/>
  <c r="D353" i="1"/>
  <c r="E353" i="1"/>
  <c r="F353" i="1"/>
  <c r="E15" i="1"/>
  <c r="F15" i="1"/>
  <c r="G15" i="1"/>
  <c r="D50" i="1"/>
  <c r="D48" i="1"/>
  <c r="D35" i="1"/>
  <c r="D34" i="1"/>
  <c r="D31" i="1"/>
  <c r="D30" i="1"/>
  <c r="D25" i="1"/>
  <c r="D20" i="1"/>
  <c r="D21" i="1"/>
  <c r="F299" i="1" l="1"/>
  <c r="E266" i="1" l="1"/>
  <c r="F266" i="1"/>
  <c r="G266" i="1"/>
  <c r="D267" i="1"/>
  <c r="D274" i="1"/>
  <c r="G377" i="1"/>
  <c r="G365" i="1" l="1"/>
  <c r="E128" i="1" l="1"/>
  <c r="F128" i="1"/>
  <c r="G396" i="1" l="1"/>
  <c r="G394" i="1"/>
  <c r="G389" i="1"/>
  <c r="E390" i="1"/>
  <c r="D390" i="1" s="1"/>
  <c r="D349" i="1"/>
  <c r="E385" i="1"/>
  <c r="G385" i="1"/>
  <c r="E384" i="1"/>
  <c r="F384" i="1"/>
  <c r="G384" i="1"/>
  <c r="D342" i="1"/>
  <c r="D340" i="1"/>
  <c r="E377" i="1"/>
  <c r="D101" i="1"/>
  <c r="G378" i="1"/>
  <c r="D117" i="1"/>
  <c r="D95" i="1"/>
  <c r="D89" i="1"/>
  <c r="D83" i="1"/>
  <c r="D72" i="1"/>
  <c r="D66" i="1"/>
  <c r="D368" i="1"/>
  <c r="E371" i="1"/>
  <c r="E370" i="1"/>
  <c r="F370" i="1"/>
  <c r="G370" i="1"/>
  <c r="E333" i="1"/>
  <c r="F333" i="1"/>
  <c r="G333" i="1"/>
  <c r="E328" i="1"/>
  <c r="F328" i="1"/>
  <c r="G328" i="1"/>
  <c r="D385" i="1" l="1"/>
  <c r="F367" i="1"/>
  <c r="D369" i="1"/>
  <c r="E323" i="1"/>
  <c r="F323" i="1"/>
  <c r="G323" i="1"/>
  <c r="E313" i="1"/>
  <c r="F313" i="1"/>
  <c r="G313" i="1"/>
  <c r="E304" i="1"/>
  <c r="F304" i="1"/>
  <c r="G304" i="1"/>
  <c r="E299" i="1"/>
  <c r="G299" i="1"/>
  <c r="E278" i="1"/>
  <c r="F278" i="1"/>
  <c r="G278" i="1"/>
  <c r="E359" i="1" l="1"/>
  <c r="F359" i="1"/>
  <c r="E366" i="1"/>
  <c r="F366" i="1"/>
  <c r="G366" i="1"/>
  <c r="E360" i="1"/>
  <c r="E363" i="1"/>
  <c r="F363" i="1"/>
  <c r="G363" i="1"/>
  <c r="D365" i="1" l="1"/>
  <c r="G364" i="1"/>
  <c r="D133" i="1"/>
  <c r="E357" i="1"/>
  <c r="E352" i="1" s="1"/>
  <c r="D124" i="1"/>
  <c r="F357" i="1" l="1"/>
  <c r="F352" i="1" s="1"/>
  <c r="D42" i="1" l="1"/>
  <c r="D23" i="1" l="1"/>
  <c r="E400" i="1" l="1"/>
  <c r="D400" i="1" s="1"/>
  <c r="E399" i="1"/>
  <c r="D396" i="1"/>
  <c r="G395" i="1"/>
  <c r="E395" i="1"/>
  <c r="E394" i="1"/>
  <c r="D394" i="1" s="1"/>
  <c r="E392" i="1"/>
  <c r="D392" i="1" s="1"/>
  <c r="F391" i="1"/>
  <c r="E391" i="1"/>
  <c r="F389" i="1"/>
  <c r="E389" i="1"/>
  <c r="D389" i="1" s="1"/>
  <c r="F387" i="1"/>
  <c r="E387" i="1"/>
  <c r="D387" i="1" s="1"/>
  <c r="E386" i="1"/>
  <c r="D386" i="1" s="1"/>
  <c r="G383" i="1"/>
  <c r="F383" i="1"/>
  <c r="E383" i="1"/>
  <c r="E382" i="1"/>
  <c r="D382" i="1" s="1"/>
  <c r="E380" i="1"/>
  <c r="D380" i="1" s="1"/>
  <c r="D378" i="1"/>
  <c r="D377" i="1"/>
  <c r="G376" i="1"/>
  <c r="F376" i="1"/>
  <c r="E376" i="1"/>
  <c r="G373" i="1"/>
  <c r="E373" i="1"/>
  <c r="E367" i="1" s="1"/>
  <c r="G372" i="1"/>
  <c r="D371" i="1"/>
  <c r="D364" i="1"/>
  <c r="D363" i="1"/>
  <c r="D361" i="1"/>
  <c r="D360" i="1"/>
  <c r="D357" i="1"/>
  <c r="E356" i="1"/>
  <c r="G355" i="1"/>
  <c r="F355" i="1"/>
  <c r="E355" i="1"/>
  <c r="D350" i="1"/>
  <c r="D348" i="1"/>
  <c r="G347" i="1"/>
  <c r="F347" i="1"/>
  <c r="E347" i="1"/>
  <c r="D346" i="1"/>
  <c r="D345" i="1"/>
  <c r="G344" i="1"/>
  <c r="F344" i="1"/>
  <c r="E344" i="1"/>
  <c r="D343" i="1"/>
  <c r="D341" i="1"/>
  <c r="D339" i="1"/>
  <c r="G338" i="1"/>
  <c r="F338" i="1"/>
  <c r="E338" i="1"/>
  <c r="D337" i="1"/>
  <c r="D336" i="1"/>
  <c r="D335" i="1"/>
  <c r="D334" i="1"/>
  <c r="D332" i="1"/>
  <c r="D331" i="1"/>
  <c r="D330" i="1"/>
  <c r="D329" i="1"/>
  <c r="D327" i="1"/>
  <c r="D326" i="1"/>
  <c r="D325" i="1"/>
  <c r="D324" i="1"/>
  <c r="D322" i="1"/>
  <c r="D321" i="1"/>
  <c r="D320" i="1"/>
  <c r="D319" i="1"/>
  <c r="G318" i="1"/>
  <c r="F318" i="1"/>
  <c r="E318" i="1"/>
  <c r="D317" i="1"/>
  <c r="D316" i="1"/>
  <c r="D315" i="1"/>
  <c r="D314" i="1"/>
  <c r="D312" i="1"/>
  <c r="D311" i="1"/>
  <c r="D310" i="1"/>
  <c r="G309" i="1"/>
  <c r="F309" i="1"/>
  <c r="E309" i="1"/>
  <c r="D308" i="1"/>
  <c r="D307" i="1"/>
  <c r="D306" i="1"/>
  <c r="D305" i="1"/>
  <c r="D303" i="1"/>
  <c r="D302" i="1"/>
  <c r="D301" i="1"/>
  <c r="D300" i="1"/>
  <c r="D298" i="1"/>
  <c r="D297" i="1"/>
  <c r="D296" i="1"/>
  <c r="D295" i="1"/>
  <c r="D294" i="1"/>
  <c r="G293" i="1"/>
  <c r="F293" i="1"/>
  <c r="E293" i="1"/>
  <c r="D292" i="1"/>
  <c r="D291" i="1"/>
  <c r="D290" i="1"/>
  <c r="D289" i="1"/>
  <c r="G288" i="1"/>
  <c r="F288" i="1"/>
  <c r="E288" i="1"/>
  <c r="D287" i="1"/>
  <c r="D286" i="1"/>
  <c r="D285" i="1"/>
  <c r="D284" i="1"/>
  <c r="G283" i="1"/>
  <c r="F283" i="1"/>
  <c r="E283" i="1"/>
  <c r="D282" i="1"/>
  <c r="D281" i="1"/>
  <c r="D280" i="1"/>
  <c r="D279" i="1"/>
  <c r="D277" i="1"/>
  <c r="D276" i="1"/>
  <c r="D275" i="1"/>
  <c r="D273" i="1"/>
  <c r="G272" i="1"/>
  <c r="F272" i="1"/>
  <c r="E272" i="1"/>
  <c r="D271" i="1"/>
  <c r="D270" i="1"/>
  <c r="D269" i="1"/>
  <c r="D268" i="1"/>
  <c r="D265" i="1"/>
  <c r="D264" i="1"/>
  <c r="G263" i="1"/>
  <c r="F263" i="1"/>
  <c r="E263" i="1"/>
  <c r="D262" i="1"/>
  <c r="D261" i="1"/>
  <c r="G260" i="1"/>
  <c r="F260" i="1"/>
  <c r="E260" i="1"/>
  <c r="D259" i="1"/>
  <c r="D258" i="1"/>
  <c r="D257" i="1"/>
  <c r="D256" i="1"/>
  <c r="G255" i="1"/>
  <c r="F255" i="1"/>
  <c r="E255" i="1"/>
  <c r="D254" i="1"/>
  <c r="D253" i="1"/>
  <c r="D252" i="1"/>
  <c r="D251" i="1"/>
  <c r="G250" i="1"/>
  <c r="F250" i="1"/>
  <c r="E250" i="1"/>
  <c r="D249" i="1"/>
  <c r="D248" i="1"/>
  <c r="D247" i="1"/>
  <c r="G246" i="1"/>
  <c r="F246" i="1"/>
  <c r="E246" i="1"/>
  <c r="D245" i="1"/>
  <c r="D244" i="1"/>
  <c r="D243" i="1"/>
  <c r="D242" i="1"/>
  <c r="G241" i="1"/>
  <c r="F241" i="1"/>
  <c r="E241" i="1"/>
  <c r="D240" i="1"/>
  <c r="D239" i="1"/>
  <c r="D238" i="1"/>
  <c r="D237" i="1"/>
  <c r="G236" i="1"/>
  <c r="F236" i="1"/>
  <c r="E236" i="1"/>
  <c r="D235" i="1"/>
  <c r="D234" i="1"/>
  <c r="D233" i="1"/>
  <c r="G232" i="1"/>
  <c r="F232" i="1"/>
  <c r="E232" i="1"/>
  <c r="D231" i="1"/>
  <c r="D230" i="1"/>
  <c r="D229" i="1"/>
  <c r="D228" i="1"/>
  <c r="G227" i="1"/>
  <c r="F227" i="1"/>
  <c r="E227" i="1"/>
  <c r="D226" i="1"/>
  <c r="D223" i="1"/>
  <c r="D222" i="1"/>
  <c r="D221" i="1"/>
  <c r="G220" i="1"/>
  <c r="F220" i="1"/>
  <c r="E220" i="1"/>
  <c r="D219" i="1"/>
  <c r="D218" i="1"/>
  <c r="D217" i="1"/>
  <c r="D216" i="1"/>
  <c r="G215" i="1"/>
  <c r="F215" i="1"/>
  <c r="E215" i="1"/>
  <c r="D214" i="1"/>
  <c r="D213" i="1"/>
  <c r="D212" i="1"/>
  <c r="D211" i="1"/>
  <c r="G210" i="1"/>
  <c r="F210" i="1"/>
  <c r="E210" i="1"/>
  <c r="D209" i="1"/>
  <c r="D208" i="1"/>
  <c r="D207" i="1"/>
  <c r="D206" i="1"/>
  <c r="D205" i="1"/>
  <c r="G204" i="1"/>
  <c r="F204" i="1"/>
  <c r="E204" i="1"/>
  <c r="D203" i="1"/>
  <c r="D202" i="1"/>
  <c r="D201" i="1"/>
  <c r="D200" i="1"/>
  <c r="G199" i="1"/>
  <c r="F199" i="1"/>
  <c r="E199" i="1"/>
  <c r="D198" i="1"/>
  <c r="D197" i="1"/>
  <c r="D196" i="1"/>
  <c r="D195" i="1"/>
  <c r="G194" i="1"/>
  <c r="F194" i="1"/>
  <c r="E194" i="1"/>
  <c r="D193" i="1"/>
  <c r="D192" i="1"/>
  <c r="D191" i="1"/>
  <c r="D190" i="1"/>
  <c r="D189" i="1"/>
  <c r="G188" i="1"/>
  <c r="F188" i="1"/>
  <c r="E188" i="1"/>
  <c r="D187" i="1"/>
  <c r="D186" i="1"/>
  <c r="D185" i="1"/>
  <c r="D184" i="1"/>
  <c r="D183" i="1"/>
  <c r="G182" i="1"/>
  <c r="F182" i="1"/>
  <c r="E182" i="1"/>
  <c r="D181" i="1"/>
  <c r="D180" i="1"/>
  <c r="D179" i="1"/>
  <c r="D178" i="1"/>
  <c r="D177" i="1"/>
  <c r="G176" i="1"/>
  <c r="F176" i="1"/>
  <c r="E176" i="1"/>
  <c r="D175" i="1"/>
  <c r="D174" i="1"/>
  <c r="D173" i="1"/>
  <c r="D172" i="1"/>
  <c r="D171" i="1"/>
  <c r="G170" i="1"/>
  <c r="F170" i="1"/>
  <c r="E170" i="1"/>
  <c r="D169" i="1"/>
  <c r="D168" i="1"/>
  <c r="D167" i="1"/>
  <c r="D166" i="1"/>
  <c r="G165" i="1"/>
  <c r="F165" i="1"/>
  <c r="E165" i="1"/>
  <c r="D164" i="1"/>
  <c r="D163" i="1"/>
  <c r="D162" i="1"/>
  <c r="D161" i="1"/>
  <c r="D160" i="1"/>
  <c r="G159" i="1"/>
  <c r="F159" i="1"/>
  <c r="E159" i="1"/>
  <c r="D158" i="1"/>
  <c r="D157" i="1"/>
  <c r="D156" i="1"/>
  <c r="D155" i="1"/>
  <c r="D154" i="1"/>
  <c r="G153" i="1"/>
  <c r="F153" i="1"/>
  <c r="E153" i="1"/>
  <c r="D152" i="1"/>
  <c r="D151" i="1"/>
  <c r="D150" i="1"/>
  <c r="D149" i="1"/>
  <c r="D148" i="1"/>
  <c r="G147" i="1"/>
  <c r="F147" i="1"/>
  <c r="E147" i="1"/>
  <c r="D134" i="1"/>
  <c r="D146" i="1"/>
  <c r="D145" i="1"/>
  <c r="D144" i="1"/>
  <c r="D143" i="1"/>
  <c r="D142" i="1"/>
  <c r="G141" i="1"/>
  <c r="F141" i="1"/>
  <c r="E141" i="1"/>
  <c r="D140" i="1"/>
  <c r="D139" i="1"/>
  <c r="D138" i="1"/>
  <c r="D137" i="1"/>
  <c r="D136" i="1"/>
  <c r="G135" i="1"/>
  <c r="F135" i="1"/>
  <c r="E135" i="1"/>
  <c r="D132" i="1"/>
  <c r="D131" i="1"/>
  <c r="D130" i="1"/>
  <c r="D129" i="1"/>
  <c r="G128" i="1"/>
  <c r="D127" i="1"/>
  <c r="D126" i="1"/>
  <c r="D125" i="1"/>
  <c r="D123" i="1"/>
  <c r="G122" i="1"/>
  <c r="F122" i="1"/>
  <c r="E122" i="1"/>
  <c r="D121" i="1"/>
  <c r="D120" i="1"/>
  <c r="F119" i="1"/>
  <c r="E119" i="1"/>
  <c r="D118" i="1"/>
  <c r="D116" i="1"/>
  <c r="D115" i="1"/>
  <c r="D114" i="1"/>
  <c r="G113" i="1"/>
  <c r="F113" i="1"/>
  <c r="E113" i="1"/>
  <c r="D112" i="1"/>
  <c r="D111" i="1"/>
  <c r="D110" i="1"/>
  <c r="D109" i="1"/>
  <c r="G108" i="1"/>
  <c r="F108" i="1"/>
  <c r="E108" i="1"/>
  <c r="D107" i="1"/>
  <c r="D106" i="1"/>
  <c r="D105" i="1"/>
  <c r="D104" i="1"/>
  <c r="G103" i="1"/>
  <c r="F103" i="1"/>
  <c r="E103" i="1"/>
  <c r="D102" i="1"/>
  <c r="D100" i="1"/>
  <c r="D99" i="1"/>
  <c r="D98" i="1"/>
  <c r="G97" i="1"/>
  <c r="F97" i="1"/>
  <c r="E97" i="1"/>
  <c r="D96" i="1"/>
  <c r="D94" i="1"/>
  <c r="D93" i="1"/>
  <c r="D92" i="1"/>
  <c r="G91" i="1"/>
  <c r="F91" i="1"/>
  <c r="E91" i="1"/>
  <c r="D90" i="1"/>
  <c r="D88" i="1"/>
  <c r="D87" i="1"/>
  <c r="D86" i="1"/>
  <c r="G85" i="1"/>
  <c r="F85" i="1"/>
  <c r="E85" i="1"/>
  <c r="D84" i="1"/>
  <c r="D82" i="1"/>
  <c r="D81" i="1"/>
  <c r="D80" i="1"/>
  <c r="G79" i="1"/>
  <c r="F79" i="1"/>
  <c r="E79" i="1"/>
  <c r="D78" i="1"/>
  <c r="D77" i="1"/>
  <c r="D76" i="1"/>
  <c r="D75" i="1"/>
  <c r="G74" i="1"/>
  <c r="F74" i="1"/>
  <c r="E74" i="1"/>
  <c r="D73" i="1"/>
  <c r="D71" i="1"/>
  <c r="D70" i="1"/>
  <c r="D69" i="1"/>
  <c r="G68" i="1"/>
  <c r="F68" i="1"/>
  <c r="E68" i="1"/>
  <c r="D67" i="1"/>
  <c r="D65" i="1"/>
  <c r="D64" i="1"/>
  <c r="D63" i="1"/>
  <c r="G62" i="1"/>
  <c r="F62" i="1"/>
  <c r="E62" i="1"/>
  <c r="D61" i="1"/>
  <c r="D60" i="1"/>
  <c r="D59" i="1"/>
  <c r="D58" i="1"/>
  <c r="G57" i="1"/>
  <c r="F57" i="1"/>
  <c r="E57" i="1"/>
  <c r="D56" i="1"/>
  <c r="D55" i="1"/>
  <c r="D54" i="1"/>
  <c r="D53" i="1"/>
  <c r="G52" i="1"/>
  <c r="F52" i="1"/>
  <c r="E52" i="1"/>
  <c r="D51" i="1"/>
  <c r="D49" i="1"/>
  <c r="D47" i="1"/>
  <c r="D46" i="1"/>
  <c r="D45" i="1"/>
  <c r="D44" i="1"/>
  <c r="D43" i="1"/>
  <c r="D41" i="1"/>
  <c r="D38" i="1"/>
  <c r="D40" i="1"/>
  <c r="D39" i="1"/>
  <c r="D37" i="1"/>
  <c r="D36" i="1"/>
  <c r="D33" i="1"/>
  <c r="D32" i="1"/>
  <c r="D28" i="1"/>
  <c r="D27" i="1"/>
  <c r="D26" i="1"/>
  <c r="D24" i="1"/>
  <c r="D22" i="1"/>
  <c r="D19" i="1"/>
  <c r="D18" i="1"/>
  <c r="D17" i="1"/>
  <c r="D16" i="1"/>
  <c r="D14" i="1"/>
  <c r="G13" i="1"/>
  <c r="F13" i="1"/>
  <c r="E13" i="1"/>
  <c r="G367" i="1" l="1"/>
  <c r="D370" i="1"/>
  <c r="D255" i="1"/>
  <c r="D333" i="1"/>
  <c r="D135" i="1"/>
  <c r="D153" i="1"/>
  <c r="D347" i="1"/>
  <c r="D260" i="1"/>
  <c r="D338" i="1"/>
  <c r="D344" i="1"/>
  <c r="D194" i="1"/>
  <c r="D215" i="1"/>
  <c r="D236" i="1"/>
  <c r="D241" i="1"/>
  <c r="D313" i="1"/>
  <c r="D318" i="1"/>
  <c r="D355" i="1"/>
  <c r="D366" i="1"/>
  <c r="E388" i="1"/>
  <c r="D399" i="1"/>
  <c r="D359" i="1"/>
  <c r="D376" i="1"/>
  <c r="E381" i="1"/>
  <c r="F388" i="1"/>
  <c r="D165" i="1"/>
  <c r="D227" i="1"/>
  <c r="D263" i="1"/>
  <c r="D272" i="1"/>
  <c r="D170" i="1"/>
  <c r="D176" i="1"/>
  <c r="D266" i="1"/>
  <c r="D299" i="1"/>
  <c r="D384" i="1"/>
  <c r="D13" i="1"/>
  <c r="D15" i="1"/>
  <c r="D52" i="1"/>
  <c r="D74" i="1"/>
  <c r="D97" i="1"/>
  <c r="D159" i="1"/>
  <c r="D204" i="1"/>
  <c r="D232" i="1"/>
  <c r="D288" i="1"/>
  <c r="D304" i="1"/>
  <c r="D309" i="1"/>
  <c r="D373" i="1"/>
  <c r="F381" i="1"/>
  <c r="D395" i="1"/>
  <c r="D68" i="1"/>
  <c r="D91" i="1"/>
  <c r="D113" i="1"/>
  <c r="D128" i="1"/>
  <c r="D147" i="1"/>
  <c r="D182" i="1"/>
  <c r="D188" i="1"/>
  <c r="D210" i="1"/>
  <c r="D278" i="1"/>
  <c r="D283" i="1"/>
  <c r="D323" i="1"/>
  <c r="D328" i="1"/>
  <c r="F358" i="1"/>
  <c r="D372" i="1"/>
  <c r="D383" i="1"/>
  <c r="G388" i="1"/>
  <c r="D391" i="1"/>
  <c r="G119" i="1"/>
  <c r="D119" i="1" s="1"/>
  <c r="D122" i="1"/>
  <c r="D356" i="1"/>
  <c r="D352" i="1"/>
  <c r="D62" i="1"/>
  <c r="D85" i="1"/>
  <c r="D108" i="1"/>
  <c r="D250" i="1"/>
  <c r="D57" i="1"/>
  <c r="D79" i="1"/>
  <c r="D103" i="1"/>
  <c r="D141" i="1"/>
  <c r="D199" i="1"/>
  <c r="D220" i="1"/>
  <c r="D246" i="1"/>
  <c r="D293" i="1"/>
  <c r="E358" i="1"/>
  <c r="G381" i="1"/>
  <c r="G358" i="1"/>
  <c r="D374" i="1" l="1"/>
  <c r="D358" i="1"/>
  <c r="D388" i="1"/>
  <c r="D367" i="1"/>
  <c r="F351" i="1"/>
  <c r="D393" i="1"/>
  <c r="D381" i="1"/>
  <c r="E351" i="1"/>
  <c r="D398" i="1"/>
  <c r="G351" i="1"/>
  <c r="D351" i="1" l="1"/>
</calcChain>
</file>

<file path=xl/sharedStrings.xml><?xml version="1.0" encoding="utf-8"?>
<sst xmlns="http://schemas.openxmlformats.org/spreadsheetml/2006/main" count="737" uniqueCount="164">
  <si>
    <t>PATVIRTINTA</t>
  </si>
  <si>
    <t>Panevėžio rajono savivaldybės tarybos</t>
  </si>
  <si>
    <t xml:space="preserve"> 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</si>
  <si>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</si>
  <si>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</si>
  <si>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</si>
  <si>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</si>
  <si>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</si>
  <si>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</si>
  <si>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</si>
  <si>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</si>
  <si>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</si>
  <si>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</si>
  <si>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</si>
  <si>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</si>
  <si>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</si>
  <si>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</si>
  <si>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</si>
  <si>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</si>
  <si>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iš jų: Mero fondas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</si>
  <si>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</si>
  <si>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</si>
  <si>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</si>
  <si>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</si>
  <si>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mokinio krepšelio lėšos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</si>
  <si>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</si>
  <si>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</si>
  <si>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</si>
  <si>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</si>
  <si>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</si>
  <si>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</si>
  <si>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</si>
  <si>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</si>
  <si>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</si>
  <si>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</si>
  <si>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</si>
  <si>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</si>
  <si>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</si>
  <si>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</si>
  <si>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</si>
  <si>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</si>
  <si>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</si>
  <si>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</si>
  <si>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</si>
  <si>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</si>
  <si>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</si>
  <si>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</si>
  <si>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</si>
  <si>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</si>
  <si>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</si>
  <si>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</si>
  <si>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</si>
  <si>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</si>
  <si>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</si>
  <si>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</si>
  <si>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</si>
  <si>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</si>
  <si>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</si>
  <si>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</si>
  <si>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</si>
  <si>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</si>
  <si>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</si>
  <si>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</si>
  <si>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</si>
  <si>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</si>
  <si>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</si>
  <si>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</si>
  <si>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</si>
  <si>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</si>
  <si>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</si>
  <si>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</si>
  <si>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</si>
  <si>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</si>
  <si>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</si>
  <si>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</si>
  <si>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</si>
  <si>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</si>
  <si>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</si>
  <si>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</si>
  <si>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</si>
  <si>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</si>
  <si>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</si>
  <si>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</si>
  <si>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</si>
  <si>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</si>
  <si>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</si>
  <si>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</si>
  <si>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</si>
  <si>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</si>
  <si>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</si>
  <si>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</si>
  <si>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</si>
  <si>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</si>
  <si>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</si>
  <si>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</si>
  <si>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</si>
  <si>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</si>
  <si>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</si>
  <si>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</si>
  <si>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„Smalsutis", iš viso</t>
  </si>
  <si>
    <t>37.</t>
  </si>
  <si>
    <t>Krekenavos lopšelis-darželis „Sigutė",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</si>
  <si>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</si>
  <si>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</si>
  <si>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</si>
  <si>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</si>
  <si>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</si>
  <si>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</si>
  <si>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</si>
  <si>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Velžio lopšelis-darželis, iš viso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</si>
  <si>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</si>
  <si>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</si>
  <si>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</si>
  <si>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</si>
  <si>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</si>
  <si>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</si>
  <si>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</si>
  <si>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</si>
  <si>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</si>
  <si>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</si>
  <si>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iš jų: pagrindiniams renginiams organizuoti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</si>
  <si>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</si>
  <si>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</si>
  <si>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</si>
  <si>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</si>
  <si>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</si>
  <si>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</si>
  <si>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</si>
  <si>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</si>
  <si>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</si>
  <si>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</si>
  <si>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</si>
  <si>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</si>
  <si>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</si>
  <si>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</si>
  <si>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</si>
  <si>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</si>
  <si>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</si>
  <si>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</si>
  <si>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</si>
  <si>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</si>
  <si>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</si>
  <si>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</si>
  <si>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</si>
  <si>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</si>
  <si>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</si>
  <si>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</si>
  <si>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</si>
  <si>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</si>
  <si>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</si>
  <si>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</si>
  <si>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</si>
  <si>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</si>
  <si>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</si>
  <si>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</si>
  <si>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</si>
  <si>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</si>
  <si>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</si>
  <si>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valstybės biudžeto lėšos (VIP)</t>
  </si>
  <si>
    <t>kita tikslinė dotacija(VIPA)</t>
  </si>
  <si>
    <t>PANEVĖŽIO RAJONO SAVIVALDYBĖS 2018 METŲ ASIGNAVIMAI PAGAL PROGRAMAS</t>
  </si>
  <si>
    <t>iš jų: VŠĮ "Bistrampolio dvaras" XVI festivaliui</t>
  </si>
  <si>
    <t>valstybės biudžeto speciali tikslinė dotacija</t>
  </si>
  <si>
    <t>2018-04-26- sprendimu Nr. T-82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</si>
</sst>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i/>
      <sz val="9"/>
      <name val="Times New Roman"/>
      <family val="1"/>
      <charset val="186"/>
    </font>
    <font>
      <sz val="8"/>
      <color rgb="FF00B0F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u/>
      <sz val="9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8" fillId="3" borderId="2" xfId="2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3" fillId="3" borderId="0" xfId="0" applyFont="1" applyFill="1"/>
    <xf numFmtId="0" fontId="10" fillId="3" borderId="2" xfId="0" applyFont="1" applyFill="1" applyBorder="1" applyAlignment="1">
      <alignment horizontal="right"/>
    </xf>
    <xf numFmtId="49" fontId="11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11" fillId="3" borderId="2" xfId="0" applyNumberFormat="1" applyFont="1" applyFill="1" applyBorder="1"/>
    <xf numFmtId="0" fontId="8" fillId="4" borderId="2" xfId="0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10" fillId="5" borderId="5" xfId="1" applyNumberFormat="1" applyFont="1" applyFill="1" applyBorder="1" applyAlignment="1">
      <alignment vertical="center"/>
    </xf>
    <xf numFmtId="0" fontId="12" fillId="0" borderId="0" xfId="0" applyFont="1"/>
    <xf numFmtId="0" fontId="13" fillId="3" borderId="2" xfId="0" applyFont="1" applyFill="1" applyBorder="1" applyAlignment="1">
      <alignment horizontal="right"/>
    </xf>
    <xf numFmtId="49" fontId="11" fillId="3" borderId="6" xfId="0" applyNumberFormat="1" applyFont="1" applyFill="1" applyBorder="1" applyAlignment="1">
      <alignment horizontal="right"/>
    </xf>
    <xf numFmtId="164" fontId="13" fillId="5" borderId="7" xfId="1" applyNumberFormat="1" applyFont="1" applyFill="1" applyBorder="1" applyAlignment="1">
      <alignment vertical="center"/>
    </xf>
    <xf numFmtId="164" fontId="10" fillId="5" borderId="7" xfId="1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horizontal="right"/>
    </xf>
    <xf numFmtId="164" fontId="10" fillId="4" borderId="2" xfId="0" applyNumberFormat="1" applyFont="1" applyFill="1" applyBorder="1"/>
    <xf numFmtId="1" fontId="10" fillId="4" borderId="2" xfId="0" applyNumberFormat="1" applyFont="1" applyFill="1" applyBorder="1"/>
    <xf numFmtId="0" fontId="10" fillId="4" borderId="2" xfId="0" applyFont="1" applyFill="1" applyBorder="1" applyAlignment="1">
      <alignment horizontal="left"/>
    </xf>
    <xf numFmtId="0" fontId="14" fillId="0" borderId="0" xfId="0" applyFont="1"/>
    <xf numFmtId="164" fontId="11" fillId="5" borderId="2" xfId="1" applyNumberFormat="1" applyFont="1" applyFill="1" applyBorder="1" applyAlignment="1">
      <alignment vertical="center"/>
    </xf>
    <xf numFmtId="1" fontId="10" fillId="3" borderId="2" xfId="0" applyNumberFormat="1" applyFont="1" applyFill="1" applyBorder="1"/>
    <xf numFmtId="0" fontId="8" fillId="4" borderId="2" xfId="0" applyFont="1" applyFill="1" applyBorder="1" applyAlignment="1">
      <alignment vertical="center"/>
    </xf>
    <xf numFmtId="49" fontId="8" fillId="4" borderId="2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vertical="center"/>
    </xf>
    <xf numFmtId="1" fontId="8" fillId="4" borderId="2" xfId="0" applyNumberFormat="1" applyFont="1" applyFill="1" applyBorder="1" applyAlignment="1">
      <alignment vertical="center"/>
    </xf>
    <xf numFmtId="1" fontId="15" fillId="5" borderId="2" xfId="1" applyNumberFormat="1" applyFont="1" applyFill="1" applyBorder="1" applyAlignment="1">
      <alignment vertical="center"/>
    </xf>
    <xf numFmtId="164" fontId="15" fillId="5" borderId="2" xfId="1" applyNumberFormat="1" applyFont="1" applyFill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16" fillId="0" borderId="0" xfId="0" applyFont="1" applyFill="1" applyBorder="1"/>
    <xf numFmtId="49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0" fontId="17" fillId="0" borderId="0" xfId="0" applyFont="1" applyFill="1" applyBorder="1"/>
    <xf numFmtId="49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/>
    <xf numFmtId="0" fontId="8" fillId="3" borderId="8" xfId="0" applyFont="1" applyFill="1" applyBorder="1" applyAlignment="1">
      <alignment vertical="center"/>
    </xf>
    <xf numFmtId="0" fontId="10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10" fillId="0" borderId="0" xfId="0" applyNumberFormat="1" applyFont="1" applyFill="1" applyBorder="1"/>
    <xf numFmtId="0" fontId="3" fillId="0" borderId="0" xfId="0" applyFont="1" applyBorder="1"/>
    <xf numFmtId="0" fontId="18" fillId="0" borderId="0" xfId="0" applyFont="1" applyBorder="1" applyAlignment="1">
      <alignment horizontal="center" vertical="top" wrapText="1"/>
    </xf>
    <xf numFmtId="0" fontId="11" fillId="0" borderId="0" xfId="0" applyFont="1" applyFill="1" applyBorder="1"/>
    <xf numFmtId="164" fontId="11" fillId="3" borderId="2" xfId="0" applyNumberFormat="1" applyFont="1" applyFill="1" applyBorder="1"/>
    <xf numFmtId="164" fontId="13" fillId="3" borderId="2" xfId="0" applyNumberFormat="1" applyFont="1" applyFill="1" applyBorder="1"/>
    <xf numFmtId="0" fontId="10" fillId="4" borderId="3" xfId="0" applyFont="1" applyFill="1" applyBorder="1" applyAlignment="1">
      <alignment horizontal="right"/>
    </xf>
    <xf numFmtId="49" fontId="11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right"/>
    </xf>
    <xf numFmtId="164" fontId="6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8" fillId="3" borderId="7" xfId="0" applyFont="1" applyFill="1" applyBorder="1" applyAlignment="1"/>
    <xf numFmtId="0" fontId="6" fillId="3" borderId="7" xfId="0" applyFont="1" applyFill="1" applyBorder="1"/>
    <xf numFmtId="164" fontId="10" fillId="3" borderId="7" xfId="0" applyNumberFormat="1" applyFont="1" applyFill="1" applyBorder="1"/>
    <xf numFmtId="0" fontId="19" fillId="3" borderId="7" xfId="0" applyFont="1" applyFill="1" applyBorder="1"/>
    <xf numFmtId="164" fontId="13" fillId="3" borderId="7" xfId="0" applyNumberFormat="1" applyFont="1" applyFill="1" applyBorder="1"/>
    <xf numFmtId="0" fontId="18" fillId="3" borderId="13" xfId="0" applyFont="1" applyFill="1" applyBorder="1" applyAlignment="1"/>
    <xf numFmtId="0" fontId="10" fillId="3" borderId="3" xfId="0" applyFont="1" applyFill="1" applyBorder="1" applyAlignment="1">
      <alignment horizontal="right"/>
    </xf>
    <xf numFmtId="0" fontId="6" fillId="3" borderId="13" xfId="0" applyFont="1" applyFill="1" applyBorder="1"/>
    <xf numFmtId="164" fontId="10" fillId="3" borderId="13" xfId="0" applyNumberFormat="1" applyFont="1" applyFill="1" applyBorder="1"/>
    <xf numFmtId="0" fontId="10" fillId="3" borderId="7" xfId="0" applyFont="1" applyFill="1" applyBorder="1" applyAlignment="1">
      <alignment horizontal="right"/>
    </xf>
    <xf numFmtId="0" fontId="0" fillId="0" borderId="7" xfId="0" applyBorder="1"/>
    <xf numFmtId="0" fontId="10" fillId="4" borderId="7" xfId="0" applyFont="1" applyFill="1" applyBorder="1" applyAlignment="1">
      <alignment horizontal="left"/>
    </xf>
    <xf numFmtId="164" fontId="10" fillId="0" borderId="7" xfId="0" applyNumberFormat="1" applyFont="1" applyBorder="1"/>
    <xf numFmtId="1" fontId="10" fillId="0" borderId="7" xfId="0" applyNumberFormat="1" applyFont="1" applyBorder="1"/>
    <xf numFmtId="0" fontId="10" fillId="3" borderId="14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64" fontId="13" fillId="4" borderId="2" xfId="0" applyNumberFormat="1" applyFont="1" applyFill="1" applyBorder="1"/>
    <xf numFmtId="0" fontId="20" fillId="3" borderId="2" xfId="0" applyFont="1" applyFill="1" applyBorder="1" applyAlignment="1">
      <alignment horizontal="right"/>
    </xf>
    <xf numFmtId="0" fontId="18" fillId="3" borderId="15" xfId="0" applyFont="1" applyFill="1" applyBorder="1" applyAlignment="1"/>
    <xf numFmtId="0" fontId="10" fillId="3" borderId="16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right"/>
    </xf>
    <xf numFmtId="164" fontId="21" fillId="0" borderId="7" xfId="0" applyNumberFormat="1" applyFont="1" applyBorder="1"/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8" fillId="3" borderId="2" xfId="2" applyNumberFormat="1" applyFont="1" applyFill="1" applyBorder="1" applyAlignment="1" applyProtection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</cellXfs>
  <cellStyles count="3">
    <cellStyle name="Excel_BuiltIn_4 antraštė" xfId="2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6"/>
  <sheetViews>
    <sheetView tabSelected="1" workbookViewId="0">
      <pane ySplit="12" topLeftCell="A382" activePane="bottomLeft" state="frozen"/>
      <selection pane="bottomLeft" activeCell="D3" sqref="D3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2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1"/>
      <c r="B1" s="1"/>
      <c r="C1" s="1"/>
      <c r="D1" s="1" t="s">
        <v>0</v>
      </c>
      <c r="E1" s="1"/>
      <c r="F1" s="1"/>
      <c r="G1" s="1"/>
    </row>
    <row r="2" spans="1:9" ht="15.75" x14ac:dyDescent="0.25">
      <c r="A2" s="1"/>
      <c r="B2" s="1"/>
      <c r="C2" s="1"/>
      <c r="D2" s="1" t="s">
        <v>1</v>
      </c>
      <c r="E2" s="1"/>
      <c r="F2" s="1"/>
      <c r="G2" s="1"/>
    </row>
    <row r="3" spans="1:9" ht="15.75" x14ac:dyDescent="0.25">
      <c r="A3" s="1"/>
      <c r="B3" s="1"/>
      <c r="C3" s="1"/>
      <c r="D3" s="1" t="s">
        <v>163</v>
      </c>
      <c r="E3" s="1"/>
      <c r="F3" s="1"/>
      <c r="G3" s="1"/>
    </row>
    <row r="4" spans="1:9" ht="15.75" x14ac:dyDescent="0.25">
      <c r="A4" s="1"/>
      <c r="B4" s="1"/>
      <c r="C4" s="1"/>
      <c r="D4" s="1" t="s">
        <v>2</v>
      </c>
      <c r="E4" s="1"/>
      <c r="F4" s="1"/>
      <c r="G4" s="1"/>
    </row>
    <row r="5" spans="1:9" ht="15.75" x14ac:dyDescent="0.25">
      <c r="A5" s="1"/>
      <c r="B5" s="1"/>
      <c r="C5" s="1"/>
      <c r="D5" s="3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86" t="s">
        <v>160</v>
      </c>
      <c r="B7" s="86"/>
      <c r="C7" s="86"/>
      <c r="D7" s="86"/>
      <c r="E7" s="86"/>
      <c r="F7" s="86"/>
      <c r="G7" s="86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1"/>
      <c r="B9" s="1"/>
      <c r="C9" s="1"/>
      <c r="D9" s="1"/>
      <c r="E9" s="1"/>
      <c r="F9" s="87" t="s">
        <v>3</v>
      </c>
      <c r="G9" s="87"/>
    </row>
    <row r="10" spans="1:9" ht="12.75" customHeight="1" x14ac:dyDescent="0.25">
      <c r="A10" s="88" t="s">
        <v>4</v>
      </c>
      <c r="B10" s="89" t="s">
        <v>5</v>
      </c>
      <c r="C10" s="88" t="s">
        <v>6</v>
      </c>
      <c r="D10" s="89" t="s">
        <v>7</v>
      </c>
      <c r="E10" s="89" t="s">
        <v>8</v>
      </c>
      <c r="F10" s="89"/>
      <c r="G10" s="89"/>
    </row>
    <row r="11" spans="1:9" x14ac:dyDescent="0.25">
      <c r="A11" s="88"/>
      <c r="B11" s="89"/>
      <c r="C11" s="88"/>
      <c r="D11" s="89"/>
      <c r="E11" s="89" t="s">
        <v>9</v>
      </c>
      <c r="F11" s="89"/>
      <c r="G11" s="89" t="s">
        <v>10</v>
      </c>
    </row>
    <row r="12" spans="1:9" ht="38.25" x14ac:dyDescent="0.25">
      <c r="A12" s="88"/>
      <c r="B12" s="89"/>
      <c r="C12" s="88"/>
      <c r="D12" s="89"/>
      <c r="E12" s="4" t="s">
        <v>11</v>
      </c>
      <c r="F12" s="5" t="s">
        <v>12</v>
      </c>
      <c r="G12" s="89"/>
    </row>
    <row r="13" spans="1:9" s="9" customFormat="1" ht="15" customHeight="1" x14ac:dyDescent="0.25">
      <c r="A13" s="93" t="s">
        <v>13</v>
      </c>
      <c r="B13" s="6" t="s">
        <v>14</v>
      </c>
      <c r="C13" s="7"/>
      <c r="D13" s="8">
        <f t="shared" ref="D13:D17" si="0">SUM(G13+E13)</f>
        <v>77.2</v>
      </c>
      <c r="E13" s="8">
        <f>SUM(E14:E14)</f>
        <v>76.7</v>
      </c>
      <c r="F13" s="8">
        <f>SUM(F14:F14)</f>
        <v>55.1</v>
      </c>
      <c r="G13" s="8">
        <f>SUM(G14:G14)</f>
        <v>0.5</v>
      </c>
      <c r="I13" s="10"/>
    </row>
    <row r="14" spans="1:9" s="9" customFormat="1" ht="12.75" customHeight="1" x14ac:dyDescent="0.25">
      <c r="A14" s="93"/>
      <c r="B14" s="11" t="s">
        <v>15</v>
      </c>
      <c r="C14" s="12" t="s">
        <v>16</v>
      </c>
      <c r="D14" s="13">
        <f t="shared" si="0"/>
        <v>77.2</v>
      </c>
      <c r="E14" s="13">
        <v>76.7</v>
      </c>
      <c r="F14" s="13">
        <v>55.1</v>
      </c>
      <c r="G14" s="13">
        <v>0.5</v>
      </c>
      <c r="I14" s="10"/>
    </row>
    <row r="15" spans="1:9" ht="15" customHeight="1" x14ac:dyDescent="0.25">
      <c r="A15" s="94" t="s">
        <v>17</v>
      </c>
      <c r="B15" s="15" t="s">
        <v>18</v>
      </c>
      <c r="C15" s="16"/>
      <c r="D15" s="17">
        <f t="shared" si="0"/>
        <v>17579.8</v>
      </c>
      <c r="E15" s="17">
        <f t="shared" ref="E15:F15" si="1">SUM(E51+E49+E47+E46+E45+E44+E43+E41+E38+E40+E39+E37+E36+E33+E32+E28+E27+E26+E24+E22+E19+E18+E16+E23+E42+E20+E21+E25+E30+E31+E34+E35+E48+E50)</f>
        <v>11024.699999999999</v>
      </c>
      <c r="F15" s="17">
        <f t="shared" si="1"/>
        <v>3051.0999999999995</v>
      </c>
      <c r="G15" s="17">
        <f>SUM(G51+G49+G47+G46+G45+G44+G43+G41+G38+G40+G39+G37+G36+G33+G32+G28+G27+G26+G24+G22+G19+G18+G16+G23+G42+G20+G21+G25+G30+G31+G34+G35+G48+G50)</f>
        <v>6555.0999999999995</v>
      </c>
    </row>
    <row r="16" spans="1:9" ht="12.75" customHeight="1" x14ac:dyDescent="0.25">
      <c r="A16" s="95"/>
      <c r="B16" s="11" t="s">
        <v>15</v>
      </c>
      <c r="C16" s="12" t="s">
        <v>16</v>
      </c>
      <c r="D16" s="18">
        <f t="shared" si="0"/>
        <v>3886.6000000000004</v>
      </c>
      <c r="E16" s="18">
        <v>3068.3</v>
      </c>
      <c r="F16" s="18">
        <v>1947.6</v>
      </c>
      <c r="G16" s="18">
        <v>818.3</v>
      </c>
      <c r="H16" s="19"/>
    </row>
    <row r="17" spans="1:8" ht="12.75" customHeight="1" x14ac:dyDescent="0.25">
      <c r="A17" s="95"/>
      <c r="B17" s="80" t="s">
        <v>19</v>
      </c>
      <c r="C17" s="21"/>
      <c r="D17" s="22">
        <f t="shared" si="0"/>
        <v>3.5</v>
      </c>
      <c r="E17" s="22">
        <v>3.5</v>
      </c>
      <c r="F17" s="23"/>
      <c r="G17" s="23"/>
      <c r="H17" s="19"/>
    </row>
    <row r="18" spans="1:8" ht="12.95" customHeight="1" x14ac:dyDescent="0.25">
      <c r="A18" s="95"/>
      <c r="B18" s="24" t="s">
        <v>20</v>
      </c>
      <c r="C18" s="12" t="s">
        <v>16</v>
      </c>
      <c r="D18" s="25">
        <f t="shared" ref="D18:D92" si="2">SUM(G18+E18)</f>
        <v>27.5</v>
      </c>
      <c r="E18" s="25">
        <v>27.5</v>
      </c>
      <c r="F18" s="25"/>
      <c r="G18" s="26"/>
    </row>
    <row r="19" spans="1:8" ht="12.95" customHeight="1" x14ac:dyDescent="0.25">
      <c r="A19" s="95"/>
      <c r="B19" s="27" t="s">
        <v>21</v>
      </c>
      <c r="C19" s="12" t="s">
        <v>16</v>
      </c>
      <c r="D19" s="25">
        <f t="shared" si="2"/>
        <v>1404</v>
      </c>
      <c r="E19" s="25">
        <v>1404</v>
      </c>
      <c r="F19" s="25">
        <v>648.5</v>
      </c>
      <c r="G19" s="25"/>
    </row>
    <row r="20" spans="1:8" ht="12.95" customHeight="1" x14ac:dyDescent="0.25">
      <c r="A20" s="95"/>
      <c r="B20" s="24" t="s">
        <v>162</v>
      </c>
      <c r="C20" s="12" t="s">
        <v>16</v>
      </c>
      <c r="D20" s="25">
        <f t="shared" si="2"/>
        <v>3.7</v>
      </c>
      <c r="E20" s="25">
        <v>3.7</v>
      </c>
      <c r="F20" s="25">
        <v>2.8</v>
      </c>
      <c r="G20" s="25"/>
    </row>
    <row r="21" spans="1:8" ht="12.95" customHeight="1" x14ac:dyDescent="0.25">
      <c r="A21" s="95"/>
      <c r="B21" s="11" t="s">
        <v>25</v>
      </c>
      <c r="C21" s="12" t="s">
        <v>16</v>
      </c>
      <c r="D21" s="25">
        <f t="shared" si="2"/>
        <v>28</v>
      </c>
      <c r="E21" s="25">
        <v>28</v>
      </c>
      <c r="F21" s="25">
        <v>0.2</v>
      </c>
      <c r="G21" s="25"/>
    </row>
    <row r="22" spans="1:8" ht="12.95" customHeight="1" x14ac:dyDescent="0.25">
      <c r="A22" s="95"/>
      <c r="B22" s="11" t="s">
        <v>15</v>
      </c>
      <c r="C22" s="12" t="s">
        <v>22</v>
      </c>
      <c r="D22" s="25">
        <f t="shared" si="2"/>
        <v>339.5</v>
      </c>
      <c r="E22" s="25">
        <v>56.3</v>
      </c>
      <c r="F22" s="25">
        <v>6.2</v>
      </c>
      <c r="G22" s="25">
        <v>283.2</v>
      </c>
      <c r="H22" s="19"/>
    </row>
    <row r="23" spans="1:8" ht="12.95" customHeight="1" x14ac:dyDescent="0.25">
      <c r="A23" s="95"/>
      <c r="B23" s="11" t="s">
        <v>28</v>
      </c>
      <c r="C23" s="12" t="s">
        <v>22</v>
      </c>
      <c r="D23" s="25">
        <f t="shared" si="2"/>
        <v>15</v>
      </c>
      <c r="E23" s="25">
        <v>15</v>
      </c>
      <c r="F23" s="25"/>
      <c r="G23" s="25"/>
      <c r="H23" s="19"/>
    </row>
    <row r="24" spans="1:8" ht="12.95" customHeight="1" x14ac:dyDescent="0.25">
      <c r="A24" s="95"/>
      <c r="B24" s="11" t="s">
        <v>23</v>
      </c>
      <c r="C24" s="12" t="s">
        <v>22</v>
      </c>
      <c r="D24" s="25">
        <f t="shared" si="2"/>
        <v>384.20000000000005</v>
      </c>
      <c r="E24" s="25">
        <v>164.3</v>
      </c>
      <c r="F24" s="25">
        <v>45.4</v>
      </c>
      <c r="G24" s="25">
        <v>219.9</v>
      </c>
    </row>
    <row r="25" spans="1:8" ht="12.95" customHeight="1" x14ac:dyDescent="0.25">
      <c r="A25" s="95"/>
      <c r="B25" s="11" t="s">
        <v>25</v>
      </c>
      <c r="C25" s="12" t="s">
        <v>22</v>
      </c>
      <c r="D25" s="25">
        <f t="shared" si="2"/>
        <v>31.1</v>
      </c>
      <c r="E25" s="25">
        <v>4.8</v>
      </c>
      <c r="F25" s="25">
        <v>0.2</v>
      </c>
      <c r="G25" s="25">
        <v>26.3</v>
      </c>
    </row>
    <row r="26" spans="1:8" ht="12.95" customHeight="1" x14ac:dyDescent="0.25">
      <c r="A26" s="95"/>
      <c r="B26" s="11" t="s">
        <v>24</v>
      </c>
      <c r="C26" s="12" t="s">
        <v>22</v>
      </c>
      <c r="D26" s="25">
        <f t="shared" si="2"/>
        <v>348.4</v>
      </c>
      <c r="E26" s="25">
        <v>348.4</v>
      </c>
      <c r="F26" s="25"/>
      <c r="G26" s="25"/>
    </row>
    <row r="27" spans="1:8" ht="12.95" customHeight="1" x14ac:dyDescent="0.25">
      <c r="A27" s="95"/>
      <c r="B27" s="11" t="s">
        <v>158</v>
      </c>
      <c r="C27" s="12" t="s">
        <v>22</v>
      </c>
      <c r="D27" s="25">
        <f t="shared" si="2"/>
        <v>192</v>
      </c>
      <c r="E27" s="25"/>
      <c r="F27" s="25"/>
      <c r="G27" s="25">
        <v>192</v>
      </c>
    </row>
    <row r="28" spans="1:8" ht="12.95" customHeight="1" x14ac:dyDescent="0.25">
      <c r="A28" s="95"/>
      <c r="B28" s="11" t="s">
        <v>15</v>
      </c>
      <c r="C28" s="12" t="s">
        <v>26</v>
      </c>
      <c r="D28" s="25">
        <f t="shared" si="2"/>
        <v>576.70000000000005</v>
      </c>
      <c r="E28" s="25">
        <v>529.70000000000005</v>
      </c>
      <c r="F28" s="25">
        <v>69</v>
      </c>
      <c r="G28" s="25">
        <v>47</v>
      </c>
      <c r="H28" s="19"/>
    </row>
    <row r="29" spans="1:8" ht="12.95" customHeight="1" x14ac:dyDescent="0.25">
      <c r="A29" s="95"/>
      <c r="B29" s="80" t="s">
        <v>161</v>
      </c>
      <c r="C29" s="12"/>
      <c r="D29" s="79">
        <v>5</v>
      </c>
      <c r="E29" s="79">
        <v>5</v>
      </c>
      <c r="F29" s="25"/>
      <c r="G29" s="25"/>
      <c r="H29" s="19"/>
    </row>
    <row r="30" spans="1:8" ht="12.95" customHeight="1" x14ac:dyDescent="0.25">
      <c r="A30" s="95"/>
      <c r="B30" s="11" t="s">
        <v>23</v>
      </c>
      <c r="C30" s="12" t="s">
        <v>26</v>
      </c>
      <c r="D30" s="25">
        <f t="shared" si="2"/>
        <v>1258.5</v>
      </c>
      <c r="E30" s="79">
        <v>9.8000000000000007</v>
      </c>
      <c r="F30" s="25">
        <v>7.6</v>
      </c>
      <c r="G30" s="25">
        <v>1248.7</v>
      </c>
      <c r="H30" s="19"/>
    </row>
    <row r="31" spans="1:8" ht="12.95" customHeight="1" x14ac:dyDescent="0.25">
      <c r="A31" s="95"/>
      <c r="B31" s="11" t="s">
        <v>25</v>
      </c>
      <c r="C31" s="12" t="s">
        <v>26</v>
      </c>
      <c r="D31" s="79">
        <f t="shared" si="2"/>
        <v>134.29999999999998</v>
      </c>
      <c r="E31" s="79">
        <v>1.1000000000000001</v>
      </c>
      <c r="F31" s="25">
        <v>1</v>
      </c>
      <c r="G31" s="25">
        <v>133.19999999999999</v>
      </c>
      <c r="H31" s="19"/>
    </row>
    <row r="32" spans="1:8" ht="12.95" customHeight="1" x14ac:dyDescent="0.25">
      <c r="A32" s="95"/>
      <c r="B32" s="24" t="s">
        <v>159</v>
      </c>
      <c r="C32" s="12" t="s">
        <v>26</v>
      </c>
      <c r="D32" s="25">
        <f t="shared" si="2"/>
        <v>40.200000000000003</v>
      </c>
      <c r="E32" s="25"/>
      <c r="F32" s="25"/>
      <c r="G32" s="25">
        <v>40.200000000000003</v>
      </c>
      <c r="H32" s="28"/>
    </row>
    <row r="33" spans="1:8" ht="12.95" customHeight="1" x14ac:dyDescent="0.25">
      <c r="A33" s="95"/>
      <c r="B33" s="11" t="s">
        <v>15</v>
      </c>
      <c r="C33" s="12" t="s">
        <v>27</v>
      </c>
      <c r="D33" s="25">
        <f t="shared" si="2"/>
        <v>816.59999999999991</v>
      </c>
      <c r="E33" s="25">
        <v>342.4</v>
      </c>
      <c r="F33" s="25">
        <v>63.5</v>
      </c>
      <c r="G33" s="25">
        <v>474.2</v>
      </c>
      <c r="H33" s="19"/>
    </row>
    <row r="34" spans="1:8" ht="12.95" customHeight="1" x14ac:dyDescent="0.25">
      <c r="A34" s="95"/>
      <c r="B34" s="11" t="s">
        <v>23</v>
      </c>
      <c r="C34" s="12" t="s">
        <v>27</v>
      </c>
      <c r="D34" s="25">
        <f t="shared" si="2"/>
        <v>1182.2</v>
      </c>
      <c r="E34" s="25"/>
      <c r="F34" s="25"/>
      <c r="G34" s="25">
        <v>1182.2</v>
      </c>
      <c r="H34" s="19"/>
    </row>
    <row r="35" spans="1:8" ht="12.95" customHeight="1" x14ac:dyDescent="0.25">
      <c r="A35" s="95"/>
      <c r="B35" s="24" t="s">
        <v>162</v>
      </c>
      <c r="C35" s="12" t="s">
        <v>27</v>
      </c>
      <c r="D35" s="25">
        <f t="shared" si="2"/>
        <v>1472.4</v>
      </c>
      <c r="E35" s="25">
        <v>736</v>
      </c>
      <c r="F35" s="25"/>
      <c r="G35" s="25">
        <v>736.4</v>
      </c>
      <c r="H35" s="19"/>
    </row>
    <row r="36" spans="1:8" ht="12.75" customHeight="1" x14ac:dyDescent="0.25">
      <c r="A36" s="95"/>
      <c r="B36" s="24" t="s">
        <v>159</v>
      </c>
      <c r="C36" s="12" t="s">
        <v>27</v>
      </c>
      <c r="D36" s="25">
        <f t="shared" si="2"/>
        <v>208.6</v>
      </c>
      <c r="E36" s="29"/>
      <c r="F36" s="29"/>
      <c r="G36" s="25">
        <v>208.6</v>
      </c>
    </row>
    <row r="37" spans="1:8" ht="12.95" customHeight="1" x14ac:dyDescent="0.25">
      <c r="A37" s="95"/>
      <c r="B37" s="11" t="s">
        <v>15</v>
      </c>
      <c r="C37" s="12" t="s">
        <v>29</v>
      </c>
      <c r="D37" s="25">
        <f t="shared" si="2"/>
        <v>475</v>
      </c>
      <c r="E37" s="13">
        <v>475</v>
      </c>
      <c r="F37" s="13"/>
      <c r="G37" s="30"/>
    </row>
    <row r="38" spans="1:8" ht="12.95" customHeight="1" x14ac:dyDescent="0.25">
      <c r="A38" s="95"/>
      <c r="B38" s="11" t="s">
        <v>28</v>
      </c>
      <c r="C38" s="12" t="s">
        <v>29</v>
      </c>
      <c r="D38" s="13">
        <f>SUM(G38+E38)</f>
        <v>2299.5</v>
      </c>
      <c r="E38" s="13">
        <v>2252.4</v>
      </c>
      <c r="F38" s="13">
        <v>186.6</v>
      </c>
      <c r="G38" s="13">
        <v>47.1</v>
      </c>
    </row>
    <row r="39" spans="1:8" ht="12.95" customHeight="1" x14ac:dyDescent="0.25">
      <c r="A39" s="95"/>
      <c r="B39" s="11" t="s">
        <v>23</v>
      </c>
      <c r="C39" s="12" t="s">
        <v>29</v>
      </c>
      <c r="D39" s="25">
        <f t="shared" si="2"/>
        <v>521.30000000000007</v>
      </c>
      <c r="E39" s="13">
        <v>106.7</v>
      </c>
      <c r="F39" s="30">
        <v>67.400000000000006</v>
      </c>
      <c r="G39" s="13">
        <v>414.6</v>
      </c>
    </row>
    <row r="40" spans="1:8" ht="12.95" customHeight="1" x14ac:dyDescent="0.25">
      <c r="A40" s="95"/>
      <c r="B40" s="27" t="s">
        <v>21</v>
      </c>
      <c r="C40" s="12" t="s">
        <v>29</v>
      </c>
      <c r="D40" s="13">
        <f t="shared" si="2"/>
        <v>0.3</v>
      </c>
      <c r="E40" s="13">
        <v>0.3</v>
      </c>
      <c r="F40" s="13"/>
      <c r="G40" s="30"/>
    </row>
    <row r="41" spans="1:8" ht="12.95" customHeight="1" x14ac:dyDescent="0.25">
      <c r="A41" s="95"/>
      <c r="B41" s="11" t="s">
        <v>15</v>
      </c>
      <c r="C41" s="12" t="s">
        <v>30</v>
      </c>
      <c r="D41" s="13">
        <f t="shared" si="2"/>
        <v>49.6</v>
      </c>
      <c r="E41" s="13"/>
      <c r="F41" s="13"/>
      <c r="G41" s="13">
        <v>49.6</v>
      </c>
      <c r="H41" s="19"/>
    </row>
    <row r="42" spans="1:8" ht="12.95" customHeight="1" x14ac:dyDescent="0.25">
      <c r="A42" s="95"/>
      <c r="B42" s="11" t="s">
        <v>28</v>
      </c>
      <c r="C42" s="12" t="s">
        <v>30</v>
      </c>
      <c r="D42" s="13">
        <f t="shared" si="2"/>
        <v>40.299999999999997</v>
      </c>
      <c r="E42" s="13">
        <v>40.299999999999997</v>
      </c>
      <c r="F42" s="13"/>
      <c r="G42" s="13"/>
      <c r="H42" s="19"/>
    </row>
    <row r="43" spans="1:8" ht="12.95" customHeight="1" x14ac:dyDescent="0.25">
      <c r="A43" s="95"/>
      <c r="B43" s="27" t="s">
        <v>21</v>
      </c>
      <c r="C43" s="12" t="s">
        <v>30</v>
      </c>
      <c r="D43" s="13">
        <f t="shared" si="2"/>
        <v>2.6</v>
      </c>
      <c r="E43" s="13">
        <v>2.6</v>
      </c>
      <c r="F43" s="13">
        <v>2</v>
      </c>
      <c r="G43" s="30"/>
    </row>
    <row r="44" spans="1:8" ht="12.95" customHeight="1" x14ac:dyDescent="0.25">
      <c r="A44" s="95"/>
      <c r="B44" s="11" t="s">
        <v>31</v>
      </c>
      <c r="C44" s="12" t="s">
        <v>30</v>
      </c>
      <c r="D44" s="13">
        <f t="shared" si="2"/>
        <v>18.399999999999999</v>
      </c>
      <c r="E44" s="13">
        <v>18.399999999999999</v>
      </c>
      <c r="F44" s="13"/>
      <c r="G44" s="30"/>
    </row>
    <row r="45" spans="1:8" ht="12.75" customHeight="1" x14ac:dyDescent="0.25">
      <c r="A45" s="95"/>
      <c r="B45" s="11" t="s">
        <v>15</v>
      </c>
      <c r="C45" s="12" t="s">
        <v>32</v>
      </c>
      <c r="D45" s="13">
        <f t="shared" si="2"/>
        <v>776.7</v>
      </c>
      <c r="E45" s="13">
        <v>763.7</v>
      </c>
      <c r="F45" s="13"/>
      <c r="G45" s="13">
        <v>13</v>
      </c>
      <c r="H45" s="19"/>
    </row>
    <row r="46" spans="1:8" ht="12.95" customHeight="1" x14ac:dyDescent="0.25">
      <c r="A46" s="95"/>
      <c r="B46" s="11" t="s">
        <v>31</v>
      </c>
      <c r="C46" s="12" t="s">
        <v>32</v>
      </c>
      <c r="D46" s="13">
        <f t="shared" si="2"/>
        <v>109.6</v>
      </c>
      <c r="E46" s="13">
        <v>42.4</v>
      </c>
      <c r="F46" s="13"/>
      <c r="G46" s="13">
        <v>67.2</v>
      </c>
    </row>
    <row r="47" spans="1:8" ht="12.75" customHeight="1" x14ac:dyDescent="0.25">
      <c r="A47" s="95"/>
      <c r="B47" s="11" t="s">
        <v>23</v>
      </c>
      <c r="C47" s="12" t="s">
        <v>32</v>
      </c>
      <c r="D47" s="13">
        <f t="shared" si="2"/>
        <v>351.3</v>
      </c>
      <c r="E47" s="13">
        <v>84.5</v>
      </c>
      <c r="F47" s="13">
        <v>1.5</v>
      </c>
      <c r="G47" s="13">
        <v>266.8</v>
      </c>
    </row>
    <row r="48" spans="1:8" ht="12.75" customHeight="1" x14ac:dyDescent="0.25">
      <c r="A48" s="95"/>
      <c r="B48" s="11" t="s">
        <v>25</v>
      </c>
      <c r="C48" s="12" t="s">
        <v>32</v>
      </c>
      <c r="D48" s="13">
        <f t="shared" si="2"/>
        <v>21</v>
      </c>
      <c r="E48" s="13"/>
      <c r="F48" s="13"/>
      <c r="G48" s="13">
        <v>21</v>
      </c>
    </row>
    <row r="49" spans="1:8" ht="12.95" customHeight="1" x14ac:dyDescent="0.25">
      <c r="A49" s="95"/>
      <c r="B49" s="11" t="s">
        <v>15</v>
      </c>
      <c r="C49" s="12" t="s">
        <v>33</v>
      </c>
      <c r="D49" s="13">
        <f t="shared" si="2"/>
        <v>42.1</v>
      </c>
      <c r="E49" s="13">
        <v>42.1</v>
      </c>
      <c r="F49" s="13"/>
      <c r="G49" s="13"/>
      <c r="H49" s="19"/>
    </row>
    <row r="50" spans="1:8" ht="12.95" customHeight="1" x14ac:dyDescent="0.25">
      <c r="A50" s="95"/>
      <c r="B50" s="11" t="s">
        <v>23</v>
      </c>
      <c r="C50" s="12" t="s">
        <v>33</v>
      </c>
      <c r="D50" s="13">
        <f t="shared" si="2"/>
        <v>71.599999999999994</v>
      </c>
      <c r="E50" s="13">
        <v>6</v>
      </c>
      <c r="F50" s="13">
        <v>1.6</v>
      </c>
      <c r="G50" s="13">
        <v>65.599999999999994</v>
      </c>
      <c r="H50" s="19"/>
    </row>
    <row r="51" spans="1:8" ht="12.75" customHeight="1" x14ac:dyDescent="0.25">
      <c r="A51" s="95"/>
      <c r="B51" s="27" t="s">
        <v>21</v>
      </c>
      <c r="C51" s="12" t="s">
        <v>33</v>
      </c>
      <c r="D51" s="25">
        <f t="shared" si="2"/>
        <v>451</v>
      </c>
      <c r="E51" s="25">
        <v>451</v>
      </c>
      <c r="F51" s="25"/>
      <c r="G51" s="25"/>
    </row>
    <row r="52" spans="1:8" ht="15" customHeight="1" x14ac:dyDescent="0.25">
      <c r="A52" s="96" t="s">
        <v>34</v>
      </c>
      <c r="B52" s="31" t="s">
        <v>35</v>
      </c>
      <c r="C52" s="32"/>
      <c r="D52" s="33">
        <f t="shared" si="2"/>
        <v>24.4</v>
      </c>
      <c r="E52" s="33">
        <f>SUM(E53:E56)</f>
        <v>24.4</v>
      </c>
      <c r="F52" s="34">
        <f>SUM(F53:F56)</f>
        <v>0</v>
      </c>
      <c r="G52" s="34">
        <f>SUM(G53:G56)</f>
        <v>0</v>
      </c>
    </row>
    <row r="53" spans="1:8" ht="12.75" customHeight="1" x14ac:dyDescent="0.25">
      <c r="A53" s="96"/>
      <c r="B53" s="11" t="s">
        <v>15</v>
      </c>
      <c r="C53" s="12" t="s">
        <v>16</v>
      </c>
      <c r="D53" s="13">
        <f t="shared" si="2"/>
        <v>9.8000000000000007</v>
      </c>
      <c r="E53" s="13">
        <v>9.8000000000000007</v>
      </c>
      <c r="F53" s="30"/>
      <c r="G53" s="30"/>
    </row>
    <row r="54" spans="1:8" ht="12.95" customHeight="1" x14ac:dyDescent="0.25">
      <c r="A54" s="96"/>
      <c r="B54" s="11" t="s">
        <v>15</v>
      </c>
      <c r="C54" s="12" t="s">
        <v>27</v>
      </c>
      <c r="D54" s="13">
        <f t="shared" si="2"/>
        <v>10.5</v>
      </c>
      <c r="E54" s="13">
        <v>10.5</v>
      </c>
      <c r="F54" s="30"/>
      <c r="G54" s="30"/>
    </row>
    <row r="55" spans="1:8" ht="12.95" customHeight="1" x14ac:dyDescent="0.25">
      <c r="A55" s="96"/>
      <c r="B55" s="24" t="s">
        <v>20</v>
      </c>
      <c r="C55" s="12" t="s">
        <v>27</v>
      </c>
      <c r="D55" s="13">
        <f t="shared" si="2"/>
        <v>0.4</v>
      </c>
      <c r="E55" s="13">
        <v>0.4</v>
      </c>
      <c r="F55" s="30"/>
      <c r="G55" s="30"/>
    </row>
    <row r="56" spans="1:8" ht="12.75" customHeight="1" x14ac:dyDescent="0.25">
      <c r="A56" s="96"/>
      <c r="B56" s="11" t="s">
        <v>28</v>
      </c>
      <c r="C56" s="12" t="s">
        <v>29</v>
      </c>
      <c r="D56" s="13">
        <f t="shared" si="2"/>
        <v>3.7</v>
      </c>
      <c r="E56" s="13">
        <v>3.7</v>
      </c>
      <c r="F56" s="35"/>
      <c r="G56" s="35"/>
    </row>
    <row r="57" spans="1:8" ht="15" customHeight="1" x14ac:dyDescent="0.25">
      <c r="A57" s="94" t="s">
        <v>36</v>
      </c>
      <c r="B57" s="31" t="s">
        <v>37</v>
      </c>
      <c r="C57" s="32"/>
      <c r="D57" s="33">
        <f t="shared" si="2"/>
        <v>36.9</v>
      </c>
      <c r="E57" s="33">
        <f>SUM(E58:E61)</f>
        <v>24.9</v>
      </c>
      <c r="F57" s="34">
        <f>SUM(F58:F61)</f>
        <v>0</v>
      </c>
      <c r="G57" s="33">
        <f>SUM(G58:G61)</f>
        <v>12</v>
      </c>
    </row>
    <row r="58" spans="1:8" ht="12.75" customHeight="1" x14ac:dyDescent="0.25">
      <c r="A58" s="95"/>
      <c r="B58" s="11" t="s">
        <v>15</v>
      </c>
      <c r="C58" s="12" t="s">
        <v>16</v>
      </c>
      <c r="D58" s="13">
        <f t="shared" si="2"/>
        <v>24</v>
      </c>
      <c r="E58" s="13">
        <v>12</v>
      </c>
      <c r="F58" s="13"/>
      <c r="G58" s="13">
        <v>12</v>
      </c>
    </row>
    <row r="59" spans="1:8" ht="12.75" customHeight="1" x14ac:dyDescent="0.25">
      <c r="A59" s="95"/>
      <c r="B59" s="11" t="s">
        <v>15</v>
      </c>
      <c r="C59" s="12" t="s">
        <v>27</v>
      </c>
      <c r="D59" s="13">
        <f t="shared" si="2"/>
        <v>5.5</v>
      </c>
      <c r="E59" s="13">
        <v>5.5</v>
      </c>
      <c r="F59" s="13"/>
      <c r="G59" s="13"/>
    </row>
    <row r="60" spans="1:8" ht="12.75" customHeight="1" x14ac:dyDescent="0.25">
      <c r="A60" s="95"/>
      <c r="B60" s="24" t="s">
        <v>20</v>
      </c>
      <c r="C60" s="12" t="s">
        <v>27</v>
      </c>
      <c r="D60" s="13">
        <f t="shared" si="2"/>
        <v>1.3</v>
      </c>
      <c r="E60" s="13">
        <v>1.3</v>
      </c>
      <c r="F60" s="13"/>
      <c r="G60" s="13"/>
    </row>
    <row r="61" spans="1:8" ht="12.75" customHeight="1" x14ac:dyDescent="0.25">
      <c r="A61" s="97"/>
      <c r="B61" s="11" t="s">
        <v>28</v>
      </c>
      <c r="C61" s="12" t="s">
        <v>29</v>
      </c>
      <c r="D61" s="13">
        <f t="shared" si="2"/>
        <v>6.1</v>
      </c>
      <c r="E61" s="13">
        <v>6.1</v>
      </c>
      <c r="F61" s="36"/>
      <c r="G61" s="35"/>
    </row>
    <row r="62" spans="1:8" ht="15" customHeight="1" x14ac:dyDescent="0.25">
      <c r="A62" s="94" t="s">
        <v>38</v>
      </c>
      <c r="B62" s="31" t="s">
        <v>39</v>
      </c>
      <c r="C62" s="32"/>
      <c r="D62" s="33">
        <f t="shared" si="2"/>
        <v>20.399999999999999</v>
      </c>
      <c r="E62" s="33">
        <f>SUM(E63:E67)</f>
        <v>20.399999999999999</v>
      </c>
      <c r="F62" s="34">
        <f>SUM(F63:F67)</f>
        <v>0</v>
      </c>
      <c r="G62" s="34">
        <f>SUM(G63:G67)</f>
        <v>0</v>
      </c>
    </row>
    <row r="63" spans="1:8" ht="12.75" customHeight="1" x14ac:dyDescent="0.25">
      <c r="A63" s="95"/>
      <c r="B63" s="11" t="s">
        <v>15</v>
      </c>
      <c r="C63" s="12" t="s">
        <v>16</v>
      </c>
      <c r="D63" s="13">
        <f t="shared" si="2"/>
        <v>7</v>
      </c>
      <c r="E63" s="13">
        <v>7</v>
      </c>
      <c r="F63" s="13"/>
      <c r="G63" s="13"/>
    </row>
    <row r="64" spans="1:8" ht="12.75" customHeight="1" x14ac:dyDescent="0.25">
      <c r="A64" s="95"/>
      <c r="B64" s="11" t="s">
        <v>15</v>
      </c>
      <c r="C64" s="12" t="s">
        <v>27</v>
      </c>
      <c r="D64" s="13">
        <f t="shared" si="2"/>
        <v>4.5</v>
      </c>
      <c r="E64" s="13">
        <v>4.5</v>
      </c>
      <c r="F64" s="13"/>
      <c r="G64" s="13"/>
    </row>
    <row r="65" spans="1:7" ht="12.75" customHeight="1" x14ac:dyDescent="0.25">
      <c r="A65" s="95"/>
      <c r="B65" s="24" t="s">
        <v>20</v>
      </c>
      <c r="C65" s="12" t="s">
        <v>27</v>
      </c>
      <c r="D65" s="13">
        <f t="shared" si="2"/>
        <v>0.2</v>
      </c>
      <c r="E65" s="13">
        <v>0.2</v>
      </c>
      <c r="F65" s="13"/>
      <c r="G65" s="13"/>
    </row>
    <row r="66" spans="1:7" ht="12.75" customHeight="1" x14ac:dyDescent="0.25">
      <c r="A66" s="95"/>
      <c r="B66" s="11" t="s">
        <v>28</v>
      </c>
      <c r="C66" s="12" t="s">
        <v>27</v>
      </c>
      <c r="D66" s="13">
        <f t="shared" si="2"/>
        <v>5</v>
      </c>
      <c r="E66" s="13">
        <v>5</v>
      </c>
      <c r="F66" s="13"/>
      <c r="G66" s="13"/>
    </row>
    <row r="67" spans="1:7" ht="12.75" customHeight="1" x14ac:dyDescent="0.25">
      <c r="A67" s="97"/>
      <c r="B67" s="11" t="s">
        <v>28</v>
      </c>
      <c r="C67" s="12" t="s">
        <v>29</v>
      </c>
      <c r="D67" s="13">
        <f t="shared" si="2"/>
        <v>3.7</v>
      </c>
      <c r="E67" s="13">
        <v>3.7</v>
      </c>
      <c r="F67" s="36"/>
      <c r="G67" s="35"/>
    </row>
    <row r="68" spans="1:7" ht="15" customHeight="1" x14ac:dyDescent="0.25">
      <c r="A68" s="94" t="s">
        <v>40</v>
      </c>
      <c r="B68" s="31" t="s">
        <v>41</v>
      </c>
      <c r="C68" s="32"/>
      <c r="D68" s="33">
        <f t="shared" si="2"/>
        <v>41.9</v>
      </c>
      <c r="E68" s="33">
        <f>SUM(E69:E73)</f>
        <v>29.8</v>
      </c>
      <c r="F68" s="34">
        <f>SUM(F69:F73)</f>
        <v>0</v>
      </c>
      <c r="G68" s="33">
        <f>SUM(G69:G73)</f>
        <v>12.1</v>
      </c>
    </row>
    <row r="69" spans="1:7" ht="12.75" customHeight="1" x14ac:dyDescent="0.25">
      <c r="A69" s="95"/>
      <c r="B69" s="11" t="s">
        <v>15</v>
      </c>
      <c r="C69" s="12" t="s">
        <v>16</v>
      </c>
      <c r="D69" s="13">
        <f t="shared" si="2"/>
        <v>22.9</v>
      </c>
      <c r="E69" s="13">
        <v>10.8</v>
      </c>
      <c r="F69" s="13"/>
      <c r="G69" s="13">
        <v>12.1</v>
      </c>
    </row>
    <row r="70" spans="1:7" ht="12.75" customHeight="1" x14ac:dyDescent="0.25">
      <c r="A70" s="95"/>
      <c r="B70" s="11" t="s">
        <v>15</v>
      </c>
      <c r="C70" s="12" t="s">
        <v>27</v>
      </c>
      <c r="D70" s="13">
        <f t="shared" si="2"/>
        <v>5.9</v>
      </c>
      <c r="E70" s="13">
        <v>5.9</v>
      </c>
      <c r="F70" s="13"/>
      <c r="G70" s="13"/>
    </row>
    <row r="71" spans="1:7" ht="12.75" customHeight="1" x14ac:dyDescent="0.25">
      <c r="A71" s="95"/>
      <c r="B71" s="24" t="s">
        <v>20</v>
      </c>
      <c r="C71" s="12" t="s">
        <v>27</v>
      </c>
      <c r="D71" s="13">
        <f t="shared" si="2"/>
        <v>2.9</v>
      </c>
      <c r="E71" s="13">
        <v>2.9</v>
      </c>
      <c r="F71" s="13"/>
      <c r="G71" s="13"/>
    </row>
    <row r="72" spans="1:7" ht="12.75" customHeight="1" x14ac:dyDescent="0.25">
      <c r="A72" s="95"/>
      <c r="B72" s="11" t="s">
        <v>28</v>
      </c>
      <c r="C72" s="12" t="s">
        <v>27</v>
      </c>
      <c r="D72" s="13">
        <f t="shared" si="2"/>
        <v>7</v>
      </c>
      <c r="E72" s="13">
        <v>7</v>
      </c>
      <c r="F72" s="13"/>
      <c r="G72" s="13"/>
    </row>
    <row r="73" spans="1:7" ht="12.75" customHeight="1" x14ac:dyDescent="0.25">
      <c r="A73" s="97"/>
      <c r="B73" s="11" t="s">
        <v>28</v>
      </c>
      <c r="C73" s="12" t="s">
        <v>29</v>
      </c>
      <c r="D73" s="13">
        <f t="shared" si="2"/>
        <v>3.2</v>
      </c>
      <c r="E73" s="13">
        <v>3.2</v>
      </c>
      <c r="F73" s="36"/>
      <c r="G73" s="35"/>
    </row>
    <row r="74" spans="1:7" ht="15" customHeight="1" x14ac:dyDescent="0.25">
      <c r="A74" s="90" t="s">
        <v>42</v>
      </c>
      <c r="B74" s="31" t="s">
        <v>43</v>
      </c>
      <c r="C74" s="32"/>
      <c r="D74" s="33">
        <f t="shared" si="2"/>
        <v>19.5</v>
      </c>
      <c r="E74" s="33">
        <f>SUM(E75:E78)</f>
        <v>19.5</v>
      </c>
      <c r="F74" s="34">
        <f>SUM(F75:F78)</f>
        <v>0</v>
      </c>
      <c r="G74" s="34">
        <f>SUM(G75:G78)</f>
        <v>0</v>
      </c>
    </row>
    <row r="75" spans="1:7" ht="12.75" customHeight="1" x14ac:dyDescent="0.25">
      <c r="A75" s="91"/>
      <c r="B75" s="11" t="s">
        <v>15</v>
      </c>
      <c r="C75" s="12" t="s">
        <v>16</v>
      </c>
      <c r="D75" s="13">
        <f t="shared" si="2"/>
        <v>9.1999999999999993</v>
      </c>
      <c r="E75" s="13">
        <v>9.1999999999999993</v>
      </c>
      <c r="F75" s="13"/>
      <c r="G75" s="13"/>
    </row>
    <row r="76" spans="1:7" ht="12.75" customHeight="1" x14ac:dyDescent="0.25">
      <c r="A76" s="91"/>
      <c r="B76" s="11" t="s">
        <v>15</v>
      </c>
      <c r="C76" s="12" t="s">
        <v>27</v>
      </c>
      <c r="D76" s="13">
        <f t="shared" si="2"/>
        <v>3.6</v>
      </c>
      <c r="E76" s="13">
        <v>3.6</v>
      </c>
      <c r="F76" s="13"/>
      <c r="G76" s="13"/>
    </row>
    <row r="77" spans="1:7" ht="12.75" customHeight="1" x14ac:dyDescent="0.25">
      <c r="A77" s="91"/>
      <c r="B77" s="24" t="s">
        <v>20</v>
      </c>
      <c r="C77" s="12" t="s">
        <v>27</v>
      </c>
      <c r="D77" s="13">
        <f t="shared" si="2"/>
        <v>1.6</v>
      </c>
      <c r="E77" s="13">
        <v>1.6</v>
      </c>
      <c r="F77" s="13"/>
      <c r="G77" s="13"/>
    </row>
    <row r="78" spans="1:7" ht="12.75" customHeight="1" x14ac:dyDescent="0.25">
      <c r="A78" s="92"/>
      <c r="B78" s="11" t="s">
        <v>28</v>
      </c>
      <c r="C78" s="12" t="s">
        <v>29</v>
      </c>
      <c r="D78" s="13">
        <f t="shared" si="2"/>
        <v>5.0999999999999996</v>
      </c>
      <c r="E78" s="13">
        <v>5.0999999999999996</v>
      </c>
      <c r="F78" s="36"/>
      <c r="G78" s="35"/>
    </row>
    <row r="79" spans="1:7" ht="15" customHeight="1" x14ac:dyDescent="0.25">
      <c r="A79" s="90" t="s">
        <v>44</v>
      </c>
      <c r="B79" s="31" t="s">
        <v>45</v>
      </c>
      <c r="C79" s="32"/>
      <c r="D79" s="33">
        <f t="shared" si="2"/>
        <v>29.8</v>
      </c>
      <c r="E79" s="33">
        <f>SUM(E80:E84)</f>
        <v>29.8</v>
      </c>
      <c r="F79" s="34">
        <f>SUM(F80:F84)</f>
        <v>0</v>
      </c>
      <c r="G79" s="34">
        <f>SUM(G80:G84)</f>
        <v>0</v>
      </c>
    </row>
    <row r="80" spans="1:7" ht="12.75" customHeight="1" x14ac:dyDescent="0.25">
      <c r="A80" s="91"/>
      <c r="B80" s="11" t="s">
        <v>15</v>
      </c>
      <c r="C80" s="12" t="s">
        <v>16</v>
      </c>
      <c r="D80" s="13">
        <f t="shared" si="2"/>
        <v>12.1</v>
      </c>
      <c r="E80" s="13">
        <v>12.1</v>
      </c>
      <c r="F80" s="13"/>
      <c r="G80" s="13"/>
    </row>
    <row r="81" spans="1:7" ht="12.75" customHeight="1" x14ac:dyDescent="0.25">
      <c r="A81" s="91"/>
      <c r="B81" s="11" t="s">
        <v>15</v>
      </c>
      <c r="C81" s="12" t="s">
        <v>27</v>
      </c>
      <c r="D81" s="13">
        <f t="shared" si="2"/>
        <v>2.1</v>
      </c>
      <c r="E81" s="13">
        <v>2.1</v>
      </c>
      <c r="F81" s="13"/>
      <c r="G81" s="13"/>
    </row>
    <row r="82" spans="1:7" ht="12.75" customHeight="1" x14ac:dyDescent="0.25">
      <c r="A82" s="91"/>
      <c r="B82" s="24" t="s">
        <v>20</v>
      </c>
      <c r="C82" s="12" t="s">
        <v>27</v>
      </c>
      <c r="D82" s="13">
        <f t="shared" si="2"/>
        <v>3.5</v>
      </c>
      <c r="E82" s="13">
        <v>3.5</v>
      </c>
      <c r="F82" s="13"/>
      <c r="G82" s="13"/>
    </row>
    <row r="83" spans="1:7" ht="12.75" customHeight="1" x14ac:dyDescent="0.25">
      <c r="A83" s="91"/>
      <c r="B83" s="11" t="s">
        <v>28</v>
      </c>
      <c r="C83" s="12" t="s">
        <v>27</v>
      </c>
      <c r="D83" s="13">
        <f t="shared" si="2"/>
        <v>8.8000000000000007</v>
      </c>
      <c r="E83" s="13">
        <v>8.8000000000000007</v>
      </c>
      <c r="F83" s="13"/>
      <c r="G83" s="13"/>
    </row>
    <row r="84" spans="1:7" ht="12.75" customHeight="1" x14ac:dyDescent="0.25">
      <c r="A84" s="92"/>
      <c r="B84" s="11" t="s">
        <v>28</v>
      </c>
      <c r="C84" s="12" t="s">
        <v>29</v>
      </c>
      <c r="D84" s="13">
        <f t="shared" si="2"/>
        <v>3.3</v>
      </c>
      <c r="E84" s="13">
        <v>3.3</v>
      </c>
      <c r="F84" s="36"/>
      <c r="G84" s="35"/>
    </row>
    <row r="85" spans="1:7" ht="15" customHeight="1" x14ac:dyDescent="0.25">
      <c r="A85" s="90" t="s">
        <v>46</v>
      </c>
      <c r="B85" s="31" t="s">
        <v>47</v>
      </c>
      <c r="C85" s="32"/>
      <c r="D85" s="33">
        <f t="shared" si="2"/>
        <v>32.4</v>
      </c>
      <c r="E85" s="33">
        <f>SUM(E86:E90)</f>
        <v>32.4</v>
      </c>
      <c r="F85" s="34">
        <f>SUM(F86:F90)</f>
        <v>0</v>
      </c>
      <c r="G85" s="34">
        <f>SUM(G86:G90)</f>
        <v>0</v>
      </c>
    </row>
    <row r="86" spans="1:7" ht="12.95" customHeight="1" x14ac:dyDescent="0.25">
      <c r="A86" s="91"/>
      <c r="B86" s="11" t="s">
        <v>15</v>
      </c>
      <c r="C86" s="12" t="s">
        <v>16</v>
      </c>
      <c r="D86" s="13">
        <f t="shared" si="2"/>
        <v>7.9</v>
      </c>
      <c r="E86" s="13">
        <v>7.9</v>
      </c>
      <c r="F86" s="13"/>
      <c r="G86" s="13"/>
    </row>
    <row r="87" spans="1:7" ht="12.95" customHeight="1" x14ac:dyDescent="0.25">
      <c r="A87" s="91"/>
      <c r="B87" s="11" t="s">
        <v>15</v>
      </c>
      <c r="C87" s="12" t="s">
        <v>27</v>
      </c>
      <c r="D87" s="13">
        <f t="shared" si="2"/>
        <v>5.2</v>
      </c>
      <c r="E87" s="13">
        <v>5.2</v>
      </c>
      <c r="F87" s="13"/>
      <c r="G87" s="13"/>
    </row>
    <row r="88" spans="1:7" ht="12.95" customHeight="1" x14ac:dyDescent="0.25">
      <c r="A88" s="91"/>
      <c r="B88" s="24" t="s">
        <v>20</v>
      </c>
      <c r="C88" s="12" t="s">
        <v>27</v>
      </c>
      <c r="D88" s="13">
        <f t="shared" si="2"/>
        <v>0.2</v>
      </c>
      <c r="E88" s="13">
        <v>0.2</v>
      </c>
      <c r="F88" s="13"/>
      <c r="G88" s="13"/>
    </row>
    <row r="89" spans="1:7" ht="12.95" customHeight="1" x14ac:dyDescent="0.25">
      <c r="A89" s="91"/>
      <c r="B89" s="11" t="s">
        <v>28</v>
      </c>
      <c r="C89" s="12" t="s">
        <v>27</v>
      </c>
      <c r="D89" s="13">
        <f t="shared" si="2"/>
        <v>16</v>
      </c>
      <c r="E89" s="13">
        <v>16</v>
      </c>
      <c r="F89" s="13"/>
      <c r="G89" s="13"/>
    </row>
    <row r="90" spans="1:7" ht="12.95" customHeight="1" x14ac:dyDescent="0.25">
      <c r="A90" s="92"/>
      <c r="B90" s="11" t="s">
        <v>28</v>
      </c>
      <c r="C90" s="12" t="s">
        <v>29</v>
      </c>
      <c r="D90" s="13">
        <f t="shared" si="2"/>
        <v>3.1</v>
      </c>
      <c r="E90" s="13">
        <v>3.1</v>
      </c>
      <c r="F90" s="36"/>
      <c r="G90" s="35"/>
    </row>
    <row r="91" spans="1:7" ht="15" customHeight="1" x14ac:dyDescent="0.25">
      <c r="A91" s="90" t="s">
        <v>48</v>
      </c>
      <c r="B91" s="31" t="s">
        <v>49</v>
      </c>
      <c r="C91" s="32"/>
      <c r="D91" s="33">
        <f t="shared" si="2"/>
        <v>40.700000000000003</v>
      </c>
      <c r="E91" s="33">
        <f>SUM(E92:E96)</f>
        <v>30.700000000000003</v>
      </c>
      <c r="F91" s="34">
        <f>SUM(F92:F96)</f>
        <v>0</v>
      </c>
      <c r="G91" s="33">
        <f>SUM(G92:G96)</f>
        <v>10</v>
      </c>
    </row>
    <row r="92" spans="1:7" ht="12.75" customHeight="1" x14ac:dyDescent="0.25">
      <c r="A92" s="91"/>
      <c r="B92" s="11" t="s">
        <v>15</v>
      </c>
      <c r="C92" s="12" t="s">
        <v>16</v>
      </c>
      <c r="D92" s="13">
        <f t="shared" si="2"/>
        <v>14.3</v>
      </c>
      <c r="E92" s="13">
        <v>14.3</v>
      </c>
      <c r="F92" s="13"/>
      <c r="G92" s="13"/>
    </row>
    <row r="93" spans="1:7" ht="12.75" customHeight="1" x14ac:dyDescent="0.25">
      <c r="A93" s="91"/>
      <c r="B93" s="11" t="s">
        <v>15</v>
      </c>
      <c r="C93" s="12" t="s">
        <v>27</v>
      </c>
      <c r="D93" s="13">
        <f t="shared" ref="D93:D154" si="3">SUM(G93+E93)</f>
        <v>6.5</v>
      </c>
      <c r="E93" s="13">
        <v>6.5</v>
      </c>
      <c r="F93" s="13"/>
      <c r="G93" s="13"/>
    </row>
    <row r="94" spans="1:7" ht="12.75" customHeight="1" x14ac:dyDescent="0.25">
      <c r="A94" s="91"/>
      <c r="B94" s="24" t="s">
        <v>20</v>
      </c>
      <c r="C94" s="12" t="s">
        <v>27</v>
      </c>
      <c r="D94" s="13">
        <f t="shared" si="3"/>
        <v>4</v>
      </c>
      <c r="E94" s="13">
        <v>4</v>
      </c>
      <c r="F94" s="13"/>
      <c r="G94" s="13"/>
    </row>
    <row r="95" spans="1:7" ht="12.75" customHeight="1" x14ac:dyDescent="0.25">
      <c r="A95" s="91"/>
      <c r="B95" s="11" t="s">
        <v>28</v>
      </c>
      <c r="C95" s="12" t="s">
        <v>27</v>
      </c>
      <c r="D95" s="13">
        <f t="shared" si="3"/>
        <v>10</v>
      </c>
      <c r="E95" s="13"/>
      <c r="F95" s="13"/>
      <c r="G95" s="13">
        <v>10</v>
      </c>
    </row>
    <row r="96" spans="1:7" ht="12.75" customHeight="1" x14ac:dyDescent="0.25">
      <c r="A96" s="92"/>
      <c r="B96" s="11" t="s">
        <v>28</v>
      </c>
      <c r="C96" s="12" t="s">
        <v>29</v>
      </c>
      <c r="D96" s="13">
        <f t="shared" si="3"/>
        <v>5.9</v>
      </c>
      <c r="E96" s="13">
        <v>5.9</v>
      </c>
      <c r="F96" s="36"/>
      <c r="G96" s="35"/>
    </row>
    <row r="97" spans="1:7" ht="15" customHeight="1" x14ac:dyDescent="0.25">
      <c r="A97" s="90" t="s">
        <v>50</v>
      </c>
      <c r="B97" s="31" t="s">
        <v>51</v>
      </c>
      <c r="C97" s="32"/>
      <c r="D97" s="33">
        <f t="shared" si="3"/>
        <v>21.700000000000003</v>
      </c>
      <c r="E97" s="33">
        <f>SUM(E98:E102)</f>
        <v>21.700000000000003</v>
      </c>
      <c r="F97" s="34">
        <f>SUM(F98:F102)</f>
        <v>0</v>
      </c>
      <c r="G97" s="34">
        <f>SUM(G98:G102)</f>
        <v>0</v>
      </c>
    </row>
    <row r="98" spans="1:7" ht="12.75" customHeight="1" x14ac:dyDescent="0.25">
      <c r="A98" s="91"/>
      <c r="B98" s="11" t="s">
        <v>15</v>
      </c>
      <c r="C98" s="12" t="s">
        <v>16</v>
      </c>
      <c r="D98" s="13">
        <f t="shared" si="3"/>
        <v>8</v>
      </c>
      <c r="E98" s="13">
        <v>8</v>
      </c>
      <c r="F98" s="13"/>
      <c r="G98" s="13"/>
    </row>
    <row r="99" spans="1:7" ht="12.75" customHeight="1" x14ac:dyDescent="0.25">
      <c r="A99" s="91"/>
      <c r="B99" s="11" t="s">
        <v>15</v>
      </c>
      <c r="C99" s="12" t="s">
        <v>27</v>
      </c>
      <c r="D99" s="13">
        <f t="shared" si="3"/>
        <v>4.8</v>
      </c>
      <c r="E99" s="13">
        <v>4.8</v>
      </c>
      <c r="F99" s="13"/>
      <c r="G99" s="13"/>
    </row>
    <row r="100" spans="1:7" ht="12.75" customHeight="1" x14ac:dyDescent="0.25">
      <c r="A100" s="91"/>
      <c r="B100" s="24" t="s">
        <v>20</v>
      </c>
      <c r="C100" s="12" t="s">
        <v>27</v>
      </c>
      <c r="D100" s="13">
        <f t="shared" si="3"/>
        <v>1</v>
      </c>
      <c r="E100" s="13">
        <v>1</v>
      </c>
      <c r="F100" s="13"/>
      <c r="G100" s="13"/>
    </row>
    <row r="101" spans="1:7" ht="12.75" customHeight="1" x14ac:dyDescent="0.25">
      <c r="A101" s="91"/>
      <c r="B101" s="11" t="s">
        <v>28</v>
      </c>
      <c r="C101" s="12" t="s">
        <v>27</v>
      </c>
      <c r="D101" s="13">
        <f t="shared" si="3"/>
        <v>2</v>
      </c>
      <c r="E101" s="13">
        <v>2</v>
      </c>
      <c r="F101" s="13"/>
      <c r="G101" s="13"/>
    </row>
    <row r="102" spans="1:7" ht="12.75" customHeight="1" x14ac:dyDescent="0.25">
      <c r="A102" s="92"/>
      <c r="B102" s="11" t="s">
        <v>28</v>
      </c>
      <c r="C102" s="12" t="s">
        <v>29</v>
      </c>
      <c r="D102" s="13">
        <f t="shared" si="3"/>
        <v>5.9</v>
      </c>
      <c r="E102" s="13">
        <v>5.9</v>
      </c>
      <c r="F102" s="36"/>
      <c r="G102" s="35"/>
    </row>
    <row r="103" spans="1:7" ht="15" customHeight="1" x14ac:dyDescent="0.25">
      <c r="A103" s="90" t="s">
        <v>52</v>
      </c>
      <c r="B103" s="31" t="s">
        <v>53</v>
      </c>
      <c r="C103" s="32"/>
      <c r="D103" s="33">
        <f t="shared" si="3"/>
        <v>13.5</v>
      </c>
      <c r="E103" s="33">
        <f>SUM(E104:E107)</f>
        <v>13.5</v>
      </c>
      <c r="F103" s="34">
        <f>SUM(F104:F107)</f>
        <v>0</v>
      </c>
      <c r="G103" s="34">
        <f>SUM(G104:G107)</f>
        <v>0</v>
      </c>
    </row>
    <row r="104" spans="1:7" ht="12.75" customHeight="1" x14ac:dyDescent="0.25">
      <c r="A104" s="91"/>
      <c r="B104" s="11" t="s">
        <v>15</v>
      </c>
      <c r="C104" s="12" t="s">
        <v>16</v>
      </c>
      <c r="D104" s="13">
        <f t="shared" si="3"/>
        <v>5.7</v>
      </c>
      <c r="E104" s="13">
        <v>5.7</v>
      </c>
      <c r="F104" s="13"/>
      <c r="G104" s="13"/>
    </row>
    <row r="105" spans="1:7" ht="12.75" customHeight="1" x14ac:dyDescent="0.25">
      <c r="A105" s="91"/>
      <c r="B105" s="11" t="s">
        <v>15</v>
      </c>
      <c r="C105" s="12" t="s">
        <v>27</v>
      </c>
      <c r="D105" s="13">
        <f t="shared" si="3"/>
        <v>4.5</v>
      </c>
      <c r="E105" s="13">
        <v>4.5</v>
      </c>
      <c r="F105" s="13"/>
      <c r="G105" s="13"/>
    </row>
    <row r="106" spans="1:7" ht="12.75" customHeight="1" x14ac:dyDescent="0.25">
      <c r="A106" s="91"/>
      <c r="B106" s="24" t="s">
        <v>20</v>
      </c>
      <c r="C106" s="12" t="s">
        <v>27</v>
      </c>
      <c r="D106" s="13">
        <f t="shared" si="3"/>
        <v>0.4</v>
      </c>
      <c r="E106" s="13">
        <v>0.4</v>
      </c>
      <c r="F106" s="13"/>
      <c r="G106" s="13"/>
    </row>
    <row r="107" spans="1:7" ht="12.75" customHeight="1" x14ac:dyDescent="0.25">
      <c r="A107" s="92"/>
      <c r="B107" s="11" t="s">
        <v>28</v>
      </c>
      <c r="C107" s="12" t="s">
        <v>29</v>
      </c>
      <c r="D107" s="13">
        <f t="shared" si="3"/>
        <v>2.9</v>
      </c>
      <c r="E107" s="13">
        <v>2.9</v>
      </c>
      <c r="F107" s="36"/>
      <c r="G107" s="35"/>
    </row>
    <row r="108" spans="1:7" ht="15" customHeight="1" x14ac:dyDescent="0.25">
      <c r="A108" s="94" t="s">
        <v>54</v>
      </c>
      <c r="B108" s="31" t="s">
        <v>55</v>
      </c>
      <c r="C108" s="32"/>
      <c r="D108" s="33">
        <f t="shared" si="3"/>
        <v>17.399999999999999</v>
      </c>
      <c r="E108" s="33">
        <f>SUM(E109:E112)</f>
        <v>17.399999999999999</v>
      </c>
      <c r="F108" s="34">
        <f>SUM(F109:F112)</f>
        <v>0</v>
      </c>
      <c r="G108" s="34">
        <f>SUM(G109:G112)</f>
        <v>0</v>
      </c>
    </row>
    <row r="109" spans="1:7" ht="12.75" customHeight="1" x14ac:dyDescent="0.25">
      <c r="A109" s="95"/>
      <c r="B109" s="11" t="s">
        <v>15</v>
      </c>
      <c r="C109" s="12" t="s">
        <v>16</v>
      </c>
      <c r="D109" s="13">
        <f t="shared" si="3"/>
        <v>8.1</v>
      </c>
      <c r="E109" s="13">
        <v>8.1</v>
      </c>
      <c r="F109" s="13"/>
      <c r="G109" s="13"/>
    </row>
    <row r="110" spans="1:7" ht="12.75" customHeight="1" x14ac:dyDescent="0.25">
      <c r="A110" s="95"/>
      <c r="B110" s="11" t="s">
        <v>15</v>
      </c>
      <c r="C110" s="12" t="s">
        <v>27</v>
      </c>
      <c r="D110" s="13">
        <f t="shared" si="3"/>
        <v>3.9</v>
      </c>
      <c r="E110" s="13">
        <v>3.9</v>
      </c>
      <c r="F110" s="13"/>
      <c r="G110" s="13"/>
    </row>
    <row r="111" spans="1:7" ht="12.75" customHeight="1" x14ac:dyDescent="0.25">
      <c r="A111" s="95"/>
      <c r="B111" s="24" t="s">
        <v>20</v>
      </c>
      <c r="C111" s="12" t="s">
        <v>27</v>
      </c>
      <c r="D111" s="13">
        <f t="shared" si="3"/>
        <v>1.4</v>
      </c>
      <c r="E111" s="13">
        <v>1.4</v>
      </c>
      <c r="F111" s="13"/>
      <c r="G111" s="13"/>
    </row>
    <row r="112" spans="1:7" ht="12.75" customHeight="1" x14ac:dyDescent="0.25">
      <c r="A112" s="97"/>
      <c r="B112" s="11" t="s">
        <v>28</v>
      </c>
      <c r="C112" s="12" t="s">
        <v>29</v>
      </c>
      <c r="D112" s="13">
        <f t="shared" si="3"/>
        <v>4</v>
      </c>
      <c r="E112" s="13">
        <v>4</v>
      </c>
      <c r="F112" s="36"/>
      <c r="G112" s="35"/>
    </row>
    <row r="113" spans="1:14" ht="15" customHeight="1" x14ac:dyDescent="0.25">
      <c r="A113" s="94" t="s">
        <v>56</v>
      </c>
      <c r="B113" s="31" t="s">
        <v>57</v>
      </c>
      <c r="C113" s="32"/>
      <c r="D113" s="33">
        <f t="shared" si="3"/>
        <v>40.199999999999996</v>
      </c>
      <c r="E113" s="33">
        <f>SUM(E114:E118)</f>
        <v>40.199999999999996</v>
      </c>
      <c r="F113" s="34">
        <f>SUM(F114:F118)</f>
        <v>0</v>
      </c>
      <c r="G113" s="34">
        <f>SUM(G114:G118)</f>
        <v>0</v>
      </c>
    </row>
    <row r="114" spans="1:14" ht="12.75" customHeight="1" x14ac:dyDescent="0.25">
      <c r="A114" s="95"/>
      <c r="B114" s="11" t="s">
        <v>15</v>
      </c>
      <c r="C114" s="12" t="s">
        <v>16</v>
      </c>
      <c r="D114" s="13">
        <f t="shared" si="3"/>
        <v>14.1</v>
      </c>
      <c r="E114" s="13">
        <v>14.1</v>
      </c>
      <c r="F114" s="13"/>
      <c r="G114" s="13"/>
    </row>
    <row r="115" spans="1:14" ht="12.75" customHeight="1" x14ac:dyDescent="0.25">
      <c r="A115" s="95"/>
      <c r="B115" s="11" t="s">
        <v>15</v>
      </c>
      <c r="C115" s="12" t="s">
        <v>27</v>
      </c>
      <c r="D115" s="13">
        <f t="shared" si="3"/>
        <v>7.7</v>
      </c>
      <c r="E115" s="13">
        <v>7.7</v>
      </c>
      <c r="F115" s="13"/>
      <c r="G115" s="13"/>
      <c r="H115" s="37"/>
      <c r="I115" s="38"/>
      <c r="J115" s="39"/>
      <c r="K115" s="40"/>
      <c r="L115" s="40"/>
      <c r="M115" s="40"/>
      <c r="N115" s="40"/>
    </row>
    <row r="116" spans="1:14" ht="12.75" customHeight="1" x14ac:dyDescent="0.25">
      <c r="A116" s="95"/>
      <c r="B116" s="24" t="s">
        <v>20</v>
      </c>
      <c r="C116" s="12" t="s">
        <v>27</v>
      </c>
      <c r="D116" s="13">
        <f t="shared" si="3"/>
        <v>3.3</v>
      </c>
      <c r="E116" s="13">
        <v>3.3</v>
      </c>
      <c r="F116" s="13"/>
      <c r="G116" s="13"/>
      <c r="H116" s="37"/>
      <c r="I116" s="41"/>
      <c r="J116" s="42"/>
      <c r="K116" s="43"/>
      <c r="L116" s="43"/>
      <c r="M116" s="43"/>
      <c r="N116" s="43"/>
    </row>
    <row r="117" spans="1:14" ht="12.75" customHeight="1" x14ac:dyDescent="0.25">
      <c r="A117" s="95"/>
      <c r="B117" s="11" t="s">
        <v>28</v>
      </c>
      <c r="C117" s="12" t="s">
        <v>27</v>
      </c>
      <c r="D117" s="13">
        <f t="shared" si="3"/>
        <v>11.2</v>
      </c>
      <c r="E117" s="13">
        <v>11.2</v>
      </c>
      <c r="F117" s="13"/>
      <c r="G117" s="13"/>
      <c r="H117" s="37"/>
      <c r="I117" s="41"/>
      <c r="J117" s="42"/>
      <c r="K117" s="43"/>
      <c r="L117" s="43"/>
      <c r="M117" s="43"/>
      <c r="N117" s="43"/>
    </row>
    <row r="118" spans="1:14" ht="12.75" customHeight="1" x14ac:dyDescent="0.25">
      <c r="A118" s="97"/>
      <c r="B118" s="11" t="s">
        <v>28</v>
      </c>
      <c r="C118" s="12" t="s">
        <v>29</v>
      </c>
      <c r="D118" s="13">
        <f t="shared" si="3"/>
        <v>3.9</v>
      </c>
      <c r="E118" s="13">
        <v>3.9</v>
      </c>
      <c r="F118" s="36"/>
      <c r="G118" s="35"/>
      <c r="H118" s="37"/>
      <c r="I118" s="41"/>
      <c r="J118" s="42"/>
      <c r="K118" s="43"/>
      <c r="L118" s="43"/>
      <c r="M118" s="43"/>
      <c r="N118" s="43"/>
    </row>
    <row r="119" spans="1:14" ht="15" customHeight="1" x14ac:dyDescent="0.25">
      <c r="A119" s="94" t="s">
        <v>58</v>
      </c>
      <c r="B119" s="31" t="s">
        <v>59</v>
      </c>
      <c r="C119" s="32"/>
      <c r="D119" s="33">
        <f t="shared" si="3"/>
        <v>689.3</v>
      </c>
      <c r="E119" s="33">
        <f>SUM(E120:E121)</f>
        <v>689.3</v>
      </c>
      <c r="F119" s="33">
        <f>SUM(F120:F121)</f>
        <v>494.1</v>
      </c>
      <c r="G119" s="34">
        <f>SUM(G120:G123)</f>
        <v>0</v>
      </c>
      <c r="H119" s="37"/>
      <c r="I119" s="41"/>
      <c r="J119" s="42"/>
      <c r="K119" s="43"/>
      <c r="L119" s="43"/>
      <c r="M119" s="43"/>
      <c r="N119" s="43"/>
    </row>
    <row r="120" spans="1:14" ht="12.75" customHeight="1" x14ac:dyDescent="0.25">
      <c r="A120" s="95"/>
      <c r="B120" s="11" t="s">
        <v>15</v>
      </c>
      <c r="C120" s="12" t="s">
        <v>16</v>
      </c>
      <c r="D120" s="13">
        <f t="shared" si="3"/>
        <v>23.4</v>
      </c>
      <c r="E120" s="13">
        <v>23.4</v>
      </c>
      <c r="F120" s="13">
        <v>14.6</v>
      </c>
      <c r="G120" s="30"/>
      <c r="H120" s="37"/>
      <c r="I120" s="41"/>
      <c r="J120" s="42"/>
      <c r="K120" s="43"/>
      <c r="L120" s="43"/>
      <c r="M120" s="43"/>
      <c r="N120" s="43"/>
    </row>
    <row r="121" spans="1:14" ht="12.75" customHeight="1" x14ac:dyDescent="0.25">
      <c r="A121" s="97"/>
      <c r="B121" s="27" t="s">
        <v>21</v>
      </c>
      <c r="C121" s="12" t="s">
        <v>16</v>
      </c>
      <c r="D121" s="13">
        <f t="shared" si="3"/>
        <v>665.9</v>
      </c>
      <c r="E121" s="13">
        <v>665.9</v>
      </c>
      <c r="F121" s="13">
        <v>479.5</v>
      </c>
      <c r="G121" s="30"/>
      <c r="H121" s="37"/>
      <c r="I121" s="41"/>
      <c r="J121" s="42"/>
      <c r="K121" s="43"/>
      <c r="L121" s="43"/>
      <c r="M121" s="43"/>
      <c r="N121" s="43"/>
    </row>
    <row r="122" spans="1:14" ht="15" customHeight="1" x14ac:dyDescent="0.25">
      <c r="A122" s="96" t="s">
        <v>60</v>
      </c>
      <c r="B122" s="44" t="s">
        <v>61</v>
      </c>
      <c r="C122" s="32"/>
      <c r="D122" s="33">
        <f t="shared" si="3"/>
        <v>776.8</v>
      </c>
      <c r="E122" s="33">
        <f>SUM(E123:E127)</f>
        <v>776.8</v>
      </c>
      <c r="F122" s="33">
        <f>SUM(F123:F127)</f>
        <v>474.9</v>
      </c>
      <c r="G122" s="34">
        <f>SUM(G123:G127)</f>
        <v>0</v>
      </c>
      <c r="H122" s="37"/>
      <c r="I122" s="41"/>
      <c r="J122" s="42"/>
      <c r="K122" s="43"/>
      <c r="L122" s="43"/>
      <c r="M122" s="43"/>
      <c r="N122" s="43"/>
    </row>
    <row r="123" spans="1:14" ht="12.75" customHeight="1" x14ac:dyDescent="0.25">
      <c r="A123" s="96"/>
      <c r="B123" s="27" t="s">
        <v>21</v>
      </c>
      <c r="C123" s="12" t="s">
        <v>16</v>
      </c>
      <c r="D123" s="13">
        <f t="shared" si="3"/>
        <v>32.5</v>
      </c>
      <c r="E123" s="13">
        <v>32.5</v>
      </c>
      <c r="F123" s="13"/>
      <c r="G123" s="14"/>
      <c r="H123" s="37"/>
      <c r="I123" s="41"/>
      <c r="J123" s="42"/>
      <c r="K123" s="43"/>
      <c r="L123" s="43"/>
      <c r="M123" s="43"/>
      <c r="N123" s="43"/>
    </row>
    <row r="124" spans="1:14" ht="12.75" customHeight="1" x14ac:dyDescent="0.25">
      <c r="A124" s="96"/>
      <c r="B124" s="11" t="s">
        <v>15</v>
      </c>
      <c r="C124" s="12" t="s">
        <v>22</v>
      </c>
      <c r="D124" s="13">
        <f t="shared" si="3"/>
        <v>306.89999999999998</v>
      </c>
      <c r="E124" s="13">
        <v>306.89999999999998</v>
      </c>
      <c r="F124" s="13">
        <v>162</v>
      </c>
      <c r="G124" s="30"/>
      <c r="H124" s="37"/>
      <c r="I124" s="38"/>
      <c r="K124" s="40"/>
      <c r="L124" s="40"/>
      <c r="M124" s="40"/>
      <c r="N124" s="40"/>
    </row>
    <row r="125" spans="1:14" ht="12.75" customHeight="1" x14ac:dyDescent="0.25">
      <c r="A125" s="96"/>
      <c r="B125" s="11" t="s">
        <v>24</v>
      </c>
      <c r="C125" s="12" t="s">
        <v>22</v>
      </c>
      <c r="D125" s="13">
        <f t="shared" si="3"/>
        <v>415.4</v>
      </c>
      <c r="E125" s="13">
        <v>415.4</v>
      </c>
      <c r="F125" s="13">
        <v>312.89999999999998</v>
      </c>
      <c r="G125" s="30"/>
      <c r="H125" s="37"/>
      <c r="I125" s="38"/>
      <c r="J125" s="39"/>
      <c r="K125" s="40"/>
      <c r="L125" s="40"/>
      <c r="M125" s="40"/>
      <c r="N125" s="40"/>
    </row>
    <row r="126" spans="1:14" ht="12.75" customHeight="1" x14ac:dyDescent="0.25">
      <c r="A126" s="96"/>
      <c r="B126" s="11" t="s">
        <v>28</v>
      </c>
      <c r="C126" s="12" t="s">
        <v>22</v>
      </c>
      <c r="D126" s="13">
        <f t="shared" si="3"/>
        <v>19.899999999999999</v>
      </c>
      <c r="E126" s="13">
        <v>19.899999999999999</v>
      </c>
      <c r="F126" s="13"/>
      <c r="G126" s="30"/>
      <c r="H126" s="37"/>
      <c r="I126" s="38"/>
      <c r="J126" s="39"/>
      <c r="K126" s="40"/>
      <c r="L126" s="40"/>
      <c r="M126" s="40"/>
      <c r="N126" s="40"/>
    </row>
    <row r="127" spans="1:14" ht="12.75" customHeight="1" x14ac:dyDescent="0.25">
      <c r="A127" s="96"/>
      <c r="B127" s="24" t="s">
        <v>20</v>
      </c>
      <c r="C127" s="12" t="s">
        <v>22</v>
      </c>
      <c r="D127" s="13">
        <f t="shared" si="3"/>
        <v>2.1</v>
      </c>
      <c r="E127" s="13">
        <v>2.1</v>
      </c>
      <c r="F127" s="30"/>
      <c r="G127" s="30"/>
      <c r="H127" s="37"/>
      <c r="I127" s="41"/>
      <c r="J127" s="42"/>
      <c r="K127" s="43"/>
      <c r="L127" s="43"/>
      <c r="M127" s="43"/>
      <c r="N127" s="43"/>
    </row>
    <row r="128" spans="1:14" ht="15" customHeight="1" x14ac:dyDescent="0.25">
      <c r="A128" s="96" t="s">
        <v>62</v>
      </c>
      <c r="B128" s="44" t="s">
        <v>63</v>
      </c>
      <c r="C128" s="32"/>
      <c r="D128" s="33">
        <f t="shared" si="3"/>
        <v>576.80000000000007</v>
      </c>
      <c r="E128" s="33">
        <f t="shared" ref="E128:F128" si="4">SUM(E129:E134)</f>
        <v>576.80000000000007</v>
      </c>
      <c r="F128" s="33">
        <f t="shared" si="4"/>
        <v>346.2</v>
      </c>
      <c r="G128" s="34">
        <f>SUM(G129:G134)</f>
        <v>0</v>
      </c>
      <c r="H128" s="37"/>
      <c r="I128" s="41"/>
      <c r="J128" s="45"/>
      <c r="K128" s="46"/>
      <c r="L128" s="47"/>
      <c r="M128" s="47"/>
      <c r="N128" s="43"/>
    </row>
    <row r="129" spans="1:14" ht="12.75" customHeight="1" x14ac:dyDescent="0.25">
      <c r="A129" s="96"/>
      <c r="B129" s="27" t="s">
        <v>21</v>
      </c>
      <c r="C129" s="12" t="s">
        <v>16</v>
      </c>
      <c r="D129" s="13">
        <f t="shared" si="3"/>
        <v>21.5</v>
      </c>
      <c r="E129" s="13">
        <v>21.5</v>
      </c>
      <c r="F129" s="13"/>
      <c r="G129" s="14"/>
      <c r="H129" s="37"/>
      <c r="I129" s="41"/>
      <c r="J129" s="45"/>
      <c r="K129" s="46"/>
      <c r="L129" s="48"/>
      <c r="M129" s="48"/>
      <c r="N129" s="43"/>
    </row>
    <row r="130" spans="1:14" ht="12.75" customHeight="1" x14ac:dyDescent="0.25">
      <c r="A130" s="96"/>
      <c r="B130" s="11" t="s">
        <v>15</v>
      </c>
      <c r="C130" s="12" t="s">
        <v>22</v>
      </c>
      <c r="D130" s="13">
        <f t="shared" si="3"/>
        <v>234.9</v>
      </c>
      <c r="E130" s="13">
        <v>234.9</v>
      </c>
      <c r="F130" s="13">
        <v>113.1</v>
      </c>
      <c r="G130" s="30"/>
      <c r="H130" s="37"/>
      <c r="I130" s="41"/>
      <c r="J130" s="45"/>
      <c r="K130" s="46"/>
      <c r="L130" s="47"/>
      <c r="M130" s="47"/>
      <c r="N130" s="43"/>
    </row>
    <row r="131" spans="1:14" ht="12.75" customHeight="1" x14ac:dyDescent="0.25">
      <c r="A131" s="96"/>
      <c r="B131" s="11" t="s">
        <v>24</v>
      </c>
      <c r="C131" s="12" t="s">
        <v>22</v>
      </c>
      <c r="D131" s="13">
        <f t="shared" si="3"/>
        <v>308.60000000000002</v>
      </c>
      <c r="E131" s="13">
        <v>308.60000000000002</v>
      </c>
      <c r="F131" s="13">
        <v>233.1</v>
      </c>
      <c r="G131" s="30"/>
      <c r="H131" s="37"/>
      <c r="I131" s="38"/>
      <c r="J131" s="45"/>
      <c r="K131" s="46"/>
      <c r="L131" s="48"/>
      <c r="M131" s="48"/>
      <c r="N131" s="40"/>
    </row>
    <row r="132" spans="1:14" ht="12.75" customHeight="1" x14ac:dyDescent="0.25">
      <c r="A132" s="96"/>
      <c r="B132" s="11" t="s">
        <v>28</v>
      </c>
      <c r="C132" s="12" t="s">
        <v>22</v>
      </c>
      <c r="D132" s="13">
        <f t="shared" si="3"/>
        <v>10.9</v>
      </c>
      <c r="E132" s="13">
        <v>10.9</v>
      </c>
      <c r="F132" s="13"/>
      <c r="G132" s="30"/>
      <c r="H132" s="37"/>
      <c r="I132" s="41"/>
      <c r="J132" s="45"/>
      <c r="K132" s="46"/>
      <c r="L132" s="47"/>
      <c r="M132" s="47"/>
      <c r="N132" s="43"/>
    </row>
    <row r="133" spans="1:14" ht="12.75" customHeight="1" x14ac:dyDescent="0.25">
      <c r="A133" s="96"/>
      <c r="B133" s="24" t="s">
        <v>20</v>
      </c>
      <c r="C133" s="12" t="s">
        <v>22</v>
      </c>
      <c r="D133" s="13">
        <f t="shared" si="3"/>
        <v>0.7</v>
      </c>
      <c r="E133" s="13">
        <v>0.7</v>
      </c>
      <c r="F133" s="13"/>
      <c r="G133" s="30"/>
      <c r="H133" s="37"/>
      <c r="I133" s="41"/>
      <c r="J133" s="45"/>
      <c r="K133" s="46"/>
      <c r="L133" s="47"/>
      <c r="M133" s="47"/>
      <c r="N133" s="43"/>
    </row>
    <row r="134" spans="1:14" ht="12.75" customHeight="1" x14ac:dyDescent="0.25">
      <c r="A134" s="96"/>
      <c r="B134" s="11" t="s">
        <v>15</v>
      </c>
      <c r="C134" s="12" t="s">
        <v>26</v>
      </c>
      <c r="D134" s="13">
        <f>SUM(G134+E134)</f>
        <v>0.2</v>
      </c>
      <c r="E134" s="13">
        <v>0.2</v>
      </c>
      <c r="F134" s="14"/>
      <c r="G134" s="14"/>
      <c r="H134" s="37"/>
      <c r="I134" s="41"/>
      <c r="J134" s="45"/>
      <c r="K134" s="46"/>
      <c r="L134" s="47"/>
      <c r="M134" s="47"/>
      <c r="N134" s="43"/>
    </row>
    <row r="135" spans="1:14" ht="15" customHeight="1" x14ac:dyDescent="0.25">
      <c r="A135" s="96" t="s">
        <v>64</v>
      </c>
      <c r="B135" s="44" t="s">
        <v>65</v>
      </c>
      <c r="C135" s="32"/>
      <c r="D135" s="33">
        <f t="shared" si="3"/>
        <v>986.5</v>
      </c>
      <c r="E135" s="33">
        <f>SUM(E136:E140)</f>
        <v>963.2</v>
      </c>
      <c r="F135" s="33">
        <f>SUM(F136:F140)</f>
        <v>599.6</v>
      </c>
      <c r="G135" s="33">
        <f>SUM(G136:G140)</f>
        <v>23.3</v>
      </c>
      <c r="H135" s="37"/>
      <c r="I135" s="41"/>
      <c r="J135" s="45"/>
      <c r="K135" s="46"/>
      <c r="L135" s="47"/>
      <c r="M135" s="47"/>
      <c r="N135" s="43"/>
    </row>
    <row r="136" spans="1:14" ht="12.75" customHeight="1" x14ac:dyDescent="0.25">
      <c r="A136" s="96"/>
      <c r="B136" s="27" t="s">
        <v>21</v>
      </c>
      <c r="C136" s="12" t="s">
        <v>16</v>
      </c>
      <c r="D136" s="13">
        <f t="shared" si="3"/>
        <v>29.9</v>
      </c>
      <c r="E136" s="13">
        <v>29.9</v>
      </c>
      <c r="F136" s="13"/>
      <c r="G136" s="52"/>
      <c r="H136" s="47"/>
      <c r="I136" s="49"/>
      <c r="J136" s="45"/>
      <c r="K136" s="46"/>
      <c r="L136" s="47"/>
      <c r="M136" s="47"/>
      <c r="N136" s="47"/>
    </row>
    <row r="137" spans="1:14" ht="12.75" customHeight="1" x14ac:dyDescent="0.25">
      <c r="A137" s="96"/>
      <c r="B137" s="11" t="s">
        <v>15</v>
      </c>
      <c r="C137" s="12" t="s">
        <v>22</v>
      </c>
      <c r="D137" s="13">
        <f t="shared" si="3"/>
        <v>393.6</v>
      </c>
      <c r="E137" s="13">
        <v>370.3</v>
      </c>
      <c r="F137" s="13">
        <v>198.9</v>
      </c>
      <c r="G137" s="13">
        <v>23.3</v>
      </c>
      <c r="J137" s="45"/>
      <c r="K137" s="46"/>
      <c r="L137" s="47"/>
      <c r="M137" s="47"/>
    </row>
    <row r="138" spans="1:14" ht="12.75" customHeight="1" x14ac:dyDescent="0.25">
      <c r="A138" s="96"/>
      <c r="B138" s="11" t="s">
        <v>24</v>
      </c>
      <c r="C138" s="12" t="s">
        <v>22</v>
      </c>
      <c r="D138" s="13">
        <f t="shared" si="3"/>
        <v>531.1</v>
      </c>
      <c r="E138" s="13">
        <v>531.1</v>
      </c>
      <c r="F138" s="13">
        <v>400.7</v>
      </c>
      <c r="G138" s="30"/>
      <c r="J138" s="45"/>
      <c r="K138" s="46"/>
      <c r="L138" s="47"/>
      <c r="M138" s="47"/>
    </row>
    <row r="139" spans="1:14" ht="12.75" customHeight="1" x14ac:dyDescent="0.25">
      <c r="A139" s="96"/>
      <c r="B139" s="11" t="s">
        <v>28</v>
      </c>
      <c r="C139" s="12" t="s">
        <v>22</v>
      </c>
      <c r="D139" s="13">
        <f t="shared" si="3"/>
        <v>16.7</v>
      </c>
      <c r="E139" s="13">
        <v>16.7</v>
      </c>
      <c r="F139" s="13"/>
      <c r="G139" s="30"/>
      <c r="J139" s="45"/>
      <c r="K139" s="46"/>
      <c r="L139" s="47"/>
      <c r="M139" s="47"/>
    </row>
    <row r="140" spans="1:14" ht="12.75" customHeight="1" x14ac:dyDescent="0.25">
      <c r="A140" s="96"/>
      <c r="B140" s="24" t="s">
        <v>20</v>
      </c>
      <c r="C140" s="12" t="s">
        <v>22</v>
      </c>
      <c r="D140" s="13">
        <f t="shared" si="3"/>
        <v>15.2</v>
      </c>
      <c r="E140" s="13">
        <v>15.2</v>
      </c>
      <c r="F140" s="30"/>
      <c r="G140" s="30"/>
      <c r="J140" s="45"/>
      <c r="K140" s="46"/>
      <c r="L140" s="47"/>
      <c r="M140" s="47"/>
    </row>
    <row r="141" spans="1:14" ht="15" customHeight="1" x14ac:dyDescent="0.25">
      <c r="A141" s="94" t="s">
        <v>66</v>
      </c>
      <c r="B141" s="44" t="s">
        <v>67</v>
      </c>
      <c r="C141" s="32"/>
      <c r="D141" s="33">
        <f t="shared" si="3"/>
        <v>650.69999999999993</v>
      </c>
      <c r="E141" s="33">
        <f>SUM(E142:E146)</f>
        <v>650.69999999999993</v>
      </c>
      <c r="F141" s="33">
        <f>SUM(F142:F146)</f>
        <v>420.3</v>
      </c>
      <c r="G141" s="34">
        <f>SUM(G142:G146)</f>
        <v>0</v>
      </c>
      <c r="J141" s="45"/>
      <c r="K141" s="46"/>
      <c r="L141" s="48"/>
      <c r="M141" s="48"/>
    </row>
    <row r="142" spans="1:14" ht="12.75" customHeight="1" x14ac:dyDescent="0.25">
      <c r="A142" s="95"/>
      <c r="B142" s="27" t="s">
        <v>21</v>
      </c>
      <c r="C142" s="12" t="s">
        <v>16</v>
      </c>
      <c r="D142" s="13">
        <f t="shared" si="3"/>
        <v>20.7</v>
      </c>
      <c r="E142" s="13">
        <v>20.7</v>
      </c>
      <c r="F142" s="13"/>
      <c r="G142" s="14"/>
      <c r="J142" s="45"/>
      <c r="K142" s="46"/>
      <c r="L142" s="48"/>
      <c r="M142" s="48"/>
    </row>
    <row r="143" spans="1:14" ht="12.75" customHeight="1" x14ac:dyDescent="0.25">
      <c r="A143" s="95"/>
      <c r="B143" s="11" t="s">
        <v>15</v>
      </c>
      <c r="C143" s="12" t="s">
        <v>22</v>
      </c>
      <c r="D143" s="13">
        <f t="shared" si="3"/>
        <v>271.3</v>
      </c>
      <c r="E143" s="13">
        <v>271.3</v>
      </c>
      <c r="F143" s="13">
        <v>160.19999999999999</v>
      </c>
      <c r="G143" s="30"/>
      <c r="J143" s="45"/>
      <c r="K143" s="46"/>
      <c r="L143" s="48"/>
      <c r="M143" s="48"/>
    </row>
    <row r="144" spans="1:14" ht="12.75" customHeight="1" x14ac:dyDescent="0.25">
      <c r="A144" s="95"/>
      <c r="B144" s="11" t="s">
        <v>24</v>
      </c>
      <c r="C144" s="12" t="s">
        <v>22</v>
      </c>
      <c r="D144" s="13">
        <f t="shared" si="3"/>
        <v>344.5</v>
      </c>
      <c r="E144" s="13">
        <v>344.5</v>
      </c>
      <c r="F144" s="13">
        <v>260.10000000000002</v>
      </c>
      <c r="G144" s="30"/>
      <c r="J144" s="45"/>
      <c r="K144" s="46"/>
      <c r="L144" s="48"/>
      <c r="M144" s="48"/>
    </row>
    <row r="145" spans="1:14" ht="12.75" customHeight="1" x14ac:dyDescent="0.25">
      <c r="A145" s="95"/>
      <c r="B145" s="11" t="s">
        <v>28</v>
      </c>
      <c r="C145" s="12" t="s">
        <v>22</v>
      </c>
      <c r="D145" s="13">
        <f t="shared" si="3"/>
        <v>11.3</v>
      </c>
      <c r="E145" s="13">
        <v>11.3</v>
      </c>
      <c r="F145" s="13"/>
      <c r="G145" s="30"/>
      <c r="J145" s="45"/>
      <c r="K145" s="46"/>
      <c r="L145" s="48"/>
      <c r="M145" s="48"/>
    </row>
    <row r="146" spans="1:14" ht="12.75" customHeight="1" x14ac:dyDescent="0.25">
      <c r="A146" s="95"/>
      <c r="B146" s="24" t="s">
        <v>20</v>
      </c>
      <c r="C146" s="12" t="s">
        <v>22</v>
      </c>
      <c r="D146" s="13">
        <f t="shared" si="3"/>
        <v>2.9</v>
      </c>
      <c r="E146" s="13">
        <v>2.9</v>
      </c>
      <c r="F146" s="30"/>
      <c r="G146" s="30"/>
      <c r="J146" s="45"/>
      <c r="K146" s="46"/>
      <c r="L146" s="48"/>
      <c r="M146" s="48"/>
    </row>
    <row r="147" spans="1:14" ht="15" customHeight="1" x14ac:dyDescent="0.25">
      <c r="A147" s="96" t="s">
        <v>68</v>
      </c>
      <c r="B147" s="44" t="s">
        <v>69</v>
      </c>
      <c r="C147" s="32"/>
      <c r="D147" s="33">
        <f t="shared" si="3"/>
        <v>953.9</v>
      </c>
      <c r="E147" s="33">
        <f>SUM(E148:E152)</f>
        <v>953.9</v>
      </c>
      <c r="F147" s="33">
        <f>SUM(F148:F152)</f>
        <v>571.29999999999995</v>
      </c>
      <c r="G147" s="34">
        <f>SUM(G148:G152)</f>
        <v>0</v>
      </c>
      <c r="J147" s="45"/>
      <c r="K147" s="46"/>
      <c r="L147" s="48"/>
      <c r="M147" s="48"/>
    </row>
    <row r="148" spans="1:14" ht="12.75" customHeight="1" x14ac:dyDescent="0.25">
      <c r="A148" s="96"/>
      <c r="B148" s="27" t="s">
        <v>21</v>
      </c>
      <c r="C148" s="12" t="s">
        <v>16</v>
      </c>
      <c r="D148" s="13">
        <f t="shared" si="3"/>
        <v>47.9</v>
      </c>
      <c r="E148" s="13">
        <v>47.9</v>
      </c>
      <c r="F148" s="13"/>
      <c r="G148" s="14"/>
      <c r="J148" s="45"/>
      <c r="K148" s="46"/>
      <c r="L148" s="48"/>
      <c r="M148" s="48"/>
    </row>
    <row r="149" spans="1:14" ht="12.75" customHeight="1" x14ac:dyDescent="0.25">
      <c r="A149" s="96"/>
      <c r="B149" s="11" t="s">
        <v>15</v>
      </c>
      <c r="C149" s="12" t="s">
        <v>22</v>
      </c>
      <c r="D149" s="13">
        <f t="shared" si="3"/>
        <v>385.6</v>
      </c>
      <c r="E149" s="13">
        <v>385.6</v>
      </c>
      <c r="F149" s="13">
        <v>200.7</v>
      </c>
      <c r="G149" s="30"/>
      <c r="J149" s="45"/>
      <c r="K149" s="46"/>
      <c r="L149" s="48"/>
      <c r="M149" s="48"/>
    </row>
    <row r="150" spans="1:14" ht="12.75" customHeight="1" x14ac:dyDescent="0.25">
      <c r="A150" s="96"/>
      <c r="B150" s="11" t="s">
        <v>24</v>
      </c>
      <c r="C150" s="12" t="s">
        <v>22</v>
      </c>
      <c r="D150" s="13">
        <f t="shared" si="3"/>
        <v>492.3</v>
      </c>
      <c r="E150" s="13">
        <v>492.3</v>
      </c>
      <c r="F150" s="13">
        <v>370.6</v>
      </c>
      <c r="G150" s="30"/>
      <c r="J150" s="45"/>
      <c r="K150" s="46"/>
      <c r="L150" s="48"/>
      <c r="M150" s="48"/>
    </row>
    <row r="151" spans="1:14" ht="12.75" customHeight="1" x14ac:dyDescent="0.25">
      <c r="A151" s="96"/>
      <c r="B151" s="11" t="s">
        <v>28</v>
      </c>
      <c r="C151" s="12" t="s">
        <v>22</v>
      </c>
      <c r="D151" s="13">
        <f t="shared" si="3"/>
        <v>24.5</v>
      </c>
      <c r="E151" s="13">
        <v>24.5</v>
      </c>
      <c r="F151" s="13"/>
      <c r="G151" s="30"/>
      <c r="J151" s="45"/>
      <c r="K151" s="46"/>
      <c r="L151" s="47"/>
      <c r="M151" s="47"/>
    </row>
    <row r="152" spans="1:14" ht="12.75" customHeight="1" x14ac:dyDescent="0.25">
      <c r="A152" s="96"/>
      <c r="B152" s="24" t="s">
        <v>20</v>
      </c>
      <c r="C152" s="12" t="s">
        <v>22</v>
      </c>
      <c r="D152" s="13">
        <f t="shared" si="3"/>
        <v>3.6</v>
      </c>
      <c r="E152" s="13">
        <v>3.6</v>
      </c>
      <c r="F152" s="30"/>
      <c r="G152" s="30"/>
      <c r="J152" s="45"/>
      <c r="K152" s="46"/>
      <c r="L152" s="47"/>
      <c r="M152" s="47"/>
    </row>
    <row r="153" spans="1:14" ht="15" customHeight="1" x14ac:dyDescent="0.25">
      <c r="A153" s="96" t="s">
        <v>70</v>
      </c>
      <c r="B153" s="44" t="s">
        <v>71</v>
      </c>
      <c r="C153" s="32"/>
      <c r="D153" s="33">
        <f t="shared" si="3"/>
        <v>884.89999999999986</v>
      </c>
      <c r="E153" s="33">
        <f>SUM(E154:E158)</f>
        <v>880.49999999999989</v>
      </c>
      <c r="F153" s="33">
        <f>SUM(F154:F158)</f>
        <v>541.9</v>
      </c>
      <c r="G153" s="33">
        <f>SUM(G154:G158)</f>
        <v>4.4000000000000004</v>
      </c>
      <c r="J153" s="45"/>
      <c r="K153" s="46"/>
      <c r="L153" s="47"/>
      <c r="M153" s="47"/>
    </row>
    <row r="154" spans="1:14" ht="12.75" customHeight="1" x14ac:dyDescent="0.25">
      <c r="A154" s="96"/>
      <c r="B154" s="27" t="s">
        <v>21</v>
      </c>
      <c r="C154" s="12" t="s">
        <v>16</v>
      </c>
      <c r="D154" s="13">
        <f t="shared" si="3"/>
        <v>37.200000000000003</v>
      </c>
      <c r="E154" s="13">
        <v>37.200000000000003</v>
      </c>
      <c r="F154" s="13"/>
      <c r="G154" s="52"/>
      <c r="I154" s="49"/>
      <c r="J154" s="45"/>
      <c r="K154" s="46"/>
      <c r="L154" s="47"/>
      <c r="M154" s="47"/>
      <c r="N154" s="47"/>
    </row>
    <row r="155" spans="1:14" ht="12.75" customHeight="1" x14ac:dyDescent="0.25">
      <c r="A155" s="96"/>
      <c r="B155" s="11" t="s">
        <v>15</v>
      </c>
      <c r="C155" s="12" t="s">
        <v>22</v>
      </c>
      <c r="D155" s="13">
        <f t="shared" ref="D155:D175" si="5">SUM(G155+E155)</f>
        <v>370.9</v>
      </c>
      <c r="E155" s="13">
        <v>367</v>
      </c>
      <c r="F155" s="13">
        <v>206.9</v>
      </c>
      <c r="G155" s="13">
        <v>3.9</v>
      </c>
      <c r="I155" s="49"/>
      <c r="J155" s="45"/>
      <c r="K155" s="46"/>
      <c r="L155" s="47"/>
      <c r="M155" s="47"/>
      <c r="N155" s="47"/>
    </row>
    <row r="156" spans="1:14" ht="12.75" customHeight="1" x14ac:dyDescent="0.25">
      <c r="A156" s="96"/>
      <c r="B156" s="11" t="s">
        <v>24</v>
      </c>
      <c r="C156" s="12" t="s">
        <v>22</v>
      </c>
      <c r="D156" s="13">
        <f t="shared" si="5"/>
        <v>444.1</v>
      </c>
      <c r="E156" s="13">
        <v>443.6</v>
      </c>
      <c r="F156" s="13">
        <v>335</v>
      </c>
      <c r="G156" s="13">
        <v>0.5</v>
      </c>
      <c r="I156" s="49"/>
      <c r="J156" s="45"/>
      <c r="K156" s="46"/>
      <c r="L156" s="47"/>
      <c r="M156" s="47"/>
      <c r="N156" s="47"/>
    </row>
    <row r="157" spans="1:14" ht="12.75" customHeight="1" x14ac:dyDescent="0.25">
      <c r="A157" s="96"/>
      <c r="B157" s="11" t="s">
        <v>28</v>
      </c>
      <c r="C157" s="12" t="s">
        <v>22</v>
      </c>
      <c r="D157" s="13">
        <f t="shared" si="5"/>
        <v>18.899999999999999</v>
      </c>
      <c r="E157" s="13">
        <v>18.899999999999999</v>
      </c>
      <c r="F157" s="13"/>
      <c r="G157" s="30"/>
      <c r="I157" s="49"/>
      <c r="J157" s="45"/>
      <c r="K157" s="46"/>
      <c r="L157" s="47"/>
      <c r="M157" s="47"/>
      <c r="N157" s="47"/>
    </row>
    <row r="158" spans="1:14" ht="12.75" customHeight="1" x14ac:dyDescent="0.25">
      <c r="A158" s="96"/>
      <c r="B158" s="24" t="s">
        <v>20</v>
      </c>
      <c r="C158" s="12" t="s">
        <v>22</v>
      </c>
      <c r="D158" s="13">
        <f t="shared" si="5"/>
        <v>13.8</v>
      </c>
      <c r="E158" s="13">
        <v>13.8</v>
      </c>
      <c r="F158" s="30"/>
      <c r="G158" s="30"/>
      <c r="I158" s="49"/>
      <c r="J158" s="45"/>
      <c r="K158" s="46"/>
      <c r="L158" s="47"/>
      <c r="M158" s="47"/>
      <c r="N158" s="47"/>
    </row>
    <row r="159" spans="1:14" ht="15" customHeight="1" x14ac:dyDescent="0.25">
      <c r="A159" s="96" t="s">
        <v>72</v>
      </c>
      <c r="B159" s="44" t="s">
        <v>73</v>
      </c>
      <c r="C159" s="32"/>
      <c r="D159" s="33">
        <f t="shared" si="5"/>
        <v>1147.3999999999999</v>
      </c>
      <c r="E159" s="33">
        <f>SUM(E160:E164)</f>
        <v>1147.3999999999999</v>
      </c>
      <c r="F159" s="33">
        <f>SUM(F160:F164)</f>
        <v>688.09999999999991</v>
      </c>
      <c r="G159" s="34">
        <f>SUM(G160:G164)</f>
        <v>0</v>
      </c>
      <c r="I159" s="49"/>
      <c r="J159" s="45"/>
      <c r="K159" s="46"/>
      <c r="L159" s="47"/>
      <c r="M159" s="47"/>
      <c r="N159" s="47"/>
    </row>
    <row r="160" spans="1:14" ht="12.75" customHeight="1" x14ac:dyDescent="0.25">
      <c r="A160" s="96"/>
      <c r="B160" s="27" t="s">
        <v>21</v>
      </c>
      <c r="C160" s="12" t="s">
        <v>16</v>
      </c>
      <c r="D160" s="13">
        <f t="shared" si="5"/>
        <v>21.2</v>
      </c>
      <c r="E160" s="13">
        <v>21.2</v>
      </c>
      <c r="F160" s="13"/>
      <c r="G160" s="14"/>
      <c r="I160" s="49"/>
      <c r="J160" s="45"/>
      <c r="K160" s="46"/>
      <c r="L160" s="47"/>
      <c r="M160" s="47"/>
      <c r="N160" s="47"/>
    </row>
    <row r="161" spans="1:14" ht="12.75" customHeight="1" x14ac:dyDescent="0.25">
      <c r="A161" s="96"/>
      <c r="B161" s="11" t="s">
        <v>15</v>
      </c>
      <c r="C161" s="12" t="s">
        <v>22</v>
      </c>
      <c r="D161" s="13">
        <f t="shared" si="5"/>
        <v>423.3</v>
      </c>
      <c r="E161" s="13">
        <v>423.3</v>
      </c>
      <c r="F161" s="13">
        <v>171.7</v>
      </c>
      <c r="G161" s="30"/>
      <c r="I161" s="49"/>
      <c r="J161" s="45"/>
      <c r="K161" s="46"/>
      <c r="L161" s="47"/>
      <c r="M161" s="47"/>
      <c r="N161" s="47"/>
    </row>
    <row r="162" spans="1:14" ht="12.75" customHeight="1" x14ac:dyDescent="0.25">
      <c r="A162" s="96"/>
      <c r="B162" s="11" t="s">
        <v>24</v>
      </c>
      <c r="C162" s="12" t="s">
        <v>22</v>
      </c>
      <c r="D162" s="13">
        <f t="shared" si="5"/>
        <v>686.3</v>
      </c>
      <c r="E162" s="13">
        <v>686.3</v>
      </c>
      <c r="F162" s="13">
        <v>516.4</v>
      </c>
      <c r="G162" s="30"/>
      <c r="I162" s="49"/>
      <c r="J162" s="45"/>
      <c r="K162" s="46"/>
      <c r="L162" s="48"/>
      <c r="M162" s="48"/>
      <c r="N162" s="47"/>
    </row>
    <row r="163" spans="1:14" ht="12.75" customHeight="1" x14ac:dyDescent="0.25">
      <c r="A163" s="96"/>
      <c r="B163" s="11" t="s">
        <v>28</v>
      </c>
      <c r="C163" s="12" t="s">
        <v>22</v>
      </c>
      <c r="D163" s="13">
        <f t="shared" si="5"/>
        <v>14.6</v>
      </c>
      <c r="E163" s="13">
        <v>14.6</v>
      </c>
      <c r="F163" s="13"/>
      <c r="G163" s="30"/>
      <c r="I163" s="49"/>
      <c r="J163" s="45"/>
      <c r="K163" s="46"/>
      <c r="L163" s="48"/>
      <c r="M163" s="48"/>
      <c r="N163" s="47"/>
    </row>
    <row r="164" spans="1:14" ht="12.75" customHeight="1" x14ac:dyDescent="0.25">
      <c r="A164" s="96"/>
      <c r="B164" s="24" t="s">
        <v>20</v>
      </c>
      <c r="C164" s="12" t="s">
        <v>22</v>
      </c>
      <c r="D164" s="13">
        <f t="shared" si="5"/>
        <v>2</v>
      </c>
      <c r="E164" s="13">
        <v>2</v>
      </c>
      <c r="F164" s="30"/>
      <c r="G164" s="30"/>
      <c r="I164" s="49"/>
      <c r="J164" s="45"/>
      <c r="K164" s="46"/>
      <c r="L164" s="48"/>
      <c r="M164" s="48"/>
      <c r="N164" s="47"/>
    </row>
    <row r="165" spans="1:14" ht="15" customHeight="1" x14ac:dyDescent="0.25">
      <c r="A165" s="94" t="s">
        <v>74</v>
      </c>
      <c r="B165" s="31" t="s">
        <v>75</v>
      </c>
      <c r="C165" s="32"/>
      <c r="D165" s="33">
        <f t="shared" si="5"/>
        <v>311.79999999999995</v>
      </c>
      <c r="E165" s="33">
        <f>SUM(E166:E169)</f>
        <v>311.79999999999995</v>
      </c>
      <c r="F165" s="33">
        <f>SUM(F166:F169)</f>
        <v>193.60000000000002</v>
      </c>
      <c r="G165" s="34">
        <f>SUM(G166:G169)</f>
        <v>0</v>
      </c>
      <c r="I165" s="49"/>
      <c r="J165" s="45"/>
      <c r="K165" s="46"/>
      <c r="L165" s="48"/>
      <c r="M165" s="48"/>
      <c r="N165" s="47"/>
    </row>
    <row r="166" spans="1:14" ht="12.75" customHeight="1" x14ac:dyDescent="0.25">
      <c r="A166" s="95"/>
      <c r="B166" s="27" t="s">
        <v>21</v>
      </c>
      <c r="C166" s="12" t="s">
        <v>16</v>
      </c>
      <c r="D166" s="13">
        <f t="shared" si="5"/>
        <v>12.2</v>
      </c>
      <c r="E166" s="13">
        <v>12.2</v>
      </c>
      <c r="F166" s="13"/>
      <c r="G166" s="14"/>
      <c r="I166" s="49"/>
      <c r="J166" s="45"/>
      <c r="K166" s="46"/>
      <c r="L166" s="48"/>
      <c r="M166" s="48"/>
      <c r="N166" s="47"/>
    </row>
    <row r="167" spans="1:14" ht="12.75" customHeight="1" x14ac:dyDescent="0.25">
      <c r="A167" s="95"/>
      <c r="B167" s="11" t="s">
        <v>15</v>
      </c>
      <c r="C167" s="12" t="s">
        <v>22</v>
      </c>
      <c r="D167" s="13">
        <f t="shared" si="5"/>
        <v>153.19999999999999</v>
      </c>
      <c r="E167" s="13">
        <v>153.19999999999999</v>
      </c>
      <c r="F167" s="13">
        <v>89.7</v>
      </c>
      <c r="G167" s="30"/>
      <c r="I167" s="49"/>
      <c r="J167" s="45"/>
      <c r="K167" s="46"/>
      <c r="L167" s="48"/>
      <c r="M167" s="48"/>
      <c r="N167" s="47"/>
    </row>
    <row r="168" spans="1:14" ht="12.75" customHeight="1" x14ac:dyDescent="0.25">
      <c r="A168" s="95"/>
      <c r="B168" s="11" t="s">
        <v>24</v>
      </c>
      <c r="C168" s="12" t="s">
        <v>22</v>
      </c>
      <c r="D168" s="13">
        <f t="shared" si="5"/>
        <v>137.4</v>
      </c>
      <c r="E168" s="13">
        <v>137.4</v>
      </c>
      <c r="F168" s="13">
        <v>103.9</v>
      </c>
      <c r="G168" s="30"/>
      <c r="I168" s="49"/>
      <c r="J168" s="45"/>
      <c r="K168" s="46"/>
      <c r="L168" s="48"/>
      <c r="M168" s="48"/>
      <c r="N168" s="47"/>
    </row>
    <row r="169" spans="1:14" ht="12.75" customHeight="1" x14ac:dyDescent="0.25">
      <c r="A169" s="97"/>
      <c r="B169" s="24" t="s">
        <v>20</v>
      </c>
      <c r="C169" s="12" t="s">
        <v>22</v>
      </c>
      <c r="D169" s="13">
        <f t="shared" si="5"/>
        <v>9</v>
      </c>
      <c r="E169" s="13">
        <v>9</v>
      </c>
      <c r="F169" s="13"/>
      <c r="G169" s="30"/>
      <c r="I169" s="49"/>
      <c r="J169" s="45"/>
      <c r="K169" s="46"/>
      <c r="L169" s="48"/>
      <c r="M169" s="48"/>
      <c r="N169" s="47"/>
    </row>
    <row r="170" spans="1:14" ht="15" customHeight="1" x14ac:dyDescent="0.25">
      <c r="A170" s="94" t="s">
        <v>76</v>
      </c>
      <c r="B170" s="31" t="s">
        <v>77</v>
      </c>
      <c r="C170" s="32"/>
      <c r="D170" s="33">
        <f t="shared" si="5"/>
        <v>390.1</v>
      </c>
      <c r="E170" s="33">
        <f>SUM(E171:E175)</f>
        <v>390.1</v>
      </c>
      <c r="F170" s="33">
        <f>SUM(F171:F175)</f>
        <v>257.20000000000005</v>
      </c>
      <c r="G170" s="34">
        <f>SUM(G171:G175)</f>
        <v>0</v>
      </c>
      <c r="I170" s="49"/>
      <c r="J170" s="45"/>
      <c r="K170" s="46"/>
      <c r="L170" s="48"/>
      <c r="M170" s="48"/>
      <c r="N170" s="47"/>
    </row>
    <row r="171" spans="1:14" ht="12.75" customHeight="1" x14ac:dyDescent="0.25">
      <c r="A171" s="95"/>
      <c r="B171" s="27" t="s">
        <v>21</v>
      </c>
      <c r="C171" s="12" t="s">
        <v>16</v>
      </c>
      <c r="D171" s="13">
        <f t="shared" si="5"/>
        <v>6.2</v>
      </c>
      <c r="E171" s="13">
        <v>6.2</v>
      </c>
      <c r="F171" s="13"/>
      <c r="G171" s="14"/>
      <c r="I171" s="49"/>
      <c r="J171" s="45"/>
      <c r="K171" s="46"/>
      <c r="L171" s="48"/>
      <c r="M171" s="48"/>
      <c r="N171" s="47"/>
    </row>
    <row r="172" spans="1:14" ht="12.75" customHeight="1" x14ac:dyDescent="0.25">
      <c r="A172" s="95"/>
      <c r="B172" s="11" t="s">
        <v>15</v>
      </c>
      <c r="C172" s="12" t="s">
        <v>22</v>
      </c>
      <c r="D172" s="13">
        <f t="shared" si="5"/>
        <v>162.9</v>
      </c>
      <c r="E172" s="13">
        <v>162.9</v>
      </c>
      <c r="F172" s="13">
        <v>97.4</v>
      </c>
      <c r="G172" s="30"/>
      <c r="I172" s="49"/>
      <c r="J172" s="45"/>
      <c r="K172" s="46"/>
      <c r="L172" s="48"/>
      <c r="M172" s="48"/>
      <c r="N172" s="47"/>
    </row>
    <row r="173" spans="1:14" ht="12.75" customHeight="1" x14ac:dyDescent="0.25">
      <c r="A173" s="95"/>
      <c r="B173" s="11" t="s">
        <v>24</v>
      </c>
      <c r="C173" s="12" t="s">
        <v>22</v>
      </c>
      <c r="D173" s="13">
        <f t="shared" si="5"/>
        <v>211.4</v>
      </c>
      <c r="E173" s="13">
        <v>211.4</v>
      </c>
      <c r="F173" s="13">
        <v>159.80000000000001</v>
      </c>
      <c r="G173" s="30"/>
      <c r="I173" s="49"/>
      <c r="J173" s="45"/>
      <c r="K173" s="46"/>
      <c r="L173" s="48"/>
      <c r="M173" s="48"/>
      <c r="N173" s="47"/>
    </row>
    <row r="174" spans="1:14" ht="12.75" customHeight="1" x14ac:dyDescent="0.25">
      <c r="A174" s="95"/>
      <c r="B174" s="11" t="s">
        <v>28</v>
      </c>
      <c r="C174" s="12" t="s">
        <v>22</v>
      </c>
      <c r="D174" s="13">
        <f t="shared" si="5"/>
        <v>6.1</v>
      </c>
      <c r="E174" s="13">
        <v>6.1</v>
      </c>
      <c r="F174" s="13"/>
      <c r="G174" s="30"/>
      <c r="I174" s="49"/>
      <c r="J174" s="45"/>
      <c r="K174" s="46"/>
      <c r="L174" s="48"/>
      <c r="M174" s="48"/>
      <c r="N174" s="47"/>
    </row>
    <row r="175" spans="1:14" ht="12.75" customHeight="1" x14ac:dyDescent="0.25">
      <c r="A175" s="97"/>
      <c r="B175" s="24" t="s">
        <v>20</v>
      </c>
      <c r="C175" s="12" t="s">
        <v>22</v>
      </c>
      <c r="D175" s="13">
        <f t="shared" si="5"/>
        <v>3.5</v>
      </c>
      <c r="E175" s="13">
        <v>3.5</v>
      </c>
      <c r="F175" s="13"/>
      <c r="G175" s="30"/>
      <c r="I175" s="49"/>
      <c r="J175" s="45"/>
      <c r="K175" s="46"/>
      <c r="L175" s="48"/>
      <c r="M175" s="48"/>
      <c r="N175" s="47"/>
    </row>
    <row r="176" spans="1:14" ht="15" customHeight="1" x14ac:dyDescent="0.25">
      <c r="A176" s="94" t="s">
        <v>78</v>
      </c>
      <c r="B176" s="31" t="s">
        <v>80</v>
      </c>
      <c r="C176" s="32"/>
      <c r="D176" s="33">
        <f t="shared" ref="D176:D238" si="6">SUM(G176+E176)</f>
        <v>461.40000000000003</v>
      </c>
      <c r="E176" s="33">
        <f>SUM(E177:E181)</f>
        <v>439.90000000000003</v>
      </c>
      <c r="F176" s="33">
        <f>SUM(F177:F181)</f>
        <v>285.8</v>
      </c>
      <c r="G176" s="33">
        <f>SUM(G177:G181)</f>
        <v>21.5</v>
      </c>
      <c r="I176" s="49"/>
      <c r="J176" s="45"/>
      <c r="K176" s="46"/>
      <c r="L176" s="48"/>
      <c r="M176" s="48"/>
      <c r="N176" s="47"/>
    </row>
    <row r="177" spans="1:14" ht="12.75" customHeight="1" x14ac:dyDescent="0.25">
      <c r="A177" s="95"/>
      <c r="B177" s="27" t="s">
        <v>21</v>
      </c>
      <c r="C177" s="12" t="s">
        <v>16</v>
      </c>
      <c r="D177" s="13">
        <f t="shared" si="6"/>
        <v>14.3</v>
      </c>
      <c r="E177" s="13">
        <v>14.3</v>
      </c>
      <c r="F177" s="13"/>
      <c r="G177" s="52"/>
      <c r="I177" s="49"/>
      <c r="J177" s="45"/>
      <c r="K177" s="46"/>
      <c r="L177" s="48"/>
      <c r="M177" s="48"/>
      <c r="N177" s="47"/>
    </row>
    <row r="178" spans="1:14" ht="12.75" customHeight="1" x14ac:dyDescent="0.25">
      <c r="A178" s="95"/>
      <c r="B178" s="11" t="s">
        <v>15</v>
      </c>
      <c r="C178" s="12" t="s">
        <v>22</v>
      </c>
      <c r="D178" s="13">
        <f t="shared" si="6"/>
        <v>241.9</v>
      </c>
      <c r="E178" s="13">
        <v>220.4</v>
      </c>
      <c r="F178" s="13">
        <v>140.80000000000001</v>
      </c>
      <c r="G178" s="13">
        <v>21.5</v>
      </c>
      <c r="I178" s="49"/>
      <c r="J178" s="45"/>
      <c r="K178" s="46"/>
      <c r="L178" s="48"/>
      <c r="M178" s="48"/>
      <c r="N178" s="47"/>
    </row>
    <row r="179" spans="1:14" ht="12.75" customHeight="1" x14ac:dyDescent="0.25">
      <c r="A179" s="95"/>
      <c r="B179" s="11" t="s">
        <v>24</v>
      </c>
      <c r="C179" s="12" t="s">
        <v>22</v>
      </c>
      <c r="D179" s="13">
        <f t="shared" si="6"/>
        <v>192</v>
      </c>
      <c r="E179" s="13">
        <v>192</v>
      </c>
      <c r="F179" s="13">
        <v>145</v>
      </c>
      <c r="G179" s="30"/>
      <c r="I179" s="49"/>
      <c r="J179" s="45"/>
      <c r="K179" s="46"/>
      <c r="L179" s="48"/>
      <c r="M179" s="48"/>
      <c r="N179" s="47"/>
    </row>
    <row r="180" spans="1:14" ht="12.75" customHeight="1" x14ac:dyDescent="0.25">
      <c r="A180" s="95"/>
      <c r="B180" s="11" t="s">
        <v>28</v>
      </c>
      <c r="C180" s="12" t="s">
        <v>22</v>
      </c>
      <c r="D180" s="13">
        <f t="shared" si="6"/>
        <v>4.2</v>
      </c>
      <c r="E180" s="13">
        <v>4.2</v>
      </c>
      <c r="F180" s="13"/>
      <c r="G180" s="30"/>
      <c r="I180" s="49"/>
      <c r="J180" s="45"/>
      <c r="K180" s="46"/>
      <c r="L180" s="48"/>
      <c r="M180" s="48"/>
      <c r="N180" s="47"/>
    </row>
    <row r="181" spans="1:14" ht="12.75" customHeight="1" x14ac:dyDescent="0.25">
      <c r="A181" s="97"/>
      <c r="B181" s="24" t="s">
        <v>20</v>
      </c>
      <c r="C181" s="12" t="s">
        <v>22</v>
      </c>
      <c r="D181" s="13">
        <f t="shared" si="6"/>
        <v>9</v>
      </c>
      <c r="E181" s="13">
        <v>9</v>
      </c>
      <c r="F181" s="13"/>
      <c r="G181" s="30"/>
      <c r="I181" s="49"/>
      <c r="J181" s="45"/>
      <c r="K181" s="46"/>
      <c r="L181" s="48"/>
      <c r="M181" s="48"/>
      <c r="N181" s="47"/>
    </row>
    <row r="182" spans="1:14" ht="15" customHeight="1" x14ac:dyDescent="0.25">
      <c r="A182" s="94" t="s">
        <v>79</v>
      </c>
      <c r="B182" s="31" t="s">
        <v>82</v>
      </c>
      <c r="C182" s="32"/>
      <c r="D182" s="33">
        <f t="shared" si="6"/>
        <v>339</v>
      </c>
      <c r="E182" s="33">
        <f>SUM(E183:E187)</f>
        <v>338.5</v>
      </c>
      <c r="F182" s="33">
        <f>SUM(F183:F187)</f>
        <v>220.9</v>
      </c>
      <c r="G182" s="33">
        <f>SUM(G183:G187)</f>
        <v>0.5</v>
      </c>
      <c r="I182" s="49"/>
      <c r="J182" s="45"/>
      <c r="K182" s="46"/>
      <c r="L182" s="48"/>
      <c r="M182" s="48"/>
      <c r="N182" s="47"/>
    </row>
    <row r="183" spans="1:14" ht="12.75" customHeight="1" x14ac:dyDescent="0.25">
      <c r="A183" s="95"/>
      <c r="B183" s="27" t="s">
        <v>21</v>
      </c>
      <c r="C183" s="12" t="s">
        <v>16</v>
      </c>
      <c r="D183" s="13">
        <f t="shared" si="6"/>
        <v>9.1</v>
      </c>
      <c r="E183" s="13">
        <v>9.1</v>
      </c>
      <c r="F183" s="13"/>
      <c r="G183" s="52"/>
      <c r="I183" s="49"/>
      <c r="J183" s="45"/>
      <c r="K183" s="46"/>
      <c r="L183" s="48"/>
      <c r="M183" s="48"/>
      <c r="N183" s="47"/>
    </row>
    <row r="184" spans="1:14" ht="12.75" customHeight="1" x14ac:dyDescent="0.25">
      <c r="A184" s="95"/>
      <c r="B184" s="11" t="s">
        <v>15</v>
      </c>
      <c r="C184" s="12" t="s">
        <v>22</v>
      </c>
      <c r="D184" s="13">
        <f t="shared" si="6"/>
        <v>151.80000000000001</v>
      </c>
      <c r="E184" s="13">
        <v>151.30000000000001</v>
      </c>
      <c r="F184" s="13">
        <v>92.1</v>
      </c>
      <c r="G184" s="13">
        <v>0.5</v>
      </c>
      <c r="I184" s="49"/>
      <c r="J184" s="45"/>
      <c r="K184" s="46"/>
      <c r="L184" s="48"/>
      <c r="M184" s="48"/>
      <c r="N184" s="47"/>
    </row>
    <row r="185" spans="1:14" ht="12.75" customHeight="1" x14ac:dyDescent="0.25">
      <c r="A185" s="95"/>
      <c r="B185" s="11" t="s">
        <v>24</v>
      </c>
      <c r="C185" s="12" t="s">
        <v>22</v>
      </c>
      <c r="D185" s="13">
        <f t="shared" si="6"/>
        <v>169.9</v>
      </c>
      <c r="E185" s="13">
        <v>169.9</v>
      </c>
      <c r="F185" s="13">
        <v>128.80000000000001</v>
      </c>
      <c r="G185" s="30"/>
      <c r="I185" s="49"/>
      <c r="J185" s="45"/>
      <c r="K185" s="46"/>
      <c r="L185" s="48"/>
      <c r="M185" s="48"/>
      <c r="N185" s="47"/>
    </row>
    <row r="186" spans="1:14" ht="12.75" customHeight="1" x14ac:dyDescent="0.25">
      <c r="A186" s="95"/>
      <c r="B186" s="11" t="s">
        <v>28</v>
      </c>
      <c r="C186" s="12" t="s">
        <v>22</v>
      </c>
      <c r="D186" s="13">
        <f>SUM(G186+E186)</f>
        <v>5.3</v>
      </c>
      <c r="E186" s="13">
        <v>5.3</v>
      </c>
      <c r="F186" s="13"/>
      <c r="G186" s="30"/>
      <c r="I186" s="49"/>
      <c r="J186" s="45"/>
      <c r="K186" s="46"/>
      <c r="L186" s="48"/>
      <c r="M186" s="48"/>
      <c r="N186" s="47"/>
    </row>
    <row r="187" spans="1:14" ht="12.75" customHeight="1" x14ac:dyDescent="0.25">
      <c r="A187" s="97"/>
      <c r="B187" s="24" t="s">
        <v>20</v>
      </c>
      <c r="C187" s="12" t="s">
        <v>22</v>
      </c>
      <c r="D187" s="13">
        <f t="shared" si="6"/>
        <v>2.9</v>
      </c>
      <c r="E187" s="13">
        <v>2.9</v>
      </c>
      <c r="F187" s="13"/>
      <c r="G187" s="30"/>
      <c r="I187" s="49"/>
      <c r="J187" s="45"/>
      <c r="K187" s="46"/>
      <c r="L187" s="48"/>
      <c r="M187" s="48"/>
      <c r="N187" s="47"/>
    </row>
    <row r="188" spans="1:14" ht="15" customHeight="1" x14ac:dyDescent="0.25">
      <c r="A188" s="94" t="s">
        <v>81</v>
      </c>
      <c r="B188" s="31" t="s">
        <v>84</v>
      </c>
      <c r="C188" s="32"/>
      <c r="D188" s="33">
        <f t="shared" si="6"/>
        <v>392.1</v>
      </c>
      <c r="E188" s="33">
        <f>SUM(E189:E193)</f>
        <v>392.1</v>
      </c>
      <c r="F188" s="33">
        <f>SUM(F189:F193)</f>
        <v>244.20000000000002</v>
      </c>
      <c r="G188" s="34">
        <f>SUM(G189:G193)</f>
        <v>0</v>
      </c>
      <c r="I188" s="49"/>
      <c r="J188" s="45"/>
      <c r="K188" s="46"/>
      <c r="L188" s="48"/>
      <c r="M188" s="48"/>
      <c r="N188" s="47"/>
    </row>
    <row r="189" spans="1:14" ht="12.75" customHeight="1" x14ac:dyDescent="0.25">
      <c r="A189" s="95"/>
      <c r="B189" s="27" t="s">
        <v>21</v>
      </c>
      <c r="C189" s="12" t="s">
        <v>16</v>
      </c>
      <c r="D189" s="13">
        <f t="shared" si="6"/>
        <v>18.7</v>
      </c>
      <c r="E189" s="13">
        <v>18.7</v>
      </c>
      <c r="F189" s="13"/>
      <c r="G189" s="14"/>
      <c r="I189" s="49"/>
      <c r="J189" s="45"/>
      <c r="K189" s="46"/>
      <c r="L189" s="48"/>
      <c r="M189" s="48"/>
      <c r="N189" s="47"/>
    </row>
    <row r="190" spans="1:14" ht="12.75" customHeight="1" x14ac:dyDescent="0.25">
      <c r="A190" s="95"/>
      <c r="B190" s="11" t="s">
        <v>15</v>
      </c>
      <c r="C190" s="12" t="s">
        <v>22</v>
      </c>
      <c r="D190" s="13">
        <f t="shared" si="6"/>
        <v>161.30000000000001</v>
      </c>
      <c r="E190" s="13">
        <v>161.30000000000001</v>
      </c>
      <c r="F190" s="13">
        <v>94.4</v>
      </c>
      <c r="G190" s="30"/>
      <c r="I190" s="49"/>
      <c r="J190" s="45"/>
      <c r="K190" s="46"/>
      <c r="L190" s="48"/>
      <c r="M190" s="48"/>
      <c r="N190" s="47"/>
    </row>
    <row r="191" spans="1:14" ht="12.75" customHeight="1" x14ac:dyDescent="0.25">
      <c r="A191" s="95"/>
      <c r="B191" s="11" t="s">
        <v>24</v>
      </c>
      <c r="C191" s="12" t="s">
        <v>22</v>
      </c>
      <c r="D191" s="13">
        <f t="shared" si="6"/>
        <v>198.1</v>
      </c>
      <c r="E191" s="13">
        <v>198.1</v>
      </c>
      <c r="F191" s="13">
        <v>149.80000000000001</v>
      </c>
      <c r="G191" s="30"/>
      <c r="I191" s="49"/>
      <c r="J191" s="45"/>
      <c r="K191" s="46"/>
      <c r="L191" s="48"/>
      <c r="M191" s="48"/>
      <c r="N191" s="47"/>
    </row>
    <row r="192" spans="1:14" ht="12.75" customHeight="1" x14ac:dyDescent="0.25">
      <c r="A192" s="95"/>
      <c r="B192" s="11" t="s">
        <v>28</v>
      </c>
      <c r="C192" s="12" t="s">
        <v>22</v>
      </c>
      <c r="D192" s="13">
        <f t="shared" si="6"/>
        <v>10.3</v>
      </c>
      <c r="E192" s="13">
        <v>10.3</v>
      </c>
      <c r="F192" s="13"/>
      <c r="G192" s="30"/>
      <c r="I192" s="49"/>
      <c r="J192" s="45"/>
      <c r="K192" s="46"/>
      <c r="L192" s="48"/>
      <c r="M192" s="48"/>
      <c r="N192" s="47"/>
    </row>
    <row r="193" spans="1:20" ht="12.75" customHeight="1" x14ac:dyDescent="0.25">
      <c r="A193" s="97"/>
      <c r="B193" s="24" t="s">
        <v>20</v>
      </c>
      <c r="C193" s="12" t="s">
        <v>22</v>
      </c>
      <c r="D193" s="13">
        <f t="shared" si="6"/>
        <v>3.7</v>
      </c>
      <c r="E193" s="13">
        <v>3.7</v>
      </c>
      <c r="F193" s="13"/>
      <c r="G193" s="30"/>
      <c r="I193" s="49"/>
      <c r="J193" s="45"/>
      <c r="K193" s="46"/>
      <c r="L193" s="48"/>
      <c r="M193" s="48"/>
      <c r="N193" s="47"/>
    </row>
    <row r="194" spans="1:20" ht="15" customHeight="1" x14ac:dyDescent="0.25">
      <c r="A194" s="94" t="s">
        <v>83</v>
      </c>
      <c r="B194" s="31" t="s">
        <v>86</v>
      </c>
      <c r="C194" s="32"/>
      <c r="D194" s="33">
        <f t="shared" si="6"/>
        <v>461.5</v>
      </c>
      <c r="E194" s="33">
        <f>SUM(E195:E198)</f>
        <v>461.5</v>
      </c>
      <c r="F194" s="33">
        <f>SUM(F195:F198)</f>
        <v>287.60000000000002</v>
      </c>
      <c r="G194" s="34">
        <f>SUM(G195:G198)</f>
        <v>0</v>
      </c>
      <c r="I194" s="49"/>
      <c r="J194" s="45"/>
      <c r="K194" s="46"/>
      <c r="L194" s="48"/>
      <c r="M194" s="48"/>
      <c r="N194" s="47"/>
    </row>
    <row r="195" spans="1:20" ht="12.75" customHeight="1" x14ac:dyDescent="0.25">
      <c r="A195" s="95"/>
      <c r="B195" s="27" t="s">
        <v>21</v>
      </c>
      <c r="C195" s="12" t="s">
        <v>16</v>
      </c>
      <c r="D195" s="13">
        <f t="shared" si="6"/>
        <v>11.9</v>
      </c>
      <c r="E195" s="13">
        <v>11.9</v>
      </c>
      <c r="F195" s="13"/>
      <c r="G195" s="14"/>
      <c r="I195" s="49"/>
      <c r="J195" s="45"/>
      <c r="K195" s="46"/>
      <c r="L195" s="48"/>
      <c r="M195" s="48"/>
      <c r="N195" s="47"/>
    </row>
    <row r="196" spans="1:20" ht="12.75" customHeight="1" x14ac:dyDescent="0.25">
      <c r="A196" s="95"/>
      <c r="B196" s="11" t="s">
        <v>15</v>
      </c>
      <c r="C196" s="12" t="s">
        <v>22</v>
      </c>
      <c r="D196" s="13">
        <f t="shared" si="6"/>
        <v>185.5</v>
      </c>
      <c r="E196" s="13">
        <v>185.5</v>
      </c>
      <c r="F196" s="13">
        <v>99.8</v>
      </c>
      <c r="G196" s="30"/>
      <c r="I196" s="49"/>
      <c r="J196" s="45"/>
      <c r="K196" s="46"/>
      <c r="L196" s="48"/>
      <c r="M196" s="48"/>
      <c r="N196" s="47"/>
    </row>
    <row r="197" spans="1:20" ht="12.75" customHeight="1" x14ac:dyDescent="0.25">
      <c r="A197" s="95"/>
      <c r="B197" s="11" t="s">
        <v>24</v>
      </c>
      <c r="C197" s="12" t="s">
        <v>22</v>
      </c>
      <c r="D197" s="13">
        <f t="shared" si="6"/>
        <v>248.1</v>
      </c>
      <c r="E197" s="13">
        <v>248.1</v>
      </c>
      <c r="F197" s="13">
        <v>187.8</v>
      </c>
      <c r="G197" s="30"/>
      <c r="J197" s="45"/>
      <c r="K197" s="46"/>
      <c r="L197" s="48"/>
      <c r="M197" s="48"/>
      <c r="N197" s="47"/>
    </row>
    <row r="198" spans="1:20" ht="12.75" customHeight="1" x14ac:dyDescent="0.25">
      <c r="A198" s="97"/>
      <c r="B198" s="24" t="s">
        <v>20</v>
      </c>
      <c r="C198" s="12" t="s">
        <v>22</v>
      </c>
      <c r="D198" s="13">
        <f t="shared" si="6"/>
        <v>16</v>
      </c>
      <c r="E198" s="13">
        <v>16</v>
      </c>
      <c r="F198" s="13"/>
      <c r="G198" s="30"/>
      <c r="J198" s="45"/>
      <c r="K198" s="46"/>
      <c r="L198" s="48"/>
      <c r="M198" s="48"/>
      <c r="N198" s="47"/>
    </row>
    <row r="199" spans="1:20" ht="15" customHeight="1" x14ac:dyDescent="0.25">
      <c r="A199" s="94" t="s">
        <v>85</v>
      </c>
      <c r="B199" s="31" t="s">
        <v>88</v>
      </c>
      <c r="C199" s="32"/>
      <c r="D199" s="33">
        <f t="shared" si="6"/>
        <v>497.8</v>
      </c>
      <c r="E199" s="33">
        <f>SUM(E200:E203)</f>
        <v>477.8</v>
      </c>
      <c r="F199" s="33">
        <f>SUM(F200:F203)</f>
        <v>302</v>
      </c>
      <c r="G199" s="33">
        <f>SUM(G200:G203)</f>
        <v>20</v>
      </c>
      <c r="J199" s="45"/>
      <c r="K199" s="46"/>
      <c r="L199" s="48"/>
      <c r="M199" s="48"/>
      <c r="N199" s="47"/>
    </row>
    <row r="200" spans="1:20" ht="12.75" customHeight="1" x14ac:dyDescent="0.25">
      <c r="A200" s="95"/>
      <c r="B200" s="27" t="s">
        <v>21</v>
      </c>
      <c r="C200" s="12" t="s">
        <v>16</v>
      </c>
      <c r="D200" s="13">
        <f t="shared" si="6"/>
        <v>12.9</v>
      </c>
      <c r="E200" s="13">
        <v>12.9</v>
      </c>
      <c r="F200" s="13"/>
      <c r="G200" s="52"/>
      <c r="J200" s="45"/>
      <c r="K200" s="46"/>
      <c r="L200" s="48"/>
      <c r="M200" s="48"/>
      <c r="N200" s="47"/>
    </row>
    <row r="201" spans="1:20" ht="12.75" customHeight="1" x14ac:dyDescent="0.25">
      <c r="A201" s="95"/>
      <c r="B201" s="11" t="s">
        <v>15</v>
      </c>
      <c r="C201" s="12" t="s">
        <v>22</v>
      </c>
      <c r="D201" s="13">
        <f t="shared" si="6"/>
        <v>248.8</v>
      </c>
      <c r="E201" s="13">
        <v>228.8</v>
      </c>
      <c r="F201" s="13">
        <v>137.5</v>
      </c>
      <c r="G201" s="13">
        <v>20</v>
      </c>
      <c r="J201" s="45"/>
      <c r="K201" s="46"/>
      <c r="L201" s="48"/>
      <c r="M201" s="48"/>
      <c r="N201" s="47"/>
    </row>
    <row r="202" spans="1:20" ht="12.75" customHeight="1" x14ac:dyDescent="0.25">
      <c r="A202" s="95"/>
      <c r="B202" s="11" t="s">
        <v>24</v>
      </c>
      <c r="C202" s="12" t="s">
        <v>22</v>
      </c>
      <c r="D202" s="13">
        <f t="shared" si="6"/>
        <v>217.6</v>
      </c>
      <c r="E202" s="13">
        <v>217.6</v>
      </c>
      <c r="F202" s="13">
        <v>164.5</v>
      </c>
      <c r="G202" s="30"/>
      <c r="J202" s="45"/>
      <c r="K202" s="46"/>
      <c r="L202" s="48"/>
      <c r="M202" s="48"/>
      <c r="N202" s="47"/>
    </row>
    <row r="203" spans="1:20" ht="12.75" customHeight="1" x14ac:dyDescent="0.25">
      <c r="A203" s="97"/>
      <c r="B203" s="24" t="s">
        <v>20</v>
      </c>
      <c r="C203" s="12" t="s">
        <v>22</v>
      </c>
      <c r="D203" s="13">
        <f t="shared" si="6"/>
        <v>18.5</v>
      </c>
      <c r="E203" s="13">
        <v>18.5</v>
      </c>
      <c r="F203" s="13"/>
      <c r="G203" s="30"/>
      <c r="J203" s="45"/>
      <c r="K203" s="46"/>
      <c r="L203" s="48"/>
      <c r="M203" s="48"/>
      <c r="N203" s="47"/>
    </row>
    <row r="204" spans="1:20" ht="15" customHeight="1" x14ac:dyDescent="0.25">
      <c r="A204" s="94" t="s">
        <v>87</v>
      </c>
      <c r="B204" s="31" t="s">
        <v>89</v>
      </c>
      <c r="C204" s="32"/>
      <c r="D204" s="33">
        <f t="shared" si="6"/>
        <v>465.9</v>
      </c>
      <c r="E204" s="33">
        <f>SUM(E205:E209)</f>
        <v>464.4</v>
      </c>
      <c r="F204" s="33">
        <f>SUM(F205:F209)</f>
        <v>274.10000000000002</v>
      </c>
      <c r="G204" s="33">
        <f>SUM(G205:G209)</f>
        <v>1.5</v>
      </c>
      <c r="J204" s="45"/>
      <c r="K204" s="46"/>
      <c r="L204" s="48"/>
      <c r="M204" s="48"/>
      <c r="N204" s="47"/>
    </row>
    <row r="205" spans="1:20" ht="12.75" customHeight="1" x14ac:dyDescent="0.25">
      <c r="A205" s="95"/>
      <c r="B205" s="27" t="s">
        <v>21</v>
      </c>
      <c r="C205" s="12" t="s">
        <v>16</v>
      </c>
      <c r="D205" s="13">
        <f t="shared" si="6"/>
        <v>28.5</v>
      </c>
      <c r="E205" s="13">
        <v>28.5</v>
      </c>
      <c r="F205" s="13"/>
      <c r="G205" s="52"/>
      <c r="J205" s="45"/>
      <c r="K205" s="46"/>
      <c r="L205" s="48"/>
      <c r="M205" s="48"/>
      <c r="N205" s="47"/>
    </row>
    <row r="206" spans="1:20" ht="12.75" customHeight="1" x14ac:dyDescent="0.25">
      <c r="A206" s="95"/>
      <c r="B206" s="11" t="s">
        <v>15</v>
      </c>
      <c r="C206" s="12" t="s">
        <v>22</v>
      </c>
      <c r="D206" s="13">
        <f t="shared" si="6"/>
        <v>189.5</v>
      </c>
      <c r="E206" s="13">
        <v>188</v>
      </c>
      <c r="F206" s="13">
        <v>104.3</v>
      </c>
      <c r="G206" s="13">
        <v>1.5</v>
      </c>
      <c r="J206" s="45"/>
      <c r="K206" s="46"/>
      <c r="L206" s="47"/>
      <c r="M206" s="47"/>
      <c r="N206" s="47"/>
    </row>
    <row r="207" spans="1:20" ht="12.75" customHeight="1" x14ac:dyDescent="0.25">
      <c r="A207" s="95"/>
      <c r="B207" s="11" t="s">
        <v>24</v>
      </c>
      <c r="C207" s="12" t="s">
        <v>22</v>
      </c>
      <c r="D207" s="13">
        <f t="shared" si="6"/>
        <v>224.5</v>
      </c>
      <c r="E207" s="13">
        <v>224.5</v>
      </c>
      <c r="F207" s="13">
        <v>169.8</v>
      </c>
      <c r="G207" s="30"/>
      <c r="J207" s="47"/>
      <c r="K207" s="47"/>
      <c r="L207" s="47"/>
      <c r="M207" s="47"/>
      <c r="N207" s="50"/>
      <c r="O207" s="45"/>
      <c r="P207" s="46"/>
      <c r="Q207" s="48"/>
      <c r="R207" s="48"/>
      <c r="S207" s="48"/>
      <c r="T207" s="48"/>
    </row>
    <row r="208" spans="1:20" ht="12.75" customHeight="1" x14ac:dyDescent="0.25">
      <c r="A208" s="95"/>
      <c r="B208" s="11" t="s">
        <v>28</v>
      </c>
      <c r="C208" s="12" t="s">
        <v>22</v>
      </c>
      <c r="D208" s="13">
        <f t="shared" si="6"/>
        <v>17.7</v>
      </c>
      <c r="E208" s="13">
        <v>17.7</v>
      </c>
      <c r="F208" s="13"/>
      <c r="G208" s="30"/>
      <c r="J208" s="47"/>
      <c r="K208" s="47"/>
      <c r="L208" s="47"/>
      <c r="M208" s="47"/>
      <c r="N208" s="50"/>
      <c r="O208" s="45"/>
      <c r="P208" s="46"/>
      <c r="Q208" s="48"/>
      <c r="R208" s="48"/>
      <c r="S208" s="48"/>
      <c r="T208" s="48"/>
    </row>
    <row r="209" spans="1:20" ht="12.75" customHeight="1" x14ac:dyDescent="0.25">
      <c r="A209" s="97"/>
      <c r="B209" s="24" t="s">
        <v>20</v>
      </c>
      <c r="C209" s="12" t="s">
        <v>22</v>
      </c>
      <c r="D209" s="13">
        <f t="shared" si="6"/>
        <v>5.7</v>
      </c>
      <c r="E209" s="13">
        <v>5.7</v>
      </c>
      <c r="F209" s="13"/>
      <c r="G209" s="30"/>
      <c r="J209" s="47"/>
      <c r="K209" s="47"/>
      <c r="L209" s="47"/>
      <c r="M209" s="47"/>
      <c r="N209" s="50"/>
      <c r="O209" s="45"/>
      <c r="P209" s="46"/>
      <c r="Q209" s="48"/>
      <c r="R209" s="48"/>
      <c r="S209" s="48"/>
      <c r="T209" s="48"/>
    </row>
    <row r="210" spans="1:20" ht="15" customHeight="1" x14ac:dyDescent="0.25">
      <c r="A210" s="94" t="s">
        <v>90</v>
      </c>
      <c r="B210" s="31" t="s">
        <v>91</v>
      </c>
      <c r="C210" s="32"/>
      <c r="D210" s="33">
        <f t="shared" si="6"/>
        <v>398.79999999999995</v>
      </c>
      <c r="E210" s="33">
        <f>SUM(E211:E214)</f>
        <v>398.79999999999995</v>
      </c>
      <c r="F210" s="33">
        <f>SUM(F211:F214)</f>
        <v>254.10000000000002</v>
      </c>
      <c r="G210" s="34">
        <f>SUM(G211:G214)</f>
        <v>0</v>
      </c>
      <c r="J210" s="47"/>
      <c r="K210" s="47"/>
      <c r="L210" s="47"/>
      <c r="M210" s="47"/>
      <c r="N210" s="50"/>
      <c r="O210" s="45"/>
      <c r="P210" s="46"/>
      <c r="Q210" s="48"/>
      <c r="R210" s="48"/>
      <c r="S210" s="48"/>
      <c r="T210" s="48"/>
    </row>
    <row r="211" spans="1:20" ht="12.75" customHeight="1" x14ac:dyDescent="0.25">
      <c r="A211" s="95"/>
      <c r="B211" s="27" t="s">
        <v>21</v>
      </c>
      <c r="C211" s="12" t="s">
        <v>16</v>
      </c>
      <c r="D211" s="13">
        <f t="shared" si="6"/>
        <v>12</v>
      </c>
      <c r="E211" s="13">
        <v>12</v>
      </c>
      <c r="F211" s="13"/>
      <c r="G211" s="14"/>
      <c r="N211" s="50"/>
      <c r="O211" s="45"/>
      <c r="P211" s="46"/>
      <c r="Q211" s="48"/>
      <c r="R211" s="48"/>
      <c r="S211" s="48"/>
      <c r="T211" s="48"/>
    </row>
    <row r="212" spans="1:20" ht="12.75" customHeight="1" x14ac:dyDescent="0.25">
      <c r="A212" s="95"/>
      <c r="B212" s="11" t="s">
        <v>15</v>
      </c>
      <c r="C212" s="12" t="s">
        <v>22</v>
      </c>
      <c r="D212" s="13">
        <f t="shared" si="6"/>
        <v>192.1</v>
      </c>
      <c r="E212" s="13">
        <v>192.1</v>
      </c>
      <c r="F212" s="13">
        <v>115.8</v>
      </c>
      <c r="G212" s="30"/>
      <c r="N212" s="50"/>
      <c r="O212" s="45"/>
      <c r="P212" s="46"/>
      <c r="Q212" s="48"/>
      <c r="R212" s="48"/>
      <c r="S212" s="48"/>
      <c r="T212" s="48"/>
    </row>
    <row r="213" spans="1:20" ht="12.75" customHeight="1" x14ac:dyDescent="0.25">
      <c r="A213" s="95"/>
      <c r="B213" s="11" t="s">
        <v>24</v>
      </c>
      <c r="C213" s="12" t="s">
        <v>22</v>
      </c>
      <c r="D213" s="13">
        <f t="shared" si="6"/>
        <v>182.7</v>
      </c>
      <c r="E213" s="13">
        <v>182.7</v>
      </c>
      <c r="F213" s="13">
        <v>138.30000000000001</v>
      </c>
      <c r="G213" s="30"/>
      <c r="N213" s="50"/>
      <c r="O213" s="45"/>
      <c r="P213" s="46"/>
      <c r="Q213" s="48"/>
      <c r="R213" s="48"/>
      <c r="S213" s="48"/>
      <c r="T213" s="48"/>
    </row>
    <row r="214" spans="1:20" ht="12.75" customHeight="1" x14ac:dyDescent="0.25">
      <c r="A214" s="97"/>
      <c r="B214" s="24" t="s">
        <v>20</v>
      </c>
      <c r="C214" s="12" t="s">
        <v>22</v>
      </c>
      <c r="D214" s="13">
        <f t="shared" si="6"/>
        <v>12</v>
      </c>
      <c r="E214" s="13">
        <v>12</v>
      </c>
      <c r="F214" s="13"/>
      <c r="G214" s="30"/>
      <c r="N214" s="50"/>
      <c r="O214" s="45"/>
      <c r="P214" s="46"/>
      <c r="Q214" s="48"/>
      <c r="R214" s="48"/>
      <c r="S214" s="48"/>
      <c r="T214" s="48"/>
    </row>
    <row r="215" spans="1:20" ht="15" customHeight="1" x14ac:dyDescent="0.25">
      <c r="A215" s="94" t="s">
        <v>90</v>
      </c>
      <c r="B215" s="31" t="s">
        <v>93</v>
      </c>
      <c r="C215" s="32"/>
      <c r="D215" s="33">
        <f t="shared" si="6"/>
        <v>185.9</v>
      </c>
      <c r="E215" s="33">
        <f>SUM(E216:E219)</f>
        <v>185.9</v>
      </c>
      <c r="F215" s="33">
        <f>SUM(F216:F219)</f>
        <v>115.4</v>
      </c>
      <c r="G215" s="34">
        <f>SUM(G216:G219)</f>
        <v>0</v>
      </c>
      <c r="N215" s="50"/>
      <c r="O215" s="45"/>
      <c r="P215" s="46"/>
      <c r="Q215" s="48"/>
      <c r="R215" s="48"/>
      <c r="S215" s="48"/>
      <c r="T215" s="48"/>
    </row>
    <row r="216" spans="1:20" ht="12.95" customHeight="1" x14ac:dyDescent="0.25">
      <c r="A216" s="95"/>
      <c r="B216" s="27" t="s">
        <v>21</v>
      </c>
      <c r="C216" s="12" t="s">
        <v>16</v>
      </c>
      <c r="D216" s="13">
        <f t="shared" si="6"/>
        <v>1.8</v>
      </c>
      <c r="E216" s="13">
        <v>1.8</v>
      </c>
      <c r="F216" s="13"/>
      <c r="G216" s="14"/>
      <c r="N216" s="50"/>
      <c r="O216" s="45"/>
      <c r="P216" s="46"/>
      <c r="Q216" s="48"/>
      <c r="R216" s="48"/>
      <c r="S216" s="48"/>
      <c r="T216" s="48"/>
    </row>
    <row r="217" spans="1:20" ht="12.95" customHeight="1" x14ac:dyDescent="0.25">
      <c r="A217" s="95"/>
      <c r="B217" s="11" t="s">
        <v>15</v>
      </c>
      <c r="C217" s="12" t="s">
        <v>22</v>
      </c>
      <c r="D217" s="13">
        <f t="shared" si="6"/>
        <v>114.1</v>
      </c>
      <c r="E217" s="13">
        <v>114.1</v>
      </c>
      <c r="F217" s="13">
        <v>69.8</v>
      </c>
      <c r="G217" s="30"/>
      <c r="N217" s="50"/>
      <c r="O217" s="45"/>
      <c r="P217" s="46"/>
      <c r="Q217" s="48"/>
      <c r="R217" s="48"/>
      <c r="S217" s="48"/>
      <c r="T217" s="48"/>
    </row>
    <row r="218" spans="1:20" ht="12.95" customHeight="1" x14ac:dyDescent="0.25">
      <c r="A218" s="95"/>
      <c r="B218" s="11" t="s">
        <v>24</v>
      </c>
      <c r="C218" s="12" t="s">
        <v>22</v>
      </c>
      <c r="D218" s="13">
        <f t="shared" si="6"/>
        <v>60.6</v>
      </c>
      <c r="E218" s="13">
        <v>60.6</v>
      </c>
      <c r="F218" s="13">
        <v>45.6</v>
      </c>
      <c r="G218" s="30"/>
      <c r="N218" s="50"/>
      <c r="O218" s="45"/>
      <c r="P218" s="46"/>
      <c r="Q218" s="48"/>
      <c r="R218" s="48"/>
      <c r="S218" s="48"/>
      <c r="T218" s="48"/>
    </row>
    <row r="219" spans="1:20" ht="12.95" customHeight="1" x14ac:dyDescent="0.25">
      <c r="A219" s="97"/>
      <c r="B219" s="24" t="s">
        <v>20</v>
      </c>
      <c r="C219" s="12" t="s">
        <v>22</v>
      </c>
      <c r="D219" s="13">
        <f t="shared" si="6"/>
        <v>9.4</v>
      </c>
      <c r="E219" s="13">
        <v>9.4</v>
      </c>
      <c r="F219" s="13"/>
      <c r="G219" s="30"/>
      <c r="N219" s="50"/>
      <c r="O219" s="45"/>
      <c r="P219" s="46"/>
      <c r="Q219" s="48"/>
      <c r="R219" s="48"/>
      <c r="S219" s="48"/>
      <c r="T219" s="48"/>
    </row>
    <row r="220" spans="1:20" ht="15" customHeight="1" x14ac:dyDescent="0.25">
      <c r="A220" s="94" t="s">
        <v>92</v>
      </c>
      <c r="B220" s="31" t="s">
        <v>95</v>
      </c>
      <c r="C220" s="32"/>
      <c r="D220" s="33">
        <f t="shared" si="6"/>
        <v>441.9</v>
      </c>
      <c r="E220" s="33">
        <f>SUM(E221:E226)</f>
        <v>339.7</v>
      </c>
      <c r="F220" s="33">
        <f>SUM(F221:F226)</f>
        <v>221</v>
      </c>
      <c r="G220" s="33">
        <f>SUM(G221:G226)</f>
        <v>102.2</v>
      </c>
      <c r="N220" s="50"/>
      <c r="O220" s="45"/>
      <c r="P220" s="46"/>
      <c r="Q220" s="48"/>
      <c r="R220" s="48"/>
      <c r="S220" s="48"/>
      <c r="T220" s="48"/>
    </row>
    <row r="221" spans="1:20" ht="12.75" customHeight="1" x14ac:dyDescent="0.25">
      <c r="A221" s="95"/>
      <c r="B221" s="27" t="s">
        <v>21</v>
      </c>
      <c r="C221" s="12" t="s">
        <v>16</v>
      </c>
      <c r="D221" s="13">
        <f t="shared" si="6"/>
        <v>3</v>
      </c>
      <c r="E221" s="13">
        <v>3</v>
      </c>
      <c r="F221" s="13"/>
      <c r="G221" s="52"/>
      <c r="N221" s="50"/>
      <c r="O221" s="45"/>
      <c r="P221" s="46"/>
      <c r="Q221" s="48"/>
      <c r="R221" s="48"/>
      <c r="S221" s="48"/>
      <c r="T221" s="48"/>
    </row>
    <row r="222" spans="1:20" ht="12.75" customHeight="1" x14ac:dyDescent="0.25">
      <c r="A222" s="95"/>
      <c r="B222" s="11" t="s">
        <v>15</v>
      </c>
      <c r="C222" s="12" t="s">
        <v>22</v>
      </c>
      <c r="D222" s="13">
        <f t="shared" si="6"/>
        <v>237.5</v>
      </c>
      <c r="E222" s="13">
        <v>187.6</v>
      </c>
      <c r="F222" s="13">
        <v>124</v>
      </c>
      <c r="G222" s="13">
        <v>49.9</v>
      </c>
      <c r="N222" s="50"/>
      <c r="O222" s="45"/>
      <c r="P222" s="46"/>
      <c r="Q222" s="48"/>
      <c r="R222" s="48"/>
      <c r="S222" s="48"/>
      <c r="T222" s="48"/>
    </row>
    <row r="223" spans="1:20" ht="12.75" customHeight="1" x14ac:dyDescent="0.25">
      <c r="A223" s="95"/>
      <c r="B223" s="11" t="s">
        <v>24</v>
      </c>
      <c r="C223" s="12" t="s">
        <v>22</v>
      </c>
      <c r="D223" s="13">
        <f t="shared" si="6"/>
        <v>128.9</v>
      </c>
      <c r="E223" s="13">
        <v>128.9</v>
      </c>
      <c r="F223" s="13">
        <v>97</v>
      </c>
      <c r="G223" s="30"/>
      <c r="N223" s="50"/>
      <c r="O223" s="45"/>
      <c r="P223" s="46"/>
      <c r="Q223" s="48"/>
      <c r="R223" s="48"/>
      <c r="S223" s="48"/>
      <c r="T223" s="48"/>
    </row>
    <row r="224" spans="1:20" ht="12.75" customHeight="1" x14ac:dyDescent="0.25">
      <c r="A224" s="95"/>
      <c r="B224" s="11" t="s">
        <v>23</v>
      </c>
      <c r="C224" s="12" t="s">
        <v>22</v>
      </c>
      <c r="D224" s="13">
        <f t="shared" si="6"/>
        <v>44.5</v>
      </c>
      <c r="E224" s="13"/>
      <c r="F224" s="13"/>
      <c r="G224" s="13">
        <v>44.5</v>
      </c>
      <c r="N224" s="50"/>
      <c r="O224" s="45"/>
      <c r="P224" s="46"/>
      <c r="Q224" s="48"/>
      <c r="R224" s="48"/>
      <c r="S224" s="48"/>
      <c r="T224" s="48"/>
    </row>
    <row r="225" spans="1:20" ht="12.75" customHeight="1" x14ac:dyDescent="0.25">
      <c r="A225" s="95"/>
      <c r="B225" s="11" t="s">
        <v>25</v>
      </c>
      <c r="C225" s="12" t="s">
        <v>22</v>
      </c>
      <c r="D225" s="13">
        <f t="shared" si="6"/>
        <v>7.8</v>
      </c>
      <c r="E225" s="13"/>
      <c r="F225" s="13"/>
      <c r="G225" s="13">
        <v>7.8</v>
      </c>
      <c r="N225" s="50"/>
      <c r="O225" s="45"/>
      <c r="P225" s="46"/>
      <c r="Q225" s="48"/>
      <c r="R225" s="48"/>
      <c r="S225" s="48"/>
      <c r="T225" s="48"/>
    </row>
    <row r="226" spans="1:20" ht="12.75" customHeight="1" x14ac:dyDescent="0.25">
      <c r="A226" s="97"/>
      <c r="B226" s="24" t="s">
        <v>20</v>
      </c>
      <c r="C226" s="12" t="s">
        <v>22</v>
      </c>
      <c r="D226" s="13">
        <f t="shared" si="6"/>
        <v>20.2</v>
      </c>
      <c r="E226" s="13">
        <v>20.2</v>
      </c>
      <c r="F226" s="13"/>
      <c r="G226" s="30"/>
      <c r="N226" s="50"/>
      <c r="O226" s="45"/>
      <c r="P226" s="46"/>
      <c r="Q226" s="48"/>
      <c r="R226" s="48"/>
      <c r="S226" s="48"/>
      <c r="T226" s="48"/>
    </row>
    <row r="227" spans="1:20" ht="15" customHeight="1" x14ac:dyDescent="0.25">
      <c r="A227" s="94" t="s">
        <v>94</v>
      </c>
      <c r="B227" s="31" t="s">
        <v>97</v>
      </c>
      <c r="C227" s="32"/>
      <c r="D227" s="33">
        <f t="shared" si="6"/>
        <v>456.9</v>
      </c>
      <c r="E227" s="33">
        <f>SUM(E228:E231)</f>
        <v>456.9</v>
      </c>
      <c r="F227" s="33">
        <f>SUM(F228:F231)</f>
        <v>296.2</v>
      </c>
      <c r="G227" s="34">
        <f>SUM(G228:G231)</f>
        <v>0</v>
      </c>
      <c r="J227" s="51"/>
      <c r="K227" s="51"/>
      <c r="L227" s="43"/>
      <c r="M227" s="43"/>
      <c r="N227" s="43"/>
      <c r="O227" s="43"/>
      <c r="P227" s="46"/>
      <c r="Q227" s="48"/>
      <c r="R227" s="48"/>
      <c r="S227" s="48"/>
      <c r="T227" s="48"/>
    </row>
    <row r="228" spans="1:20" ht="12.75" customHeight="1" x14ac:dyDescent="0.25">
      <c r="A228" s="95"/>
      <c r="B228" s="27" t="s">
        <v>21</v>
      </c>
      <c r="C228" s="12" t="s">
        <v>16</v>
      </c>
      <c r="D228" s="13">
        <f t="shared" si="6"/>
        <v>4.5</v>
      </c>
      <c r="E228" s="13">
        <v>4.5</v>
      </c>
      <c r="F228" s="13"/>
      <c r="G228" s="14"/>
      <c r="J228" s="51"/>
      <c r="K228" s="51"/>
      <c r="L228" s="43"/>
      <c r="M228" s="43"/>
      <c r="N228" s="43"/>
      <c r="O228" s="43"/>
      <c r="P228" s="46"/>
      <c r="Q228" s="48"/>
      <c r="R228" s="48"/>
      <c r="S228" s="48"/>
      <c r="T228" s="48"/>
    </row>
    <row r="229" spans="1:20" ht="12.75" customHeight="1" x14ac:dyDescent="0.25">
      <c r="A229" s="95"/>
      <c r="B229" s="11" t="s">
        <v>15</v>
      </c>
      <c r="C229" s="12" t="s">
        <v>22</v>
      </c>
      <c r="D229" s="13">
        <f t="shared" si="6"/>
        <v>227.7</v>
      </c>
      <c r="E229" s="13">
        <v>227.7</v>
      </c>
      <c r="F229" s="13">
        <v>150</v>
      </c>
      <c r="G229" s="30"/>
      <c r="J229" s="51"/>
      <c r="K229" s="51"/>
      <c r="L229" s="43"/>
      <c r="M229" s="43"/>
      <c r="N229" s="43"/>
      <c r="O229" s="43"/>
      <c r="P229" s="46"/>
      <c r="Q229" s="48"/>
      <c r="R229" s="48"/>
      <c r="S229" s="48"/>
      <c r="T229" s="48"/>
    </row>
    <row r="230" spans="1:20" ht="12.75" customHeight="1" x14ac:dyDescent="0.25">
      <c r="A230" s="95"/>
      <c r="B230" s="11" t="s">
        <v>24</v>
      </c>
      <c r="C230" s="12" t="s">
        <v>22</v>
      </c>
      <c r="D230" s="13">
        <f t="shared" si="6"/>
        <v>194.7</v>
      </c>
      <c r="E230" s="13">
        <v>194.7</v>
      </c>
      <c r="F230" s="13">
        <v>146.19999999999999</v>
      </c>
      <c r="G230" s="30"/>
      <c r="J230" s="51"/>
      <c r="K230" s="51"/>
      <c r="L230" s="43"/>
      <c r="M230" s="43"/>
      <c r="N230" s="43"/>
      <c r="O230" s="43"/>
      <c r="P230" s="46"/>
      <c r="Q230" s="48"/>
      <c r="R230" s="48"/>
      <c r="S230" s="48"/>
      <c r="T230" s="48"/>
    </row>
    <row r="231" spans="1:20" ht="12.75" customHeight="1" x14ac:dyDescent="0.25">
      <c r="A231" s="97"/>
      <c r="B231" s="24" t="s">
        <v>20</v>
      </c>
      <c r="C231" s="12" t="s">
        <v>22</v>
      </c>
      <c r="D231" s="13">
        <f t="shared" si="6"/>
        <v>30</v>
      </c>
      <c r="E231" s="13">
        <v>30</v>
      </c>
      <c r="F231" s="13"/>
      <c r="G231" s="30"/>
      <c r="J231" s="51"/>
      <c r="K231" s="51"/>
      <c r="L231" s="43"/>
      <c r="M231" s="43"/>
      <c r="N231" s="43"/>
      <c r="O231" s="43"/>
      <c r="P231" s="46"/>
      <c r="Q231" s="48"/>
      <c r="R231" s="48"/>
      <c r="S231" s="48"/>
      <c r="T231" s="48"/>
    </row>
    <row r="232" spans="1:20" ht="15" customHeight="1" x14ac:dyDescent="0.25">
      <c r="A232" s="94" t="s">
        <v>96</v>
      </c>
      <c r="B232" s="31" t="s">
        <v>99</v>
      </c>
      <c r="C232" s="32"/>
      <c r="D232" s="33">
        <f t="shared" si="6"/>
        <v>298.2</v>
      </c>
      <c r="E232" s="33">
        <f>SUM(E233:E235)</f>
        <v>298.2</v>
      </c>
      <c r="F232" s="33">
        <f>SUM(F233:F235)</f>
        <v>192.6</v>
      </c>
      <c r="G232" s="34">
        <f>SUM(G233:G235)</f>
        <v>0</v>
      </c>
      <c r="J232" s="51"/>
      <c r="K232" s="51"/>
      <c r="L232" s="43"/>
      <c r="M232" s="43"/>
      <c r="N232" s="43"/>
      <c r="O232" s="43"/>
      <c r="P232" s="46"/>
      <c r="Q232" s="48"/>
      <c r="R232" s="48"/>
      <c r="S232" s="48"/>
      <c r="T232" s="48"/>
    </row>
    <row r="233" spans="1:20" ht="12.75" customHeight="1" x14ac:dyDescent="0.25">
      <c r="A233" s="95"/>
      <c r="B233" s="11" t="s">
        <v>15</v>
      </c>
      <c r="C233" s="12" t="s">
        <v>22</v>
      </c>
      <c r="D233" s="13">
        <f t="shared" si="6"/>
        <v>194.5</v>
      </c>
      <c r="E233" s="13">
        <v>194.5</v>
      </c>
      <c r="F233" s="13">
        <v>126.1</v>
      </c>
      <c r="G233" s="30"/>
      <c r="J233" s="51"/>
      <c r="K233" s="51"/>
      <c r="L233" s="43"/>
      <c r="M233" s="43"/>
      <c r="N233" s="43"/>
      <c r="O233" s="43"/>
      <c r="P233" s="46"/>
      <c r="Q233" s="48"/>
      <c r="R233" s="48"/>
      <c r="S233" s="48"/>
      <c r="T233" s="48"/>
    </row>
    <row r="234" spans="1:20" ht="12.75" customHeight="1" x14ac:dyDescent="0.25">
      <c r="A234" s="95"/>
      <c r="B234" s="11" t="s">
        <v>24</v>
      </c>
      <c r="C234" s="12" t="s">
        <v>22</v>
      </c>
      <c r="D234" s="13">
        <f t="shared" si="6"/>
        <v>88.7</v>
      </c>
      <c r="E234" s="13">
        <v>88.7</v>
      </c>
      <c r="F234" s="13">
        <v>66.5</v>
      </c>
      <c r="G234" s="30"/>
      <c r="J234" s="51"/>
      <c r="K234" s="51"/>
      <c r="L234" s="43"/>
      <c r="M234" s="43"/>
      <c r="N234" s="43"/>
      <c r="O234" s="43"/>
      <c r="P234" s="46"/>
      <c r="Q234" s="48"/>
      <c r="R234" s="48"/>
      <c r="S234" s="48"/>
      <c r="T234" s="48"/>
    </row>
    <row r="235" spans="1:20" ht="12.75" customHeight="1" x14ac:dyDescent="0.25">
      <c r="A235" s="97"/>
      <c r="B235" s="24" t="s">
        <v>20</v>
      </c>
      <c r="C235" s="12" t="s">
        <v>22</v>
      </c>
      <c r="D235" s="13">
        <f t="shared" si="6"/>
        <v>15</v>
      </c>
      <c r="E235" s="13">
        <v>15</v>
      </c>
      <c r="F235" s="13"/>
      <c r="G235" s="30"/>
      <c r="J235" s="51"/>
      <c r="K235" s="51"/>
      <c r="L235" s="43"/>
      <c r="M235" s="43"/>
      <c r="N235" s="43"/>
      <c r="O235" s="43"/>
      <c r="P235" s="46"/>
      <c r="Q235" s="48"/>
      <c r="R235" s="48"/>
      <c r="S235" s="48"/>
      <c r="T235" s="48"/>
    </row>
    <row r="236" spans="1:20" ht="15" customHeight="1" x14ac:dyDescent="0.25">
      <c r="A236" s="94" t="s">
        <v>98</v>
      </c>
      <c r="B236" s="31" t="s">
        <v>101</v>
      </c>
      <c r="C236" s="32"/>
      <c r="D236" s="33">
        <f t="shared" si="6"/>
        <v>284.2</v>
      </c>
      <c r="E236" s="33">
        <f>SUM(E237:E240)</f>
        <v>281.8</v>
      </c>
      <c r="F236" s="33">
        <f>SUM(F237:F240)</f>
        <v>175.9</v>
      </c>
      <c r="G236" s="33">
        <f>SUM(G237:G240)</f>
        <v>2.4</v>
      </c>
      <c r="J236" s="51"/>
      <c r="K236" s="51"/>
      <c r="L236" s="51"/>
      <c r="M236" s="51"/>
      <c r="N236" s="51"/>
      <c r="O236" s="51"/>
      <c r="P236" s="46"/>
      <c r="Q236" s="48"/>
      <c r="R236" s="48"/>
      <c r="S236" s="48"/>
      <c r="T236" s="48"/>
    </row>
    <row r="237" spans="1:20" ht="12.75" customHeight="1" x14ac:dyDescent="0.25">
      <c r="A237" s="95"/>
      <c r="B237" s="27" t="s">
        <v>21</v>
      </c>
      <c r="C237" s="12" t="s">
        <v>16</v>
      </c>
      <c r="D237" s="13">
        <f t="shared" si="6"/>
        <v>0.8</v>
      </c>
      <c r="E237" s="13">
        <v>0.8</v>
      </c>
      <c r="F237" s="13"/>
      <c r="G237" s="52"/>
      <c r="J237" s="51"/>
      <c r="K237" s="51"/>
      <c r="L237" s="51"/>
      <c r="M237" s="51"/>
      <c r="N237" s="51"/>
      <c r="O237" s="51"/>
      <c r="P237" s="46"/>
      <c r="Q237" s="48"/>
      <c r="R237" s="48"/>
      <c r="S237" s="48"/>
      <c r="T237" s="48"/>
    </row>
    <row r="238" spans="1:20" ht="12.75" customHeight="1" x14ac:dyDescent="0.25">
      <c r="A238" s="95"/>
      <c r="B238" s="11" t="s">
        <v>15</v>
      </c>
      <c r="C238" s="12" t="s">
        <v>22</v>
      </c>
      <c r="D238" s="13">
        <f t="shared" si="6"/>
        <v>203.5</v>
      </c>
      <c r="E238" s="13">
        <v>201.1</v>
      </c>
      <c r="F238" s="13">
        <v>128.80000000000001</v>
      </c>
      <c r="G238" s="13">
        <v>2.4</v>
      </c>
      <c r="J238" s="51"/>
      <c r="K238" s="51"/>
      <c r="L238" s="43"/>
      <c r="M238" s="43"/>
      <c r="N238" s="43"/>
      <c r="O238" s="43"/>
      <c r="P238" s="46"/>
      <c r="Q238" s="48"/>
      <c r="R238" s="48"/>
      <c r="S238" s="48"/>
      <c r="T238" s="48"/>
    </row>
    <row r="239" spans="1:20" ht="12.75" customHeight="1" x14ac:dyDescent="0.25">
      <c r="A239" s="95"/>
      <c r="B239" s="11" t="s">
        <v>24</v>
      </c>
      <c r="C239" s="12" t="s">
        <v>22</v>
      </c>
      <c r="D239" s="13">
        <f t="shared" ref="D239:D297" si="7">SUM(G239+E239)</f>
        <v>62.9</v>
      </c>
      <c r="E239" s="13">
        <v>62.9</v>
      </c>
      <c r="F239" s="13">
        <v>47.1</v>
      </c>
      <c r="G239" s="30"/>
      <c r="J239" s="51"/>
      <c r="K239" s="51"/>
      <c r="L239" s="43"/>
      <c r="M239" s="43"/>
      <c r="N239" s="43"/>
      <c r="O239" s="43"/>
      <c r="P239" s="46"/>
      <c r="Q239" s="48"/>
      <c r="R239" s="48"/>
      <c r="S239" s="48"/>
      <c r="T239" s="48"/>
    </row>
    <row r="240" spans="1:20" ht="12.75" customHeight="1" x14ac:dyDescent="0.25">
      <c r="A240" s="97"/>
      <c r="B240" s="24" t="s">
        <v>20</v>
      </c>
      <c r="C240" s="12" t="s">
        <v>22</v>
      </c>
      <c r="D240" s="13">
        <f t="shared" si="7"/>
        <v>17</v>
      </c>
      <c r="E240" s="13">
        <v>17</v>
      </c>
      <c r="F240" s="13"/>
      <c r="G240" s="30"/>
      <c r="J240" s="51"/>
      <c r="K240" s="51"/>
      <c r="L240" s="43"/>
      <c r="M240" s="43"/>
      <c r="N240" s="43"/>
      <c r="O240" s="43"/>
      <c r="P240" s="46"/>
      <c r="Q240" s="48"/>
      <c r="R240" s="48"/>
      <c r="S240" s="48"/>
      <c r="T240" s="48"/>
    </row>
    <row r="241" spans="1:22" ht="15" customHeight="1" x14ac:dyDescent="0.25">
      <c r="A241" s="94" t="s">
        <v>100</v>
      </c>
      <c r="B241" s="31" t="s">
        <v>103</v>
      </c>
      <c r="C241" s="32"/>
      <c r="D241" s="33">
        <f t="shared" si="7"/>
        <v>254.2</v>
      </c>
      <c r="E241" s="33">
        <f>SUM(E242:E245)</f>
        <v>254.2</v>
      </c>
      <c r="F241" s="33">
        <f>SUM(F242:F245)</f>
        <v>160.80000000000001</v>
      </c>
      <c r="G241" s="34">
        <f>SUM(G242:G245)</f>
        <v>0</v>
      </c>
      <c r="J241" s="47"/>
      <c r="K241" s="47"/>
      <c r="L241" s="47"/>
      <c r="M241" s="47"/>
      <c r="N241" s="50"/>
      <c r="O241" s="45"/>
      <c r="P241" s="46"/>
      <c r="Q241" s="48"/>
      <c r="R241" s="48"/>
      <c r="S241" s="48"/>
      <c r="T241" s="48"/>
    </row>
    <row r="242" spans="1:22" ht="12.75" customHeight="1" x14ac:dyDescent="0.25">
      <c r="A242" s="95"/>
      <c r="B242" s="27" t="s">
        <v>21</v>
      </c>
      <c r="C242" s="12" t="s">
        <v>16</v>
      </c>
      <c r="D242" s="13">
        <f t="shared" si="7"/>
        <v>0.9</v>
      </c>
      <c r="E242" s="13">
        <v>0.9</v>
      </c>
      <c r="F242" s="13"/>
      <c r="G242" s="14"/>
      <c r="N242" s="50"/>
      <c r="O242" s="45"/>
      <c r="P242" s="46"/>
      <c r="Q242" s="48"/>
      <c r="R242" s="48"/>
      <c r="S242" s="48"/>
      <c r="T242" s="48"/>
      <c r="U242" s="47"/>
      <c r="V242" s="47"/>
    </row>
    <row r="243" spans="1:22" ht="12.75" customHeight="1" x14ac:dyDescent="0.25">
      <c r="A243" s="95"/>
      <c r="B243" s="11" t="s">
        <v>15</v>
      </c>
      <c r="C243" s="12" t="s">
        <v>22</v>
      </c>
      <c r="D243" s="13">
        <f t="shared" si="7"/>
        <v>179.7</v>
      </c>
      <c r="E243" s="13">
        <v>179.7</v>
      </c>
      <c r="F243" s="13">
        <v>114.4</v>
      </c>
      <c r="G243" s="30"/>
      <c r="N243" s="50"/>
      <c r="O243" s="45"/>
      <c r="P243" s="46"/>
      <c r="Q243" s="48"/>
      <c r="R243" s="48"/>
      <c r="S243" s="48"/>
      <c r="T243" s="48"/>
      <c r="U243" s="47"/>
      <c r="V243" s="47"/>
    </row>
    <row r="244" spans="1:22" ht="12.75" customHeight="1" x14ac:dyDescent="0.25">
      <c r="A244" s="95"/>
      <c r="B244" s="11" t="s">
        <v>24</v>
      </c>
      <c r="C244" s="12" t="s">
        <v>22</v>
      </c>
      <c r="D244" s="13">
        <f t="shared" si="7"/>
        <v>62</v>
      </c>
      <c r="E244" s="13">
        <v>62</v>
      </c>
      <c r="F244" s="13">
        <v>46.4</v>
      </c>
      <c r="G244" s="30"/>
      <c r="N244" s="50"/>
      <c r="O244" s="45"/>
      <c r="P244" s="46"/>
      <c r="Q244" s="48"/>
      <c r="R244" s="48"/>
      <c r="S244" s="48"/>
      <c r="T244" s="48"/>
      <c r="U244" s="47"/>
      <c r="V244" s="47"/>
    </row>
    <row r="245" spans="1:22" ht="12.75" customHeight="1" x14ac:dyDescent="0.25">
      <c r="A245" s="97"/>
      <c r="B245" s="24" t="s">
        <v>20</v>
      </c>
      <c r="C245" s="12" t="s">
        <v>22</v>
      </c>
      <c r="D245" s="13">
        <f t="shared" si="7"/>
        <v>11.6</v>
      </c>
      <c r="E245" s="13">
        <v>11.6</v>
      </c>
      <c r="F245" s="13"/>
      <c r="G245" s="30"/>
      <c r="N245" s="50"/>
      <c r="O245" s="45"/>
      <c r="P245" s="46"/>
      <c r="Q245" s="48"/>
      <c r="R245" s="48"/>
      <c r="S245" s="48"/>
      <c r="T245" s="48"/>
      <c r="U245" s="47"/>
      <c r="V245" s="47"/>
    </row>
    <row r="246" spans="1:22" ht="15" customHeight="1" x14ac:dyDescent="0.25">
      <c r="A246" s="94" t="s">
        <v>102</v>
      </c>
      <c r="B246" s="31" t="s">
        <v>105</v>
      </c>
      <c r="C246" s="32"/>
      <c r="D246" s="33">
        <f t="shared" si="7"/>
        <v>170.2</v>
      </c>
      <c r="E246" s="33">
        <f>SUM(E247:E249)</f>
        <v>170.2</v>
      </c>
      <c r="F246" s="33">
        <f>SUM(F247:F249)</f>
        <v>104.4</v>
      </c>
      <c r="G246" s="34">
        <f>SUM(G247:G249)</f>
        <v>0</v>
      </c>
      <c r="N246" s="50"/>
      <c r="O246" s="45"/>
      <c r="P246" s="46"/>
      <c r="Q246" s="48"/>
      <c r="R246" s="48"/>
      <c r="S246" s="48"/>
      <c r="T246" s="48"/>
      <c r="U246" s="47"/>
      <c r="V246" s="47"/>
    </row>
    <row r="247" spans="1:22" ht="12.75" customHeight="1" x14ac:dyDescent="0.25">
      <c r="A247" s="95"/>
      <c r="B247" s="11" t="s">
        <v>15</v>
      </c>
      <c r="C247" s="12" t="s">
        <v>22</v>
      </c>
      <c r="D247" s="13">
        <f t="shared" si="7"/>
        <v>124.1</v>
      </c>
      <c r="E247" s="13">
        <v>124.1</v>
      </c>
      <c r="F247" s="13">
        <v>77.400000000000006</v>
      </c>
      <c r="G247" s="30"/>
      <c r="N247" s="50"/>
      <c r="O247" s="45"/>
      <c r="P247" s="46"/>
      <c r="Q247" s="48"/>
      <c r="R247" s="48"/>
      <c r="S247" s="48"/>
      <c r="T247" s="48"/>
      <c r="U247" s="47"/>
      <c r="V247" s="47"/>
    </row>
    <row r="248" spans="1:22" ht="12.75" customHeight="1" x14ac:dyDescent="0.25">
      <c r="A248" s="95"/>
      <c r="B248" s="11" t="s">
        <v>24</v>
      </c>
      <c r="C248" s="12" t="s">
        <v>22</v>
      </c>
      <c r="D248" s="13">
        <f t="shared" si="7"/>
        <v>36.1</v>
      </c>
      <c r="E248" s="13">
        <v>36.1</v>
      </c>
      <c r="F248" s="13">
        <v>27</v>
      </c>
      <c r="G248" s="30"/>
      <c r="N248" s="50"/>
      <c r="O248" s="45"/>
      <c r="P248" s="46"/>
      <c r="Q248" s="48"/>
      <c r="R248" s="48"/>
      <c r="S248" s="48"/>
      <c r="T248" s="48"/>
      <c r="U248" s="47"/>
      <c r="V248" s="47"/>
    </row>
    <row r="249" spans="1:22" ht="12.75" customHeight="1" x14ac:dyDescent="0.25">
      <c r="A249" s="97"/>
      <c r="B249" s="24" t="s">
        <v>20</v>
      </c>
      <c r="C249" s="12" t="s">
        <v>22</v>
      </c>
      <c r="D249" s="13">
        <f t="shared" si="7"/>
        <v>10</v>
      </c>
      <c r="E249" s="13">
        <v>10</v>
      </c>
      <c r="F249" s="13"/>
      <c r="G249" s="30"/>
      <c r="N249" s="50"/>
      <c r="O249" s="45"/>
      <c r="P249" s="46"/>
      <c r="Q249" s="48"/>
      <c r="R249" s="48"/>
      <c r="S249" s="48"/>
      <c r="T249" s="48"/>
      <c r="U249" s="47"/>
      <c r="V249" s="47"/>
    </row>
    <row r="250" spans="1:22" ht="15" customHeight="1" x14ac:dyDescent="0.25">
      <c r="A250" s="94" t="s">
        <v>104</v>
      </c>
      <c r="B250" s="31" t="s">
        <v>107</v>
      </c>
      <c r="C250" s="32"/>
      <c r="D250" s="33">
        <f t="shared" si="7"/>
        <v>301.2</v>
      </c>
      <c r="E250" s="33">
        <f>SUM(E251:E254)</f>
        <v>300.2</v>
      </c>
      <c r="F250" s="33">
        <f>SUM(F251:F254)</f>
        <v>187.8</v>
      </c>
      <c r="G250" s="33">
        <f>SUM(G251:G254)</f>
        <v>1</v>
      </c>
      <c r="N250" s="50"/>
      <c r="O250" s="45"/>
      <c r="P250" s="46"/>
      <c r="Q250" s="48"/>
      <c r="R250" s="48"/>
      <c r="S250" s="48"/>
      <c r="T250" s="48"/>
      <c r="U250" s="47"/>
      <c r="V250" s="47"/>
    </row>
    <row r="251" spans="1:22" ht="12.75" customHeight="1" x14ac:dyDescent="0.25">
      <c r="A251" s="95"/>
      <c r="B251" s="27" t="s">
        <v>21</v>
      </c>
      <c r="C251" s="12" t="s">
        <v>16</v>
      </c>
      <c r="D251" s="13">
        <f t="shared" si="7"/>
        <v>2</v>
      </c>
      <c r="E251" s="13">
        <v>2</v>
      </c>
      <c r="F251" s="13"/>
      <c r="G251" s="52"/>
      <c r="N251" s="50"/>
      <c r="O251" s="45"/>
      <c r="P251" s="46"/>
      <c r="Q251" s="48"/>
      <c r="R251" s="48"/>
      <c r="S251" s="48"/>
      <c r="T251" s="48"/>
      <c r="U251" s="47"/>
      <c r="V251" s="47"/>
    </row>
    <row r="252" spans="1:22" ht="12.75" customHeight="1" x14ac:dyDescent="0.25">
      <c r="A252" s="95"/>
      <c r="B252" s="11" t="s">
        <v>15</v>
      </c>
      <c r="C252" s="12" t="s">
        <v>22</v>
      </c>
      <c r="D252" s="13">
        <f t="shared" si="7"/>
        <v>198.8</v>
      </c>
      <c r="E252" s="13">
        <v>197.8</v>
      </c>
      <c r="F252" s="13">
        <v>126.3</v>
      </c>
      <c r="G252" s="13">
        <v>1</v>
      </c>
      <c r="N252" s="50"/>
      <c r="O252" s="45"/>
      <c r="P252" s="46"/>
      <c r="Q252" s="48"/>
      <c r="R252" s="48"/>
      <c r="S252" s="48"/>
      <c r="T252" s="48"/>
      <c r="U252" s="47"/>
      <c r="V252" s="47"/>
    </row>
    <row r="253" spans="1:22" ht="12.75" customHeight="1" x14ac:dyDescent="0.25">
      <c r="A253" s="95"/>
      <c r="B253" s="11" t="s">
        <v>24</v>
      </c>
      <c r="C253" s="12" t="s">
        <v>22</v>
      </c>
      <c r="D253" s="13">
        <f t="shared" si="7"/>
        <v>82.1</v>
      </c>
      <c r="E253" s="13">
        <v>82.1</v>
      </c>
      <c r="F253" s="13">
        <v>61.5</v>
      </c>
      <c r="G253" s="30"/>
      <c r="N253" s="50"/>
      <c r="O253" s="45"/>
      <c r="P253" s="46"/>
      <c r="Q253" s="48"/>
      <c r="R253" s="48"/>
      <c r="S253" s="48"/>
      <c r="T253" s="48"/>
      <c r="U253" s="47"/>
      <c r="V253" s="47"/>
    </row>
    <row r="254" spans="1:22" ht="12.75" customHeight="1" x14ac:dyDescent="0.25">
      <c r="A254" s="97"/>
      <c r="B254" s="24" t="s">
        <v>20</v>
      </c>
      <c r="C254" s="12" t="s">
        <v>22</v>
      </c>
      <c r="D254" s="13">
        <f t="shared" si="7"/>
        <v>18.3</v>
      </c>
      <c r="E254" s="13">
        <v>18.3</v>
      </c>
      <c r="F254" s="13"/>
      <c r="G254" s="30"/>
      <c r="N254" s="50"/>
      <c r="O254" s="45"/>
      <c r="P254" s="46"/>
      <c r="Q254" s="48"/>
      <c r="R254" s="48"/>
      <c r="S254" s="48"/>
      <c r="T254" s="48"/>
      <c r="U254" s="47"/>
      <c r="V254" s="47"/>
    </row>
    <row r="255" spans="1:22" ht="15" customHeight="1" x14ac:dyDescent="0.25">
      <c r="A255" s="94" t="s">
        <v>106</v>
      </c>
      <c r="B255" s="31" t="s">
        <v>109</v>
      </c>
      <c r="C255" s="32"/>
      <c r="D255" s="33">
        <f t="shared" si="7"/>
        <v>453.69999999999993</v>
      </c>
      <c r="E255" s="33">
        <f>SUM(E256:E259)</f>
        <v>453.69999999999993</v>
      </c>
      <c r="F255" s="33">
        <f>SUM(F256:F259)</f>
        <v>278.89999999999998</v>
      </c>
      <c r="G255" s="34">
        <f>SUM(G256:G259)</f>
        <v>0</v>
      </c>
      <c r="N255" s="50"/>
      <c r="O255" s="45"/>
      <c r="P255" s="46"/>
      <c r="Q255" s="48"/>
      <c r="R255" s="48"/>
      <c r="S255" s="48"/>
      <c r="T255" s="48"/>
      <c r="U255" s="47"/>
      <c r="V255" s="47"/>
    </row>
    <row r="256" spans="1:22" ht="12.75" customHeight="1" x14ac:dyDescent="0.25">
      <c r="A256" s="95"/>
      <c r="B256" s="27" t="s">
        <v>21</v>
      </c>
      <c r="C256" s="12" t="s">
        <v>16</v>
      </c>
      <c r="D256" s="13">
        <f t="shared" si="7"/>
        <v>1.7</v>
      </c>
      <c r="E256" s="13">
        <v>1.7</v>
      </c>
      <c r="F256" s="13"/>
      <c r="G256" s="52"/>
      <c r="N256" s="50"/>
      <c r="O256" s="45"/>
      <c r="P256" s="46"/>
      <c r="Q256" s="48"/>
      <c r="R256" s="48"/>
      <c r="S256" s="48"/>
      <c r="T256" s="48"/>
      <c r="U256" s="47"/>
      <c r="V256" s="47"/>
    </row>
    <row r="257" spans="1:22" ht="12.75" customHeight="1" x14ac:dyDescent="0.25">
      <c r="A257" s="95"/>
      <c r="B257" s="11" t="s">
        <v>15</v>
      </c>
      <c r="C257" s="12" t="s">
        <v>22</v>
      </c>
      <c r="D257" s="13">
        <f t="shared" si="7"/>
        <v>280.39999999999998</v>
      </c>
      <c r="E257" s="13">
        <v>280.39999999999998</v>
      </c>
      <c r="F257" s="13">
        <v>176.9</v>
      </c>
      <c r="G257" s="13"/>
      <c r="H257" s="19"/>
      <c r="N257" s="50"/>
      <c r="O257" s="45"/>
      <c r="P257" s="46"/>
      <c r="Q257" s="48"/>
      <c r="R257" s="48"/>
      <c r="S257" s="48"/>
      <c r="T257" s="48"/>
      <c r="U257" s="47"/>
      <c r="V257" s="47"/>
    </row>
    <row r="258" spans="1:22" ht="12.75" customHeight="1" x14ac:dyDescent="0.25">
      <c r="A258" s="95"/>
      <c r="B258" s="11" t="s">
        <v>24</v>
      </c>
      <c r="C258" s="12" t="s">
        <v>22</v>
      </c>
      <c r="D258" s="13">
        <f t="shared" si="7"/>
        <v>136.19999999999999</v>
      </c>
      <c r="E258" s="13">
        <v>136.19999999999999</v>
      </c>
      <c r="F258" s="13">
        <v>102</v>
      </c>
      <c r="G258" s="30"/>
      <c r="N258" s="50"/>
      <c r="O258" s="45"/>
      <c r="P258" s="46"/>
      <c r="Q258" s="48"/>
      <c r="R258" s="48"/>
      <c r="S258" s="48"/>
      <c r="T258" s="48"/>
      <c r="U258" s="47"/>
      <c r="V258" s="47"/>
    </row>
    <row r="259" spans="1:22" ht="12.75" customHeight="1" x14ac:dyDescent="0.25">
      <c r="A259" s="97"/>
      <c r="B259" s="24" t="s">
        <v>20</v>
      </c>
      <c r="C259" s="12" t="s">
        <v>22</v>
      </c>
      <c r="D259" s="13">
        <f t="shared" si="7"/>
        <v>35.4</v>
      </c>
      <c r="E259" s="13">
        <v>35.4</v>
      </c>
      <c r="F259" s="13"/>
      <c r="G259" s="30"/>
      <c r="N259" s="50"/>
      <c r="O259" s="45"/>
      <c r="P259" s="46"/>
      <c r="Q259" s="48"/>
      <c r="R259" s="48"/>
      <c r="S259" s="48"/>
      <c r="T259" s="48"/>
      <c r="U259" s="47"/>
      <c r="V259" s="47"/>
    </row>
    <row r="260" spans="1:22" ht="15" customHeight="1" x14ac:dyDescent="0.25">
      <c r="A260" s="94" t="s">
        <v>108</v>
      </c>
      <c r="B260" s="31" t="s">
        <v>111</v>
      </c>
      <c r="C260" s="32"/>
      <c r="D260" s="33">
        <f t="shared" si="7"/>
        <v>178</v>
      </c>
      <c r="E260" s="33">
        <f>SUM(E261:E262)</f>
        <v>168</v>
      </c>
      <c r="F260" s="33">
        <f>SUM(F261:F262)</f>
        <v>82</v>
      </c>
      <c r="G260" s="33">
        <f>SUM(G261:G262)</f>
        <v>10</v>
      </c>
      <c r="N260" s="50"/>
      <c r="O260" s="45"/>
      <c r="P260" s="46"/>
      <c r="Q260" s="48"/>
      <c r="R260" s="48"/>
      <c r="S260" s="48"/>
      <c r="T260" s="48"/>
      <c r="U260" s="47"/>
      <c r="V260" s="47"/>
    </row>
    <row r="261" spans="1:22" ht="12.95" customHeight="1" x14ac:dyDescent="0.25">
      <c r="A261" s="95"/>
      <c r="B261" s="11" t="s">
        <v>15</v>
      </c>
      <c r="C261" s="12" t="s">
        <v>22</v>
      </c>
      <c r="D261" s="13">
        <f t="shared" si="7"/>
        <v>153</v>
      </c>
      <c r="E261" s="13">
        <v>143</v>
      </c>
      <c r="F261" s="13">
        <v>81</v>
      </c>
      <c r="G261" s="13">
        <v>10</v>
      </c>
      <c r="N261" s="50"/>
      <c r="O261" s="45"/>
      <c r="P261" s="46"/>
      <c r="Q261" s="48"/>
      <c r="R261" s="48"/>
      <c r="S261" s="48"/>
      <c r="T261" s="48"/>
      <c r="U261" s="47"/>
      <c r="V261" s="47"/>
    </row>
    <row r="262" spans="1:22" ht="12.95" customHeight="1" x14ac:dyDescent="0.25">
      <c r="A262" s="95"/>
      <c r="B262" s="24" t="s">
        <v>20</v>
      </c>
      <c r="C262" s="12" t="s">
        <v>22</v>
      </c>
      <c r="D262" s="13">
        <f t="shared" si="7"/>
        <v>25</v>
      </c>
      <c r="E262" s="13">
        <v>25</v>
      </c>
      <c r="F262" s="13">
        <v>1</v>
      </c>
      <c r="G262" s="13"/>
      <c r="N262" s="50"/>
      <c r="O262" s="45"/>
      <c r="P262" s="46"/>
      <c r="Q262" s="48"/>
      <c r="R262" s="48"/>
      <c r="S262" s="48"/>
      <c r="T262" s="48"/>
      <c r="U262" s="47"/>
      <c r="V262" s="47"/>
    </row>
    <row r="263" spans="1:22" ht="15" customHeight="1" x14ac:dyDescent="0.25">
      <c r="A263" s="94" t="s">
        <v>110</v>
      </c>
      <c r="B263" s="31" t="s">
        <v>113</v>
      </c>
      <c r="C263" s="32"/>
      <c r="D263" s="33">
        <f t="shared" si="7"/>
        <v>101.99999999999999</v>
      </c>
      <c r="E263" s="33">
        <f>SUM(E264:E265)</f>
        <v>100.89999999999999</v>
      </c>
      <c r="F263" s="33">
        <f>SUM(F264:F265)</f>
        <v>73.900000000000006</v>
      </c>
      <c r="G263" s="33">
        <f>SUM(G264:G265)</f>
        <v>1.1000000000000001</v>
      </c>
      <c r="N263" s="50"/>
      <c r="O263" s="45"/>
      <c r="P263" s="46"/>
      <c r="Q263" s="48"/>
      <c r="R263" s="48"/>
      <c r="S263" s="48"/>
      <c r="T263" s="48"/>
      <c r="U263" s="47"/>
      <c r="V263" s="47"/>
    </row>
    <row r="264" spans="1:22" ht="12.75" customHeight="1" x14ac:dyDescent="0.25">
      <c r="A264" s="95"/>
      <c r="B264" s="11" t="s">
        <v>15</v>
      </c>
      <c r="C264" s="12" t="s">
        <v>22</v>
      </c>
      <c r="D264" s="13">
        <f t="shared" si="7"/>
        <v>16.7</v>
      </c>
      <c r="E264" s="13">
        <v>15.6</v>
      </c>
      <c r="F264" s="13">
        <v>8.5</v>
      </c>
      <c r="G264" s="13">
        <v>1.1000000000000001</v>
      </c>
      <c r="N264" s="50"/>
      <c r="O264" s="45"/>
      <c r="P264" s="46"/>
      <c r="Q264" s="48"/>
      <c r="R264" s="48"/>
      <c r="S264" s="48"/>
      <c r="T264" s="48"/>
      <c r="U264" s="47"/>
      <c r="V264" s="47"/>
    </row>
    <row r="265" spans="1:22" ht="12.75" customHeight="1" x14ac:dyDescent="0.25">
      <c r="A265" s="95"/>
      <c r="B265" s="11" t="s">
        <v>24</v>
      </c>
      <c r="C265" s="12" t="s">
        <v>22</v>
      </c>
      <c r="D265" s="13">
        <f t="shared" si="7"/>
        <v>85.3</v>
      </c>
      <c r="E265" s="13">
        <v>85.3</v>
      </c>
      <c r="F265" s="13">
        <v>65.400000000000006</v>
      </c>
      <c r="G265" s="30"/>
      <c r="N265" s="50"/>
      <c r="O265" s="45"/>
      <c r="P265" s="46"/>
      <c r="Q265" s="48"/>
      <c r="R265" s="48"/>
      <c r="S265" s="48"/>
      <c r="T265" s="48"/>
      <c r="U265" s="47"/>
      <c r="V265" s="47"/>
    </row>
    <row r="266" spans="1:22" ht="15" customHeight="1" x14ac:dyDescent="0.25">
      <c r="A266" s="94" t="s">
        <v>112</v>
      </c>
      <c r="B266" s="31" t="s">
        <v>115</v>
      </c>
      <c r="C266" s="32"/>
      <c r="D266" s="33">
        <f t="shared" si="7"/>
        <v>524.20000000000005</v>
      </c>
      <c r="E266" s="33">
        <f>SUM(E267:E271)</f>
        <v>357.6</v>
      </c>
      <c r="F266" s="33">
        <f>SUM(F267:F271)</f>
        <v>256.3</v>
      </c>
      <c r="G266" s="33">
        <f>SUM(G267:G271)</f>
        <v>166.60000000000002</v>
      </c>
      <c r="N266" s="50"/>
      <c r="O266" s="45"/>
      <c r="P266" s="46"/>
      <c r="Q266" s="48"/>
      <c r="R266" s="48"/>
      <c r="S266" s="48"/>
      <c r="T266" s="48"/>
      <c r="U266" s="47"/>
      <c r="V266" s="47"/>
    </row>
    <row r="267" spans="1:22" ht="12.75" customHeight="1" x14ac:dyDescent="0.25">
      <c r="A267" s="98"/>
      <c r="B267" s="11" t="s">
        <v>23</v>
      </c>
      <c r="C267" s="12" t="s">
        <v>22</v>
      </c>
      <c r="D267" s="13">
        <f t="shared" ref="D267" si="8">SUM(G267+E267)</f>
        <v>144</v>
      </c>
      <c r="E267" s="13">
        <v>5.2</v>
      </c>
      <c r="F267" s="13">
        <v>3.9</v>
      </c>
      <c r="G267" s="13">
        <v>138.80000000000001</v>
      </c>
      <c r="N267" s="50"/>
      <c r="O267" s="45"/>
      <c r="P267" s="46"/>
      <c r="Q267" s="48"/>
      <c r="R267" s="48"/>
      <c r="S267" s="48"/>
      <c r="T267" s="48"/>
      <c r="U267" s="47"/>
      <c r="V267" s="47"/>
    </row>
    <row r="268" spans="1:22" ht="12.75" customHeight="1" x14ac:dyDescent="0.25">
      <c r="A268" s="95"/>
      <c r="B268" s="11" t="s">
        <v>15</v>
      </c>
      <c r="C268" s="12" t="s">
        <v>22</v>
      </c>
      <c r="D268" s="13">
        <f t="shared" si="7"/>
        <v>340.8</v>
      </c>
      <c r="E268" s="13">
        <v>340.8</v>
      </c>
      <c r="F268" s="13">
        <v>247</v>
      </c>
      <c r="G268" s="13"/>
      <c r="H268" s="19"/>
      <c r="N268" s="50"/>
      <c r="O268" s="45"/>
      <c r="P268" s="46"/>
      <c r="Q268" s="48"/>
      <c r="R268" s="48"/>
      <c r="S268" s="48"/>
      <c r="T268" s="48"/>
      <c r="U268" s="47"/>
      <c r="V268" s="47"/>
    </row>
    <row r="269" spans="1:22" ht="12.75" customHeight="1" x14ac:dyDescent="0.25">
      <c r="A269" s="95"/>
      <c r="B269" s="11" t="s">
        <v>24</v>
      </c>
      <c r="C269" s="12" t="s">
        <v>22</v>
      </c>
      <c r="D269" s="13">
        <f t="shared" si="7"/>
        <v>7.1</v>
      </c>
      <c r="E269" s="13">
        <v>7.1</v>
      </c>
      <c r="F269" s="13">
        <v>5.4</v>
      </c>
      <c r="G269" s="30"/>
      <c r="N269" s="50"/>
      <c r="O269" s="45"/>
      <c r="P269" s="46"/>
      <c r="Q269" s="48"/>
      <c r="R269" s="48"/>
      <c r="S269" s="48"/>
      <c r="T269" s="48"/>
      <c r="U269" s="47"/>
      <c r="V269" s="47"/>
    </row>
    <row r="270" spans="1:22" ht="12.75" customHeight="1" x14ac:dyDescent="0.25">
      <c r="A270" s="95"/>
      <c r="B270" s="24" t="s">
        <v>159</v>
      </c>
      <c r="C270" s="12" t="s">
        <v>22</v>
      </c>
      <c r="D270" s="13">
        <f t="shared" si="7"/>
        <v>24.9</v>
      </c>
      <c r="E270" s="13"/>
      <c r="F270" s="13"/>
      <c r="G270" s="13">
        <v>24.9</v>
      </c>
      <c r="N270" s="50"/>
      <c r="O270" s="45"/>
      <c r="P270" s="46"/>
      <c r="Q270" s="48"/>
      <c r="R270" s="48"/>
      <c r="S270" s="48"/>
      <c r="T270" s="48"/>
      <c r="U270" s="47"/>
      <c r="V270" s="47"/>
    </row>
    <row r="271" spans="1:22" ht="12.75" customHeight="1" x14ac:dyDescent="0.25">
      <c r="A271" s="97"/>
      <c r="B271" s="24" t="s">
        <v>20</v>
      </c>
      <c r="C271" s="12" t="s">
        <v>22</v>
      </c>
      <c r="D271" s="13">
        <f t="shared" si="7"/>
        <v>7.4</v>
      </c>
      <c r="E271" s="13">
        <v>4.5</v>
      </c>
      <c r="F271" s="13"/>
      <c r="G271" s="13">
        <v>2.9</v>
      </c>
      <c r="N271" s="50"/>
      <c r="O271" s="45"/>
      <c r="P271" s="46"/>
      <c r="Q271" s="48"/>
      <c r="R271" s="48"/>
      <c r="S271" s="48"/>
      <c r="T271" s="48"/>
      <c r="U271" s="47"/>
      <c r="V271" s="47"/>
    </row>
    <row r="272" spans="1:22" ht="15" customHeight="1" x14ac:dyDescent="0.25">
      <c r="A272" s="94" t="s">
        <v>114</v>
      </c>
      <c r="B272" s="31" t="s">
        <v>117</v>
      </c>
      <c r="C272" s="32"/>
      <c r="D272" s="33">
        <f t="shared" si="7"/>
        <v>834.49999999999989</v>
      </c>
      <c r="E272" s="33">
        <f>SUM(E273:E277)</f>
        <v>834.49999999999989</v>
      </c>
      <c r="F272" s="33">
        <f>SUM(F273:F277)</f>
        <v>542.5</v>
      </c>
      <c r="G272" s="34">
        <f>SUM(G273:G277)</f>
        <v>0</v>
      </c>
      <c r="N272" s="50"/>
      <c r="O272" s="45"/>
      <c r="P272" s="46"/>
      <c r="Q272" s="48"/>
      <c r="R272" s="48"/>
      <c r="S272" s="48"/>
      <c r="T272" s="48"/>
      <c r="U272" s="47"/>
      <c r="V272" s="47"/>
    </row>
    <row r="273" spans="1:22" ht="12.75" customHeight="1" x14ac:dyDescent="0.25">
      <c r="A273" s="95"/>
      <c r="B273" s="11" t="s">
        <v>23</v>
      </c>
      <c r="C273" s="12" t="s">
        <v>22</v>
      </c>
      <c r="D273" s="13">
        <f t="shared" si="7"/>
        <v>4.8</v>
      </c>
      <c r="E273" s="13">
        <v>4.8</v>
      </c>
      <c r="F273" s="13"/>
      <c r="G273" s="13"/>
      <c r="N273" s="50"/>
      <c r="O273" s="45"/>
      <c r="P273" s="46"/>
      <c r="Q273" s="48"/>
      <c r="R273" s="48"/>
      <c r="S273" s="48"/>
      <c r="T273" s="48"/>
      <c r="U273" s="47"/>
      <c r="V273" s="47"/>
    </row>
    <row r="274" spans="1:22" ht="12.75" customHeight="1" x14ac:dyDescent="0.25">
      <c r="A274" s="95"/>
      <c r="B274" s="11" t="s">
        <v>23</v>
      </c>
      <c r="C274" s="12" t="s">
        <v>26</v>
      </c>
      <c r="D274" s="13">
        <f t="shared" si="7"/>
        <v>7.3</v>
      </c>
      <c r="E274" s="13">
        <v>7.3</v>
      </c>
      <c r="F274" s="13">
        <v>5</v>
      </c>
      <c r="G274" s="13"/>
      <c r="N274" s="50"/>
      <c r="O274" s="45"/>
      <c r="P274" s="46"/>
      <c r="Q274" s="48"/>
      <c r="R274" s="48"/>
      <c r="S274" s="48"/>
      <c r="T274" s="48"/>
      <c r="U274" s="47"/>
      <c r="V274" s="47"/>
    </row>
    <row r="275" spans="1:22" ht="12.75" customHeight="1" x14ac:dyDescent="0.25">
      <c r="A275" s="95"/>
      <c r="B275" s="11" t="s">
        <v>25</v>
      </c>
      <c r="C275" s="12" t="s">
        <v>26</v>
      </c>
      <c r="D275" s="25">
        <f t="shared" si="7"/>
        <v>0.7</v>
      </c>
      <c r="E275" s="25">
        <v>0.7</v>
      </c>
      <c r="F275" s="13">
        <v>0.5</v>
      </c>
      <c r="G275" s="13"/>
      <c r="N275" s="50"/>
      <c r="O275" s="45"/>
      <c r="P275" s="46"/>
      <c r="Q275" s="48"/>
      <c r="R275" s="48"/>
      <c r="S275" s="48"/>
      <c r="T275" s="48"/>
      <c r="U275" s="47"/>
      <c r="V275" s="47"/>
    </row>
    <row r="276" spans="1:22" ht="12.75" customHeight="1" x14ac:dyDescent="0.25">
      <c r="A276" s="95"/>
      <c r="B276" s="11" t="s">
        <v>15</v>
      </c>
      <c r="C276" s="12" t="s">
        <v>26</v>
      </c>
      <c r="D276" s="13">
        <f t="shared" si="7"/>
        <v>819.9</v>
      </c>
      <c r="E276" s="13">
        <v>819.9</v>
      </c>
      <c r="F276" s="13">
        <v>537</v>
      </c>
      <c r="G276" s="30"/>
      <c r="N276" s="50"/>
      <c r="O276" s="45"/>
      <c r="P276" s="46"/>
      <c r="Q276" s="48"/>
      <c r="R276" s="48"/>
      <c r="S276" s="48"/>
      <c r="T276" s="48"/>
      <c r="U276" s="47"/>
      <c r="V276" s="47"/>
    </row>
    <row r="277" spans="1:22" ht="12.75" customHeight="1" x14ac:dyDescent="0.25">
      <c r="A277" s="97"/>
      <c r="B277" s="24" t="s">
        <v>20</v>
      </c>
      <c r="C277" s="12" t="s">
        <v>26</v>
      </c>
      <c r="D277" s="13">
        <f t="shared" si="7"/>
        <v>1.8</v>
      </c>
      <c r="E277" s="13">
        <v>1.8</v>
      </c>
      <c r="F277" s="13"/>
      <c r="G277" s="30"/>
      <c r="N277" s="50"/>
      <c r="O277" s="45"/>
      <c r="P277" s="46"/>
      <c r="Q277" s="48"/>
      <c r="R277" s="48"/>
      <c r="S277" s="48"/>
      <c r="T277" s="48"/>
      <c r="U277" s="47"/>
      <c r="V277" s="47"/>
    </row>
    <row r="278" spans="1:22" ht="15" customHeight="1" x14ac:dyDescent="0.25">
      <c r="A278" s="94" t="s">
        <v>116</v>
      </c>
      <c r="B278" s="31" t="s">
        <v>119</v>
      </c>
      <c r="C278" s="32"/>
      <c r="D278" s="33">
        <f t="shared" si="7"/>
        <v>102.10000000000001</v>
      </c>
      <c r="E278" s="33">
        <f t="shared" ref="E278:F278" si="9">SUM(E279+E280+E282)</f>
        <v>102.10000000000001</v>
      </c>
      <c r="F278" s="33">
        <f t="shared" si="9"/>
        <v>59.4</v>
      </c>
      <c r="G278" s="34">
        <f>SUM(G279+G280+G282)</f>
        <v>0</v>
      </c>
      <c r="N278" s="50"/>
      <c r="O278" s="45"/>
      <c r="P278" s="46"/>
      <c r="Q278" s="48"/>
      <c r="R278" s="48"/>
      <c r="S278" s="48"/>
      <c r="T278" s="48"/>
      <c r="U278" s="47"/>
      <c r="V278" s="47"/>
    </row>
    <row r="279" spans="1:22" ht="12.75" customHeight="1" x14ac:dyDescent="0.25">
      <c r="A279" s="95"/>
      <c r="B279" s="11" t="s">
        <v>23</v>
      </c>
      <c r="C279" s="12" t="s">
        <v>22</v>
      </c>
      <c r="D279" s="13">
        <f t="shared" si="7"/>
        <v>1.2</v>
      </c>
      <c r="E279" s="13">
        <v>1.2</v>
      </c>
      <c r="F279" s="13"/>
      <c r="G279" s="13"/>
      <c r="N279" s="50"/>
      <c r="O279" s="45"/>
      <c r="P279" s="46"/>
      <c r="Q279" s="48"/>
      <c r="R279" s="48"/>
      <c r="S279" s="48"/>
      <c r="T279" s="48"/>
      <c r="U279" s="47"/>
      <c r="V279" s="47"/>
    </row>
    <row r="280" spans="1:22" ht="12.75" customHeight="1" x14ac:dyDescent="0.25">
      <c r="A280" s="95"/>
      <c r="B280" s="11" t="s">
        <v>15</v>
      </c>
      <c r="C280" s="12" t="s">
        <v>26</v>
      </c>
      <c r="D280" s="13">
        <f t="shared" si="7"/>
        <v>97.5</v>
      </c>
      <c r="E280" s="13">
        <v>97.5</v>
      </c>
      <c r="F280" s="13">
        <v>59.4</v>
      </c>
      <c r="G280" s="30"/>
      <c r="N280" s="50"/>
      <c r="O280" s="45"/>
      <c r="P280" s="46"/>
      <c r="Q280" s="48"/>
      <c r="R280" s="48"/>
      <c r="S280" s="48"/>
      <c r="T280" s="48"/>
      <c r="U280" s="47"/>
      <c r="V280" s="47"/>
    </row>
    <row r="281" spans="1:22" ht="12.75" customHeight="1" x14ac:dyDescent="0.25">
      <c r="A281" s="95"/>
      <c r="B281" s="20" t="s">
        <v>120</v>
      </c>
      <c r="C281" s="12"/>
      <c r="D281" s="53">
        <f t="shared" si="7"/>
        <v>4.5</v>
      </c>
      <c r="E281" s="53">
        <v>4.5</v>
      </c>
      <c r="F281" s="13"/>
      <c r="G281" s="30"/>
      <c r="N281" s="50"/>
      <c r="O281" s="45"/>
      <c r="P281" s="46"/>
      <c r="Q281" s="48"/>
      <c r="R281" s="48"/>
      <c r="S281" s="48"/>
      <c r="T281" s="48"/>
      <c r="U281" s="47"/>
      <c r="V281" s="47"/>
    </row>
    <row r="282" spans="1:22" ht="12.75" customHeight="1" x14ac:dyDescent="0.25">
      <c r="A282" s="97"/>
      <c r="B282" s="24" t="s">
        <v>20</v>
      </c>
      <c r="C282" s="12" t="s">
        <v>26</v>
      </c>
      <c r="D282" s="13">
        <f t="shared" si="7"/>
        <v>3.4</v>
      </c>
      <c r="E282" s="13">
        <v>3.4</v>
      </c>
      <c r="F282" s="13"/>
      <c r="G282" s="30"/>
      <c r="N282" s="50"/>
      <c r="O282" s="45"/>
      <c r="P282" s="46"/>
      <c r="Q282" s="48"/>
      <c r="R282" s="48"/>
      <c r="S282" s="48"/>
      <c r="T282" s="48"/>
      <c r="U282" s="47"/>
      <c r="V282" s="47"/>
    </row>
    <row r="283" spans="1:22" ht="15" customHeight="1" x14ac:dyDescent="0.25">
      <c r="A283" s="94" t="s">
        <v>118</v>
      </c>
      <c r="B283" s="31" t="s">
        <v>122</v>
      </c>
      <c r="C283" s="32"/>
      <c r="D283" s="33">
        <f t="shared" si="7"/>
        <v>158.9</v>
      </c>
      <c r="E283" s="33">
        <f>SUM(E284+E285+E287)</f>
        <v>158.9</v>
      </c>
      <c r="F283" s="33">
        <f>SUM(F284+F285+F287)</f>
        <v>82.5</v>
      </c>
      <c r="G283" s="34">
        <f>SUM(G284+G285+G287)</f>
        <v>0</v>
      </c>
      <c r="N283" s="50"/>
      <c r="O283" s="45"/>
      <c r="P283" s="46"/>
      <c r="Q283" s="48"/>
      <c r="R283" s="48"/>
      <c r="S283" s="48"/>
      <c r="T283" s="48"/>
      <c r="U283" s="47"/>
      <c r="V283" s="47"/>
    </row>
    <row r="284" spans="1:22" ht="12.75" customHeight="1" x14ac:dyDescent="0.25">
      <c r="A284" s="95"/>
      <c r="B284" s="11" t="s">
        <v>23</v>
      </c>
      <c r="C284" s="12" t="s">
        <v>22</v>
      </c>
      <c r="D284" s="13">
        <f t="shared" si="7"/>
        <v>0</v>
      </c>
      <c r="E284" s="13"/>
      <c r="F284" s="13"/>
      <c r="G284" s="13"/>
      <c r="N284" s="50"/>
      <c r="O284" s="45"/>
      <c r="P284" s="46"/>
      <c r="Q284" s="48"/>
      <c r="R284" s="48"/>
      <c r="S284" s="48"/>
      <c r="T284" s="48"/>
      <c r="U284" s="47"/>
      <c r="V284" s="47"/>
    </row>
    <row r="285" spans="1:22" ht="12.75" customHeight="1" x14ac:dyDescent="0.25">
      <c r="A285" s="95"/>
      <c r="B285" s="11" t="s">
        <v>15</v>
      </c>
      <c r="C285" s="12" t="s">
        <v>26</v>
      </c>
      <c r="D285" s="13">
        <f t="shared" si="7"/>
        <v>155.9</v>
      </c>
      <c r="E285" s="13">
        <v>155.9</v>
      </c>
      <c r="F285" s="13">
        <v>82.5</v>
      </c>
      <c r="G285" s="30"/>
      <c r="N285" s="50"/>
      <c r="O285" s="45"/>
      <c r="P285" s="46"/>
      <c r="Q285" s="48"/>
      <c r="R285" s="48"/>
      <c r="S285" s="48"/>
      <c r="T285" s="48"/>
      <c r="U285" s="47"/>
      <c r="V285" s="47"/>
    </row>
    <row r="286" spans="1:22" ht="12.75" customHeight="1" x14ac:dyDescent="0.25">
      <c r="A286" s="95"/>
      <c r="B286" s="20" t="s">
        <v>120</v>
      </c>
      <c r="C286" s="12"/>
      <c r="D286" s="53">
        <f t="shared" si="7"/>
        <v>7.3</v>
      </c>
      <c r="E286" s="53">
        <v>7.3</v>
      </c>
      <c r="F286" s="13"/>
      <c r="G286" s="30"/>
      <c r="N286" s="50"/>
      <c r="O286" s="45"/>
      <c r="P286" s="46"/>
      <c r="Q286" s="48"/>
      <c r="R286" s="48"/>
      <c r="S286" s="48"/>
      <c r="T286" s="48"/>
      <c r="U286" s="47"/>
      <c r="V286" s="47"/>
    </row>
    <row r="287" spans="1:22" ht="12.75" customHeight="1" x14ac:dyDescent="0.25">
      <c r="A287" s="97"/>
      <c r="B287" s="24" t="s">
        <v>20</v>
      </c>
      <c r="C287" s="12" t="s">
        <v>26</v>
      </c>
      <c r="D287" s="13">
        <f t="shared" si="7"/>
        <v>3</v>
      </c>
      <c r="E287" s="13">
        <v>3</v>
      </c>
      <c r="F287" s="13"/>
      <c r="G287" s="30"/>
      <c r="N287" s="50"/>
      <c r="O287" s="45"/>
      <c r="P287" s="46"/>
      <c r="Q287" s="48"/>
      <c r="R287" s="48"/>
      <c r="S287" s="48"/>
      <c r="T287" s="48"/>
      <c r="U287" s="47"/>
      <c r="V287" s="47"/>
    </row>
    <row r="288" spans="1:22" ht="15" customHeight="1" x14ac:dyDescent="0.25">
      <c r="A288" s="94" t="s">
        <v>121</v>
      </c>
      <c r="B288" s="31" t="s">
        <v>124</v>
      </c>
      <c r="C288" s="32"/>
      <c r="D288" s="33">
        <f t="shared" si="7"/>
        <v>145.20000000000002</v>
      </c>
      <c r="E288" s="33">
        <f>SUM(E289+E290+E292)</f>
        <v>145.20000000000002</v>
      </c>
      <c r="F288" s="33">
        <f>SUM(F289+F290+F292)</f>
        <v>82.2</v>
      </c>
      <c r="G288" s="34">
        <f>SUM(G289+G290+G292)</f>
        <v>0</v>
      </c>
      <c r="N288" s="50"/>
      <c r="O288" s="45"/>
      <c r="P288" s="46"/>
      <c r="Q288" s="48"/>
      <c r="R288" s="48"/>
      <c r="S288" s="48"/>
      <c r="T288" s="48"/>
      <c r="U288" s="47"/>
      <c r="V288" s="47"/>
    </row>
    <row r="289" spans="1:22" ht="12.75" customHeight="1" x14ac:dyDescent="0.25">
      <c r="A289" s="95"/>
      <c r="B289" s="11" t="s">
        <v>23</v>
      </c>
      <c r="C289" s="12" t="s">
        <v>22</v>
      </c>
      <c r="D289" s="13">
        <f t="shared" si="7"/>
        <v>5.0999999999999996</v>
      </c>
      <c r="E289" s="13">
        <v>5.0999999999999996</v>
      </c>
      <c r="F289" s="13"/>
      <c r="G289" s="13"/>
      <c r="N289" s="50"/>
      <c r="O289" s="45"/>
      <c r="P289" s="46"/>
      <c r="Q289" s="48"/>
      <c r="R289" s="48"/>
      <c r="S289" s="48"/>
      <c r="T289" s="48"/>
      <c r="U289" s="47"/>
      <c r="V289" s="47"/>
    </row>
    <row r="290" spans="1:22" ht="12.75" customHeight="1" x14ac:dyDescent="0.25">
      <c r="A290" s="95"/>
      <c r="B290" s="11" t="s">
        <v>15</v>
      </c>
      <c r="C290" s="12" t="s">
        <v>26</v>
      </c>
      <c r="D290" s="13">
        <f t="shared" si="7"/>
        <v>138.80000000000001</v>
      </c>
      <c r="E290" s="13">
        <v>138.80000000000001</v>
      </c>
      <c r="F290" s="13">
        <v>82.2</v>
      </c>
      <c r="G290" s="30"/>
      <c r="N290" s="50"/>
      <c r="O290" s="45"/>
      <c r="P290" s="46"/>
      <c r="Q290" s="48"/>
      <c r="R290" s="48"/>
      <c r="S290" s="48"/>
      <c r="T290" s="48"/>
      <c r="U290" s="47"/>
      <c r="V290" s="47"/>
    </row>
    <row r="291" spans="1:22" ht="12.75" customHeight="1" x14ac:dyDescent="0.25">
      <c r="A291" s="95"/>
      <c r="B291" s="20" t="s">
        <v>120</v>
      </c>
      <c r="C291" s="12"/>
      <c r="D291" s="53">
        <f t="shared" si="7"/>
        <v>6.8</v>
      </c>
      <c r="E291" s="53">
        <v>6.8</v>
      </c>
      <c r="F291" s="13"/>
      <c r="G291" s="30"/>
      <c r="N291" s="50"/>
      <c r="O291" s="45"/>
      <c r="P291" s="46"/>
      <c r="Q291" s="48"/>
      <c r="R291" s="48"/>
      <c r="S291" s="48"/>
      <c r="T291" s="48"/>
      <c r="U291" s="47"/>
      <c r="V291" s="47"/>
    </row>
    <row r="292" spans="1:22" ht="12.75" customHeight="1" x14ac:dyDescent="0.25">
      <c r="A292" s="97"/>
      <c r="B292" s="24" t="s">
        <v>20</v>
      </c>
      <c r="C292" s="12" t="s">
        <v>26</v>
      </c>
      <c r="D292" s="13">
        <f t="shared" si="7"/>
        <v>1.3</v>
      </c>
      <c r="E292" s="13">
        <v>1.3</v>
      </c>
      <c r="F292" s="13"/>
      <c r="G292" s="30"/>
      <c r="N292" s="50"/>
      <c r="O292" s="45"/>
      <c r="P292" s="46"/>
      <c r="Q292" s="48"/>
      <c r="R292" s="48"/>
      <c r="S292" s="48"/>
      <c r="T292" s="48"/>
      <c r="U292" s="47"/>
      <c r="V292" s="47"/>
    </row>
    <row r="293" spans="1:22" ht="15" customHeight="1" x14ac:dyDescent="0.25">
      <c r="A293" s="94" t="s">
        <v>123</v>
      </c>
      <c r="B293" s="31" t="s">
        <v>126</v>
      </c>
      <c r="C293" s="32"/>
      <c r="D293" s="33">
        <f t="shared" si="7"/>
        <v>345.8</v>
      </c>
      <c r="E293" s="33">
        <f>SUM(E294+E295+E296+E298)</f>
        <v>213.8</v>
      </c>
      <c r="F293" s="33">
        <f>SUM(F294+F295+F296+F298)</f>
        <v>125.8</v>
      </c>
      <c r="G293" s="34">
        <f>SUM(G294+G295+G296+G298)</f>
        <v>132</v>
      </c>
      <c r="N293" s="50"/>
      <c r="O293" s="45"/>
      <c r="P293" s="46"/>
      <c r="Q293" s="48"/>
      <c r="R293" s="48"/>
      <c r="S293" s="48"/>
      <c r="T293" s="48"/>
      <c r="U293" s="47"/>
      <c r="V293" s="47"/>
    </row>
    <row r="294" spans="1:22" ht="12.75" customHeight="1" x14ac:dyDescent="0.25">
      <c r="A294" s="95"/>
      <c r="B294" s="11" t="s">
        <v>23</v>
      </c>
      <c r="C294" s="12" t="s">
        <v>22</v>
      </c>
      <c r="D294" s="13">
        <f t="shared" si="7"/>
        <v>1.6</v>
      </c>
      <c r="E294" s="13">
        <v>1.6</v>
      </c>
      <c r="F294" s="13"/>
      <c r="G294" s="13"/>
      <c r="N294" s="50"/>
      <c r="O294" s="45"/>
      <c r="P294" s="46"/>
      <c r="Q294" s="48"/>
      <c r="R294" s="48"/>
      <c r="S294" s="48"/>
      <c r="T294" s="48"/>
      <c r="U294" s="47"/>
      <c r="V294" s="47"/>
    </row>
    <row r="295" spans="1:22" ht="12.75" customHeight="1" x14ac:dyDescent="0.25">
      <c r="A295" s="95"/>
      <c r="B295" s="11" t="s">
        <v>23</v>
      </c>
      <c r="C295" s="12" t="s">
        <v>26</v>
      </c>
      <c r="D295" s="25">
        <f t="shared" si="7"/>
        <v>132</v>
      </c>
      <c r="E295" s="25"/>
      <c r="F295" s="13"/>
      <c r="G295" s="13">
        <v>132</v>
      </c>
      <c r="N295" s="50"/>
      <c r="O295" s="45"/>
      <c r="P295" s="46"/>
      <c r="Q295" s="48"/>
      <c r="R295" s="48"/>
      <c r="S295" s="48"/>
      <c r="T295" s="48"/>
      <c r="U295" s="47"/>
      <c r="V295" s="47"/>
    </row>
    <row r="296" spans="1:22" ht="12.75" customHeight="1" x14ac:dyDescent="0.25">
      <c r="A296" s="95"/>
      <c r="B296" s="11" t="s">
        <v>15</v>
      </c>
      <c r="C296" s="12" t="s">
        <v>26</v>
      </c>
      <c r="D296" s="13">
        <f t="shared" si="7"/>
        <v>207.3</v>
      </c>
      <c r="E296" s="13">
        <v>207.3</v>
      </c>
      <c r="F296" s="13">
        <v>125.8</v>
      </c>
      <c r="G296" s="13"/>
      <c r="H296" s="19"/>
      <c r="N296" s="50"/>
      <c r="O296" s="45"/>
      <c r="P296" s="46"/>
      <c r="Q296" s="48"/>
      <c r="R296" s="48"/>
      <c r="S296" s="48"/>
      <c r="T296" s="48"/>
      <c r="U296" s="47"/>
      <c r="V296" s="47"/>
    </row>
    <row r="297" spans="1:22" ht="12.75" customHeight="1" x14ac:dyDescent="0.25">
      <c r="A297" s="95"/>
      <c r="B297" s="20" t="s">
        <v>120</v>
      </c>
      <c r="C297" s="12"/>
      <c r="D297" s="53">
        <f t="shared" si="7"/>
        <v>10</v>
      </c>
      <c r="E297" s="53">
        <v>10</v>
      </c>
      <c r="F297" s="13"/>
      <c r="G297" s="13"/>
      <c r="H297" s="19"/>
      <c r="N297" s="50"/>
      <c r="O297" s="45"/>
      <c r="P297" s="46"/>
      <c r="Q297" s="48"/>
      <c r="R297" s="48"/>
      <c r="S297" s="48"/>
      <c r="T297" s="48"/>
      <c r="U297" s="47"/>
      <c r="V297" s="47"/>
    </row>
    <row r="298" spans="1:22" ht="12.75" customHeight="1" x14ac:dyDescent="0.25">
      <c r="A298" s="97"/>
      <c r="B298" s="24" t="s">
        <v>20</v>
      </c>
      <c r="C298" s="12" t="s">
        <v>26</v>
      </c>
      <c r="D298" s="13">
        <f t="shared" ref="D298:D350" si="10">SUM(G298+E298)</f>
        <v>4.9000000000000004</v>
      </c>
      <c r="E298" s="13">
        <v>4.9000000000000004</v>
      </c>
      <c r="F298" s="13"/>
      <c r="G298" s="30"/>
      <c r="N298" s="50"/>
      <c r="O298" s="45"/>
      <c r="P298" s="46"/>
      <c r="Q298" s="48"/>
      <c r="R298" s="48"/>
      <c r="S298" s="48"/>
      <c r="T298" s="48"/>
      <c r="U298" s="47"/>
      <c r="V298" s="47"/>
    </row>
    <row r="299" spans="1:22" ht="15" customHeight="1" x14ac:dyDescent="0.25">
      <c r="A299" s="94" t="s">
        <v>125</v>
      </c>
      <c r="B299" s="31" t="s">
        <v>128</v>
      </c>
      <c r="C299" s="32"/>
      <c r="D299" s="33">
        <f t="shared" si="10"/>
        <v>152.20000000000002</v>
      </c>
      <c r="E299" s="33">
        <f t="shared" ref="E299" si="11">SUM(E300+E301+E303)</f>
        <v>152.20000000000002</v>
      </c>
      <c r="F299" s="33">
        <f>SUM(F300+F301+F303)</f>
        <v>79.7</v>
      </c>
      <c r="G299" s="34">
        <f>SUM(G300+G301+G303)</f>
        <v>0</v>
      </c>
      <c r="N299" s="50"/>
      <c r="O299" s="45"/>
      <c r="P299" s="46"/>
      <c r="Q299" s="48"/>
      <c r="R299" s="48"/>
      <c r="S299" s="48"/>
      <c r="T299" s="48"/>
      <c r="U299" s="47"/>
      <c r="V299" s="47"/>
    </row>
    <row r="300" spans="1:22" ht="12.75" customHeight="1" x14ac:dyDescent="0.25">
      <c r="A300" s="95"/>
      <c r="B300" s="11" t="s">
        <v>23</v>
      </c>
      <c r="C300" s="12" t="s">
        <v>22</v>
      </c>
      <c r="D300" s="13">
        <f t="shared" si="10"/>
        <v>2.9</v>
      </c>
      <c r="E300" s="13">
        <v>2.9</v>
      </c>
      <c r="F300" s="13"/>
      <c r="G300" s="13"/>
      <c r="N300" s="50"/>
      <c r="O300" s="45"/>
      <c r="P300" s="46"/>
      <c r="Q300" s="48"/>
      <c r="R300" s="48"/>
      <c r="S300" s="48"/>
      <c r="T300" s="48"/>
      <c r="U300" s="47"/>
      <c r="V300" s="47"/>
    </row>
    <row r="301" spans="1:22" ht="12.75" customHeight="1" x14ac:dyDescent="0.25">
      <c r="A301" s="95"/>
      <c r="B301" s="11" t="s">
        <v>15</v>
      </c>
      <c r="C301" s="12" t="s">
        <v>26</v>
      </c>
      <c r="D301" s="13">
        <f t="shared" si="10"/>
        <v>144.30000000000001</v>
      </c>
      <c r="E301" s="13">
        <v>144.30000000000001</v>
      </c>
      <c r="F301" s="13">
        <v>79.7</v>
      </c>
      <c r="G301" s="30"/>
      <c r="N301" s="50"/>
      <c r="O301" s="45"/>
      <c r="P301" s="46"/>
      <c r="Q301" s="48"/>
      <c r="R301" s="48"/>
      <c r="S301" s="48"/>
      <c r="T301" s="48"/>
      <c r="U301" s="47"/>
      <c r="V301" s="47"/>
    </row>
    <row r="302" spans="1:22" ht="12.75" customHeight="1" x14ac:dyDescent="0.25">
      <c r="A302" s="95"/>
      <c r="B302" s="20" t="s">
        <v>120</v>
      </c>
      <c r="C302" s="12"/>
      <c r="D302" s="53">
        <f t="shared" si="10"/>
        <v>16.399999999999999</v>
      </c>
      <c r="E302" s="53">
        <v>16.399999999999999</v>
      </c>
      <c r="F302" s="13"/>
      <c r="G302" s="30"/>
      <c r="N302" s="50"/>
      <c r="O302" s="45"/>
      <c r="P302" s="46"/>
      <c r="Q302" s="48"/>
      <c r="R302" s="48"/>
      <c r="S302" s="48"/>
      <c r="T302" s="48"/>
      <c r="U302" s="47"/>
      <c r="V302" s="47"/>
    </row>
    <row r="303" spans="1:22" ht="12.75" customHeight="1" x14ac:dyDescent="0.25">
      <c r="A303" s="97"/>
      <c r="B303" s="24" t="s">
        <v>20</v>
      </c>
      <c r="C303" s="12" t="s">
        <v>26</v>
      </c>
      <c r="D303" s="13">
        <f t="shared" si="10"/>
        <v>5</v>
      </c>
      <c r="E303" s="13">
        <v>5</v>
      </c>
      <c r="F303" s="13"/>
      <c r="G303" s="30"/>
      <c r="N303" s="50"/>
      <c r="O303" s="45"/>
      <c r="P303" s="46"/>
      <c r="Q303" s="48"/>
      <c r="R303" s="48"/>
      <c r="S303" s="48"/>
      <c r="T303" s="48"/>
      <c r="U303" s="47"/>
      <c r="V303" s="47"/>
    </row>
    <row r="304" spans="1:22" ht="15" customHeight="1" x14ac:dyDescent="0.25">
      <c r="A304" s="94" t="s">
        <v>127</v>
      </c>
      <c r="B304" s="31" t="s">
        <v>130</v>
      </c>
      <c r="C304" s="32"/>
      <c r="D304" s="33">
        <f t="shared" si="10"/>
        <v>168.20000000000002</v>
      </c>
      <c r="E304" s="33">
        <f t="shared" ref="E304:F304" si="12">SUM(E305+E306+E308)</f>
        <v>168.20000000000002</v>
      </c>
      <c r="F304" s="33">
        <f t="shared" si="12"/>
        <v>87.8</v>
      </c>
      <c r="G304" s="34">
        <f>SUM(G305+G306+G308)</f>
        <v>0</v>
      </c>
      <c r="N304" s="50"/>
      <c r="O304" s="45"/>
      <c r="P304" s="46"/>
      <c r="Q304" s="48"/>
      <c r="R304" s="48"/>
      <c r="S304" s="48"/>
      <c r="T304" s="48"/>
      <c r="U304" s="47"/>
      <c r="V304" s="47"/>
    </row>
    <row r="305" spans="1:22" ht="12.75" customHeight="1" x14ac:dyDescent="0.25">
      <c r="A305" s="95"/>
      <c r="B305" s="11" t="s">
        <v>23</v>
      </c>
      <c r="C305" s="12" t="s">
        <v>22</v>
      </c>
      <c r="D305" s="13">
        <f t="shared" si="10"/>
        <v>6.9</v>
      </c>
      <c r="E305" s="13">
        <v>6.9</v>
      </c>
      <c r="F305" s="13"/>
      <c r="G305" s="13"/>
      <c r="N305" s="50"/>
      <c r="O305" s="45"/>
      <c r="P305" s="46"/>
      <c r="Q305" s="48"/>
      <c r="R305" s="48"/>
      <c r="S305" s="48"/>
      <c r="T305" s="48"/>
      <c r="U305" s="47"/>
      <c r="V305" s="47"/>
    </row>
    <row r="306" spans="1:22" ht="12.75" customHeight="1" x14ac:dyDescent="0.25">
      <c r="A306" s="95"/>
      <c r="B306" s="11" t="s">
        <v>15</v>
      </c>
      <c r="C306" s="12" t="s">
        <v>26</v>
      </c>
      <c r="D306" s="13">
        <f t="shared" si="10"/>
        <v>157.80000000000001</v>
      </c>
      <c r="E306" s="13">
        <v>157.80000000000001</v>
      </c>
      <c r="F306" s="13">
        <v>87.8</v>
      </c>
      <c r="G306" s="30"/>
      <c r="N306" s="50"/>
      <c r="O306" s="45"/>
      <c r="P306" s="46"/>
      <c r="Q306" s="48"/>
      <c r="R306" s="48"/>
      <c r="S306" s="48"/>
      <c r="T306" s="48"/>
      <c r="U306" s="47"/>
      <c r="V306" s="47"/>
    </row>
    <row r="307" spans="1:22" ht="12.75" customHeight="1" x14ac:dyDescent="0.25">
      <c r="A307" s="95"/>
      <c r="B307" s="20" t="s">
        <v>120</v>
      </c>
      <c r="C307" s="12"/>
      <c r="D307" s="53">
        <f t="shared" si="10"/>
        <v>10.9</v>
      </c>
      <c r="E307" s="53">
        <v>10.9</v>
      </c>
      <c r="F307" s="13"/>
      <c r="G307" s="30"/>
      <c r="N307" s="50"/>
      <c r="O307" s="45"/>
      <c r="P307" s="46"/>
      <c r="Q307" s="48"/>
      <c r="R307" s="48"/>
      <c r="S307" s="48"/>
      <c r="T307" s="48"/>
      <c r="U307" s="47"/>
      <c r="V307" s="47"/>
    </row>
    <row r="308" spans="1:22" ht="12.75" customHeight="1" x14ac:dyDescent="0.25">
      <c r="A308" s="97"/>
      <c r="B308" s="24" t="s">
        <v>20</v>
      </c>
      <c r="C308" s="12" t="s">
        <v>26</v>
      </c>
      <c r="D308" s="13">
        <f t="shared" si="10"/>
        <v>3.5</v>
      </c>
      <c r="E308" s="13">
        <v>3.5</v>
      </c>
      <c r="F308" s="13"/>
      <c r="G308" s="30"/>
      <c r="N308" s="50"/>
      <c r="O308" s="45"/>
      <c r="P308" s="46"/>
      <c r="Q308" s="48"/>
      <c r="R308" s="48"/>
      <c r="S308" s="48"/>
      <c r="T308" s="48"/>
      <c r="U308" s="47"/>
      <c r="V308" s="47"/>
    </row>
    <row r="309" spans="1:22" ht="15" customHeight="1" x14ac:dyDescent="0.25">
      <c r="A309" s="94" t="s">
        <v>129</v>
      </c>
      <c r="B309" s="31" t="s">
        <v>132</v>
      </c>
      <c r="C309" s="32"/>
      <c r="D309" s="33">
        <f t="shared" si="10"/>
        <v>101.7</v>
      </c>
      <c r="E309" s="33">
        <f>SUM(E310+E312)</f>
        <v>101.7</v>
      </c>
      <c r="F309" s="33">
        <f>SUM(F310+F312)</f>
        <v>56.3</v>
      </c>
      <c r="G309" s="34">
        <f>SUM(G310+G312)</f>
        <v>0</v>
      </c>
      <c r="N309" s="50"/>
      <c r="O309" s="45"/>
      <c r="P309" s="46"/>
      <c r="Q309" s="48"/>
      <c r="R309" s="48"/>
      <c r="S309" s="48"/>
      <c r="T309" s="48"/>
      <c r="U309" s="47"/>
      <c r="V309" s="47"/>
    </row>
    <row r="310" spans="1:22" ht="12.75" customHeight="1" x14ac:dyDescent="0.25">
      <c r="A310" s="95"/>
      <c r="B310" s="11" t="s">
        <v>15</v>
      </c>
      <c r="C310" s="12" t="s">
        <v>26</v>
      </c>
      <c r="D310" s="13">
        <f t="shared" si="10"/>
        <v>101.4</v>
      </c>
      <c r="E310" s="13">
        <v>101.4</v>
      </c>
      <c r="F310" s="13">
        <v>56.3</v>
      </c>
      <c r="G310" s="30"/>
      <c r="N310" s="50"/>
      <c r="O310" s="45"/>
      <c r="P310" s="46"/>
      <c r="Q310" s="48"/>
      <c r="R310" s="48"/>
      <c r="S310" s="48"/>
      <c r="T310" s="48"/>
      <c r="U310" s="47"/>
      <c r="V310" s="47"/>
    </row>
    <row r="311" spans="1:22" ht="12.75" customHeight="1" x14ac:dyDescent="0.25">
      <c r="A311" s="95"/>
      <c r="B311" s="20" t="s">
        <v>120</v>
      </c>
      <c r="C311" s="12"/>
      <c r="D311" s="53">
        <f t="shared" si="10"/>
        <v>5.5</v>
      </c>
      <c r="E311" s="53">
        <v>5.5</v>
      </c>
      <c r="F311" s="13"/>
      <c r="G311" s="30"/>
      <c r="N311" s="50"/>
      <c r="O311" s="45"/>
      <c r="P311" s="46"/>
      <c r="Q311" s="48"/>
      <c r="R311" s="48"/>
      <c r="S311" s="48"/>
      <c r="T311" s="48"/>
      <c r="U311" s="47"/>
      <c r="V311" s="47"/>
    </row>
    <row r="312" spans="1:22" ht="12.75" customHeight="1" x14ac:dyDescent="0.25">
      <c r="A312" s="97"/>
      <c r="B312" s="24" t="s">
        <v>20</v>
      </c>
      <c r="C312" s="12" t="s">
        <v>26</v>
      </c>
      <c r="D312" s="13">
        <f t="shared" si="10"/>
        <v>0.3</v>
      </c>
      <c r="E312" s="13">
        <v>0.3</v>
      </c>
      <c r="F312" s="13"/>
      <c r="G312" s="30"/>
      <c r="N312" s="50"/>
      <c r="O312" s="45"/>
      <c r="P312" s="46"/>
      <c r="Q312" s="48"/>
      <c r="R312" s="48"/>
      <c r="S312" s="48"/>
      <c r="T312" s="48"/>
      <c r="U312" s="47"/>
      <c r="V312" s="47"/>
    </row>
    <row r="313" spans="1:22" ht="15" customHeight="1" x14ac:dyDescent="0.25">
      <c r="A313" s="94" t="s">
        <v>131</v>
      </c>
      <c r="B313" s="31" t="s">
        <v>134</v>
      </c>
      <c r="C313" s="32"/>
      <c r="D313" s="33">
        <f t="shared" si="10"/>
        <v>144.6</v>
      </c>
      <c r="E313" s="33">
        <f t="shared" ref="E313:F313" si="13">SUM(E314+E315+E317)</f>
        <v>144.6</v>
      </c>
      <c r="F313" s="33">
        <f t="shared" si="13"/>
        <v>82.6</v>
      </c>
      <c r="G313" s="34">
        <f>SUM(G314+G315+G317)</f>
        <v>0</v>
      </c>
      <c r="N313" s="50"/>
      <c r="O313" s="45"/>
      <c r="P313" s="46"/>
      <c r="Q313" s="48"/>
      <c r="R313" s="48"/>
      <c r="S313" s="48"/>
      <c r="T313" s="48"/>
      <c r="U313" s="47"/>
      <c r="V313" s="47"/>
    </row>
    <row r="314" spans="1:22" ht="12.75" customHeight="1" x14ac:dyDescent="0.25">
      <c r="A314" s="95"/>
      <c r="B314" s="11" t="s">
        <v>23</v>
      </c>
      <c r="C314" s="12" t="s">
        <v>22</v>
      </c>
      <c r="D314" s="13">
        <f t="shared" si="10"/>
        <v>6.2</v>
      </c>
      <c r="E314" s="13">
        <v>6.2</v>
      </c>
      <c r="F314" s="13"/>
      <c r="G314" s="13"/>
      <c r="N314" s="50"/>
      <c r="O314" s="45"/>
      <c r="P314" s="46"/>
      <c r="Q314" s="48"/>
      <c r="R314" s="48"/>
      <c r="S314" s="48"/>
      <c r="T314" s="48"/>
      <c r="U314" s="47"/>
      <c r="V314" s="47"/>
    </row>
    <row r="315" spans="1:22" ht="12.75" customHeight="1" x14ac:dyDescent="0.25">
      <c r="A315" s="95"/>
      <c r="B315" s="11" t="s">
        <v>15</v>
      </c>
      <c r="C315" s="12" t="s">
        <v>26</v>
      </c>
      <c r="D315" s="13">
        <f t="shared" si="10"/>
        <v>136.9</v>
      </c>
      <c r="E315" s="13">
        <v>136.9</v>
      </c>
      <c r="F315" s="13">
        <v>82.6</v>
      </c>
      <c r="G315" s="30"/>
      <c r="N315" s="50"/>
      <c r="O315" s="45"/>
      <c r="P315" s="46"/>
      <c r="Q315" s="48"/>
      <c r="R315" s="48"/>
      <c r="S315" s="48"/>
      <c r="T315" s="48"/>
      <c r="U315" s="47"/>
      <c r="V315" s="47"/>
    </row>
    <row r="316" spans="1:22" ht="12.75" customHeight="1" x14ac:dyDescent="0.25">
      <c r="A316" s="95"/>
      <c r="B316" s="20" t="s">
        <v>120</v>
      </c>
      <c r="C316" s="12"/>
      <c r="D316" s="53">
        <f t="shared" si="10"/>
        <v>9.6</v>
      </c>
      <c r="E316" s="53">
        <v>9.6</v>
      </c>
      <c r="F316" s="13"/>
      <c r="G316" s="30"/>
      <c r="N316" s="50"/>
      <c r="O316" s="45"/>
      <c r="P316" s="46"/>
      <c r="Q316" s="48"/>
      <c r="R316" s="48"/>
      <c r="S316" s="48"/>
      <c r="T316" s="48"/>
      <c r="U316" s="47"/>
      <c r="V316" s="47"/>
    </row>
    <row r="317" spans="1:22" ht="12.75" customHeight="1" x14ac:dyDescent="0.25">
      <c r="A317" s="97"/>
      <c r="B317" s="24" t="s">
        <v>20</v>
      </c>
      <c r="C317" s="12" t="s">
        <v>26</v>
      </c>
      <c r="D317" s="13">
        <f t="shared" si="10"/>
        <v>1.5</v>
      </c>
      <c r="E317" s="13">
        <v>1.5</v>
      </c>
      <c r="F317" s="13"/>
      <c r="G317" s="30"/>
      <c r="N317" s="50"/>
      <c r="O317" s="45"/>
      <c r="P317" s="46"/>
      <c r="Q317" s="48"/>
      <c r="R317" s="48"/>
      <c r="S317" s="48"/>
      <c r="T317" s="48"/>
      <c r="U317" s="47"/>
      <c r="V317" s="47"/>
    </row>
    <row r="318" spans="1:22" ht="15" customHeight="1" x14ac:dyDescent="0.25">
      <c r="A318" s="94" t="s">
        <v>133</v>
      </c>
      <c r="B318" s="31" t="s">
        <v>136</v>
      </c>
      <c r="C318" s="32"/>
      <c r="D318" s="33">
        <f t="shared" si="10"/>
        <v>147.20000000000002</v>
      </c>
      <c r="E318" s="33">
        <f>SUM(E320+E319+E322)</f>
        <v>147.20000000000002</v>
      </c>
      <c r="F318" s="33">
        <f>SUM(F320+F319+F322)</f>
        <v>78.3</v>
      </c>
      <c r="G318" s="34">
        <f>SUM(G320+G319+G322)</f>
        <v>0</v>
      </c>
      <c r="N318" s="50"/>
      <c r="O318" s="45"/>
      <c r="P318" s="46"/>
      <c r="Q318" s="48"/>
      <c r="R318" s="48"/>
      <c r="S318" s="48"/>
      <c r="T318" s="48"/>
      <c r="U318" s="47"/>
      <c r="V318" s="47"/>
    </row>
    <row r="319" spans="1:22" ht="12.75" customHeight="1" x14ac:dyDescent="0.25">
      <c r="A319" s="95"/>
      <c r="B319" s="11" t="s">
        <v>23</v>
      </c>
      <c r="C319" s="12" t="s">
        <v>22</v>
      </c>
      <c r="D319" s="25">
        <f>SUM(G319+E319)</f>
        <v>6.9</v>
      </c>
      <c r="E319" s="25">
        <v>6.9</v>
      </c>
      <c r="F319" s="13"/>
      <c r="G319" s="34"/>
      <c r="N319" s="50"/>
      <c r="O319" s="45"/>
      <c r="P319" s="46"/>
      <c r="Q319" s="48"/>
      <c r="R319" s="48"/>
      <c r="S319" s="48"/>
      <c r="T319" s="48"/>
      <c r="U319" s="47"/>
      <c r="V319" s="47"/>
    </row>
    <row r="320" spans="1:22" ht="12.75" customHeight="1" x14ac:dyDescent="0.25">
      <c r="A320" s="95"/>
      <c r="B320" s="11" t="s">
        <v>15</v>
      </c>
      <c r="C320" s="12" t="s">
        <v>26</v>
      </c>
      <c r="D320" s="13">
        <f t="shared" si="10"/>
        <v>136.80000000000001</v>
      </c>
      <c r="E320" s="13">
        <v>136.80000000000001</v>
      </c>
      <c r="F320" s="13">
        <v>78.3</v>
      </c>
      <c r="G320" s="30"/>
      <c r="N320" s="50"/>
      <c r="O320" s="45"/>
      <c r="P320" s="46"/>
      <c r="Q320" s="48"/>
      <c r="R320" s="48"/>
      <c r="S320" s="48"/>
      <c r="T320" s="48"/>
      <c r="U320" s="47"/>
      <c r="V320" s="47"/>
    </row>
    <row r="321" spans="1:22" ht="12.75" customHeight="1" x14ac:dyDescent="0.25">
      <c r="A321" s="95"/>
      <c r="B321" s="20" t="s">
        <v>120</v>
      </c>
      <c r="C321" s="12"/>
      <c r="D321" s="53">
        <f t="shared" si="10"/>
        <v>7.3</v>
      </c>
      <c r="E321" s="53">
        <v>7.3</v>
      </c>
      <c r="F321" s="13"/>
      <c r="G321" s="30"/>
      <c r="N321" s="50"/>
      <c r="O321" s="45"/>
      <c r="P321" s="46"/>
      <c r="Q321" s="48"/>
      <c r="R321" s="48"/>
      <c r="S321" s="48"/>
      <c r="T321" s="48"/>
      <c r="U321" s="47"/>
      <c r="V321" s="47"/>
    </row>
    <row r="322" spans="1:22" ht="12.75" customHeight="1" x14ac:dyDescent="0.25">
      <c r="A322" s="97"/>
      <c r="B322" s="24" t="s">
        <v>20</v>
      </c>
      <c r="C322" s="12" t="s">
        <v>26</v>
      </c>
      <c r="D322" s="13">
        <f t="shared" si="10"/>
        <v>3.5</v>
      </c>
      <c r="E322" s="13">
        <v>3.5</v>
      </c>
      <c r="F322" s="13"/>
      <c r="G322" s="30"/>
      <c r="N322" s="50"/>
      <c r="O322" s="45"/>
      <c r="P322" s="46"/>
      <c r="Q322" s="48"/>
      <c r="R322" s="48"/>
      <c r="S322" s="48"/>
      <c r="T322" s="48"/>
      <c r="U322" s="47"/>
      <c r="V322" s="47"/>
    </row>
    <row r="323" spans="1:22" ht="15" customHeight="1" x14ac:dyDescent="0.25">
      <c r="A323" s="94" t="s">
        <v>135</v>
      </c>
      <c r="B323" s="31" t="s">
        <v>138</v>
      </c>
      <c r="C323" s="32"/>
      <c r="D323" s="33">
        <f t="shared" si="10"/>
        <v>126.99999999999999</v>
      </c>
      <c r="E323" s="33">
        <f t="shared" ref="E323:F323" si="14">SUM(E324+E325+E327)</f>
        <v>125.19999999999999</v>
      </c>
      <c r="F323" s="33">
        <f t="shared" si="14"/>
        <v>62.3</v>
      </c>
      <c r="G323" s="33">
        <f>SUM(G324+G325+G327)</f>
        <v>1.8</v>
      </c>
      <c r="N323" s="50"/>
      <c r="O323" s="45"/>
      <c r="P323" s="46"/>
      <c r="Q323" s="48"/>
      <c r="R323" s="48"/>
      <c r="S323" s="48"/>
      <c r="T323" s="48"/>
      <c r="U323" s="47"/>
      <c r="V323" s="47"/>
    </row>
    <row r="324" spans="1:22" ht="12.75" customHeight="1" x14ac:dyDescent="0.25">
      <c r="A324" s="95"/>
      <c r="B324" s="11" t="s">
        <v>23</v>
      </c>
      <c r="C324" s="12" t="s">
        <v>22</v>
      </c>
      <c r="D324" s="13">
        <f t="shared" si="10"/>
        <v>3.6</v>
      </c>
      <c r="E324" s="13">
        <v>3.6</v>
      </c>
      <c r="F324" s="13"/>
      <c r="G324" s="13"/>
      <c r="N324" s="50"/>
      <c r="O324" s="45"/>
      <c r="P324" s="46"/>
      <c r="Q324" s="48"/>
      <c r="R324" s="48"/>
      <c r="S324" s="48"/>
      <c r="T324" s="48"/>
      <c r="U324" s="47"/>
      <c r="V324" s="47"/>
    </row>
    <row r="325" spans="1:22" ht="12.75" customHeight="1" x14ac:dyDescent="0.25">
      <c r="A325" s="95"/>
      <c r="B325" s="11" t="s">
        <v>15</v>
      </c>
      <c r="C325" s="12" t="s">
        <v>26</v>
      </c>
      <c r="D325" s="13">
        <f t="shared" si="10"/>
        <v>116.8</v>
      </c>
      <c r="E325" s="13">
        <v>116.8</v>
      </c>
      <c r="F325" s="13">
        <v>62.3</v>
      </c>
      <c r="G325" s="13"/>
      <c r="N325" s="50"/>
      <c r="O325" s="45"/>
      <c r="P325" s="46"/>
      <c r="Q325" s="48"/>
      <c r="R325" s="48"/>
      <c r="S325" s="48"/>
      <c r="T325" s="48"/>
      <c r="U325" s="47"/>
      <c r="V325" s="47"/>
    </row>
    <row r="326" spans="1:22" ht="12.75" customHeight="1" x14ac:dyDescent="0.25">
      <c r="A326" s="95"/>
      <c r="B326" s="20" t="s">
        <v>120</v>
      </c>
      <c r="C326" s="12"/>
      <c r="D326" s="53">
        <f t="shared" si="10"/>
        <v>6.4</v>
      </c>
      <c r="E326" s="53">
        <v>6.4</v>
      </c>
      <c r="F326" s="13"/>
      <c r="G326" s="13"/>
      <c r="N326" s="50"/>
      <c r="O326" s="45"/>
      <c r="P326" s="46"/>
      <c r="Q326" s="48"/>
      <c r="R326" s="48"/>
      <c r="S326" s="48"/>
      <c r="T326" s="48"/>
      <c r="U326" s="47"/>
      <c r="V326" s="47"/>
    </row>
    <row r="327" spans="1:22" ht="12.75" customHeight="1" x14ac:dyDescent="0.25">
      <c r="A327" s="97"/>
      <c r="B327" s="24" t="s">
        <v>20</v>
      </c>
      <c r="C327" s="12" t="s">
        <v>26</v>
      </c>
      <c r="D327" s="13">
        <f t="shared" si="10"/>
        <v>6.6</v>
      </c>
      <c r="E327" s="13">
        <v>4.8</v>
      </c>
      <c r="F327" s="13"/>
      <c r="G327" s="13">
        <v>1.8</v>
      </c>
      <c r="S327" s="48"/>
      <c r="T327" s="48"/>
      <c r="U327" s="47"/>
      <c r="V327" s="47"/>
    </row>
    <row r="328" spans="1:22" ht="15" customHeight="1" x14ac:dyDescent="0.25">
      <c r="A328" s="94" t="s">
        <v>137</v>
      </c>
      <c r="B328" s="31" t="s">
        <v>140</v>
      </c>
      <c r="C328" s="32"/>
      <c r="D328" s="33">
        <f t="shared" si="10"/>
        <v>130.30000000000001</v>
      </c>
      <c r="E328" s="33">
        <f t="shared" ref="E328:F328" si="15">SUM(E329+E330+E332)</f>
        <v>130.30000000000001</v>
      </c>
      <c r="F328" s="33">
        <f t="shared" si="15"/>
        <v>71.900000000000006</v>
      </c>
      <c r="G328" s="34">
        <f>SUM(G329+G330+G332)</f>
        <v>0</v>
      </c>
      <c r="S328" s="48"/>
      <c r="T328" s="48"/>
      <c r="U328" s="47"/>
      <c r="V328" s="47"/>
    </row>
    <row r="329" spans="1:22" ht="12.75" customHeight="1" x14ac:dyDescent="0.25">
      <c r="A329" s="95"/>
      <c r="B329" s="11" t="s">
        <v>23</v>
      </c>
      <c r="C329" s="12" t="s">
        <v>22</v>
      </c>
      <c r="D329" s="13">
        <f t="shared" si="10"/>
        <v>2.1</v>
      </c>
      <c r="E329" s="13">
        <v>2.1</v>
      </c>
      <c r="F329" s="13"/>
      <c r="G329" s="13"/>
      <c r="S329" s="48"/>
      <c r="T329" s="48"/>
      <c r="U329" s="47"/>
      <c r="V329" s="47"/>
    </row>
    <row r="330" spans="1:22" ht="12.75" customHeight="1" x14ac:dyDescent="0.25">
      <c r="A330" s="95"/>
      <c r="B330" s="11" t="s">
        <v>15</v>
      </c>
      <c r="C330" s="12" t="s">
        <v>26</v>
      </c>
      <c r="D330" s="13">
        <f t="shared" si="10"/>
        <v>126.8</v>
      </c>
      <c r="E330" s="13">
        <v>126.8</v>
      </c>
      <c r="F330" s="13">
        <v>71.900000000000006</v>
      </c>
      <c r="G330" s="30"/>
      <c r="S330" s="48"/>
      <c r="T330" s="48"/>
      <c r="U330" s="47"/>
      <c r="V330" s="47"/>
    </row>
    <row r="331" spans="1:22" ht="12.75" customHeight="1" x14ac:dyDescent="0.25">
      <c r="A331" s="95"/>
      <c r="B331" s="20" t="s">
        <v>120</v>
      </c>
      <c r="C331" s="12"/>
      <c r="D331" s="53">
        <f t="shared" si="10"/>
        <v>10.8</v>
      </c>
      <c r="E331" s="53">
        <v>10.8</v>
      </c>
      <c r="F331" s="13"/>
      <c r="G331" s="30"/>
      <c r="S331" s="48"/>
      <c r="T331" s="48"/>
      <c r="U331" s="47"/>
      <c r="V331" s="47"/>
    </row>
    <row r="332" spans="1:22" ht="12.75" customHeight="1" x14ac:dyDescent="0.25">
      <c r="A332" s="97"/>
      <c r="B332" s="24" t="s">
        <v>20</v>
      </c>
      <c r="C332" s="12" t="s">
        <v>26</v>
      </c>
      <c r="D332" s="13">
        <f t="shared" si="10"/>
        <v>1.4</v>
      </c>
      <c r="E332" s="13">
        <v>1.4</v>
      </c>
      <c r="F332" s="13"/>
      <c r="G332" s="30"/>
      <c r="S332" s="48"/>
      <c r="T332" s="48"/>
      <c r="U332" s="47"/>
      <c r="V332" s="47"/>
    </row>
    <row r="333" spans="1:22" ht="15" customHeight="1" x14ac:dyDescent="0.25">
      <c r="A333" s="94" t="s">
        <v>139</v>
      </c>
      <c r="B333" s="31" t="s">
        <v>142</v>
      </c>
      <c r="C333" s="32"/>
      <c r="D333" s="33">
        <f t="shared" si="10"/>
        <v>94.4</v>
      </c>
      <c r="E333" s="33">
        <f t="shared" ref="E333:F333" si="16">SUM(E334+E335+E337)</f>
        <v>94.4</v>
      </c>
      <c r="F333" s="33">
        <f t="shared" si="16"/>
        <v>51.2</v>
      </c>
      <c r="G333" s="34">
        <f>SUM(G334+G335+G337)</f>
        <v>0</v>
      </c>
      <c r="S333" s="48"/>
      <c r="T333" s="48"/>
      <c r="U333" s="47"/>
      <c r="V333" s="47"/>
    </row>
    <row r="334" spans="1:22" ht="12.75" customHeight="1" x14ac:dyDescent="0.25">
      <c r="A334" s="95"/>
      <c r="B334" s="11" t="s">
        <v>23</v>
      </c>
      <c r="C334" s="12" t="s">
        <v>22</v>
      </c>
      <c r="D334" s="13">
        <f t="shared" si="10"/>
        <v>1.6</v>
      </c>
      <c r="E334" s="13">
        <v>1.6</v>
      </c>
      <c r="F334" s="13"/>
      <c r="G334" s="13"/>
      <c r="S334" s="48"/>
      <c r="T334" s="48"/>
      <c r="U334" s="47"/>
      <c r="V334" s="47"/>
    </row>
    <row r="335" spans="1:22" ht="12.75" customHeight="1" x14ac:dyDescent="0.25">
      <c r="A335" s="95"/>
      <c r="B335" s="11" t="s">
        <v>15</v>
      </c>
      <c r="C335" s="12" t="s">
        <v>26</v>
      </c>
      <c r="D335" s="13">
        <f t="shared" si="10"/>
        <v>90.9</v>
      </c>
      <c r="E335" s="13">
        <v>90.9</v>
      </c>
      <c r="F335" s="13">
        <v>51.2</v>
      </c>
      <c r="G335" s="30"/>
      <c r="S335" s="48"/>
      <c r="T335" s="48"/>
      <c r="U335" s="47"/>
      <c r="V335" s="47"/>
    </row>
    <row r="336" spans="1:22" ht="12.75" customHeight="1" x14ac:dyDescent="0.25">
      <c r="A336" s="95"/>
      <c r="B336" s="20" t="s">
        <v>120</v>
      </c>
      <c r="C336" s="12"/>
      <c r="D336" s="53">
        <f t="shared" si="10"/>
        <v>4.5</v>
      </c>
      <c r="E336" s="53">
        <v>4.5</v>
      </c>
      <c r="F336" s="13"/>
      <c r="G336" s="30"/>
      <c r="S336" s="48"/>
      <c r="T336" s="48"/>
      <c r="U336" s="47"/>
      <c r="V336" s="47"/>
    </row>
    <row r="337" spans="1:22" ht="12.75" customHeight="1" x14ac:dyDescent="0.25">
      <c r="A337" s="97"/>
      <c r="B337" s="24" t="s">
        <v>20</v>
      </c>
      <c r="C337" s="12" t="s">
        <v>26</v>
      </c>
      <c r="D337" s="13">
        <f t="shared" si="10"/>
        <v>1.9</v>
      </c>
      <c r="E337" s="13">
        <v>1.9</v>
      </c>
      <c r="F337" s="13"/>
      <c r="G337" s="30"/>
      <c r="S337" s="48"/>
      <c r="T337" s="48"/>
      <c r="U337" s="47"/>
      <c r="V337" s="47"/>
    </row>
    <row r="338" spans="1:22" ht="15" customHeight="1" x14ac:dyDescent="0.25">
      <c r="A338" s="94" t="s">
        <v>141</v>
      </c>
      <c r="B338" s="31" t="s">
        <v>144</v>
      </c>
      <c r="C338" s="32"/>
      <c r="D338" s="33">
        <f t="shared" si="10"/>
        <v>975.00000000000011</v>
      </c>
      <c r="E338" s="33">
        <f>SUM(E339:E343)</f>
        <v>762.60000000000014</v>
      </c>
      <c r="F338" s="33">
        <f>SUM(F339:F343)</f>
        <v>441.40000000000003</v>
      </c>
      <c r="G338" s="33">
        <f>SUM(G339:G343)</f>
        <v>212.4</v>
      </c>
      <c r="S338" s="48"/>
      <c r="T338" s="48"/>
      <c r="U338" s="47"/>
      <c r="V338" s="47"/>
    </row>
    <row r="339" spans="1:22" ht="12.75" customHeight="1" x14ac:dyDescent="0.25">
      <c r="A339" s="95"/>
      <c r="B339" s="27" t="s">
        <v>21</v>
      </c>
      <c r="C339" s="12" t="s">
        <v>16</v>
      </c>
      <c r="D339" s="13">
        <f t="shared" si="10"/>
        <v>115</v>
      </c>
      <c r="E339" s="13">
        <v>115</v>
      </c>
      <c r="F339" s="13">
        <v>83.5</v>
      </c>
      <c r="G339" s="13"/>
      <c r="S339" s="48"/>
      <c r="T339" s="48"/>
      <c r="U339" s="47"/>
      <c r="V339" s="47"/>
    </row>
    <row r="340" spans="1:22" ht="12.75" customHeight="1" x14ac:dyDescent="0.25">
      <c r="A340" s="95"/>
      <c r="B340" s="11" t="s">
        <v>23</v>
      </c>
      <c r="C340" s="12" t="s">
        <v>29</v>
      </c>
      <c r="D340" s="13">
        <f t="shared" si="10"/>
        <v>215.4</v>
      </c>
      <c r="E340" s="13">
        <v>69.400000000000006</v>
      </c>
      <c r="F340" s="13">
        <v>42.4</v>
      </c>
      <c r="G340" s="13">
        <v>146</v>
      </c>
      <c r="S340" s="48"/>
      <c r="T340" s="48"/>
      <c r="U340" s="47"/>
      <c r="V340" s="47"/>
    </row>
    <row r="341" spans="1:22" ht="12.75" customHeight="1" x14ac:dyDescent="0.25">
      <c r="A341" s="95"/>
      <c r="B341" s="11" t="s">
        <v>28</v>
      </c>
      <c r="C341" s="12" t="s">
        <v>29</v>
      </c>
      <c r="D341" s="13">
        <f t="shared" si="10"/>
        <v>410.2</v>
      </c>
      <c r="E341" s="13">
        <v>410.2</v>
      </c>
      <c r="F341" s="13">
        <v>292.7</v>
      </c>
      <c r="G341" s="13"/>
      <c r="H341" s="19"/>
      <c r="S341" s="48"/>
      <c r="T341" s="48"/>
      <c r="U341" s="47"/>
      <c r="V341" s="47"/>
    </row>
    <row r="342" spans="1:22" ht="12.75" customHeight="1" x14ac:dyDescent="0.25">
      <c r="A342" s="95"/>
      <c r="B342" s="24" t="s">
        <v>159</v>
      </c>
      <c r="C342" s="12" t="s">
        <v>29</v>
      </c>
      <c r="D342" s="13">
        <f t="shared" si="10"/>
        <v>76.100000000000009</v>
      </c>
      <c r="E342" s="13">
        <v>9.6999999999999993</v>
      </c>
      <c r="F342" s="13"/>
      <c r="G342" s="13">
        <v>66.400000000000006</v>
      </c>
      <c r="H342" s="19"/>
      <c r="S342" s="48"/>
      <c r="T342" s="48"/>
      <c r="U342" s="47"/>
      <c r="V342" s="47"/>
    </row>
    <row r="343" spans="1:22" ht="12.75" customHeight="1" x14ac:dyDescent="0.25">
      <c r="A343" s="97"/>
      <c r="B343" s="24" t="s">
        <v>20</v>
      </c>
      <c r="C343" s="12" t="s">
        <v>29</v>
      </c>
      <c r="D343" s="13">
        <f t="shared" si="10"/>
        <v>158.30000000000001</v>
      </c>
      <c r="E343" s="13">
        <v>158.30000000000001</v>
      </c>
      <c r="F343" s="13">
        <v>22.8</v>
      </c>
      <c r="G343" s="30"/>
      <c r="S343" s="48"/>
      <c r="T343" s="48"/>
      <c r="U343" s="47"/>
      <c r="V343" s="47"/>
    </row>
    <row r="344" spans="1:22" ht="15" customHeight="1" x14ac:dyDescent="0.25">
      <c r="A344" s="94" t="s">
        <v>143</v>
      </c>
      <c r="B344" s="31" t="s">
        <v>146</v>
      </c>
      <c r="C344" s="32"/>
      <c r="D344" s="33">
        <f t="shared" si="10"/>
        <v>488.3</v>
      </c>
      <c r="E344" s="33">
        <f>SUM(E345:E346)</f>
        <v>488.3</v>
      </c>
      <c r="F344" s="33">
        <f>SUM(F345:F346)</f>
        <v>280.7</v>
      </c>
      <c r="G344" s="34">
        <f>SUM(G345:G346)</f>
        <v>0</v>
      </c>
      <c r="S344" s="48"/>
      <c r="T344" s="48"/>
      <c r="U344" s="47"/>
      <c r="V344" s="47"/>
    </row>
    <row r="345" spans="1:22" ht="12.75" customHeight="1" x14ac:dyDescent="0.25">
      <c r="A345" s="95"/>
      <c r="B345" s="11" t="s">
        <v>28</v>
      </c>
      <c r="C345" s="12" t="s">
        <v>29</v>
      </c>
      <c r="D345" s="13">
        <f t="shared" si="10"/>
        <v>482.3</v>
      </c>
      <c r="E345" s="13">
        <v>482.3</v>
      </c>
      <c r="F345" s="13">
        <v>280.7</v>
      </c>
      <c r="G345" s="13"/>
      <c r="S345" s="48"/>
      <c r="T345" s="48"/>
      <c r="U345" s="47"/>
      <c r="V345" s="47"/>
    </row>
    <row r="346" spans="1:22" ht="12.75" customHeight="1" x14ac:dyDescent="0.25">
      <c r="A346" s="97"/>
      <c r="B346" s="24" t="s">
        <v>20</v>
      </c>
      <c r="C346" s="12" t="s">
        <v>29</v>
      </c>
      <c r="D346" s="13">
        <f t="shared" si="10"/>
        <v>6</v>
      </c>
      <c r="E346" s="13">
        <v>6</v>
      </c>
      <c r="F346" s="13"/>
      <c r="G346" s="30"/>
      <c r="S346" s="48"/>
      <c r="T346" s="48"/>
      <c r="U346" s="47"/>
      <c r="V346" s="47"/>
    </row>
    <row r="347" spans="1:22" ht="15" customHeight="1" x14ac:dyDescent="0.25">
      <c r="A347" s="94" t="s">
        <v>145</v>
      </c>
      <c r="B347" s="31" t="s">
        <v>147</v>
      </c>
      <c r="C347" s="32"/>
      <c r="D347" s="33">
        <f t="shared" si="10"/>
        <v>162.69999999999999</v>
      </c>
      <c r="E347" s="33">
        <f>SUM(E348:E350)</f>
        <v>162.69999999999999</v>
      </c>
      <c r="F347" s="33">
        <f>SUM(F348:F350)</f>
        <v>110.7</v>
      </c>
      <c r="G347" s="34">
        <f>SUM(G348:G350)</f>
        <v>0</v>
      </c>
      <c r="S347" s="48"/>
      <c r="T347" s="48"/>
      <c r="U347" s="47"/>
      <c r="V347" s="47"/>
    </row>
    <row r="348" spans="1:22" ht="12.75" customHeight="1" x14ac:dyDescent="0.25">
      <c r="A348" s="95"/>
      <c r="B348" s="11" t="s">
        <v>15</v>
      </c>
      <c r="C348" s="12" t="s">
        <v>30</v>
      </c>
      <c r="D348" s="13">
        <f t="shared" si="10"/>
        <v>2.2000000000000002</v>
      </c>
      <c r="E348" s="13">
        <v>2.2000000000000002</v>
      </c>
      <c r="F348" s="13">
        <v>1.2</v>
      </c>
      <c r="G348" s="13"/>
      <c r="S348" s="48"/>
      <c r="T348" s="48"/>
      <c r="U348" s="47"/>
      <c r="V348" s="47"/>
    </row>
    <row r="349" spans="1:22" ht="12.75" customHeight="1" x14ac:dyDescent="0.25">
      <c r="A349" s="95"/>
      <c r="B349" s="11" t="s">
        <v>28</v>
      </c>
      <c r="C349" s="55" t="s">
        <v>30</v>
      </c>
      <c r="D349" s="56">
        <f t="shared" si="10"/>
        <v>2.2999999999999998</v>
      </c>
      <c r="E349" s="56">
        <v>2.2999999999999998</v>
      </c>
      <c r="F349" s="56"/>
      <c r="G349" s="56"/>
      <c r="S349" s="48"/>
      <c r="T349" s="48"/>
      <c r="U349" s="47"/>
      <c r="V349" s="47"/>
    </row>
    <row r="350" spans="1:22" ht="12.75" customHeight="1" x14ac:dyDescent="0.25">
      <c r="A350" s="95"/>
      <c r="B350" s="54" t="s">
        <v>21</v>
      </c>
      <c r="C350" s="55" t="s">
        <v>30</v>
      </c>
      <c r="D350" s="56">
        <f t="shared" si="10"/>
        <v>158.19999999999999</v>
      </c>
      <c r="E350" s="56">
        <v>158.19999999999999</v>
      </c>
      <c r="F350" s="56">
        <v>109.5</v>
      </c>
      <c r="G350" s="56"/>
      <c r="S350" s="48"/>
      <c r="T350" s="48"/>
      <c r="U350" s="47"/>
      <c r="V350" s="47"/>
    </row>
    <row r="351" spans="1:22" ht="18" customHeight="1" x14ac:dyDescent="0.25">
      <c r="A351" s="101" t="s">
        <v>148</v>
      </c>
      <c r="B351" s="101"/>
      <c r="C351" s="57"/>
      <c r="D351" s="58">
        <f>SUM(G351+E351)</f>
        <v>36309.200000000004</v>
      </c>
      <c r="E351" s="58">
        <f>SUM(E398+E393+E388+E381+E374+E367+E358+E352)</f>
        <v>29018.800000000003</v>
      </c>
      <c r="F351" s="58">
        <f>SUM(F398+F393+F388+F381+F374+F367+F358+F352)</f>
        <v>14002.6</v>
      </c>
      <c r="G351" s="58">
        <f>SUM(G398+G393+G388+G381+G374+G367+G358+G352)</f>
        <v>7290.4</v>
      </c>
    </row>
    <row r="352" spans="1:22" ht="15" customHeight="1" x14ac:dyDescent="0.25">
      <c r="A352" s="102" t="s">
        <v>149</v>
      </c>
      <c r="B352" s="103"/>
      <c r="C352" s="59" t="s">
        <v>16</v>
      </c>
      <c r="D352" s="60">
        <f>SUM(G352+E352)</f>
        <v>6725.7999999999993</v>
      </c>
      <c r="E352" s="60">
        <f t="shared" ref="E352:F352" si="17">SUM(E353:E357)</f>
        <v>5882.9</v>
      </c>
      <c r="F352" s="60">
        <f t="shared" si="17"/>
        <v>3231.7999999999997</v>
      </c>
      <c r="G352" s="60">
        <f>SUM(G353:G357)</f>
        <v>842.9</v>
      </c>
      <c r="O352" s="61"/>
    </row>
    <row r="353" spans="1:15" ht="12.75" customHeight="1" x14ac:dyDescent="0.25">
      <c r="A353" s="77"/>
      <c r="B353" s="11" t="s">
        <v>25</v>
      </c>
      <c r="C353" s="59"/>
      <c r="D353" s="64">
        <f>SUM(G353+E353)</f>
        <v>28</v>
      </c>
      <c r="E353" s="78">
        <f t="shared" ref="E353:F353" si="18">SUM(E21)</f>
        <v>28</v>
      </c>
      <c r="F353" s="78">
        <f t="shared" si="18"/>
        <v>0.2</v>
      </c>
      <c r="G353" s="78"/>
      <c r="O353" s="61"/>
    </row>
    <row r="354" spans="1:15" ht="12.75" customHeight="1" x14ac:dyDescent="0.25">
      <c r="A354" s="83"/>
      <c r="B354" s="24" t="s">
        <v>162</v>
      </c>
      <c r="C354" s="59"/>
      <c r="D354" s="64">
        <f>SUM(G354+E354)</f>
        <v>3.7</v>
      </c>
      <c r="E354" s="78">
        <f t="shared" ref="E354:F354" si="19">SUM(E20)</f>
        <v>3.7</v>
      </c>
      <c r="F354" s="78">
        <f t="shared" si="19"/>
        <v>2.8</v>
      </c>
      <c r="G354" s="78"/>
      <c r="O354" s="61"/>
    </row>
    <row r="355" spans="1:15" ht="12.95" customHeight="1" x14ac:dyDescent="0.25">
      <c r="A355" s="81"/>
      <c r="B355" s="82" t="s">
        <v>15</v>
      </c>
      <c r="C355" s="63"/>
      <c r="D355" s="64">
        <f>SUM(G355+E355)</f>
        <v>4130.3</v>
      </c>
      <c r="E355" s="64">
        <f>SUM(E14+E16+E53+E58+E63+E69+E75+E80+E86+E92+E98+E104+E109+E114+E120)</f>
        <v>3287.4</v>
      </c>
      <c r="F355" s="64">
        <f>SUM(F14+F16+F53+F58+F63+F69+F75+F80+F86+F92+F98+F104+F109+F114+F120)</f>
        <v>2017.2999999999997</v>
      </c>
      <c r="G355" s="64">
        <f>SUM(G14+G16+G53+G58+G63+G69+G75+G80+G86+G92+G98+G104+G109+G114+G120)</f>
        <v>842.9</v>
      </c>
    </row>
    <row r="356" spans="1:15" ht="12.95" customHeight="1" x14ac:dyDescent="0.25">
      <c r="A356" s="62"/>
      <c r="B356" s="24" t="s">
        <v>20</v>
      </c>
      <c r="C356" s="63"/>
      <c r="D356" s="64">
        <f t="shared" ref="D356:D380" si="20">SUM(G356+E356)</f>
        <v>27.5</v>
      </c>
      <c r="E356" s="64">
        <f>SUM(E18)</f>
        <v>27.5</v>
      </c>
      <c r="F356" s="64"/>
      <c r="G356" s="64"/>
    </row>
    <row r="357" spans="1:15" ht="12.95" customHeight="1" x14ac:dyDescent="0.25">
      <c r="A357" s="62"/>
      <c r="B357" s="27" t="s">
        <v>21</v>
      </c>
      <c r="C357" s="63"/>
      <c r="D357" s="64">
        <f t="shared" si="20"/>
        <v>2536.2999999999997</v>
      </c>
      <c r="E357" s="64">
        <f>SUM(E19+E121+E123+E129+E136+E142+E148+E154+E160+E166+E171+E177+E183+E189+E195+E200+E205+E211+E216+E221+E228+E237+E242+E251+E256+E339)</f>
        <v>2536.2999999999997</v>
      </c>
      <c r="F357" s="64">
        <f>SUM(F19+F121+F123+F129+F136+F142+F148+F154+F160+F166+F171+F177+F183+F189+F195+F200+F205+F211+F216+F221+F228+F237+F242+F251+F256+F339)</f>
        <v>1211.5</v>
      </c>
      <c r="G357" s="64"/>
    </row>
    <row r="358" spans="1:15" ht="15" customHeight="1" x14ac:dyDescent="0.25">
      <c r="A358" s="99" t="s">
        <v>150</v>
      </c>
      <c r="B358" s="100"/>
      <c r="C358" s="59" t="s">
        <v>22</v>
      </c>
      <c r="D358" s="60">
        <f>SUM(G358+E358)</f>
        <v>14347.500000000002</v>
      </c>
      <c r="E358" s="60">
        <f>SUM(E359:E366)</f>
        <v>13271.600000000002</v>
      </c>
      <c r="F358" s="60">
        <f>SUM(F359:F366)</f>
        <v>8158.8000000000011</v>
      </c>
      <c r="G358" s="60">
        <f>SUM(G359:G366)</f>
        <v>1075.9000000000001</v>
      </c>
    </row>
    <row r="359" spans="1:15" ht="12.95" customHeight="1" x14ac:dyDescent="0.25">
      <c r="A359" s="62"/>
      <c r="B359" s="11" t="s">
        <v>15</v>
      </c>
      <c r="C359" s="63"/>
      <c r="D359" s="64">
        <f t="shared" si="20"/>
        <v>6683.800000000002</v>
      </c>
      <c r="E359" s="64">
        <f>SUM(E22+E124+E130+E137+E143+E149+E155+E161+E167+E172+E178+E184+E190+E196+E201+E206+E212+E217+E222+E229+E233+E238+E243+E247+E252+E257+E261+E264+E268)</f>
        <v>6265.5000000000018</v>
      </c>
      <c r="F359" s="64">
        <f>SUM(F22+F124+F130+F137+F143+F149+F155+F161+F167+F172+F178+F184+F190+F196+F201+F206+F212+F217+F222+F229+F233+F238+F243+F247+F252+F257+F261+F264+F268)</f>
        <v>3621.7000000000012</v>
      </c>
      <c r="G359" s="64">
        <f>SUM(G22+G124+G130+G137+G143+G149+G155+G161+G167+G172+G178+G184+G190+G196+G201+G206+G212+G217+G222+G229+G233+G238+G243+G247+G252+G257+G261+G264+G268)</f>
        <v>418.29999999999995</v>
      </c>
      <c r="I359"/>
    </row>
    <row r="360" spans="1:15" ht="12.95" customHeight="1" x14ac:dyDescent="0.25">
      <c r="A360" s="62"/>
      <c r="B360" s="11" t="s">
        <v>28</v>
      </c>
      <c r="C360" s="63"/>
      <c r="D360" s="64">
        <f t="shared" si="20"/>
        <v>175.39999999999998</v>
      </c>
      <c r="E360" s="64">
        <f>SUM(E23+E126+E132+E139+E145+E151+E157+E163+E174+E180+E186+E192+E208)</f>
        <v>175.39999999999998</v>
      </c>
      <c r="F360" s="64"/>
      <c r="G360" s="64"/>
      <c r="I360"/>
    </row>
    <row r="361" spans="1:15" ht="12.95" customHeight="1" x14ac:dyDescent="0.25">
      <c r="A361" s="62"/>
      <c r="B361" s="11" t="s">
        <v>23</v>
      </c>
      <c r="C361" s="63"/>
      <c r="D361" s="64">
        <f t="shared" si="20"/>
        <v>615.59999999999991</v>
      </c>
      <c r="E361" s="64">
        <f t="shared" ref="E361:F361" si="21">SUM(E24+E279+E284+E289+E294+E300+E305+E314+E324+E329+E334+E224+E267+E273+E319)</f>
        <v>212.39999999999998</v>
      </c>
      <c r="F361" s="64">
        <f t="shared" si="21"/>
        <v>49.3</v>
      </c>
      <c r="G361" s="64">
        <f>SUM(G24+G279+G284+G289+G294+G300+G305+G314+G324+G329+G334+G224+G267+G273+G319)</f>
        <v>403.2</v>
      </c>
      <c r="I361"/>
    </row>
    <row r="362" spans="1:15" ht="12.95" customHeight="1" x14ac:dyDescent="0.25">
      <c r="A362" s="62"/>
      <c r="B362" s="11" t="s">
        <v>25</v>
      </c>
      <c r="C362" s="63"/>
      <c r="D362" s="64">
        <f t="shared" si="20"/>
        <v>38.9</v>
      </c>
      <c r="E362" s="64">
        <f t="shared" ref="E362:F362" si="22">SUM(E25+E225)</f>
        <v>4.8</v>
      </c>
      <c r="F362" s="64">
        <f t="shared" si="22"/>
        <v>0.2</v>
      </c>
      <c r="G362" s="64">
        <f>SUM(G25+G225)</f>
        <v>34.1</v>
      </c>
      <c r="I362"/>
    </row>
    <row r="363" spans="1:15" ht="12.95" customHeight="1" x14ac:dyDescent="0.25">
      <c r="A363" s="62"/>
      <c r="B363" s="11" t="s">
        <v>24</v>
      </c>
      <c r="C363" s="65"/>
      <c r="D363" s="64">
        <f t="shared" si="20"/>
        <v>6297.0000000000009</v>
      </c>
      <c r="E363" s="64">
        <f>SUM(E125+E131+E138+E144+E150+E156+E162+E168+E173+E179+E185+E191+E197+E202+E207+E213+E218+E223+E230+E234+E239+E244+E248+E253+E258+E265+E269+E26)</f>
        <v>6296.5000000000009</v>
      </c>
      <c r="F363" s="64">
        <f>SUM(F125+F131+F138+F144+F150+F156+F162+F168+F173+F179+F185+F191+F197+F202+F207+F213+F218+F223+F230+F234+F239+F244+F248+F253+F258+F265+F269+F26)</f>
        <v>4486.6000000000004</v>
      </c>
      <c r="G363" s="64">
        <f>SUM(G125+G131+G138+G144+G150+G156+G162+G168+G173+G179+G185+G191+G197+G202+G207+G213+G218+G223+G230+G234+G239+G244+G248+G253+G258+G265+G269+G26)</f>
        <v>0.5</v>
      </c>
      <c r="I363"/>
    </row>
    <row r="364" spans="1:15" ht="12.95" customHeight="1" x14ac:dyDescent="0.25">
      <c r="A364" s="62"/>
      <c r="B364" s="11" t="s">
        <v>158</v>
      </c>
      <c r="C364" s="65"/>
      <c r="D364" s="64">
        <f t="shared" si="20"/>
        <v>192</v>
      </c>
      <c r="E364" s="64"/>
      <c r="F364" s="64"/>
      <c r="G364" s="64">
        <f>SUM(G27)</f>
        <v>192</v>
      </c>
      <c r="I364"/>
    </row>
    <row r="365" spans="1:15" ht="12.95" customHeight="1" x14ac:dyDescent="0.25">
      <c r="A365" s="62"/>
      <c r="B365" s="24" t="s">
        <v>159</v>
      </c>
      <c r="C365" s="65"/>
      <c r="D365" s="64">
        <f t="shared" si="20"/>
        <v>24.9</v>
      </c>
      <c r="E365" s="64"/>
      <c r="F365" s="64"/>
      <c r="G365" s="64">
        <f t="shared" ref="G365" si="23">SUM(G270)</f>
        <v>24.9</v>
      </c>
      <c r="I365"/>
    </row>
    <row r="366" spans="1:15" ht="12.95" customHeight="1" x14ac:dyDescent="0.25">
      <c r="A366" s="62"/>
      <c r="B366" s="24" t="s">
        <v>20</v>
      </c>
      <c r="C366" s="65"/>
      <c r="D366" s="64">
        <f t="shared" si="20"/>
        <v>319.89999999999998</v>
      </c>
      <c r="E366" s="64">
        <f>SUM(E127+E133+E140+E146+E152+E158+E164+E169+E175+E181+E187+E193+E198+E203+E209+E214+E219+E226+E231+E235+E240+E245+E249+E254+E259+E262+E271)</f>
        <v>317</v>
      </c>
      <c r="F366" s="64">
        <f>SUM(F127+F133+F140+F146+F152+F158+F164+F169+F175+F181+F187+F193+F198+F203+F209+F214+F219+F226+F231+F235+F240+F245+F249+F254+F259+F262+F271)</f>
        <v>1</v>
      </c>
      <c r="G366" s="64">
        <f>SUM(G127+G133+G140+G146+G152+G158+G164+G169+G175+G181+G187+G193+G198+G203+G209+G214+G219+G226+G231+G235+G240+G245+G249+G254+G259+G262+G271)</f>
        <v>2.9</v>
      </c>
      <c r="I366"/>
    </row>
    <row r="367" spans="1:15" ht="15" customHeight="1" x14ac:dyDescent="0.25">
      <c r="A367" s="99" t="s">
        <v>151</v>
      </c>
      <c r="B367" s="100"/>
      <c r="C367" s="59" t="s">
        <v>26</v>
      </c>
      <c r="D367" s="60">
        <f>SUM(G367+E367)</f>
        <v>4619.1000000000013</v>
      </c>
      <c r="E367" s="60">
        <f t="shared" ref="E367:F367" si="24">SUM(E368+E369+E370+E372+E373)</f>
        <v>3016.2000000000012</v>
      </c>
      <c r="F367" s="60">
        <f t="shared" si="24"/>
        <v>1540.1</v>
      </c>
      <c r="G367" s="60">
        <f>SUM(G368+G369+G370+G372+G373)</f>
        <v>1602.9</v>
      </c>
      <c r="I367"/>
    </row>
    <row r="368" spans="1:15" ht="12.75" customHeight="1" x14ac:dyDescent="0.25">
      <c r="A368" s="77"/>
      <c r="B368" s="76" t="s">
        <v>23</v>
      </c>
      <c r="C368" s="59"/>
      <c r="D368" s="66">
        <f t="shared" si="20"/>
        <v>1397.8</v>
      </c>
      <c r="E368" s="78">
        <f>SUM(E295+E274+E30)</f>
        <v>17.100000000000001</v>
      </c>
      <c r="F368" s="78">
        <f>SUM(F295+F274+F30)</f>
        <v>12.6</v>
      </c>
      <c r="G368" s="78">
        <f>SUM(G295+G273+G30)</f>
        <v>1380.7</v>
      </c>
      <c r="I368"/>
    </row>
    <row r="369" spans="1:9" ht="12.75" customHeight="1" x14ac:dyDescent="0.25">
      <c r="A369" s="77"/>
      <c r="B369" s="11" t="s">
        <v>25</v>
      </c>
      <c r="C369" s="59"/>
      <c r="D369" s="66">
        <f t="shared" si="20"/>
        <v>135</v>
      </c>
      <c r="E369" s="78">
        <f t="shared" ref="E369:F369" si="25">SUM(E31+E275)</f>
        <v>1.8</v>
      </c>
      <c r="F369" s="78">
        <f t="shared" si="25"/>
        <v>1.5</v>
      </c>
      <c r="G369" s="78">
        <f>SUM(G31+G275)</f>
        <v>133.19999999999999</v>
      </c>
      <c r="I369"/>
    </row>
    <row r="370" spans="1:9" ht="12.95" customHeight="1" x14ac:dyDescent="0.25">
      <c r="A370" s="62"/>
      <c r="B370" s="11" t="s">
        <v>15</v>
      </c>
      <c r="C370" s="63"/>
      <c r="D370" s="64">
        <f>SUM(D134+D276+D280+D285+D290+D296+D301+D306+D310+D315+D325+D320+D330+D335+D28)</f>
        <v>3008.0000000000009</v>
      </c>
      <c r="E370" s="64">
        <f>SUM(E134+E276+E280+E285+E290+E296+E301+E306+E310+E315+E325+E320+E330+E335+E28)</f>
        <v>2961.0000000000009</v>
      </c>
      <c r="F370" s="64">
        <f>SUM(F134+F276+F280+F285+F290+F296+F301+F306+F310+F315+F325+F320+F330+F335+F28)</f>
        <v>1526</v>
      </c>
      <c r="G370" s="64">
        <f>SUM(G134+G276+G280+G285+G290+G296+G301+G306+G310+G315+G325+G320+G330+G335+G28)</f>
        <v>47</v>
      </c>
      <c r="I370"/>
    </row>
    <row r="371" spans="1:9" ht="12.95" customHeight="1" x14ac:dyDescent="0.25">
      <c r="A371" s="62"/>
      <c r="B371" s="20" t="s">
        <v>120</v>
      </c>
      <c r="C371" s="63"/>
      <c r="D371" s="66">
        <f t="shared" si="20"/>
        <v>100</v>
      </c>
      <c r="E371" s="66">
        <f>SUM(E281+E286+E291+E297+E302+E307+E311+E316+E321+E326+E331+E336)</f>
        <v>100</v>
      </c>
      <c r="F371" s="64"/>
      <c r="G371" s="64"/>
      <c r="I371"/>
    </row>
    <row r="372" spans="1:9" ht="12.95" customHeight="1" x14ac:dyDescent="0.25">
      <c r="A372" s="62"/>
      <c r="B372" s="24" t="s">
        <v>159</v>
      </c>
      <c r="C372" s="63"/>
      <c r="D372" s="64">
        <f t="shared" si="20"/>
        <v>40.200000000000003</v>
      </c>
      <c r="E372" s="64"/>
      <c r="F372" s="64"/>
      <c r="G372" s="64">
        <f>SUM(G32)</f>
        <v>40.200000000000003</v>
      </c>
      <c r="I372"/>
    </row>
    <row r="373" spans="1:9" ht="12.95" customHeight="1" x14ac:dyDescent="0.25">
      <c r="A373" s="62"/>
      <c r="B373" s="24" t="s">
        <v>20</v>
      </c>
      <c r="C373" s="63"/>
      <c r="D373" s="64">
        <f t="shared" si="20"/>
        <v>38.099999999999994</v>
      </c>
      <c r="E373" s="64">
        <f>SUM(E277+E282+E287+E292+E298+E303+E308+E312+E317+E322+E327+E332+E337)</f>
        <v>36.299999999999997</v>
      </c>
      <c r="F373" s="64"/>
      <c r="G373" s="64">
        <f>SUM(G277+G282+G287+G292+G298+G303+G308+G312+G317+G322+G327+G332+G337)</f>
        <v>1.8</v>
      </c>
      <c r="I373"/>
    </row>
    <row r="374" spans="1:9" ht="15" customHeight="1" x14ac:dyDescent="0.25">
      <c r="A374" s="99" t="s">
        <v>152</v>
      </c>
      <c r="B374" s="100"/>
      <c r="C374" s="59" t="s">
        <v>27</v>
      </c>
      <c r="D374" s="60">
        <f>SUM(G374+E374)</f>
        <v>3824.7</v>
      </c>
      <c r="E374" s="60">
        <f t="shared" ref="E374:F374" si="26">SUM(E375:E380)</f>
        <v>1213.3</v>
      </c>
      <c r="F374" s="60">
        <f t="shared" si="26"/>
        <v>63.5</v>
      </c>
      <c r="G374" s="60">
        <f>SUM(G375:G380)</f>
        <v>2611.4</v>
      </c>
      <c r="I374"/>
    </row>
    <row r="375" spans="1:9" ht="12.75" customHeight="1" x14ac:dyDescent="0.25">
      <c r="A375" s="77"/>
      <c r="B375" s="11" t="s">
        <v>23</v>
      </c>
      <c r="C375" s="59"/>
      <c r="D375" s="64">
        <f t="shared" si="20"/>
        <v>1182.2</v>
      </c>
      <c r="E375" s="78"/>
      <c r="F375" s="78"/>
      <c r="G375" s="78">
        <f>SUM(G34)</f>
        <v>1182.2</v>
      </c>
      <c r="I375"/>
    </row>
    <row r="376" spans="1:9" ht="12.95" customHeight="1" x14ac:dyDescent="0.25">
      <c r="A376" s="81"/>
      <c r="B376" s="84" t="s">
        <v>15</v>
      </c>
      <c r="C376" s="63"/>
      <c r="D376" s="64">
        <f t="shared" si="20"/>
        <v>881.3</v>
      </c>
      <c r="E376" s="64">
        <f>SUM(E33+E54+E59+E64+E70+E76+E81+E87+E93+E99+E105+E110+E115)</f>
        <v>407.09999999999997</v>
      </c>
      <c r="F376" s="64">
        <f>SUM(F33+F54+F59+F64+F70+F76+F81+F87+F93+F99+F105+F110+F115)</f>
        <v>63.5</v>
      </c>
      <c r="G376" s="64">
        <f>SUM(G33+G54+G59+G64+G70+G76+G81+G87+G93+G99+G105+G110+G115)</f>
        <v>474.2</v>
      </c>
      <c r="I376"/>
    </row>
    <row r="377" spans="1:9" ht="12.95" customHeight="1" x14ac:dyDescent="0.25">
      <c r="A377" s="62"/>
      <c r="B377" s="11" t="s">
        <v>28</v>
      </c>
      <c r="C377" s="63"/>
      <c r="D377" s="64">
        <f t="shared" si="20"/>
        <v>60</v>
      </c>
      <c r="E377" s="64">
        <f>SUM(E66+E72+E83+E89+E95+E101+E117)</f>
        <v>50</v>
      </c>
      <c r="F377" s="64"/>
      <c r="G377" s="64">
        <f>SUM(G66+G72+G83+G89+G95+G101+G117)</f>
        <v>10</v>
      </c>
      <c r="I377"/>
    </row>
    <row r="378" spans="1:9" ht="12.95" customHeight="1" x14ac:dyDescent="0.25">
      <c r="A378" s="62"/>
      <c r="B378" s="24" t="s">
        <v>159</v>
      </c>
      <c r="C378" s="63"/>
      <c r="D378" s="64">
        <f t="shared" si="20"/>
        <v>208.6</v>
      </c>
      <c r="E378" s="64"/>
      <c r="F378" s="64"/>
      <c r="G378" s="64">
        <f>SUM(G36)</f>
        <v>208.6</v>
      </c>
      <c r="I378"/>
    </row>
    <row r="379" spans="1:9" ht="12.95" customHeight="1" x14ac:dyDescent="0.25">
      <c r="A379" s="62"/>
      <c r="B379" s="24" t="s">
        <v>162</v>
      </c>
      <c r="C379" s="63"/>
      <c r="D379" s="64">
        <f t="shared" si="20"/>
        <v>1472.4</v>
      </c>
      <c r="E379" s="64">
        <f t="shared" ref="E379:F379" si="27">SUM(E35)</f>
        <v>736</v>
      </c>
      <c r="F379" s="64">
        <f t="shared" si="27"/>
        <v>0</v>
      </c>
      <c r="G379" s="64">
        <f>SUM(G35)</f>
        <v>736.4</v>
      </c>
      <c r="I379"/>
    </row>
    <row r="380" spans="1:9" ht="12.95" customHeight="1" x14ac:dyDescent="0.25">
      <c r="A380" s="62"/>
      <c r="B380" s="24" t="s">
        <v>20</v>
      </c>
      <c r="C380" s="63"/>
      <c r="D380" s="64">
        <f t="shared" si="20"/>
        <v>20.2</v>
      </c>
      <c r="E380" s="64">
        <f>SUM(E55+E60+E65+E71+E77+E82+E88+E94+E100+E106+E111+E116)</f>
        <v>20.2</v>
      </c>
      <c r="F380" s="64"/>
      <c r="G380" s="64"/>
      <c r="I380"/>
    </row>
    <row r="381" spans="1:9" ht="15" customHeight="1" x14ac:dyDescent="0.25">
      <c r="A381" s="99" t="s">
        <v>153</v>
      </c>
      <c r="B381" s="100"/>
      <c r="C381" s="59" t="s">
        <v>29</v>
      </c>
      <c r="D381" s="60">
        <f>SUM(G381+E381)</f>
        <v>4695.2</v>
      </c>
      <c r="E381" s="60">
        <f>SUM(E382:E387)</f>
        <v>4021.1</v>
      </c>
      <c r="F381" s="60">
        <f>SUM(F382:F387)</f>
        <v>892.59999999999991</v>
      </c>
      <c r="G381" s="60">
        <f>SUM(G382:G387)</f>
        <v>674.1</v>
      </c>
      <c r="I381"/>
    </row>
    <row r="382" spans="1:9" ht="12.95" customHeight="1" x14ac:dyDescent="0.25">
      <c r="A382" s="62"/>
      <c r="B382" s="11" t="s">
        <v>15</v>
      </c>
      <c r="C382" s="63"/>
      <c r="D382" s="64">
        <f t="shared" ref="D382:D387" si="28">SUM(G382+E382)</f>
        <v>475</v>
      </c>
      <c r="E382" s="64">
        <f>SUM(E37)</f>
        <v>475</v>
      </c>
      <c r="F382" s="64"/>
      <c r="G382" s="64"/>
      <c r="I382"/>
    </row>
    <row r="383" spans="1:9" ht="12.95" customHeight="1" x14ac:dyDescent="0.25">
      <c r="A383" s="67"/>
      <c r="B383" s="68" t="s">
        <v>28</v>
      </c>
      <c r="C383" s="69"/>
      <c r="D383" s="70">
        <f t="shared" si="28"/>
        <v>3242.7999999999997</v>
      </c>
      <c r="E383" s="70">
        <f>SUM(E38+E341+E345+E56+E61+E67+E73+E78+E84+E90+E96+E102+E107+E112+E118)</f>
        <v>3195.7</v>
      </c>
      <c r="F383" s="70">
        <f>SUM(F38+F341+F345+F56+F61+F67+F73+F78+F84+F90+F96+F102+F107+F112+F118)</f>
        <v>760</v>
      </c>
      <c r="G383" s="70">
        <f>SUM(G38+G341+G345+G56+G61+G67+G73+G78+G84+G90+G96+G102+G107+G112+G118)</f>
        <v>47.1</v>
      </c>
      <c r="I383"/>
    </row>
    <row r="384" spans="1:9" ht="12.95" customHeight="1" x14ac:dyDescent="0.25">
      <c r="A384" s="62"/>
      <c r="B384" s="71" t="s">
        <v>23</v>
      </c>
      <c r="C384" s="63"/>
      <c r="D384" s="64">
        <f t="shared" si="28"/>
        <v>736.7</v>
      </c>
      <c r="E384" s="64">
        <f t="shared" ref="E384:F384" si="29">SUM(E39+E340)</f>
        <v>176.10000000000002</v>
      </c>
      <c r="F384" s="64">
        <f t="shared" si="29"/>
        <v>109.80000000000001</v>
      </c>
      <c r="G384" s="64">
        <f>SUM(G39+G340)</f>
        <v>560.6</v>
      </c>
      <c r="I384"/>
    </row>
    <row r="385" spans="1:9" ht="12.95" customHeight="1" x14ac:dyDescent="0.25">
      <c r="A385" s="62"/>
      <c r="B385" s="24" t="s">
        <v>159</v>
      </c>
      <c r="C385" s="63"/>
      <c r="D385" s="64">
        <f t="shared" si="28"/>
        <v>76.100000000000009</v>
      </c>
      <c r="E385" s="64">
        <f t="shared" ref="E385" si="30">SUM(E342)</f>
        <v>9.6999999999999993</v>
      </c>
      <c r="F385" s="64"/>
      <c r="G385" s="64">
        <f>SUM(G342)</f>
        <v>66.400000000000006</v>
      </c>
      <c r="I385"/>
    </row>
    <row r="386" spans="1:9" ht="12.75" customHeight="1" x14ac:dyDescent="0.25">
      <c r="A386" s="72"/>
      <c r="B386" s="73" t="s">
        <v>21</v>
      </c>
      <c r="C386" s="72"/>
      <c r="D386" s="64">
        <f t="shared" si="28"/>
        <v>0.3</v>
      </c>
      <c r="E386" s="74">
        <f>SUM(E40)</f>
        <v>0.3</v>
      </c>
      <c r="F386" s="75"/>
      <c r="G386" s="75"/>
      <c r="I386"/>
    </row>
    <row r="387" spans="1:9" ht="12.95" customHeight="1" x14ac:dyDescent="0.25">
      <c r="A387" s="72"/>
      <c r="B387" s="24" t="s">
        <v>20</v>
      </c>
      <c r="C387" s="72"/>
      <c r="D387" s="64">
        <f t="shared" si="28"/>
        <v>164.3</v>
      </c>
      <c r="E387" s="74">
        <f>SUM(E343+E346)</f>
        <v>164.3</v>
      </c>
      <c r="F387" s="74">
        <f>SUM(F343+F346)</f>
        <v>22.8</v>
      </c>
      <c r="G387" s="74"/>
      <c r="I387"/>
    </row>
    <row r="388" spans="1:9" ht="15" customHeight="1" x14ac:dyDescent="0.25">
      <c r="A388" s="99" t="s">
        <v>154</v>
      </c>
      <c r="B388" s="100"/>
      <c r="C388" s="59" t="s">
        <v>30</v>
      </c>
      <c r="D388" s="60">
        <f t="shared" ref="D388:D401" si="31">SUM(G388+E388)</f>
        <v>273.59999999999997</v>
      </c>
      <c r="E388" s="60">
        <f>SUM(E389:E392)</f>
        <v>223.99999999999997</v>
      </c>
      <c r="F388" s="60">
        <f>SUM(F389:F392)</f>
        <v>112.7</v>
      </c>
      <c r="G388" s="60">
        <f>SUM(G389:G392)</f>
        <v>49.6</v>
      </c>
      <c r="I388"/>
    </row>
    <row r="389" spans="1:9" ht="12.95" customHeight="1" x14ac:dyDescent="0.25">
      <c r="A389" s="62"/>
      <c r="B389" s="11" t="s">
        <v>15</v>
      </c>
      <c r="C389" s="63"/>
      <c r="D389" s="64">
        <f t="shared" si="31"/>
        <v>51.800000000000004</v>
      </c>
      <c r="E389" s="64">
        <f>SUM(E41+E348)</f>
        <v>2.2000000000000002</v>
      </c>
      <c r="F389" s="64">
        <f>SUM(F41+F348)</f>
        <v>1.2</v>
      </c>
      <c r="G389" s="64">
        <f>SUM(G41+G348)</f>
        <v>49.6</v>
      </c>
      <c r="I389"/>
    </row>
    <row r="390" spans="1:9" ht="12.95" customHeight="1" x14ac:dyDescent="0.25">
      <c r="A390" s="62"/>
      <c r="B390" s="68" t="s">
        <v>28</v>
      </c>
      <c r="C390" s="63"/>
      <c r="D390" s="64">
        <f t="shared" si="31"/>
        <v>42.599999999999994</v>
      </c>
      <c r="E390" s="64">
        <f t="shared" ref="E390" si="32">SUM(E42+E349)</f>
        <v>42.599999999999994</v>
      </c>
      <c r="F390" s="64"/>
      <c r="G390" s="64"/>
      <c r="I390"/>
    </row>
    <row r="391" spans="1:9" ht="12.95" customHeight="1" x14ac:dyDescent="0.25">
      <c r="A391" s="72"/>
      <c r="B391" s="73" t="s">
        <v>21</v>
      </c>
      <c r="C391" s="72"/>
      <c r="D391" s="64">
        <f t="shared" si="31"/>
        <v>160.79999999999998</v>
      </c>
      <c r="E391" s="74">
        <f>SUM(E43+E350)</f>
        <v>160.79999999999998</v>
      </c>
      <c r="F391" s="74">
        <f>SUM(F43+F350)</f>
        <v>111.5</v>
      </c>
      <c r="G391" s="74"/>
      <c r="I391"/>
    </row>
    <row r="392" spans="1:9" ht="12.95" customHeight="1" x14ac:dyDescent="0.25">
      <c r="A392" s="72"/>
      <c r="B392" s="11" t="s">
        <v>31</v>
      </c>
      <c r="C392" s="72"/>
      <c r="D392" s="64">
        <f t="shared" si="31"/>
        <v>18.399999999999999</v>
      </c>
      <c r="E392" s="74">
        <f>SUM(E44)</f>
        <v>18.399999999999999</v>
      </c>
      <c r="F392" s="75"/>
      <c r="G392" s="75"/>
      <c r="I392"/>
    </row>
    <row r="393" spans="1:9" ht="15" customHeight="1" x14ac:dyDescent="0.25">
      <c r="A393" s="99" t="s">
        <v>155</v>
      </c>
      <c r="B393" s="100"/>
      <c r="C393" s="59" t="s">
        <v>32</v>
      </c>
      <c r="D393" s="60">
        <f t="shared" si="31"/>
        <v>1258.5999999999999</v>
      </c>
      <c r="E393" s="60">
        <f t="shared" ref="E393:F393" si="33">SUM(E394:E397)</f>
        <v>890.6</v>
      </c>
      <c r="F393" s="60">
        <f t="shared" si="33"/>
        <v>1.5</v>
      </c>
      <c r="G393" s="60">
        <f>SUM(G394:G397)</f>
        <v>368</v>
      </c>
      <c r="I393"/>
    </row>
    <row r="394" spans="1:9" ht="12.95" customHeight="1" x14ac:dyDescent="0.25">
      <c r="A394" s="62"/>
      <c r="B394" s="11" t="s">
        <v>15</v>
      </c>
      <c r="C394" s="63"/>
      <c r="D394" s="64">
        <f t="shared" si="31"/>
        <v>776.7</v>
      </c>
      <c r="E394" s="64">
        <f>SUM(E45)</f>
        <v>763.7</v>
      </c>
      <c r="F394" s="64"/>
      <c r="G394" s="64">
        <f t="shared" ref="G394" si="34">SUM(G45)</f>
        <v>13</v>
      </c>
      <c r="I394"/>
    </row>
    <row r="395" spans="1:9" ht="12.95" customHeight="1" x14ac:dyDescent="0.25">
      <c r="A395" s="72"/>
      <c r="B395" s="11" t="s">
        <v>31</v>
      </c>
      <c r="C395" s="72"/>
      <c r="D395" s="64">
        <f t="shared" si="31"/>
        <v>109.6</v>
      </c>
      <c r="E395" s="74">
        <f>SUM(E46)</f>
        <v>42.4</v>
      </c>
      <c r="F395" s="74"/>
      <c r="G395" s="74">
        <f>SUM(G46)</f>
        <v>67.2</v>
      </c>
      <c r="I395"/>
    </row>
    <row r="396" spans="1:9" ht="12.95" customHeight="1" x14ac:dyDescent="0.25">
      <c r="A396" s="72"/>
      <c r="B396" s="71" t="s">
        <v>23</v>
      </c>
      <c r="C396" s="72"/>
      <c r="D396" s="64">
        <f t="shared" si="31"/>
        <v>351.3</v>
      </c>
      <c r="E396" s="74">
        <f t="shared" ref="E396:F396" si="35">SUM(E47)</f>
        <v>84.5</v>
      </c>
      <c r="F396" s="74">
        <f t="shared" si="35"/>
        <v>1.5</v>
      </c>
      <c r="G396" s="74">
        <f>SUM(G47)</f>
        <v>266.8</v>
      </c>
      <c r="I396"/>
    </row>
    <row r="397" spans="1:9" ht="12.95" customHeight="1" x14ac:dyDescent="0.25">
      <c r="A397" s="72"/>
      <c r="B397" s="76" t="s">
        <v>25</v>
      </c>
      <c r="C397" s="72"/>
      <c r="D397" s="64">
        <f t="shared" si="31"/>
        <v>21</v>
      </c>
      <c r="E397" s="74"/>
      <c r="F397" s="74"/>
      <c r="G397" s="74">
        <f>SUM(G48)</f>
        <v>21</v>
      </c>
      <c r="I397"/>
    </row>
    <row r="398" spans="1:9" ht="15" customHeight="1" x14ac:dyDescent="0.25">
      <c r="A398" s="99" t="s">
        <v>156</v>
      </c>
      <c r="B398" s="100"/>
      <c r="C398" s="59" t="s">
        <v>33</v>
      </c>
      <c r="D398" s="60">
        <f t="shared" si="31"/>
        <v>564.70000000000005</v>
      </c>
      <c r="E398" s="60">
        <f t="shared" ref="E398:F398" si="36">SUM(E399:E401)</f>
        <v>499.1</v>
      </c>
      <c r="F398" s="60">
        <f t="shared" si="36"/>
        <v>1.6</v>
      </c>
      <c r="G398" s="60">
        <f>SUM(G399:G401)</f>
        <v>65.599999999999994</v>
      </c>
      <c r="I398"/>
    </row>
    <row r="399" spans="1:9" ht="12.95" customHeight="1" x14ac:dyDescent="0.25">
      <c r="A399" s="62"/>
      <c r="B399" s="11" t="s">
        <v>15</v>
      </c>
      <c r="C399" s="63"/>
      <c r="D399" s="64">
        <f t="shared" si="31"/>
        <v>42.1</v>
      </c>
      <c r="E399" s="64">
        <f>SUM(E49)</f>
        <v>42.1</v>
      </c>
      <c r="F399" s="64"/>
      <c r="G399" s="64"/>
      <c r="I399"/>
    </row>
    <row r="400" spans="1:9" ht="12.95" customHeight="1" x14ac:dyDescent="0.25">
      <c r="A400" s="72"/>
      <c r="B400" s="73" t="s">
        <v>21</v>
      </c>
      <c r="C400" s="72"/>
      <c r="D400" s="64">
        <f t="shared" si="31"/>
        <v>451</v>
      </c>
      <c r="E400" s="74">
        <f>SUM(E51)</f>
        <v>451</v>
      </c>
      <c r="F400" s="74"/>
      <c r="G400" s="74"/>
      <c r="I400"/>
    </row>
    <row r="401" spans="1:9" ht="12.75" customHeight="1" x14ac:dyDescent="0.25">
      <c r="A401" s="72"/>
      <c r="B401" s="71" t="s">
        <v>23</v>
      </c>
      <c r="C401" s="72"/>
      <c r="D401" s="64">
        <f t="shared" si="31"/>
        <v>71.599999999999994</v>
      </c>
      <c r="E401" s="85">
        <f t="shared" ref="E401:F401" si="37">SUM(E50)</f>
        <v>6</v>
      </c>
      <c r="F401" s="85">
        <f t="shared" si="37"/>
        <v>1.6</v>
      </c>
      <c r="G401" s="85">
        <f>SUM(G50)</f>
        <v>65.599999999999994</v>
      </c>
      <c r="I401"/>
    </row>
    <row r="402" spans="1:9" ht="15" customHeight="1" x14ac:dyDescent="0.25">
      <c r="I402"/>
    </row>
    <row r="403" spans="1:9" ht="15" customHeight="1" x14ac:dyDescent="0.25">
      <c r="I403"/>
    </row>
    <row r="404" spans="1:9" ht="15" customHeight="1" x14ac:dyDescent="0.25">
      <c r="I404"/>
    </row>
    <row r="405" spans="1:9" ht="15" customHeight="1" x14ac:dyDescent="0.25">
      <c r="I405"/>
    </row>
    <row r="406" spans="1:9" ht="16.5" customHeight="1" x14ac:dyDescent="0.25">
      <c r="I406"/>
    </row>
    <row r="407" spans="1:9" ht="15" customHeight="1" x14ac:dyDescent="0.25">
      <c r="I407"/>
    </row>
    <row r="408" spans="1:9" ht="15" customHeight="1" x14ac:dyDescent="0.25">
      <c r="I408"/>
    </row>
    <row r="409" spans="1:9" ht="15" customHeight="1" x14ac:dyDescent="0.25">
      <c r="I409"/>
    </row>
    <row r="410" spans="1:9" ht="15" customHeight="1" x14ac:dyDescent="0.25">
      <c r="I410"/>
    </row>
    <row r="411" spans="1:9" ht="15" customHeight="1" x14ac:dyDescent="0.25">
      <c r="I411"/>
    </row>
    <row r="412" spans="1:9" ht="15" customHeight="1" x14ac:dyDescent="0.25">
      <c r="I412"/>
    </row>
    <row r="413" spans="1:9" ht="18" customHeight="1" x14ac:dyDescent="0.25">
      <c r="I413"/>
    </row>
    <row r="415" spans="1:9" ht="15" customHeight="1" x14ac:dyDescent="0.25">
      <c r="I415"/>
    </row>
    <row r="416" spans="1:9" ht="15" customHeight="1" x14ac:dyDescent="0.25">
      <c r="I416"/>
    </row>
    <row r="419" spans="9:9" ht="15" customHeight="1" x14ac:dyDescent="0.25">
      <c r="I419"/>
    </row>
    <row r="420" spans="9:9" ht="12.75" customHeight="1" x14ac:dyDescent="0.25">
      <c r="I420"/>
    </row>
    <row r="421" spans="9:9" ht="12.75" customHeight="1" x14ac:dyDescent="0.25">
      <c r="I421"/>
    </row>
    <row r="422" spans="9:9" ht="15" customHeight="1" x14ac:dyDescent="0.25">
      <c r="I422"/>
    </row>
    <row r="423" spans="9:9" ht="16.5" customHeight="1" x14ac:dyDescent="0.25">
      <c r="I423"/>
    </row>
    <row r="424" spans="9:9" ht="15" customHeight="1" x14ac:dyDescent="0.25">
      <c r="I424"/>
    </row>
    <row r="425" spans="9:9" ht="15" customHeight="1" x14ac:dyDescent="0.25">
      <c r="I425"/>
    </row>
    <row r="426" spans="9:9" ht="15" customHeight="1" x14ac:dyDescent="0.25">
      <c r="I426"/>
    </row>
    <row r="427" spans="9:9" ht="15" customHeight="1" x14ac:dyDescent="0.25">
      <c r="I427"/>
    </row>
    <row r="428" spans="9:9" ht="18" customHeight="1" x14ac:dyDescent="0.25">
      <c r="I428"/>
    </row>
    <row r="430" spans="9:9" ht="15" customHeight="1" x14ac:dyDescent="0.25">
      <c r="I430"/>
    </row>
    <row r="431" spans="9:9" ht="12.75" customHeight="1" x14ac:dyDescent="0.25">
      <c r="I431"/>
    </row>
    <row r="432" spans="9:9" ht="12.75" customHeight="1" x14ac:dyDescent="0.25">
      <c r="I432"/>
    </row>
    <row r="433" spans="9:9" ht="12.75" customHeight="1" x14ac:dyDescent="0.25">
      <c r="I433"/>
    </row>
    <row r="434" spans="9:9" ht="15" customHeight="1" x14ac:dyDescent="0.25">
      <c r="I434"/>
    </row>
    <row r="435" spans="9:9" ht="15" customHeight="1" x14ac:dyDescent="0.25">
      <c r="I435"/>
    </row>
    <row r="436" spans="9:9" ht="16.5" customHeight="1" x14ac:dyDescent="0.25">
      <c r="I436"/>
    </row>
    <row r="437" spans="9:9" ht="15" customHeight="1" x14ac:dyDescent="0.25">
      <c r="I437"/>
    </row>
    <row r="438" spans="9:9" ht="15" customHeight="1" x14ac:dyDescent="0.25">
      <c r="I438"/>
    </row>
    <row r="439" spans="9:9" ht="15" customHeight="1" x14ac:dyDescent="0.25">
      <c r="I439"/>
    </row>
    <row r="440" spans="9:9" ht="18" customHeight="1" x14ac:dyDescent="0.25">
      <c r="I440"/>
    </row>
    <row r="441" spans="9:9" ht="15" customHeight="1" x14ac:dyDescent="0.25">
      <c r="I441"/>
    </row>
    <row r="442" spans="9:9" ht="15" customHeight="1" x14ac:dyDescent="0.25">
      <c r="I442"/>
    </row>
    <row r="443" spans="9:9" ht="12.75" customHeight="1" x14ac:dyDescent="0.25">
      <c r="I443"/>
    </row>
    <row r="444" spans="9:9" ht="12.75" customHeight="1" x14ac:dyDescent="0.25">
      <c r="I444"/>
    </row>
    <row r="446" spans="9:9" ht="12.75" customHeight="1" x14ac:dyDescent="0.25">
      <c r="I446"/>
    </row>
    <row r="447" spans="9:9" ht="12.75" customHeight="1" x14ac:dyDescent="0.25">
      <c r="I447"/>
    </row>
    <row r="448" spans="9:9" ht="15" customHeight="1" x14ac:dyDescent="0.25">
      <c r="I448"/>
    </row>
    <row r="449" spans="9:12" ht="16.5" customHeight="1" x14ac:dyDescent="0.25">
      <c r="I449"/>
    </row>
    <row r="450" spans="9:12" ht="15" customHeight="1" x14ac:dyDescent="0.25">
      <c r="I450"/>
    </row>
    <row r="451" spans="9:12" ht="15" customHeight="1" x14ac:dyDescent="0.25">
      <c r="I451"/>
    </row>
    <row r="452" spans="9:12" ht="18.75" customHeight="1" x14ac:dyDescent="0.25">
      <c r="I452"/>
    </row>
    <row r="453" spans="9:12" ht="15" customHeight="1" x14ac:dyDescent="0.25">
      <c r="I453"/>
    </row>
    <row r="454" spans="9:12" ht="15" customHeight="1" x14ac:dyDescent="0.25">
      <c r="I454"/>
    </row>
    <row r="455" spans="9:12" ht="15" customHeight="1" x14ac:dyDescent="0.25">
      <c r="I455"/>
    </row>
    <row r="456" spans="9:12" ht="15" customHeight="1" x14ac:dyDescent="0.25">
      <c r="I456"/>
      <c r="L456" t="s">
        <v>157</v>
      </c>
    </row>
    <row r="457" spans="9:12" ht="15" customHeight="1" x14ac:dyDescent="0.25">
      <c r="I457"/>
    </row>
    <row r="458" spans="9:12" ht="15" customHeight="1" x14ac:dyDescent="0.25">
      <c r="I458"/>
    </row>
    <row r="459" spans="9:12" ht="15" customHeight="1" x14ac:dyDescent="0.25">
      <c r="I459"/>
    </row>
    <row r="460" spans="9:12" ht="15" customHeight="1" x14ac:dyDescent="0.25">
      <c r="I460"/>
    </row>
    <row r="461" spans="9:12" ht="15" customHeight="1" x14ac:dyDescent="0.25">
      <c r="I461"/>
    </row>
    <row r="462" spans="9:12" ht="15" customHeight="1" x14ac:dyDescent="0.25">
      <c r="I462"/>
    </row>
    <row r="463" spans="9:12" ht="15" customHeight="1" x14ac:dyDescent="0.25">
      <c r="I463"/>
    </row>
    <row r="464" spans="9:12" ht="15" customHeight="1" x14ac:dyDescent="0.25">
      <c r="I464"/>
    </row>
    <row r="465" spans="9:9" ht="15" customHeight="1" x14ac:dyDescent="0.25">
      <c r="I465"/>
    </row>
    <row r="466" spans="9:9" ht="15" customHeight="1" x14ac:dyDescent="0.25">
      <c r="I466"/>
    </row>
  </sheetData>
  <mergeCells count="77">
    <mergeCell ref="A388:B388"/>
    <mergeCell ref="A393:B393"/>
    <mergeCell ref="A398:B398"/>
    <mergeCell ref="A351:B351"/>
    <mergeCell ref="A352:B352"/>
    <mergeCell ref="A358:B358"/>
    <mergeCell ref="A367:B367"/>
    <mergeCell ref="A374:B374"/>
    <mergeCell ref="A381:B381"/>
    <mergeCell ref="A347:A350"/>
    <mergeCell ref="A293:A298"/>
    <mergeCell ref="A299:A303"/>
    <mergeCell ref="A304:A308"/>
    <mergeCell ref="A309:A312"/>
    <mergeCell ref="A313:A317"/>
    <mergeCell ref="A318:A322"/>
    <mergeCell ref="A323:A327"/>
    <mergeCell ref="A328:A332"/>
    <mergeCell ref="A333:A337"/>
    <mergeCell ref="A338:A343"/>
    <mergeCell ref="A344:A346"/>
    <mergeCell ref="A288:A292"/>
    <mergeCell ref="A236:A240"/>
    <mergeCell ref="A241:A245"/>
    <mergeCell ref="A246:A249"/>
    <mergeCell ref="A250:A254"/>
    <mergeCell ref="A255:A259"/>
    <mergeCell ref="A260:A262"/>
    <mergeCell ref="A263:A265"/>
    <mergeCell ref="A266:A271"/>
    <mergeCell ref="A272:A277"/>
    <mergeCell ref="A278:A282"/>
    <mergeCell ref="A283:A287"/>
    <mergeCell ref="A232:A235"/>
    <mergeCell ref="A176:A181"/>
    <mergeCell ref="A182:A187"/>
    <mergeCell ref="A188:A193"/>
    <mergeCell ref="A194:A198"/>
    <mergeCell ref="A199:A203"/>
    <mergeCell ref="A204:A209"/>
    <mergeCell ref="A210:A214"/>
    <mergeCell ref="A215:A219"/>
    <mergeCell ref="A220:A226"/>
    <mergeCell ref="A227:A231"/>
    <mergeCell ref="A170:A175"/>
    <mergeCell ref="A108:A112"/>
    <mergeCell ref="A113:A118"/>
    <mergeCell ref="A119:A121"/>
    <mergeCell ref="A122:A127"/>
    <mergeCell ref="A128:A134"/>
    <mergeCell ref="A135:A140"/>
    <mergeCell ref="A141:A146"/>
    <mergeCell ref="A147:A152"/>
    <mergeCell ref="A153:A158"/>
    <mergeCell ref="A159:A164"/>
    <mergeCell ref="A165:A169"/>
    <mergeCell ref="A103:A107"/>
    <mergeCell ref="A13:A14"/>
    <mergeCell ref="A15:A51"/>
    <mergeCell ref="A52:A56"/>
    <mergeCell ref="A57:A61"/>
    <mergeCell ref="A62:A67"/>
    <mergeCell ref="A68:A73"/>
    <mergeCell ref="A74:A78"/>
    <mergeCell ref="A79:A84"/>
    <mergeCell ref="A85:A90"/>
    <mergeCell ref="A91:A96"/>
    <mergeCell ref="A97:A102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59" right="0.23622047244094491" top="0.55000000000000004" bottom="0.26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2018-02-01T13:55:05Z</cp:lastPrinted>
  <dcterms:created xsi:type="dcterms:W3CDTF">2018-02-01T06:02:01Z</dcterms:created>
  <dcterms:modified xsi:type="dcterms:W3CDTF">2018-04-26T08:33:12Z</dcterms:modified>
</cp:coreProperties>
</file>