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451" i="1" l="1"/>
  <c r="E451" i="1"/>
  <c r="F451" i="1"/>
  <c r="F446" i="1"/>
  <c r="E17" i="1"/>
  <c r="D17" i="1"/>
  <c r="F17" i="1"/>
  <c r="G17" i="1"/>
  <c r="E470" i="1"/>
  <c r="D470" i="1"/>
  <c r="F449" i="1"/>
  <c r="D116" i="1"/>
  <c r="D110" i="1"/>
  <c r="D104" i="1"/>
  <c r="D98" i="1"/>
  <c r="D82" i="1"/>
  <c r="G481" i="1"/>
  <c r="D481" i="1"/>
  <c r="E464" i="1"/>
  <c r="F464" i="1"/>
  <c r="E480" i="1"/>
  <c r="D480" i="1"/>
  <c r="F480" i="1"/>
  <c r="D46" i="1"/>
  <c r="D37" i="1"/>
  <c r="G470" i="1"/>
  <c r="D76" i="1"/>
  <c r="F452" i="1"/>
  <c r="G468" i="1"/>
  <c r="D468" i="1"/>
  <c r="E176" i="1"/>
  <c r="F176" i="1"/>
  <c r="G176" i="1"/>
  <c r="D176" i="1"/>
  <c r="D184" i="1"/>
  <c r="D278" i="1"/>
  <c r="G454" i="1"/>
  <c r="D454" i="1"/>
  <c r="G448" i="1"/>
  <c r="D448" i="1"/>
  <c r="G455" i="1"/>
  <c r="D455" i="1"/>
  <c r="D29" i="1"/>
  <c r="D26" i="1"/>
  <c r="E445" i="1"/>
  <c r="D445" i="1"/>
  <c r="D24" i="1"/>
  <c r="F445" i="1"/>
  <c r="F478" i="1"/>
  <c r="E478" i="1"/>
  <c r="D478" i="1"/>
  <c r="F485" i="1"/>
  <c r="E485" i="1"/>
  <c r="D485" i="1"/>
  <c r="D464" i="1"/>
  <c r="F453" i="1"/>
  <c r="E453" i="1"/>
  <c r="D453" i="1"/>
  <c r="E452" i="1"/>
  <c r="D452" i="1"/>
  <c r="E444" i="1"/>
  <c r="D444" i="1"/>
  <c r="E123" i="1"/>
  <c r="F123" i="1"/>
  <c r="D126" i="1"/>
  <c r="F13" i="1"/>
  <c r="E13" i="1"/>
  <c r="D16" i="1"/>
  <c r="E434" i="1"/>
  <c r="F434" i="1"/>
  <c r="D437" i="1"/>
  <c r="D432" i="1"/>
  <c r="E424" i="1"/>
  <c r="D428" i="1"/>
  <c r="E417" i="1"/>
  <c r="F417" i="1"/>
  <c r="D422" i="1"/>
  <c r="E410" i="1"/>
  <c r="D410" i="1"/>
  <c r="F410" i="1"/>
  <c r="D415" i="1"/>
  <c r="F403" i="1"/>
  <c r="E403" i="1"/>
  <c r="D408" i="1"/>
  <c r="F397" i="1"/>
  <c r="E397" i="1"/>
  <c r="D401" i="1"/>
  <c r="E390" i="1"/>
  <c r="F390" i="1"/>
  <c r="D395" i="1"/>
  <c r="D396" i="1"/>
  <c r="D393" i="1"/>
  <c r="D394" i="1"/>
  <c r="E385" i="1"/>
  <c r="F385" i="1"/>
  <c r="D388" i="1"/>
  <c r="E378" i="1"/>
  <c r="F378" i="1"/>
  <c r="D383" i="1"/>
  <c r="E371" i="1"/>
  <c r="F371" i="1"/>
  <c r="D376" i="1"/>
  <c r="E364" i="1"/>
  <c r="D364" i="1"/>
  <c r="F364" i="1"/>
  <c r="D369" i="1"/>
  <c r="E358" i="1"/>
  <c r="F358" i="1"/>
  <c r="D362" i="1"/>
  <c r="E352" i="1"/>
  <c r="F352" i="1"/>
  <c r="D356" i="1"/>
  <c r="E345" i="1"/>
  <c r="F345" i="1"/>
  <c r="D350" i="1"/>
  <c r="D343" i="1"/>
  <c r="D337" i="1"/>
  <c r="F328" i="1"/>
  <c r="E328" i="1"/>
  <c r="D331" i="1"/>
  <c r="D326" i="1"/>
  <c r="F316" i="1"/>
  <c r="D321" i="1"/>
  <c r="D314" i="1"/>
  <c r="D307" i="1"/>
  <c r="D301" i="1"/>
  <c r="D294" i="1"/>
  <c r="D287" i="1"/>
  <c r="D281" i="1"/>
  <c r="D274" i="1"/>
  <c r="D267" i="1"/>
  <c r="D259" i="1"/>
  <c r="D251" i="1"/>
  <c r="D243" i="1"/>
  <c r="D235" i="1"/>
  <c r="D227" i="1"/>
  <c r="D219" i="1"/>
  <c r="D212" i="1"/>
  <c r="D198" i="1"/>
  <c r="D191" i="1"/>
  <c r="D182" i="1"/>
  <c r="D174" i="1"/>
  <c r="D166" i="1"/>
  <c r="D158" i="1"/>
  <c r="D149" i="1"/>
  <c r="D141" i="1"/>
  <c r="E127" i="1"/>
  <c r="D133" i="1"/>
  <c r="D456" i="1"/>
  <c r="D30" i="1"/>
  <c r="E463" i="1"/>
  <c r="F463" i="1"/>
  <c r="G463" i="1"/>
  <c r="D463" i="1"/>
  <c r="D35" i="1"/>
  <c r="D33" i="1"/>
  <c r="G459" i="1"/>
  <c r="G458" i="1"/>
  <c r="D458" i="1"/>
  <c r="E495" i="1"/>
  <c r="D495" i="1"/>
  <c r="G494" i="1"/>
  <c r="G493" i="1"/>
  <c r="E494" i="1"/>
  <c r="E493" i="1"/>
  <c r="F493" i="1"/>
  <c r="G492" i="1"/>
  <c r="D492" i="1"/>
  <c r="F492" i="1"/>
  <c r="F488" i="1"/>
  <c r="E492" i="1"/>
  <c r="E491" i="1"/>
  <c r="D491" i="1"/>
  <c r="G490" i="1"/>
  <c r="E490" i="1"/>
  <c r="G489" i="1"/>
  <c r="G488" i="1"/>
  <c r="F489" i="1"/>
  <c r="E489" i="1"/>
  <c r="F487" i="1"/>
  <c r="E487" i="1"/>
  <c r="D487" i="1"/>
  <c r="E486" i="1"/>
  <c r="E482" i="1"/>
  <c r="D482" i="1"/>
  <c r="D486" i="1"/>
  <c r="F484" i="1"/>
  <c r="E484" i="1"/>
  <c r="D484" i="1"/>
  <c r="F483" i="1"/>
  <c r="F482" i="1"/>
  <c r="E483" i="1"/>
  <c r="G482" i="1"/>
  <c r="F481" i="1"/>
  <c r="E481" i="1"/>
  <c r="G479" i="1"/>
  <c r="D479" i="1"/>
  <c r="G477" i="1"/>
  <c r="G473" i="1"/>
  <c r="D473" i="1"/>
  <c r="F477" i="1"/>
  <c r="E477" i="1"/>
  <c r="E476" i="1"/>
  <c r="D476" i="1"/>
  <c r="G475" i="1"/>
  <c r="F475" i="1"/>
  <c r="F473" i="1"/>
  <c r="E475" i="1"/>
  <c r="E473" i="1"/>
  <c r="D475" i="1"/>
  <c r="F474" i="1"/>
  <c r="E474" i="1"/>
  <c r="E472" i="1"/>
  <c r="D472" i="1"/>
  <c r="G471" i="1"/>
  <c r="D471" i="1"/>
  <c r="G469" i="1"/>
  <c r="D469" i="1"/>
  <c r="E469" i="1"/>
  <c r="G467" i="1"/>
  <c r="G466" i="1"/>
  <c r="D466" i="1"/>
  <c r="F467" i="1"/>
  <c r="F466" i="1"/>
  <c r="E467" i="1"/>
  <c r="G465" i="1"/>
  <c r="D465" i="1"/>
  <c r="E465" i="1"/>
  <c r="E458" i="1"/>
  <c r="G462" i="1"/>
  <c r="D462" i="1"/>
  <c r="F462" i="1"/>
  <c r="E462" i="1"/>
  <c r="G461" i="1"/>
  <c r="D461" i="1"/>
  <c r="E460" i="1"/>
  <c r="D460" i="1"/>
  <c r="F459" i="1"/>
  <c r="F458" i="1"/>
  <c r="E459" i="1"/>
  <c r="G457" i="1"/>
  <c r="F457" i="1"/>
  <c r="E457" i="1"/>
  <c r="E446" i="1"/>
  <c r="D451" i="1"/>
  <c r="E450" i="1"/>
  <c r="D450" i="1"/>
  <c r="E449" i="1"/>
  <c r="D449" i="1"/>
  <c r="G447" i="1"/>
  <c r="D447" i="1"/>
  <c r="G446" i="1"/>
  <c r="F447" i="1"/>
  <c r="E447" i="1"/>
  <c r="F444" i="1"/>
  <c r="F443" i="1"/>
  <c r="F439" i="1"/>
  <c r="E443" i="1"/>
  <c r="D443" i="1"/>
  <c r="E442" i="1"/>
  <c r="D442" i="1"/>
  <c r="F441" i="1"/>
  <c r="E441" i="1"/>
  <c r="D441" i="1"/>
  <c r="G440" i="1"/>
  <c r="G439" i="1"/>
  <c r="D439" i="1"/>
  <c r="F440" i="1"/>
  <c r="E440" i="1"/>
  <c r="E439" i="1"/>
  <c r="D436" i="1"/>
  <c r="D435" i="1"/>
  <c r="G434" i="1"/>
  <c r="D434" i="1"/>
  <c r="D433" i="1"/>
  <c r="D431" i="1"/>
  <c r="G430" i="1"/>
  <c r="D430" i="1"/>
  <c r="F430" i="1"/>
  <c r="E430" i="1"/>
  <c r="D429" i="1"/>
  <c r="D427" i="1"/>
  <c r="D426" i="1"/>
  <c r="D425" i="1"/>
  <c r="G424" i="1"/>
  <c r="F424" i="1"/>
  <c r="D423" i="1"/>
  <c r="D421" i="1"/>
  <c r="D420" i="1"/>
  <c r="D419" i="1"/>
  <c r="D418" i="1"/>
  <c r="G417" i="1"/>
  <c r="D417" i="1"/>
  <c r="D416" i="1"/>
  <c r="D414" i="1"/>
  <c r="D413" i="1"/>
  <c r="D412" i="1"/>
  <c r="D411" i="1"/>
  <c r="G410" i="1"/>
  <c r="D409" i="1"/>
  <c r="D407" i="1"/>
  <c r="D406" i="1"/>
  <c r="D405" i="1"/>
  <c r="D404" i="1"/>
  <c r="G403" i="1"/>
  <c r="D403" i="1"/>
  <c r="D402" i="1"/>
  <c r="D400" i="1"/>
  <c r="D399" i="1"/>
  <c r="D398" i="1"/>
  <c r="G397" i="1"/>
  <c r="D397" i="1"/>
  <c r="D392" i="1"/>
  <c r="D391" i="1"/>
  <c r="G390" i="1"/>
  <c r="D390" i="1"/>
  <c r="D389" i="1"/>
  <c r="D387" i="1"/>
  <c r="D386" i="1"/>
  <c r="G385" i="1"/>
  <c r="D384" i="1"/>
  <c r="D382" i="1"/>
  <c r="D381" i="1"/>
  <c r="D380" i="1"/>
  <c r="D379" i="1"/>
  <c r="G378" i="1"/>
  <c r="D378" i="1"/>
  <c r="D377" i="1"/>
  <c r="D375" i="1"/>
  <c r="D374" i="1"/>
  <c r="D373" i="1"/>
  <c r="D372" i="1"/>
  <c r="G371" i="1"/>
  <c r="D371" i="1"/>
  <c r="D370" i="1"/>
  <c r="D368" i="1"/>
  <c r="D367" i="1"/>
  <c r="D366" i="1"/>
  <c r="D365" i="1"/>
  <c r="G364" i="1"/>
  <c r="D363" i="1"/>
  <c r="D361" i="1"/>
  <c r="D360" i="1"/>
  <c r="D359" i="1"/>
  <c r="G358" i="1"/>
  <c r="D357" i="1"/>
  <c r="D355" i="1"/>
  <c r="D354" i="1"/>
  <c r="D353" i="1"/>
  <c r="G352" i="1"/>
  <c r="D352" i="1"/>
  <c r="D351" i="1"/>
  <c r="D349" i="1"/>
  <c r="D348" i="1"/>
  <c r="D347" i="1"/>
  <c r="D346" i="1"/>
  <c r="G345" i="1"/>
  <c r="D344" i="1"/>
  <c r="D342" i="1"/>
  <c r="D341" i="1"/>
  <c r="D340" i="1"/>
  <c r="G339" i="1"/>
  <c r="D339" i="1"/>
  <c r="F339" i="1"/>
  <c r="E339" i="1"/>
  <c r="D338" i="1"/>
  <c r="D336" i="1"/>
  <c r="D335" i="1"/>
  <c r="D334" i="1"/>
  <c r="D333" i="1"/>
  <c r="G332" i="1"/>
  <c r="F332" i="1"/>
  <c r="E332" i="1"/>
  <c r="D332" i="1"/>
  <c r="D330" i="1"/>
  <c r="D329" i="1"/>
  <c r="G328" i="1"/>
  <c r="D328" i="1"/>
  <c r="D327" i="1"/>
  <c r="D325" i="1"/>
  <c r="D324" i="1"/>
  <c r="G323" i="1"/>
  <c r="D323" i="1"/>
  <c r="F323" i="1"/>
  <c r="E323" i="1"/>
  <c r="D322" i="1"/>
  <c r="D320" i="1"/>
  <c r="D319" i="1"/>
  <c r="D318" i="1"/>
  <c r="D317" i="1"/>
  <c r="G316" i="1"/>
  <c r="D316" i="1"/>
  <c r="E316" i="1"/>
  <c r="D315" i="1"/>
  <c r="D313" i="1"/>
  <c r="D312" i="1"/>
  <c r="D311" i="1"/>
  <c r="D310" i="1"/>
  <c r="G309" i="1"/>
  <c r="F309" i="1"/>
  <c r="E309" i="1"/>
  <c r="D308" i="1"/>
  <c r="D306" i="1"/>
  <c r="D305" i="1"/>
  <c r="D304" i="1"/>
  <c r="G303" i="1"/>
  <c r="F303" i="1"/>
  <c r="E303" i="1"/>
  <c r="D302" i="1"/>
  <c r="D300" i="1"/>
  <c r="D299" i="1"/>
  <c r="D298" i="1"/>
  <c r="D297" i="1"/>
  <c r="G296" i="1"/>
  <c r="D296" i="1"/>
  <c r="F296" i="1"/>
  <c r="E296" i="1"/>
  <c r="D295" i="1"/>
  <c r="D293" i="1"/>
  <c r="D292" i="1"/>
  <c r="D291" i="1"/>
  <c r="D290" i="1"/>
  <c r="G289" i="1"/>
  <c r="F289" i="1"/>
  <c r="E289" i="1"/>
  <c r="D289" i="1"/>
  <c r="D288" i="1"/>
  <c r="D286" i="1"/>
  <c r="D285" i="1"/>
  <c r="D284" i="1"/>
  <c r="G283" i="1"/>
  <c r="D283" i="1"/>
  <c r="F283" i="1"/>
  <c r="E283" i="1"/>
  <c r="D282" i="1"/>
  <c r="D280" i="1"/>
  <c r="D279" i="1"/>
  <c r="D277" i="1"/>
  <c r="G276" i="1"/>
  <c r="F276" i="1"/>
  <c r="E276" i="1"/>
  <c r="D275" i="1"/>
  <c r="D273" i="1"/>
  <c r="D272" i="1"/>
  <c r="D271" i="1"/>
  <c r="D270" i="1"/>
  <c r="G269" i="1"/>
  <c r="D269" i="1"/>
  <c r="F269" i="1"/>
  <c r="E269" i="1"/>
  <c r="D268" i="1"/>
  <c r="D266" i="1"/>
  <c r="D265" i="1"/>
  <c r="D264" i="1"/>
  <c r="D263" i="1"/>
  <c r="D262" i="1"/>
  <c r="G261" i="1"/>
  <c r="F261" i="1"/>
  <c r="E261" i="1"/>
  <c r="D261" i="1"/>
  <c r="D260" i="1"/>
  <c r="D258" i="1"/>
  <c r="D257" i="1"/>
  <c r="D256" i="1"/>
  <c r="D255" i="1"/>
  <c r="D254" i="1"/>
  <c r="G253" i="1"/>
  <c r="F253" i="1"/>
  <c r="E253" i="1"/>
  <c r="D253" i="1"/>
  <c r="D252" i="1"/>
  <c r="D250" i="1"/>
  <c r="D249" i="1"/>
  <c r="D248" i="1"/>
  <c r="D247" i="1"/>
  <c r="D246" i="1"/>
  <c r="G245" i="1"/>
  <c r="D245" i="1"/>
  <c r="F245" i="1"/>
  <c r="E245" i="1"/>
  <c r="D244" i="1"/>
  <c r="D242" i="1"/>
  <c r="D240" i="1"/>
  <c r="D239" i="1"/>
  <c r="D238" i="1"/>
  <c r="G237" i="1"/>
  <c r="D237" i="1"/>
  <c r="F237" i="1"/>
  <c r="E237" i="1"/>
  <c r="D236" i="1"/>
  <c r="D234" i="1"/>
  <c r="D233" i="1"/>
  <c r="D232" i="1"/>
  <c r="D231" i="1"/>
  <c r="D230" i="1"/>
  <c r="G229" i="1"/>
  <c r="F229" i="1"/>
  <c r="E229" i="1"/>
  <c r="D229" i="1"/>
  <c r="D228" i="1"/>
  <c r="D226" i="1"/>
  <c r="D225" i="1"/>
  <c r="D224" i="1"/>
  <c r="D223" i="1"/>
  <c r="D222" i="1"/>
  <c r="G221" i="1"/>
  <c r="D221" i="1"/>
  <c r="F221" i="1"/>
  <c r="E221" i="1"/>
  <c r="D220" i="1"/>
  <c r="D218" i="1"/>
  <c r="D217" i="1"/>
  <c r="D216" i="1"/>
  <c r="D215" i="1"/>
  <c r="G214" i="1"/>
  <c r="D214" i="1"/>
  <c r="F214" i="1"/>
  <c r="E214" i="1"/>
  <c r="D213" i="1"/>
  <c r="D211" i="1"/>
  <c r="D210" i="1"/>
  <c r="D209" i="1"/>
  <c r="D208" i="1"/>
  <c r="D207" i="1"/>
  <c r="G206" i="1"/>
  <c r="F206" i="1"/>
  <c r="E206" i="1"/>
  <c r="D206" i="1"/>
  <c r="D205" i="1"/>
  <c r="D204" i="1"/>
  <c r="D203" i="1"/>
  <c r="D202" i="1"/>
  <c r="D201" i="1"/>
  <c r="G200" i="1"/>
  <c r="D200" i="1"/>
  <c r="F200" i="1"/>
  <c r="E200" i="1"/>
  <c r="D199" i="1"/>
  <c r="D197" i="1"/>
  <c r="D196" i="1"/>
  <c r="D195" i="1"/>
  <c r="D194" i="1"/>
  <c r="G193" i="1"/>
  <c r="F193" i="1"/>
  <c r="E193" i="1"/>
  <c r="D193" i="1"/>
  <c r="D192" i="1"/>
  <c r="D190" i="1"/>
  <c r="D189" i="1"/>
  <c r="D188" i="1"/>
  <c r="D187" i="1"/>
  <c r="D186" i="1"/>
  <c r="G185" i="1"/>
  <c r="D185" i="1"/>
  <c r="F185" i="1"/>
  <c r="E185" i="1"/>
  <c r="D183" i="1"/>
  <c r="D181" i="1"/>
  <c r="D180" i="1"/>
  <c r="D179" i="1"/>
  <c r="D178" i="1"/>
  <c r="D177" i="1"/>
  <c r="D175" i="1"/>
  <c r="D173" i="1"/>
  <c r="D172" i="1"/>
  <c r="D171" i="1"/>
  <c r="D170" i="1"/>
  <c r="D169" i="1"/>
  <c r="G168" i="1"/>
  <c r="D168" i="1"/>
  <c r="F168" i="1"/>
  <c r="E168" i="1"/>
  <c r="D167" i="1"/>
  <c r="D165" i="1"/>
  <c r="D164" i="1"/>
  <c r="D163" i="1"/>
  <c r="D162" i="1"/>
  <c r="D161" i="1"/>
  <c r="G160" i="1"/>
  <c r="D160" i="1"/>
  <c r="F160" i="1"/>
  <c r="E160" i="1"/>
  <c r="D159" i="1"/>
  <c r="D157" i="1"/>
  <c r="D156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D144" i="1"/>
  <c r="G143" i="1"/>
  <c r="D143" i="1"/>
  <c r="F143" i="1"/>
  <c r="E143" i="1"/>
  <c r="D142" i="1"/>
  <c r="D140" i="1"/>
  <c r="D139" i="1"/>
  <c r="D138" i="1"/>
  <c r="D137" i="1"/>
  <c r="D136" i="1"/>
  <c r="G135" i="1"/>
  <c r="F135" i="1"/>
  <c r="E135" i="1"/>
  <c r="D135" i="1"/>
  <c r="D134" i="1"/>
  <c r="D132" i="1"/>
  <c r="D131" i="1"/>
  <c r="D130" i="1"/>
  <c r="D129" i="1"/>
  <c r="D128" i="1"/>
  <c r="G127" i="1"/>
  <c r="D127" i="1"/>
  <c r="F127" i="1"/>
  <c r="D125" i="1"/>
  <c r="D124" i="1"/>
  <c r="G123" i="1"/>
  <c r="D123" i="1"/>
  <c r="D122" i="1"/>
  <c r="D121" i="1"/>
  <c r="D120" i="1"/>
  <c r="D119" i="1"/>
  <c r="G118" i="1"/>
  <c r="F118" i="1"/>
  <c r="E118" i="1"/>
  <c r="D118" i="1"/>
  <c r="D117" i="1"/>
  <c r="D115" i="1"/>
  <c r="D114" i="1"/>
  <c r="D113" i="1"/>
  <c r="G112" i="1"/>
  <c r="F112" i="1"/>
  <c r="E112" i="1"/>
  <c r="D111" i="1"/>
  <c r="D109" i="1"/>
  <c r="D108" i="1"/>
  <c r="D107" i="1"/>
  <c r="G106" i="1"/>
  <c r="D106" i="1"/>
  <c r="F106" i="1"/>
  <c r="E106" i="1"/>
  <c r="D105" i="1"/>
  <c r="D103" i="1"/>
  <c r="D102" i="1"/>
  <c r="D101" i="1"/>
  <c r="G100" i="1"/>
  <c r="D100" i="1"/>
  <c r="F100" i="1"/>
  <c r="E100" i="1"/>
  <c r="D99" i="1"/>
  <c r="D97" i="1"/>
  <c r="D96" i="1"/>
  <c r="D95" i="1"/>
  <c r="G94" i="1"/>
  <c r="D94" i="1"/>
  <c r="F94" i="1"/>
  <c r="E94" i="1"/>
  <c r="D93" i="1"/>
  <c r="D92" i="1"/>
  <c r="D91" i="1"/>
  <c r="D90" i="1"/>
  <c r="G89" i="1"/>
  <c r="D89" i="1"/>
  <c r="F89" i="1"/>
  <c r="E89" i="1"/>
  <c r="D88" i="1"/>
  <c r="D87" i="1"/>
  <c r="D86" i="1"/>
  <c r="D85" i="1"/>
  <c r="G84" i="1"/>
  <c r="D84" i="1"/>
  <c r="F84" i="1"/>
  <c r="E84" i="1"/>
  <c r="D83" i="1"/>
  <c r="D81" i="1"/>
  <c r="D80" i="1"/>
  <c r="D79" i="1"/>
  <c r="G78" i="1"/>
  <c r="D78" i="1"/>
  <c r="F78" i="1"/>
  <c r="E78" i="1"/>
  <c r="D77" i="1"/>
  <c r="D75" i="1"/>
  <c r="D74" i="1"/>
  <c r="D73" i="1"/>
  <c r="G72" i="1"/>
  <c r="D72" i="1"/>
  <c r="F72" i="1"/>
  <c r="E72" i="1"/>
  <c r="D71" i="1"/>
  <c r="D70" i="1"/>
  <c r="D69" i="1"/>
  <c r="D68" i="1"/>
  <c r="G67" i="1"/>
  <c r="D67" i="1"/>
  <c r="F67" i="1"/>
  <c r="E67" i="1"/>
  <c r="D66" i="1"/>
  <c r="D65" i="1"/>
  <c r="D64" i="1"/>
  <c r="D63" i="1"/>
  <c r="G62" i="1"/>
  <c r="F62" i="1"/>
  <c r="E62" i="1"/>
  <c r="D62" i="1"/>
  <c r="D61" i="1"/>
  <c r="D60" i="1"/>
  <c r="D59" i="1"/>
  <c r="D58" i="1"/>
  <c r="G57" i="1"/>
  <c r="F57" i="1"/>
  <c r="E57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74" i="1"/>
  <c r="D41" i="1"/>
  <c r="D40" i="1"/>
  <c r="D39" i="1"/>
  <c r="D38" i="1"/>
  <c r="D36" i="1"/>
  <c r="D34" i="1"/>
  <c r="D32" i="1"/>
  <c r="D31" i="1"/>
  <c r="D28" i="1"/>
  <c r="D27" i="1"/>
  <c r="D25" i="1"/>
  <c r="D23" i="1"/>
  <c r="D22" i="1"/>
  <c r="D21" i="1"/>
  <c r="D20" i="1"/>
  <c r="D19" i="1"/>
  <c r="D18" i="1"/>
  <c r="D15" i="1"/>
  <c r="D14" i="1"/>
  <c r="G13" i="1"/>
  <c r="D13" i="1"/>
  <c r="D489" i="1"/>
  <c r="D345" i="1"/>
  <c r="D457" i="1"/>
  <c r="D424" i="1"/>
  <c r="D276" i="1"/>
  <c r="D490" i="1"/>
  <c r="D483" i="1"/>
  <c r="D358" i="1"/>
  <c r="D385" i="1"/>
  <c r="D112" i="1"/>
  <c r="E488" i="1"/>
  <c r="D494" i="1"/>
  <c r="D467" i="1"/>
  <c r="E466" i="1"/>
  <c r="D309" i="1"/>
  <c r="D303" i="1"/>
  <c r="D151" i="1"/>
  <c r="D446" i="1"/>
  <c r="E438" i="1"/>
  <c r="D493" i="1"/>
  <c r="F438" i="1"/>
  <c r="D488" i="1"/>
  <c r="G438" i="1"/>
  <c r="D477" i="1"/>
  <c r="D459" i="1"/>
  <c r="D440" i="1"/>
  <c r="D438" i="1"/>
</calcChain>
</file>

<file path=xl/sharedStrings.xml><?xml version="1.0" encoding="utf-8"?>
<sst xmlns="http://schemas.openxmlformats.org/spreadsheetml/2006/main" count="917" uniqueCount="173">
  <si>
    <t>PATVIRTINTA</t>
  </si>
  <si>
    <t>Panevėžio rajono savivaldybės tarybos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</si>
  <si>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</si>
  <si>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</si>
  <si>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</si>
  <si>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</si>
  <si>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</si>
  <si>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</si>
  <si>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</si>
  <si>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</si>
  <si>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</si>
  <si>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</si>
  <si>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</si>
  <si>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</si>
  <si>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</si>
  <si>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</si>
  <si>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</si>
  <si>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</si>
  <si>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</si>
  <si>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</si>
  <si>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</si>
  <si>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</si>
  <si>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</si>
  <si>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</si>
  <si>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</si>
  <si>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</si>
  <si>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</si>
  <si>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</si>
  <si>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</si>
  <si>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</si>
  <si>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</si>
  <si>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</si>
  <si>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</si>
  <si>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</si>
  <si>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</si>
  <si>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</si>
  <si>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</si>
  <si>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</si>
  <si>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</si>
  <si>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</si>
  <si>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</si>
  <si>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</si>
  <si>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</si>
  <si>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</si>
  <si>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</si>
  <si>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</si>
  <si>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</si>
  <si>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</si>
  <si>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</si>
  <si>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</si>
  <si>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</si>
  <si>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</si>
  <si>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</si>
  <si>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</si>
  <si>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</si>
  <si>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</si>
  <si>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</si>
  <si>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</si>
  <si>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</si>
  <si>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</si>
  <si>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</si>
  <si>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</si>
  <si>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</si>
  <si>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</si>
  <si>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</si>
  <si>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</si>
  <si>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</si>
  <si>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</si>
  <si>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</si>
  <si>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</si>
  <si>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</si>
  <si>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</si>
  <si>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</si>
  <si>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</si>
  <si>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</si>
  <si>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</si>
  <si>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</si>
  <si>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</si>
  <si>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</si>
  <si>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</si>
  <si>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</si>
  <si>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</si>
  <si>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</si>
  <si>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</si>
  <si>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</si>
  <si>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</si>
  <si>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</si>
  <si>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</si>
  <si>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</si>
  <si>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</si>
  <si>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</si>
  <si>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</si>
  <si>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</si>
  <si>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</si>
  <si>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</si>
  <si>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</si>
  <si>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</si>
  <si>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</si>
  <si>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</si>
  <si>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</si>
  <si>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</si>
  <si>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</si>
  <si>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</si>
  <si>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</si>
  <si>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</si>
  <si>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</si>
  <si>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</si>
  <si>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</si>
  <si>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</si>
  <si>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</si>
  <si>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</si>
  <si>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</si>
  <si>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</si>
  <si>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</si>
  <si>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</si>
  <si>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</si>
  <si>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</si>
  <si>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</si>
  <si>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</si>
  <si>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</si>
  <si>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</si>
  <si>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</si>
  <si>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</si>
  <si>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</si>
  <si>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</si>
  <si>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</si>
  <si>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</si>
  <si>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</si>
  <si>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</si>
  <si>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</si>
  <si>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</si>
  <si>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</si>
  <si>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</si>
  <si>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</si>
  <si>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</si>
  <si>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</si>
  <si>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</si>
  <si>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</si>
  <si>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</si>
  <si>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</si>
  <si>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</si>
  <si>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</si>
  <si>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</si>
  <si>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</si>
  <si>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</si>
  <si>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</si>
  <si>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</si>
  <si>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</si>
  <si>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</si>
  <si>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</si>
  <si>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</si>
  <si>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</si>
  <si>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</si>
  <si>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</si>
  <si>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</si>
  <si>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</si>
  <si>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</si>
  <si>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</si>
  <si>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</si>
  <si>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</si>
  <si>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</si>
  <si>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</si>
  <si>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</si>
  <si>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</si>
  <si>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</si>
  <si>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Ramygalos klubui „Savos erdvės"</t>
  </si>
  <si>
    <t>dotacija projekto pagal „ERASMUS+" programą vykdymui</t>
  </si>
  <si>
    <t xml:space="preserve">valstybės biudžeto lėšos </t>
  </si>
  <si>
    <t>valstybės biudžeto lėšos (darbo apmokėjimo įstatymui laipsniškai įgyvendinti)</t>
  </si>
  <si>
    <t>savivaldybės biudžeto lėšos(Dembavos progimnazijos pastatui modernizuoti)</t>
  </si>
  <si>
    <t>valstybės biudžeto lėšos(Dembavos progimnazijos pastatui modernizuoti)</t>
  </si>
  <si>
    <t>savivaldybės biudžeto lėšos teisinei registracijai</t>
  </si>
  <si>
    <t>2017 m. lapkričio 23 d. sprendimu Nr. T-206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</si>
</sst>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6" fillId="0" borderId="0"/>
    <xf numFmtId="0" fontId="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9" fillId="5" borderId="16" xfId="3" applyNumberFormat="1" applyFont="1" applyFill="1" applyBorder="1" applyAlignment="1">
      <alignment vertical="center"/>
    </xf>
    <xf numFmtId="0" fontId="18" fillId="0" borderId="0" xfId="0" applyFont="1"/>
    <xf numFmtId="164" fontId="11" fillId="5" borderId="2" xfId="3" applyNumberFormat="1" applyFont="1" applyFill="1" applyBorder="1" applyAlignment="1">
      <alignment vertical="center"/>
    </xf>
    <xf numFmtId="164" fontId="9" fillId="5" borderId="2" xfId="3" applyNumberFormat="1" applyFont="1" applyFill="1" applyBorder="1" applyAlignment="1">
      <alignment vertical="center"/>
    </xf>
    <xf numFmtId="164" fontId="9" fillId="4" borderId="3" xfId="0" applyNumberFormat="1" applyFont="1" applyFill="1" applyBorder="1"/>
    <xf numFmtId="0" fontId="9" fillId="4" borderId="1" xfId="0" applyFont="1" applyFill="1" applyBorder="1" applyAlignment="1">
      <alignment horizontal="right"/>
    </xf>
    <xf numFmtId="164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19" fillId="0" borderId="0" xfId="0" applyFont="1"/>
    <xf numFmtId="164" fontId="10" fillId="5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1" fontId="20" fillId="5" borderId="1" xfId="3" applyNumberFormat="1" applyFont="1" applyFill="1" applyBorder="1" applyAlignment="1">
      <alignment vertical="center"/>
    </xf>
    <xf numFmtId="164" fontId="20" fillId="5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3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left"/>
    </xf>
    <xf numFmtId="164" fontId="0" fillId="0" borderId="0" xfId="0" applyNumberFormat="1"/>
    <xf numFmtId="0" fontId="9" fillId="4" borderId="2" xfId="0" applyFont="1" applyFill="1" applyBorder="1" applyAlignment="1">
      <alignment horizontal="left"/>
    </xf>
    <xf numFmtId="164" fontId="11" fillId="4" borderId="1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/>
    </xf>
    <xf numFmtId="0" fontId="15" fillId="4" borderId="2" xfId="0" applyFont="1" applyFill="1" applyBorder="1"/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left" vertical="center"/>
    </xf>
    <xf numFmtId="49" fontId="8" fillId="4" borderId="1" xfId="2" applyNumberFormat="1" applyFont="1" applyFill="1" applyBorder="1" applyAlignment="1" applyProtection="1">
      <alignment horizontal="left" vertical="center"/>
    </xf>
    <xf numFmtId="164" fontId="7" fillId="4" borderId="1" xfId="2" applyNumberFormat="1" applyFont="1" applyFill="1" applyBorder="1" applyAlignment="1" applyProtection="1">
      <alignment horizontal="right" vertical="center"/>
    </xf>
    <xf numFmtId="1" fontId="7" fillId="4" borderId="1" xfId="2" applyNumberFormat="1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>
      <alignment horizontal="right"/>
    </xf>
    <xf numFmtId="1" fontId="8" fillId="4" borderId="1" xfId="2" applyNumberFormat="1" applyFont="1" applyFill="1" applyBorder="1" applyAlignment="1" applyProtection="1"/>
    <xf numFmtId="1" fontId="10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0" fontId="9" fillId="4" borderId="1" xfId="1" applyFont="1" applyFill="1" applyBorder="1" applyAlignment="1">
      <alignment horizontal="right"/>
    </xf>
    <xf numFmtId="1" fontId="9" fillId="4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/>
    <xf numFmtId="0" fontId="7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49" fontId="10" fillId="4" borderId="4" xfId="0" applyNumberFormat="1" applyFont="1" applyFill="1" applyBorder="1" applyAlignment="1">
      <alignment horizontal="right"/>
    </xf>
    <xf numFmtId="164" fontId="9" fillId="4" borderId="4" xfId="0" applyNumberFormat="1" applyFont="1" applyFill="1" applyBorder="1"/>
    <xf numFmtId="49" fontId="10" fillId="4" borderId="2" xfId="0" applyNumberFormat="1" applyFont="1" applyFill="1" applyBorder="1" applyAlignment="1">
      <alignment horizontal="right"/>
    </xf>
    <xf numFmtId="164" fontId="9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/>
    <xf numFmtId="0" fontId="9" fillId="4" borderId="7" xfId="0" applyFont="1" applyFill="1" applyBorder="1" applyAlignment="1">
      <alignment horizontal="right"/>
    </xf>
    <xf numFmtId="0" fontId="5" fillId="4" borderId="2" xfId="0" applyFont="1" applyFill="1" applyBorder="1"/>
    <xf numFmtId="0" fontId="14" fillId="4" borderId="9" xfId="0" applyFont="1" applyFill="1" applyBorder="1" applyAlignment="1"/>
    <xf numFmtId="164" fontId="11" fillId="4" borderId="2" xfId="0" applyNumberFormat="1" applyFont="1" applyFill="1" applyBorder="1"/>
    <xf numFmtId="0" fontId="5" fillId="4" borderId="9" xfId="0" applyFont="1" applyFill="1" applyBorder="1"/>
    <xf numFmtId="164" fontId="9" fillId="4" borderId="9" xfId="0" applyNumberFormat="1" applyFont="1" applyFill="1" applyBorder="1"/>
    <xf numFmtId="0" fontId="9" fillId="4" borderId="2" xfId="0" applyFont="1" applyFill="1" applyBorder="1" applyAlignment="1">
      <alignment horizontal="right"/>
    </xf>
    <xf numFmtId="0" fontId="0" fillId="5" borderId="2" xfId="0" applyFill="1" applyBorder="1"/>
    <xf numFmtId="164" fontId="9" fillId="5" borderId="2" xfId="0" applyNumberFormat="1" applyFont="1" applyFill="1" applyBorder="1"/>
    <xf numFmtId="1" fontId="9" fillId="5" borderId="2" xfId="0" applyNumberFormat="1" applyFont="1" applyFill="1" applyBorder="1"/>
    <xf numFmtId="1" fontId="5" fillId="4" borderId="2" xfId="0" applyNumberFormat="1" applyFont="1" applyFill="1" applyBorder="1" applyAlignment="1">
      <alignment vertical="center"/>
    </xf>
    <xf numFmtId="0" fontId="0" fillId="5" borderId="9" xfId="0" applyFill="1" applyBorder="1"/>
    <xf numFmtId="0" fontId="7" fillId="6" borderId="2" xfId="0" applyFont="1" applyFill="1" applyBorder="1" applyAlignment="1">
      <alignment vertical="center"/>
    </xf>
    <xf numFmtId="164" fontId="7" fillId="6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7" fillId="4" borderId="4" xfId="2" applyNumberFormat="1" applyFont="1" applyFill="1" applyBorder="1" applyAlignment="1" applyProtection="1">
      <alignment horizontal="center" vertical="top" wrapText="1"/>
    </xf>
    <xf numFmtId="0" fontId="7" fillId="4" borderId="8" xfId="2" applyNumberFormat="1" applyFont="1" applyFill="1" applyBorder="1" applyAlignment="1" applyProtection="1">
      <alignment horizontal="center" vertical="top" wrapText="1"/>
    </xf>
    <xf numFmtId="0" fontId="7" fillId="4" borderId="3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/>
    </xf>
    <xf numFmtId="0" fontId="1" fillId="5" borderId="15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</cellXfs>
  <cellStyles count="4">
    <cellStyle name="Excel Built-in Normal" xfId="1"/>
    <cellStyle name="Excel_BuiltIn_4 antraštė" xfId="2"/>
    <cellStyle name="Geras" xfId="3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1"/>
  <sheetViews>
    <sheetView tabSelected="1" workbookViewId="0">
      <selection activeCell="C1" sqref="C1:G4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</cols>
  <sheetData>
    <row r="1" spans="1:9" ht="15.75" x14ac:dyDescent="0.25">
      <c r="A1" s="1"/>
      <c r="B1" s="1"/>
      <c r="C1" s="1" t="s">
        <v>0</v>
      </c>
      <c r="D1" s="1"/>
      <c r="E1" s="1"/>
      <c r="F1" s="1"/>
    </row>
    <row r="2" spans="1:9" ht="15.75" x14ac:dyDescent="0.25">
      <c r="A2" s="1"/>
      <c r="B2" s="1"/>
      <c r="C2" s="1" t="s">
        <v>1</v>
      </c>
      <c r="D2" s="1"/>
      <c r="E2" s="1"/>
      <c r="F2" s="1"/>
    </row>
    <row r="3" spans="1:9" ht="15.75" x14ac:dyDescent="0.25">
      <c r="A3" s="1"/>
      <c r="B3" s="1"/>
      <c r="C3" s="1" t="s">
        <v>172</v>
      </c>
      <c r="D3" s="1"/>
      <c r="E3" s="1"/>
      <c r="F3" s="1"/>
    </row>
    <row r="4" spans="1:9" ht="15.75" x14ac:dyDescent="0.25">
      <c r="A4" s="1"/>
      <c r="B4" s="1"/>
      <c r="C4" s="1" t="s">
        <v>2</v>
      </c>
      <c r="D4" s="1"/>
      <c r="E4" s="1"/>
      <c r="F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105" t="s">
        <v>3</v>
      </c>
      <c r="B7" s="105"/>
      <c r="C7" s="105"/>
      <c r="D7" s="105"/>
      <c r="E7" s="105"/>
      <c r="F7" s="105"/>
      <c r="G7" s="10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48"/>
      <c r="B9" s="48"/>
      <c r="C9" s="48"/>
      <c r="D9" s="48"/>
      <c r="E9" s="48"/>
      <c r="F9" s="106" t="s">
        <v>4</v>
      </c>
      <c r="G9" s="106"/>
    </row>
    <row r="10" spans="1:9" ht="12.75" customHeight="1" x14ac:dyDescent="0.25">
      <c r="A10" s="107" t="s">
        <v>5</v>
      </c>
      <c r="B10" s="108" t="s">
        <v>6</v>
      </c>
      <c r="C10" s="107" t="s">
        <v>7</v>
      </c>
      <c r="D10" s="108" t="s">
        <v>8</v>
      </c>
      <c r="E10" s="108" t="s">
        <v>9</v>
      </c>
      <c r="F10" s="108"/>
      <c r="G10" s="108"/>
    </row>
    <row r="11" spans="1:9" x14ac:dyDescent="0.25">
      <c r="A11" s="107"/>
      <c r="B11" s="108"/>
      <c r="C11" s="107"/>
      <c r="D11" s="108"/>
      <c r="E11" s="108" t="s">
        <v>10</v>
      </c>
      <c r="F11" s="108"/>
      <c r="G11" s="108" t="s">
        <v>11</v>
      </c>
    </row>
    <row r="12" spans="1:9" ht="38.25" x14ac:dyDescent="0.25">
      <c r="A12" s="107"/>
      <c r="B12" s="108"/>
      <c r="C12" s="107"/>
      <c r="D12" s="108"/>
      <c r="E12" s="49" t="s">
        <v>12</v>
      </c>
      <c r="F12" s="50" t="s">
        <v>13</v>
      </c>
      <c r="G12" s="108"/>
    </row>
    <row r="13" spans="1:9" s="4" customFormat="1" ht="15" customHeight="1" x14ac:dyDescent="0.25">
      <c r="A13" s="102" t="s">
        <v>14</v>
      </c>
      <c r="B13" s="51" t="s">
        <v>15</v>
      </c>
      <c r="C13" s="52"/>
      <c r="D13" s="53">
        <f>SUM(G13+E13)</f>
        <v>68.099999999999994</v>
      </c>
      <c r="E13" s="53">
        <f>SUM(E14:E16)</f>
        <v>68.099999999999994</v>
      </c>
      <c r="F13" s="53">
        <f>SUM(F14:F16)</f>
        <v>48.500000000000007</v>
      </c>
      <c r="G13" s="54">
        <f>SUM(G14:G15)</f>
        <v>0</v>
      </c>
      <c r="I13" s="5"/>
    </row>
    <row r="14" spans="1:9" s="4" customFormat="1" ht="12.75" customHeight="1" x14ac:dyDescent="0.25">
      <c r="A14" s="103"/>
      <c r="B14" s="14" t="s">
        <v>16</v>
      </c>
      <c r="C14" s="55" t="s">
        <v>17</v>
      </c>
      <c r="D14" s="15">
        <f t="shared" ref="D14:D19" si="0">SUM(G14+E14)</f>
        <v>67.099999999999994</v>
      </c>
      <c r="E14" s="15">
        <v>67.099999999999994</v>
      </c>
      <c r="F14" s="15">
        <v>47.7</v>
      </c>
      <c r="G14" s="56"/>
      <c r="I14" s="5"/>
    </row>
    <row r="15" spans="1:9" s="4" customFormat="1" ht="12.75" customHeight="1" x14ac:dyDescent="0.25">
      <c r="A15" s="103"/>
      <c r="B15" s="14" t="s">
        <v>18</v>
      </c>
      <c r="C15" s="55" t="s">
        <v>17</v>
      </c>
      <c r="D15" s="15">
        <f t="shared" si="0"/>
        <v>0.9</v>
      </c>
      <c r="E15" s="15">
        <v>0.9</v>
      </c>
      <c r="F15" s="15">
        <v>0.7</v>
      </c>
      <c r="G15" s="57"/>
      <c r="I15" s="5"/>
    </row>
    <row r="16" spans="1:9" s="4" customFormat="1" ht="12.75" customHeight="1" x14ac:dyDescent="0.25">
      <c r="A16" s="104"/>
      <c r="B16" s="58" t="s">
        <v>168</v>
      </c>
      <c r="C16" s="55" t="s">
        <v>17</v>
      </c>
      <c r="D16" s="15">
        <f t="shared" si="0"/>
        <v>0.1</v>
      </c>
      <c r="E16" s="15">
        <v>0.1</v>
      </c>
      <c r="F16" s="15">
        <v>0.1</v>
      </c>
      <c r="G16" s="57"/>
      <c r="I16" s="5"/>
    </row>
    <row r="17" spans="1:8" ht="15" customHeight="1" x14ac:dyDescent="0.25">
      <c r="A17" s="94" t="s">
        <v>19</v>
      </c>
      <c r="B17" s="6" t="s">
        <v>20</v>
      </c>
      <c r="C17" s="7"/>
      <c r="D17" s="8">
        <f>SUM(G17+E17)</f>
        <v>11935.700000000003</v>
      </c>
      <c r="E17" s="8">
        <f>SUM(E56+E55+E53+E52+E51+E49+E48+E47+E45+E44+E43+E42+E40+E39+E38+E36+E31+E28+E27+E25+E22+E21+E20+E18+E34+E41+E54+E30+E35+E24+E26+E29+E37+E46+E23+E50)</f>
        <v>8900.2000000000025</v>
      </c>
      <c r="F17" s="8">
        <f>SUM(F56+F55+F53+F52+F51+F49+F48+F47+F45+F44+F43+F42+F40+F39+F38+F36+F31+F28+F27+F25+F22+F21+F20+F18+F34+F41+F54+F30+F35+F24+F26+F29+F37+F46+F23+F50)</f>
        <v>2774.3</v>
      </c>
      <c r="G17" s="8">
        <f>SUM(G56+G55+G53+G52+G51+G49+G48+G47+G45+G44+G43+G42+G40+G39+G38+G36+G31+G28+G27+G25+G22+G21+G20+G18+G34+G41+G54+G30+G35+G24+G26+G29)</f>
        <v>3035.5</v>
      </c>
    </row>
    <row r="18" spans="1:8" ht="12.75" customHeight="1" x14ac:dyDescent="0.25">
      <c r="A18" s="95"/>
      <c r="B18" s="14" t="s">
        <v>16</v>
      </c>
      <c r="C18" s="55" t="s">
        <v>17</v>
      </c>
      <c r="D18" s="9">
        <f t="shared" si="0"/>
        <v>3437.8</v>
      </c>
      <c r="E18" s="9">
        <v>2741</v>
      </c>
      <c r="F18" s="9">
        <v>1715.9</v>
      </c>
      <c r="G18" s="9">
        <v>696.8</v>
      </c>
      <c r="H18" s="10"/>
    </row>
    <row r="19" spans="1:8" ht="12.75" customHeight="1" x14ac:dyDescent="0.25">
      <c r="A19" s="95"/>
      <c r="B19" s="58" t="s">
        <v>21</v>
      </c>
      <c r="C19" s="59"/>
      <c r="D19" s="11">
        <f t="shared" si="0"/>
        <v>3.5</v>
      </c>
      <c r="E19" s="11">
        <v>3.5</v>
      </c>
      <c r="F19" s="12"/>
      <c r="G19" s="12"/>
      <c r="H19" s="10"/>
    </row>
    <row r="20" spans="1:8" ht="12.95" customHeight="1" x14ac:dyDescent="0.25">
      <c r="A20" s="95"/>
      <c r="B20" s="14" t="s">
        <v>18</v>
      </c>
      <c r="C20" s="55" t="s">
        <v>17</v>
      </c>
      <c r="D20" s="13">
        <f t="shared" ref="D20:D95" si="1">SUM(G20+E20)</f>
        <v>11.1</v>
      </c>
      <c r="E20" s="13">
        <v>11.1</v>
      </c>
      <c r="F20" s="13">
        <v>8.5</v>
      </c>
      <c r="G20" s="13"/>
    </row>
    <row r="21" spans="1:8" ht="12.95" customHeight="1" x14ac:dyDescent="0.25">
      <c r="A21" s="95"/>
      <c r="B21" s="14" t="s">
        <v>22</v>
      </c>
      <c r="C21" s="55" t="s">
        <v>17</v>
      </c>
      <c r="D21" s="15">
        <f t="shared" si="1"/>
        <v>28</v>
      </c>
      <c r="E21" s="15">
        <v>28</v>
      </c>
      <c r="F21" s="15"/>
      <c r="G21" s="15"/>
    </row>
    <row r="22" spans="1:8" ht="12.95" customHeight="1" x14ac:dyDescent="0.25">
      <c r="A22" s="95"/>
      <c r="B22" s="14" t="s">
        <v>23</v>
      </c>
      <c r="C22" s="55" t="s">
        <v>17</v>
      </c>
      <c r="D22" s="15">
        <f t="shared" si="1"/>
        <v>1361.9</v>
      </c>
      <c r="E22" s="15">
        <v>1361.9</v>
      </c>
      <c r="F22" s="15">
        <v>648.70000000000005</v>
      </c>
      <c r="G22" s="15"/>
    </row>
    <row r="23" spans="1:8" ht="12.95" customHeight="1" x14ac:dyDescent="0.25">
      <c r="A23" s="95"/>
      <c r="B23" s="14" t="s">
        <v>24</v>
      </c>
      <c r="C23" s="55" t="s">
        <v>17</v>
      </c>
      <c r="D23" s="15">
        <f t="shared" si="1"/>
        <v>1.2</v>
      </c>
      <c r="E23" s="15">
        <v>1.2</v>
      </c>
      <c r="F23" s="15">
        <v>0.8</v>
      </c>
      <c r="G23" s="15"/>
    </row>
    <row r="24" spans="1:8" ht="12.95" customHeight="1" x14ac:dyDescent="0.25">
      <c r="A24" s="95"/>
      <c r="B24" s="58" t="s">
        <v>168</v>
      </c>
      <c r="C24" s="55" t="s">
        <v>17</v>
      </c>
      <c r="D24" s="15">
        <f t="shared" si="1"/>
        <v>14.5</v>
      </c>
      <c r="E24" s="15">
        <v>14.5</v>
      </c>
      <c r="F24" s="15">
        <v>11.1</v>
      </c>
      <c r="G24" s="15"/>
    </row>
    <row r="25" spans="1:8" ht="12.95" customHeight="1" x14ac:dyDescent="0.25">
      <c r="A25" s="95"/>
      <c r="B25" s="14" t="s">
        <v>16</v>
      </c>
      <c r="C25" s="55" t="s">
        <v>25</v>
      </c>
      <c r="D25" s="15">
        <f t="shared" si="1"/>
        <v>59</v>
      </c>
      <c r="E25" s="15">
        <v>57.4</v>
      </c>
      <c r="F25" s="15">
        <v>16.3</v>
      </c>
      <c r="G25" s="15">
        <v>1.6</v>
      </c>
      <c r="H25" s="10"/>
    </row>
    <row r="26" spans="1:8" ht="12.95" customHeight="1" x14ac:dyDescent="0.25">
      <c r="A26" s="95"/>
      <c r="B26" s="58" t="s">
        <v>169</v>
      </c>
      <c r="C26" s="55" t="s">
        <v>25</v>
      </c>
      <c r="D26" s="15">
        <f t="shared" si="1"/>
        <v>40</v>
      </c>
      <c r="E26" s="15"/>
      <c r="F26" s="15"/>
      <c r="G26" s="15">
        <v>40</v>
      </c>
      <c r="H26" s="10"/>
    </row>
    <row r="27" spans="1:8" ht="12.95" customHeight="1" x14ac:dyDescent="0.25">
      <c r="A27" s="95"/>
      <c r="B27" s="14" t="s">
        <v>26</v>
      </c>
      <c r="C27" s="55" t="s">
        <v>25</v>
      </c>
      <c r="D27" s="15">
        <f t="shared" si="1"/>
        <v>4.9000000000000004</v>
      </c>
      <c r="E27" s="15">
        <v>4.9000000000000004</v>
      </c>
      <c r="F27" s="15"/>
      <c r="G27" s="15"/>
    </row>
    <row r="28" spans="1:8" ht="12.95" customHeight="1" x14ac:dyDescent="0.25">
      <c r="A28" s="95"/>
      <c r="B28" s="14" t="s">
        <v>24</v>
      </c>
      <c r="C28" s="55" t="s">
        <v>25</v>
      </c>
      <c r="D28" s="15">
        <f t="shared" si="1"/>
        <v>39.299999999999997</v>
      </c>
      <c r="E28" s="15">
        <v>39.299999999999997</v>
      </c>
      <c r="F28" s="15"/>
      <c r="G28" s="15"/>
    </row>
    <row r="29" spans="1:8" ht="12.95" customHeight="1" x14ac:dyDescent="0.25">
      <c r="A29" s="95"/>
      <c r="B29" s="58" t="s">
        <v>170</v>
      </c>
      <c r="C29" s="55" t="s">
        <v>25</v>
      </c>
      <c r="D29" s="15">
        <f t="shared" si="1"/>
        <v>80</v>
      </c>
      <c r="E29" s="15"/>
      <c r="F29" s="15"/>
      <c r="G29" s="15">
        <v>80</v>
      </c>
    </row>
    <row r="30" spans="1:8" ht="12.95" customHeight="1" x14ac:dyDescent="0.25">
      <c r="A30" s="95"/>
      <c r="B30" s="60" t="s">
        <v>166</v>
      </c>
      <c r="C30" s="55" t="s">
        <v>25</v>
      </c>
      <c r="D30" s="15">
        <f t="shared" si="1"/>
        <v>48</v>
      </c>
      <c r="E30" s="15">
        <v>48</v>
      </c>
      <c r="F30" s="15"/>
      <c r="G30" s="15"/>
    </row>
    <row r="31" spans="1:8" ht="12.95" customHeight="1" x14ac:dyDescent="0.25">
      <c r="A31" s="95"/>
      <c r="B31" s="14" t="s">
        <v>16</v>
      </c>
      <c r="C31" s="55" t="s">
        <v>28</v>
      </c>
      <c r="D31" s="15">
        <f t="shared" si="1"/>
        <v>293.3</v>
      </c>
      <c r="E31" s="15">
        <v>274.60000000000002</v>
      </c>
      <c r="F31" s="15">
        <v>58.2</v>
      </c>
      <c r="G31" s="15">
        <v>18.7</v>
      </c>
      <c r="H31" s="10"/>
    </row>
    <row r="32" spans="1:8" ht="12.95" customHeight="1" x14ac:dyDescent="0.25">
      <c r="A32" s="95"/>
      <c r="B32" s="58" t="s">
        <v>29</v>
      </c>
      <c r="C32" s="55"/>
      <c r="D32" s="44">
        <f t="shared" si="1"/>
        <v>2.5</v>
      </c>
      <c r="E32" s="44">
        <v>2.5</v>
      </c>
      <c r="F32" s="15"/>
      <c r="G32" s="15"/>
      <c r="H32" s="10"/>
    </row>
    <row r="33" spans="1:8" ht="12.95" customHeight="1" x14ac:dyDescent="0.25">
      <c r="A33" s="95"/>
      <c r="B33" s="58" t="s">
        <v>165</v>
      </c>
      <c r="C33" s="55"/>
      <c r="D33" s="44">
        <f t="shared" si="1"/>
        <v>0.4</v>
      </c>
      <c r="E33" s="44">
        <v>0.4</v>
      </c>
      <c r="F33" s="15"/>
      <c r="G33" s="15"/>
      <c r="H33" s="10"/>
    </row>
    <row r="34" spans="1:8" ht="12.95" customHeight="1" x14ac:dyDescent="0.25">
      <c r="A34" s="95"/>
      <c r="B34" s="14" t="s">
        <v>26</v>
      </c>
      <c r="C34" s="55" t="s">
        <v>28</v>
      </c>
      <c r="D34" s="15">
        <f t="shared" si="1"/>
        <v>323.40000000000003</v>
      </c>
      <c r="E34" s="15">
        <v>5.6</v>
      </c>
      <c r="F34" s="15">
        <v>2.5</v>
      </c>
      <c r="G34" s="15">
        <v>317.8</v>
      </c>
      <c r="H34" s="10"/>
    </row>
    <row r="35" spans="1:8" ht="12.95" customHeight="1" x14ac:dyDescent="0.25">
      <c r="A35" s="95"/>
      <c r="B35" s="14" t="s">
        <v>24</v>
      </c>
      <c r="C35" s="55" t="s">
        <v>28</v>
      </c>
      <c r="D35" s="15">
        <f t="shared" si="1"/>
        <v>38.1</v>
      </c>
      <c r="E35" s="15">
        <v>0.7</v>
      </c>
      <c r="F35" s="15">
        <v>0.3</v>
      </c>
      <c r="G35" s="15">
        <v>37.4</v>
      </c>
      <c r="H35" s="10"/>
    </row>
    <row r="36" spans="1:8" ht="12.95" customHeight="1" x14ac:dyDescent="0.25">
      <c r="A36" s="95"/>
      <c r="B36" s="14" t="s">
        <v>30</v>
      </c>
      <c r="C36" s="55" t="s">
        <v>28</v>
      </c>
      <c r="D36" s="15">
        <f t="shared" si="1"/>
        <v>50</v>
      </c>
      <c r="E36" s="15"/>
      <c r="F36" s="15"/>
      <c r="G36" s="15">
        <v>50</v>
      </c>
      <c r="H36" s="17"/>
    </row>
    <row r="37" spans="1:8" ht="12.95" customHeight="1" x14ac:dyDescent="0.25">
      <c r="A37" s="95"/>
      <c r="B37" s="58" t="s">
        <v>168</v>
      </c>
      <c r="C37" s="55" t="s">
        <v>28</v>
      </c>
      <c r="D37" s="15">
        <f t="shared" si="1"/>
        <v>1.4</v>
      </c>
      <c r="E37" s="15">
        <v>1.4</v>
      </c>
      <c r="F37" s="15">
        <v>1.1000000000000001</v>
      </c>
      <c r="G37" s="15"/>
      <c r="H37" s="17"/>
    </row>
    <row r="38" spans="1:8" ht="12.95" customHeight="1" x14ac:dyDescent="0.25">
      <c r="A38" s="95"/>
      <c r="B38" s="14" t="s">
        <v>16</v>
      </c>
      <c r="C38" s="55" t="s">
        <v>31</v>
      </c>
      <c r="D38" s="15">
        <f t="shared" si="1"/>
        <v>540.4</v>
      </c>
      <c r="E38" s="15">
        <v>378.3</v>
      </c>
      <c r="F38" s="15">
        <v>60.7</v>
      </c>
      <c r="G38" s="15">
        <v>162.1</v>
      </c>
      <c r="H38" s="10"/>
    </row>
    <row r="39" spans="1:8" ht="12.75" customHeight="1" x14ac:dyDescent="0.25">
      <c r="A39" s="95"/>
      <c r="B39" s="14" t="s">
        <v>32</v>
      </c>
      <c r="C39" s="55" t="s">
        <v>31</v>
      </c>
      <c r="D39" s="15">
        <f t="shared" si="1"/>
        <v>50</v>
      </c>
      <c r="E39" s="18"/>
      <c r="F39" s="18"/>
      <c r="G39" s="15">
        <v>50</v>
      </c>
    </row>
    <row r="40" spans="1:8" ht="12.95" customHeight="1" x14ac:dyDescent="0.25">
      <c r="A40" s="95"/>
      <c r="B40" s="14" t="s">
        <v>30</v>
      </c>
      <c r="C40" s="55" t="s">
        <v>31</v>
      </c>
      <c r="D40" s="15">
        <f t="shared" si="1"/>
        <v>80</v>
      </c>
      <c r="E40" s="15"/>
      <c r="F40" s="15"/>
      <c r="G40" s="15">
        <v>80</v>
      </c>
      <c r="H40" s="17"/>
    </row>
    <row r="41" spans="1:8" ht="12.95" customHeight="1" x14ac:dyDescent="0.25">
      <c r="A41" s="95"/>
      <c r="B41" s="14" t="s">
        <v>24</v>
      </c>
      <c r="C41" s="55" t="s">
        <v>31</v>
      </c>
      <c r="D41" s="15">
        <f t="shared" si="1"/>
        <v>1742.7</v>
      </c>
      <c r="E41" s="15">
        <v>702.7</v>
      </c>
      <c r="F41" s="15"/>
      <c r="G41" s="15">
        <v>1040</v>
      </c>
      <c r="H41" s="17"/>
    </row>
    <row r="42" spans="1:8" ht="12.95" customHeight="1" x14ac:dyDescent="0.25">
      <c r="A42" s="95"/>
      <c r="B42" s="14" t="s">
        <v>16</v>
      </c>
      <c r="C42" s="55" t="s">
        <v>33</v>
      </c>
      <c r="D42" s="15">
        <f t="shared" si="1"/>
        <v>230.1</v>
      </c>
      <c r="E42" s="15">
        <v>230.1</v>
      </c>
      <c r="F42" s="15">
        <v>174.6</v>
      </c>
      <c r="G42" s="61"/>
    </row>
    <row r="43" spans="1:8" ht="12.95" customHeight="1" x14ac:dyDescent="0.25">
      <c r="A43" s="95"/>
      <c r="B43" s="14" t="s">
        <v>18</v>
      </c>
      <c r="C43" s="55" t="s">
        <v>33</v>
      </c>
      <c r="D43" s="15">
        <f t="shared" si="1"/>
        <v>150</v>
      </c>
      <c r="E43" s="15">
        <v>150</v>
      </c>
      <c r="F43" s="61"/>
      <c r="G43" s="61"/>
    </row>
    <row r="44" spans="1:8" ht="12.95" customHeight="1" x14ac:dyDescent="0.25">
      <c r="A44" s="95"/>
      <c r="B44" s="14" t="s">
        <v>26</v>
      </c>
      <c r="C44" s="55" t="s">
        <v>33</v>
      </c>
      <c r="D44" s="15">
        <f t="shared" si="1"/>
        <v>308.7</v>
      </c>
      <c r="E44" s="15">
        <v>100</v>
      </c>
      <c r="F44" s="15">
        <v>60</v>
      </c>
      <c r="G44" s="15">
        <v>208.7</v>
      </c>
    </row>
    <row r="45" spans="1:8" ht="12.95" customHeight="1" x14ac:dyDescent="0.25">
      <c r="A45" s="95"/>
      <c r="B45" s="14" t="s">
        <v>32</v>
      </c>
      <c r="C45" s="55" t="s">
        <v>33</v>
      </c>
      <c r="D45" s="15">
        <f t="shared" si="1"/>
        <v>2101.5</v>
      </c>
      <c r="E45" s="15">
        <v>2067.5</v>
      </c>
      <c r="F45" s="15"/>
      <c r="G45" s="15">
        <v>34</v>
      </c>
    </row>
    <row r="46" spans="1:8" ht="12.95" customHeight="1" x14ac:dyDescent="0.25">
      <c r="A46" s="95"/>
      <c r="B46" s="58" t="s">
        <v>168</v>
      </c>
      <c r="C46" s="55" t="s">
        <v>33</v>
      </c>
      <c r="D46" s="15">
        <f t="shared" si="1"/>
        <v>9.8000000000000007</v>
      </c>
      <c r="E46" s="15">
        <v>9.8000000000000007</v>
      </c>
      <c r="F46" s="15">
        <v>7.5</v>
      </c>
      <c r="G46" s="15"/>
    </row>
    <row r="47" spans="1:8" ht="12.95" customHeight="1" x14ac:dyDescent="0.25">
      <c r="A47" s="95"/>
      <c r="B47" s="14" t="s">
        <v>16</v>
      </c>
      <c r="C47" s="55" t="s">
        <v>34</v>
      </c>
      <c r="D47" s="15">
        <f t="shared" si="1"/>
        <v>30</v>
      </c>
      <c r="E47" s="15">
        <v>30</v>
      </c>
      <c r="F47" s="15"/>
      <c r="G47" s="15"/>
      <c r="H47" s="10"/>
    </row>
    <row r="48" spans="1:8" ht="12.95" customHeight="1" x14ac:dyDescent="0.25">
      <c r="A48" s="95"/>
      <c r="B48" s="14" t="s">
        <v>23</v>
      </c>
      <c r="C48" s="55" t="s">
        <v>34</v>
      </c>
      <c r="D48" s="15">
        <f t="shared" si="1"/>
        <v>3.8</v>
      </c>
      <c r="E48" s="15">
        <v>3.8</v>
      </c>
      <c r="F48" s="15">
        <v>2.9</v>
      </c>
      <c r="G48" s="61"/>
    </row>
    <row r="49" spans="1:8" ht="12.95" customHeight="1" x14ac:dyDescent="0.25">
      <c r="A49" s="95"/>
      <c r="B49" s="14" t="s">
        <v>35</v>
      </c>
      <c r="C49" s="55" t="s">
        <v>34</v>
      </c>
      <c r="D49" s="15">
        <f t="shared" si="1"/>
        <v>18</v>
      </c>
      <c r="E49" s="15">
        <v>18</v>
      </c>
      <c r="F49" s="15"/>
      <c r="G49" s="61"/>
    </row>
    <row r="50" spans="1:8" ht="12.95" customHeight="1" x14ac:dyDescent="0.25">
      <c r="A50" s="95"/>
      <c r="B50" s="14" t="s">
        <v>26</v>
      </c>
      <c r="C50" s="55" t="s">
        <v>34</v>
      </c>
      <c r="D50" s="15">
        <f t="shared" si="1"/>
        <v>14</v>
      </c>
      <c r="E50" s="15">
        <v>14</v>
      </c>
      <c r="F50" s="15">
        <v>0.5</v>
      </c>
      <c r="G50" s="15"/>
      <c r="H50" s="17"/>
    </row>
    <row r="51" spans="1:8" ht="12.75" customHeight="1" x14ac:dyDescent="0.25">
      <c r="A51" s="95"/>
      <c r="B51" s="14" t="s">
        <v>16</v>
      </c>
      <c r="C51" s="55" t="s">
        <v>36</v>
      </c>
      <c r="D51" s="15">
        <f t="shared" si="1"/>
        <v>96.5</v>
      </c>
      <c r="E51" s="15">
        <v>69.7</v>
      </c>
      <c r="F51" s="15">
        <v>3</v>
      </c>
      <c r="G51" s="15">
        <v>26.8</v>
      </c>
      <c r="H51" s="10"/>
    </row>
    <row r="52" spans="1:8" ht="12.95" customHeight="1" x14ac:dyDescent="0.25">
      <c r="A52" s="95"/>
      <c r="B52" s="14" t="s">
        <v>35</v>
      </c>
      <c r="C52" s="55" t="s">
        <v>36</v>
      </c>
      <c r="D52" s="15">
        <f t="shared" si="1"/>
        <v>118.5</v>
      </c>
      <c r="E52" s="15">
        <v>88.5</v>
      </c>
      <c r="F52" s="15"/>
      <c r="G52" s="15">
        <v>30</v>
      </c>
    </row>
    <row r="53" spans="1:8" ht="12.75" customHeight="1" x14ac:dyDescent="0.25">
      <c r="A53" s="95"/>
      <c r="B53" s="14" t="s">
        <v>24</v>
      </c>
      <c r="C53" s="55" t="s">
        <v>36</v>
      </c>
      <c r="D53" s="15">
        <f t="shared" si="1"/>
        <v>0.5</v>
      </c>
      <c r="E53" s="15">
        <v>0.5</v>
      </c>
      <c r="F53" s="15"/>
      <c r="G53" s="15"/>
    </row>
    <row r="54" spans="1:8" ht="12.75" customHeight="1" x14ac:dyDescent="0.25">
      <c r="A54" s="95"/>
      <c r="B54" s="14" t="s">
        <v>26</v>
      </c>
      <c r="C54" s="55" t="s">
        <v>36</v>
      </c>
      <c r="D54" s="15">
        <f t="shared" si="1"/>
        <v>157.79999999999998</v>
      </c>
      <c r="E54" s="15">
        <v>2.2000000000000002</v>
      </c>
      <c r="F54" s="15">
        <v>1.7</v>
      </c>
      <c r="G54" s="15">
        <v>155.6</v>
      </c>
    </row>
    <row r="55" spans="1:8" ht="12.95" customHeight="1" x14ac:dyDescent="0.25">
      <c r="A55" s="95"/>
      <c r="B55" s="14" t="s">
        <v>16</v>
      </c>
      <c r="C55" s="55" t="s">
        <v>37</v>
      </c>
      <c r="D55" s="15">
        <f t="shared" si="1"/>
        <v>44.5</v>
      </c>
      <c r="E55" s="15">
        <v>38.5</v>
      </c>
      <c r="F55" s="15"/>
      <c r="G55" s="15">
        <v>6</v>
      </c>
      <c r="H55" s="10"/>
    </row>
    <row r="56" spans="1:8" ht="12.75" customHeight="1" x14ac:dyDescent="0.25">
      <c r="A56" s="95"/>
      <c r="B56" s="14" t="s">
        <v>23</v>
      </c>
      <c r="C56" s="55" t="s">
        <v>37</v>
      </c>
      <c r="D56" s="15">
        <f t="shared" si="1"/>
        <v>407</v>
      </c>
      <c r="E56" s="15">
        <v>407</v>
      </c>
      <c r="F56" s="15"/>
      <c r="G56" s="15"/>
    </row>
    <row r="57" spans="1:8" ht="15" customHeight="1" x14ac:dyDescent="0.25">
      <c r="A57" s="98" t="s">
        <v>38</v>
      </c>
      <c r="B57" s="19" t="s">
        <v>39</v>
      </c>
      <c r="C57" s="20"/>
      <c r="D57" s="21">
        <f t="shared" si="1"/>
        <v>25.6</v>
      </c>
      <c r="E57" s="21">
        <f>SUM(E58:E61)</f>
        <v>25.6</v>
      </c>
      <c r="F57" s="22">
        <f>SUM(F58:F61)</f>
        <v>0</v>
      </c>
      <c r="G57" s="22">
        <f>SUM(G58:G61)</f>
        <v>0</v>
      </c>
    </row>
    <row r="58" spans="1:8" ht="12.75" customHeight="1" x14ac:dyDescent="0.25">
      <c r="A58" s="98"/>
      <c r="B58" s="14" t="s">
        <v>16</v>
      </c>
      <c r="C58" s="55" t="s">
        <v>17</v>
      </c>
      <c r="D58" s="15">
        <f t="shared" si="1"/>
        <v>10.4</v>
      </c>
      <c r="E58" s="15">
        <v>10.4</v>
      </c>
      <c r="F58" s="61"/>
      <c r="G58" s="61"/>
    </row>
    <row r="59" spans="1:8" ht="12.95" customHeight="1" x14ac:dyDescent="0.25">
      <c r="A59" s="98"/>
      <c r="B59" s="14" t="s">
        <v>16</v>
      </c>
      <c r="C59" s="55" t="s">
        <v>31</v>
      </c>
      <c r="D59" s="15">
        <f t="shared" si="1"/>
        <v>10.199999999999999</v>
      </c>
      <c r="E59" s="15">
        <v>10.199999999999999</v>
      </c>
      <c r="F59" s="61"/>
      <c r="G59" s="61"/>
    </row>
    <row r="60" spans="1:8" ht="12.95" customHeight="1" x14ac:dyDescent="0.25">
      <c r="A60" s="98"/>
      <c r="B60" s="14" t="s">
        <v>22</v>
      </c>
      <c r="C60" s="55" t="s">
        <v>31</v>
      </c>
      <c r="D60" s="15">
        <f t="shared" si="1"/>
        <v>0.4</v>
      </c>
      <c r="E60" s="15">
        <v>0.4</v>
      </c>
      <c r="F60" s="61"/>
      <c r="G60" s="61"/>
    </row>
    <row r="61" spans="1:8" ht="12.75" customHeight="1" x14ac:dyDescent="0.25">
      <c r="A61" s="98"/>
      <c r="B61" s="14" t="s">
        <v>32</v>
      </c>
      <c r="C61" s="55" t="s">
        <v>33</v>
      </c>
      <c r="D61" s="15">
        <f t="shared" si="1"/>
        <v>4.5999999999999996</v>
      </c>
      <c r="E61" s="15">
        <v>4.5999999999999996</v>
      </c>
      <c r="F61" s="23"/>
      <c r="G61" s="23"/>
    </row>
    <row r="62" spans="1:8" ht="15" customHeight="1" x14ac:dyDescent="0.25">
      <c r="A62" s="94" t="s">
        <v>40</v>
      </c>
      <c r="B62" s="19" t="s">
        <v>41</v>
      </c>
      <c r="C62" s="20"/>
      <c r="D62" s="21">
        <f t="shared" si="1"/>
        <v>26.900000000000002</v>
      </c>
      <c r="E62" s="21">
        <f>SUM(E63:E66)</f>
        <v>26.900000000000002</v>
      </c>
      <c r="F62" s="22">
        <f>SUM(F63:F66)</f>
        <v>0</v>
      </c>
      <c r="G62" s="22">
        <f>SUM(G63:G66)</f>
        <v>0</v>
      </c>
    </row>
    <row r="63" spans="1:8" ht="12.75" customHeight="1" x14ac:dyDescent="0.25">
      <c r="A63" s="95"/>
      <c r="B63" s="14" t="s">
        <v>16</v>
      </c>
      <c r="C63" s="55" t="s">
        <v>17</v>
      </c>
      <c r="D63" s="15">
        <f t="shared" si="1"/>
        <v>13.8</v>
      </c>
      <c r="E63" s="15">
        <v>13.8</v>
      </c>
      <c r="F63" s="15"/>
      <c r="G63" s="15"/>
    </row>
    <row r="64" spans="1:8" ht="12.75" customHeight="1" x14ac:dyDescent="0.25">
      <c r="A64" s="95"/>
      <c r="B64" s="14" t="s">
        <v>16</v>
      </c>
      <c r="C64" s="55" t="s">
        <v>31</v>
      </c>
      <c r="D64" s="15">
        <f t="shared" si="1"/>
        <v>6</v>
      </c>
      <c r="E64" s="15">
        <v>6</v>
      </c>
      <c r="F64" s="15"/>
      <c r="G64" s="15"/>
    </row>
    <row r="65" spans="1:7" ht="12.75" customHeight="1" x14ac:dyDescent="0.25">
      <c r="A65" s="95"/>
      <c r="B65" s="14" t="s">
        <v>22</v>
      </c>
      <c r="C65" s="55" t="s">
        <v>31</v>
      </c>
      <c r="D65" s="15">
        <f t="shared" si="1"/>
        <v>1.3</v>
      </c>
      <c r="E65" s="15">
        <v>1.3</v>
      </c>
      <c r="F65" s="15"/>
      <c r="G65" s="15"/>
    </row>
    <row r="66" spans="1:7" ht="12.75" customHeight="1" x14ac:dyDescent="0.25">
      <c r="A66" s="96"/>
      <c r="B66" s="14" t="s">
        <v>32</v>
      </c>
      <c r="C66" s="55" t="s">
        <v>33</v>
      </c>
      <c r="D66" s="15">
        <f t="shared" si="1"/>
        <v>5.8</v>
      </c>
      <c r="E66" s="15">
        <v>5.8</v>
      </c>
      <c r="F66" s="24"/>
      <c r="G66" s="23"/>
    </row>
    <row r="67" spans="1:7" ht="15" customHeight="1" x14ac:dyDescent="0.25">
      <c r="A67" s="94" t="s">
        <v>42</v>
      </c>
      <c r="B67" s="19" t="s">
        <v>43</v>
      </c>
      <c r="C67" s="20"/>
      <c r="D67" s="21">
        <f t="shared" si="1"/>
        <v>19.7</v>
      </c>
      <c r="E67" s="21">
        <f>SUM(E68:E71)</f>
        <v>19.7</v>
      </c>
      <c r="F67" s="22">
        <f>SUM(F68:F71)</f>
        <v>0</v>
      </c>
      <c r="G67" s="22">
        <f>SUM(G68:G71)</f>
        <v>0</v>
      </c>
    </row>
    <row r="68" spans="1:7" ht="12.75" customHeight="1" x14ac:dyDescent="0.25">
      <c r="A68" s="95"/>
      <c r="B68" s="14" t="s">
        <v>16</v>
      </c>
      <c r="C68" s="55" t="s">
        <v>17</v>
      </c>
      <c r="D68" s="15">
        <f t="shared" si="1"/>
        <v>8.1</v>
      </c>
      <c r="E68" s="15">
        <v>8.1</v>
      </c>
      <c r="F68" s="15"/>
      <c r="G68" s="15"/>
    </row>
    <row r="69" spans="1:7" ht="12.75" customHeight="1" x14ac:dyDescent="0.25">
      <c r="A69" s="95"/>
      <c r="B69" s="14" t="s">
        <v>16</v>
      </c>
      <c r="C69" s="55" t="s">
        <v>31</v>
      </c>
      <c r="D69" s="15">
        <f t="shared" si="1"/>
        <v>6</v>
      </c>
      <c r="E69" s="15">
        <v>6</v>
      </c>
      <c r="F69" s="15"/>
      <c r="G69" s="15"/>
    </row>
    <row r="70" spans="1:7" ht="12.75" customHeight="1" x14ac:dyDescent="0.25">
      <c r="A70" s="95"/>
      <c r="B70" s="14" t="s">
        <v>22</v>
      </c>
      <c r="C70" s="55" t="s">
        <v>31</v>
      </c>
      <c r="D70" s="15">
        <f t="shared" si="1"/>
        <v>0.4</v>
      </c>
      <c r="E70" s="15">
        <v>0.4</v>
      </c>
      <c r="F70" s="15"/>
      <c r="G70" s="15"/>
    </row>
    <row r="71" spans="1:7" ht="12.75" customHeight="1" x14ac:dyDescent="0.25">
      <c r="A71" s="96"/>
      <c r="B71" s="14" t="s">
        <v>32</v>
      </c>
      <c r="C71" s="55" t="s">
        <v>33</v>
      </c>
      <c r="D71" s="15">
        <f t="shared" si="1"/>
        <v>5.2</v>
      </c>
      <c r="E71" s="15">
        <v>5.2</v>
      </c>
      <c r="F71" s="24"/>
      <c r="G71" s="23"/>
    </row>
    <row r="72" spans="1:7" ht="15" customHeight="1" x14ac:dyDescent="0.25">
      <c r="A72" s="94" t="s">
        <v>44</v>
      </c>
      <c r="B72" s="19" t="s">
        <v>45</v>
      </c>
      <c r="C72" s="20"/>
      <c r="D72" s="21">
        <f t="shared" si="1"/>
        <v>29.699999999999996</v>
      </c>
      <c r="E72" s="21">
        <f>SUM(E73:E77)</f>
        <v>25.799999999999997</v>
      </c>
      <c r="F72" s="22">
        <f>SUM(F73:F77)</f>
        <v>0</v>
      </c>
      <c r="G72" s="21">
        <f>SUM(G73:G77)</f>
        <v>3.9000000000000004</v>
      </c>
    </row>
    <row r="73" spans="1:7" ht="12.75" customHeight="1" x14ac:dyDescent="0.25">
      <c r="A73" s="95"/>
      <c r="B73" s="14" t="s">
        <v>16</v>
      </c>
      <c r="C73" s="55" t="s">
        <v>17</v>
      </c>
      <c r="D73" s="15">
        <f t="shared" si="1"/>
        <v>13.4</v>
      </c>
      <c r="E73" s="15">
        <v>12.1</v>
      </c>
      <c r="F73" s="15"/>
      <c r="G73" s="15">
        <v>1.3</v>
      </c>
    </row>
    <row r="74" spans="1:7" ht="12.75" customHeight="1" x14ac:dyDescent="0.25">
      <c r="A74" s="95"/>
      <c r="B74" s="14" t="s">
        <v>16</v>
      </c>
      <c r="C74" s="55" t="s">
        <v>31</v>
      </c>
      <c r="D74" s="15">
        <f t="shared" si="1"/>
        <v>6.2</v>
      </c>
      <c r="E74" s="15">
        <v>6.2</v>
      </c>
      <c r="F74" s="15"/>
      <c r="G74" s="15"/>
    </row>
    <row r="75" spans="1:7" ht="12.75" customHeight="1" x14ac:dyDescent="0.25">
      <c r="A75" s="95"/>
      <c r="B75" s="14" t="s">
        <v>22</v>
      </c>
      <c r="C75" s="55" t="s">
        <v>31</v>
      </c>
      <c r="D75" s="15">
        <f t="shared" si="1"/>
        <v>2.9</v>
      </c>
      <c r="E75" s="15">
        <v>2.9</v>
      </c>
      <c r="F75" s="15"/>
      <c r="G75" s="15"/>
    </row>
    <row r="76" spans="1:7" ht="12.75" customHeight="1" x14ac:dyDescent="0.25">
      <c r="A76" s="95"/>
      <c r="B76" s="14" t="s">
        <v>32</v>
      </c>
      <c r="C76" s="55" t="s">
        <v>31</v>
      </c>
      <c r="D76" s="15">
        <f t="shared" si="1"/>
        <v>3.3</v>
      </c>
      <c r="E76" s="15">
        <v>0.7</v>
      </c>
      <c r="F76" s="15"/>
      <c r="G76" s="15">
        <v>2.6</v>
      </c>
    </row>
    <row r="77" spans="1:7" ht="12.75" customHeight="1" x14ac:dyDescent="0.25">
      <c r="A77" s="96"/>
      <c r="B77" s="14" t="s">
        <v>32</v>
      </c>
      <c r="C77" s="55" t="s">
        <v>33</v>
      </c>
      <c r="D77" s="15">
        <f t="shared" si="1"/>
        <v>3.9</v>
      </c>
      <c r="E77" s="15">
        <v>3.9</v>
      </c>
      <c r="F77" s="24"/>
      <c r="G77" s="24"/>
    </row>
    <row r="78" spans="1:7" ht="15" customHeight="1" x14ac:dyDescent="0.25">
      <c r="A78" s="99" t="s">
        <v>46</v>
      </c>
      <c r="B78" s="19" t="s">
        <v>47</v>
      </c>
      <c r="C78" s="20"/>
      <c r="D78" s="21">
        <f t="shared" si="1"/>
        <v>20.8</v>
      </c>
      <c r="E78" s="21">
        <f>SUM(E79:E83)</f>
        <v>20.8</v>
      </c>
      <c r="F78" s="22">
        <f>SUM(F79:F83)</f>
        <v>0</v>
      </c>
      <c r="G78" s="22">
        <f>SUM(G79:G83)</f>
        <v>0</v>
      </c>
    </row>
    <row r="79" spans="1:7" ht="12.75" customHeight="1" x14ac:dyDescent="0.25">
      <c r="A79" s="100"/>
      <c r="B79" s="14" t="s">
        <v>16</v>
      </c>
      <c r="C79" s="55" t="s">
        <v>17</v>
      </c>
      <c r="D79" s="15">
        <f t="shared" si="1"/>
        <v>9.5</v>
      </c>
      <c r="E79" s="15">
        <v>9.5</v>
      </c>
      <c r="F79" s="15"/>
      <c r="G79" s="15"/>
    </row>
    <row r="80" spans="1:7" ht="12.75" customHeight="1" x14ac:dyDescent="0.25">
      <c r="A80" s="100"/>
      <c r="B80" s="14" t="s">
        <v>16</v>
      </c>
      <c r="C80" s="55" t="s">
        <v>31</v>
      </c>
      <c r="D80" s="15">
        <f t="shared" si="1"/>
        <v>3.8</v>
      </c>
      <c r="E80" s="15">
        <v>3.8</v>
      </c>
      <c r="F80" s="15"/>
      <c r="G80" s="15"/>
    </row>
    <row r="81" spans="1:7" ht="12.75" customHeight="1" x14ac:dyDescent="0.25">
      <c r="A81" s="100"/>
      <c r="B81" s="14" t="s">
        <v>22</v>
      </c>
      <c r="C81" s="55" t="s">
        <v>31</v>
      </c>
      <c r="D81" s="15">
        <f t="shared" si="1"/>
        <v>1.6</v>
      </c>
      <c r="E81" s="15">
        <v>1.6</v>
      </c>
      <c r="F81" s="15"/>
      <c r="G81" s="15"/>
    </row>
    <row r="82" spans="1:7" ht="12.75" customHeight="1" x14ac:dyDescent="0.25">
      <c r="A82" s="100"/>
      <c r="B82" s="14" t="s">
        <v>32</v>
      </c>
      <c r="C82" s="55" t="s">
        <v>31</v>
      </c>
      <c r="D82" s="15">
        <f>SUM(G82+E82)</f>
        <v>0.4</v>
      </c>
      <c r="E82" s="15">
        <v>0.4</v>
      </c>
      <c r="F82" s="15"/>
      <c r="G82" s="15"/>
    </row>
    <row r="83" spans="1:7" ht="12.75" customHeight="1" x14ac:dyDescent="0.25">
      <c r="A83" s="101"/>
      <c r="B83" s="14" t="s">
        <v>32</v>
      </c>
      <c r="C83" s="55" t="s">
        <v>33</v>
      </c>
      <c r="D83" s="15">
        <f t="shared" si="1"/>
        <v>5.5</v>
      </c>
      <c r="E83" s="15">
        <v>5.5</v>
      </c>
      <c r="F83" s="24"/>
      <c r="G83" s="23"/>
    </row>
    <row r="84" spans="1:7" ht="15" customHeight="1" x14ac:dyDescent="0.25">
      <c r="A84" s="99" t="s">
        <v>48</v>
      </c>
      <c r="B84" s="19" t="s">
        <v>49</v>
      </c>
      <c r="C84" s="20"/>
      <c r="D84" s="21">
        <f t="shared" si="1"/>
        <v>22.2</v>
      </c>
      <c r="E84" s="21">
        <f>SUM(E85:E88)</f>
        <v>22.2</v>
      </c>
      <c r="F84" s="22">
        <f>SUM(F85:F88)</f>
        <v>0</v>
      </c>
      <c r="G84" s="22">
        <f>SUM(G85:G88)</f>
        <v>0</v>
      </c>
    </row>
    <row r="85" spans="1:7" ht="12.75" customHeight="1" x14ac:dyDescent="0.25">
      <c r="A85" s="100"/>
      <c r="B85" s="14" t="s">
        <v>16</v>
      </c>
      <c r="C85" s="55" t="s">
        <v>17</v>
      </c>
      <c r="D85" s="15">
        <f t="shared" si="1"/>
        <v>11.5</v>
      </c>
      <c r="E85" s="15">
        <v>11.5</v>
      </c>
      <c r="F85" s="15"/>
      <c r="G85" s="15"/>
    </row>
    <row r="86" spans="1:7" ht="12.75" customHeight="1" x14ac:dyDescent="0.25">
      <c r="A86" s="100"/>
      <c r="B86" s="14" t="s">
        <v>16</v>
      </c>
      <c r="C86" s="55" t="s">
        <v>31</v>
      </c>
      <c r="D86" s="15">
        <f t="shared" si="1"/>
        <v>3.3</v>
      </c>
      <c r="E86" s="15">
        <v>3.3</v>
      </c>
      <c r="F86" s="15"/>
      <c r="G86" s="15"/>
    </row>
    <row r="87" spans="1:7" ht="12.75" customHeight="1" x14ac:dyDescent="0.25">
      <c r="A87" s="100"/>
      <c r="B87" s="14" t="s">
        <v>22</v>
      </c>
      <c r="C87" s="55" t="s">
        <v>31</v>
      </c>
      <c r="D87" s="15">
        <f t="shared" si="1"/>
        <v>3.5</v>
      </c>
      <c r="E87" s="15">
        <v>3.5</v>
      </c>
      <c r="F87" s="15"/>
      <c r="G87" s="15"/>
    </row>
    <row r="88" spans="1:7" ht="12.75" customHeight="1" x14ac:dyDescent="0.25">
      <c r="A88" s="101"/>
      <c r="B88" s="14" t="s">
        <v>32</v>
      </c>
      <c r="C88" s="55" t="s">
        <v>33</v>
      </c>
      <c r="D88" s="15">
        <f t="shared" si="1"/>
        <v>3.9</v>
      </c>
      <c r="E88" s="15">
        <v>3.9</v>
      </c>
      <c r="F88" s="24"/>
      <c r="G88" s="23"/>
    </row>
    <row r="89" spans="1:7" ht="15" customHeight="1" x14ac:dyDescent="0.25">
      <c r="A89" s="99" t="s">
        <v>50</v>
      </c>
      <c r="B89" s="19" t="s">
        <v>51</v>
      </c>
      <c r="C89" s="20"/>
      <c r="D89" s="21">
        <f t="shared" si="1"/>
        <v>18.2</v>
      </c>
      <c r="E89" s="21">
        <f>SUM(E90:E93)</f>
        <v>17.399999999999999</v>
      </c>
      <c r="F89" s="22">
        <f>SUM(F90:F93)</f>
        <v>0</v>
      </c>
      <c r="G89" s="21">
        <f>SUM(G90:G93)</f>
        <v>0.8</v>
      </c>
    </row>
    <row r="90" spans="1:7" ht="12.95" customHeight="1" x14ac:dyDescent="0.25">
      <c r="A90" s="100"/>
      <c r="B90" s="14" t="s">
        <v>16</v>
      </c>
      <c r="C90" s="55" t="s">
        <v>17</v>
      </c>
      <c r="D90" s="15">
        <f t="shared" si="1"/>
        <v>9</v>
      </c>
      <c r="E90" s="15">
        <v>9</v>
      </c>
      <c r="F90" s="15"/>
      <c r="G90" s="15"/>
    </row>
    <row r="91" spans="1:7" ht="12.95" customHeight="1" x14ac:dyDescent="0.25">
      <c r="A91" s="100"/>
      <c r="B91" s="14" t="s">
        <v>16</v>
      </c>
      <c r="C91" s="55" t="s">
        <v>31</v>
      </c>
      <c r="D91" s="15">
        <f t="shared" si="1"/>
        <v>6.2</v>
      </c>
      <c r="E91" s="15">
        <v>5.4</v>
      </c>
      <c r="F91" s="15"/>
      <c r="G91" s="15">
        <v>0.8</v>
      </c>
    </row>
    <row r="92" spans="1:7" ht="12.95" customHeight="1" x14ac:dyDescent="0.25">
      <c r="A92" s="100"/>
      <c r="B92" s="14" t="s">
        <v>22</v>
      </c>
      <c r="C92" s="55" t="s">
        <v>31</v>
      </c>
      <c r="D92" s="15">
        <f t="shared" si="1"/>
        <v>0.1</v>
      </c>
      <c r="E92" s="15">
        <v>0.1</v>
      </c>
      <c r="F92" s="15"/>
      <c r="G92" s="15"/>
    </row>
    <row r="93" spans="1:7" ht="12.95" customHeight="1" x14ac:dyDescent="0.25">
      <c r="A93" s="101"/>
      <c r="B93" s="14" t="s">
        <v>32</v>
      </c>
      <c r="C93" s="55" t="s">
        <v>33</v>
      </c>
      <c r="D93" s="15">
        <f t="shared" si="1"/>
        <v>2.9</v>
      </c>
      <c r="E93" s="15">
        <v>2.9</v>
      </c>
      <c r="F93" s="24"/>
      <c r="G93" s="23"/>
    </row>
    <row r="94" spans="1:7" ht="15" customHeight="1" x14ac:dyDescent="0.25">
      <c r="A94" s="99" t="s">
        <v>52</v>
      </c>
      <c r="B94" s="19" t="s">
        <v>53</v>
      </c>
      <c r="C94" s="20"/>
      <c r="D94" s="21">
        <f t="shared" si="1"/>
        <v>34.799999999999997</v>
      </c>
      <c r="E94" s="21">
        <f>SUM(E95:E99)</f>
        <v>34.299999999999997</v>
      </c>
      <c r="F94" s="22">
        <f>SUM(F95:F99)</f>
        <v>0</v>
      </c>
      <c r="G94" s="21">
        <f>SUM(G95:G99)</f>
        <v>0.5</v>
      </c>
    </row>
    <row r="95" spans="1:7" ht="12.75" customHeight="1" x14ac:dyDescent="0.25">
      <c r="A95" s="100"/>
      <c r="B95" s="14" t="s">
        <v>16</v>
      </c>
      <c r="C95" s="55" t="s">
        <v>17</v>
      </c>
      <c r="D95" s="15">
        <f t="shared" si="1"/>
        <v>15.6</v>
      </c>
      <c r="E95" s="15">
        <v>15.6</v>
      </c>
      <c r="F95" s="15"/>
      <c r="G95" s="15"/>
    </row>
    <row r="96" spans="1:7" ht="12.75" customHeight="1" x14ac:dyDescent="0.25">
      <c r="A96" s="100"/>
      <c r="B96" s="14" t="s">
        <v>16</v>
      </c>
      <c r="C96" s="55" t="s">
        <v>31</v>
      </c>
      <c r="D96" s="15">
        <f t="shared" ref="D96:D169" si="2">SUM(G96+E96)</f>
        <v>8.4</v>
      </c>
      <c r="E96" s="15">
        <v>7.9</v>
      </c>
      <c r="F96" s="15"/>
      <c r="G96" s="15">
        <v>0.5</v>
      </c>
    </row>
    <row r="97" spans="1:7" ht="12.75" customHeight="1" x14ac:dyDescent="0.25">
      <c r="A97" s="100"/>
      <c r="B97" s="14" t="s">
        <v>22</v>
      </c>
      <c r="C97" s="55" t="s">
        <v>31</v>
      </c>
      <c r="D97" s="15">
        <f t="shared" si="2"/>
        <v>4</v>
      </c>
      <c r="E97" s="15">
        <v>4</v>
      </c>
      <c r="F97" s="15"/>
      <c r="G97" s="15"/>
    </row>
    <row r="98" spans="1:7" ht="12.75" customHeight="1" x14ac:dyDescent="0.25">
      <c r="A98" s="100"/>
      <c r="B98" s="14" t="s">
        <v>32</v>
      </c>
      <c r="C98" s="55" t="s">
        <v>31</v>
      </c>
      <c r="D98" s="15">
        <f t="shared" si="2"/>
        <v>2.8</v>
      </c>
      <c r="E98" s="15">
        <v>2.8</v>
      </c>
      <c r="F98" s="15"/>
      <c r="G98" s="15"/>
    </row>
    <row r="99" spans="1:7" ht="12.75" customHeight="1" x14ac:dyDescent="0.25">
      <c r="A99" s="101"/>
      <c r="B99" s="14" t="s">
        <v>32</v>
      </c>
      <c r="C99" s="55" t="s">
        <v>33</v>
      </c>
      <c r="D99" s="15">
        <f t="shared" si="2"/>
        <v>4</v>
      </c>
      <c r="E99" s="15">
        <v>4</v>
      </c>
      <c r="F99" s="24"/>
      <c r="G99" s="23"/>
    </row>
    <row r="100" spans="1:7" ht="15" customHeight="1" x14ac:dyDescent="0.25">
      <c r="A100" s="99" t="s">
        <v>54</v>
      </c>
      <c r="B100" s="19" t="s">
        <v>55</v>
      </c>
      <c r="C100" s="20"/>
      <c r="D100" s="21">
        <f t="shared" si="2"/>
        <v>19.900000000000002</v>
      </c>
      <c r="E100" s="21">
        <f>SUM(E101:E105)</f>
        <v>17.600000000000001</v>
      </c>
      <c r="F100" s="22">
        <f>SUM(F101:F105)</f>
        <v>0</v>
      </c>
      <c r="G100" s="21">
        <f>SUM(G101:G105)</f>
        <v>2.2999999999999998</v>
      </c>
    </row>
    <row r="101" spans="1:7" ht="12.75" customHeight="1" x14ac:dyDescent="0.25">
      <c r="A101" s="100"/>
      <c r="B101" s="14" t="s">
        <v>16</v>
      </c>
      <c r="C101" s="55" t="s">
        <v>17</v>
      </c>
      <c r="D101" s="15">
        <f t="shared" si="2"/>
        <v>7.3</v>
      </c>
      <c r="E101" s="15">
        <v>7.3</v>
      </c>
      <c r="F101" s="15"/>
      <c r="G101" s="15"/>
    </row>
    <row r="102" spans="1:7" ht="12.75" customHeight="1" x14ac:dyDescent="0.25">
      <c r="A102" s="100"/>
      <c r="B102" s="14" t="s">
        <v>16</v>
      </c>
      <c r="C102" s="55" t="s">
        <v>31</v>
      </c>
      <c r="D102" s="15">
        <f t="shared" si="2"/>
        <v>6.7</v>
      </c>
      <c r="E102" s="15">
        <v>4.4000000000000004</v>
      </c>
      <c r="F102" s="15"/>
      <c r="G102" s="15">
        <v>2.2999999999999998</v>
      </c>
    </row>
    <row r="103" spans="1:7" ht="12.75" customHeight="1" x14ac:dyDescent="0.25">
      <c r="A103" s="100"/>
      <c r="B103" s="14" t="s">
        <v>22</v>
      </c>
      <c r="C103" s="55" t="s">
        <v>31</v>
      </c>
      <c r="D103" s="15">
        <f t="shared" si="2"/>
        <v>0.9</v>
      </c>
      <c r="E103" s="15">
        <v>0.9</v>
      </c>
      <c r="F103" s="15"/>
      <c r="G103" s="15"/>
    </row>
    <row r="104" spans="1:7" ht="12.75" customHeight="1" x14ac:dyDescent="0.25">
      <c r="A104" s="100"/>
      <c r="B104" s="14" t="s">
        <v>32</v>
      </c>
      <c r="C104" s="55" t="s">
        <v>31</v>
      </c>
      <c r="D104" s="15">
        <f>SUM(G104+E104)</f>
        <v>0.6</v>
      </c>
      <c r="E104" s="15">
        <v>0.6</v>
      </c>
      <c r="F104" s="15"/>
      <c r="G104" s="15"/>
    </row>
    <row r="105" spans="1:7" ht="12.75" customHeight="1" x14ac:dyDescent="0.25">
      <c r="A105" s="101"/>
      <c r="B105" s="14" t="s">
        <v>32</v>
      </c>
      <c r="C105" s="55" t="s">
        <v>33</v>
      </c>
      <c r="D105" s="15">
        <f t="shared" si="2"/>
        <v>4.4000000000000004</v>
      </c>
      <c r="E105" s="15">
        <v>4.4000000000000004</v>
      </c>
      <c r="F105" s="24"/>
      <c r="G105" s="23"/>
    </row>
    <row r="106" spans="1:7" ht="15" customHeight="1" x14ac:dyDescent="0.25">
      <c r="A106" s="99" t="s">
        <v>56</v>
      </c>
      <c r="B106" s="19" t="s">
        <v>57</v>
      </c>
      <c r="C106" s="20"/>
      <c r="D106" s="21">
        <f t="shared" si="2"/>
        <v>15.5</v>
      </c>
      <c r="E106" s="21">
        <f>SUM(E107:E111)</f>
        <v>15.5</v>
      </c>
      <c r="F106" s="22">
        <f>SUM(F107:F111)</f>
        <v>0</v>
      </c>
      <c r="G106" s="22">
        <f>SUM(G107:G111)</f>
        <v>0</v>
      </c>
    </row>
    <row r="107" spans="1:7" ht="12.75" customHeight="1" x14ac:dyDescent="0.25">
      <c r="A107" s="100"/>
      <c r="B107" s="14" t="s">
        <v>16</v>
      </c>
      <c r="C107" s="55" t="s">
        <v>17</v>
      </c>
      <c r="D107" s="15">
        <f t="shared" si="2"/>
        <v>6.2</v>
      </c>
      <c r="E107" s="15">
        <v>6.2</v>
      </c>
      <c r="F107" s="15"/>
      <c r="G107" s="15"/>
    </row>
    <row r="108" spans="1:7" ht="12.75" customHeight="1" x14ac:dyDescent="0.25">
      <c r="A108" s="100"/>
      <c r="B108" s="14" t="s">
        <v>16</v>
      </c>
      <c r="C108" s="55" t="s">
        <v>31</v>
      </c>
      <c r="D108" s="15">
        <f t="shared" si="2"/>
        <v>5.6</v>
      </c>
      <c r="E108" s="15">
        <v>5.6</v>
      </c>
      <c r="F108" s="15"/>
      <c r="G108" s="15"/>
    </row>
    <row r="109" spans="1:7" ht="12.75" customHeight="1" x14ac:dyDescent="0.25">
      <c r="A109" s="100"/>
      <c r="B109" s="14" t="s">
        <v>22</v>
      </c>
      <c r="C109" s="55" t="s">
        <v>31</v>
      </c>
      <c r="D109" s="15">
        <f t="shared" si="2"/>
        <v>0.5</v>
      </c>
      <c r="E109" s="15">
        <v>0.5</v>
      </c>
      <c r="F109" s="15"/>
      <c r="G109" s="15"/>
    </row>
    <row r="110" spans="1:7" ht="12.75" customHeight="1" x14ac:dyDescent="0.25">
      <c r="A110" s="100"/>
      <c r="B110" s="14" t="s">
        <v>32</v>
      </c>
      <c r="C110" s="55" t="s">
        <v>31</v>
      </c>
      <c r="D110" s="15">
        <f>SUM(G110+E110)</f>
        <v>1.5</v>
      </c>
      <c r="E110" s="15">
        <v>1.5</v>
      </c>
      <c r="F110" s="15"/>
      <c r="G110" s="15"/>
    </row>
    <row r="111" spans="1:7" ht="12.75" customHeight="1" x14ac:dyDescent="0.25">
      <c r="A111" s="101"/>
      <c r="B111" s="14" t="s">
        <v>32</v>
      </c>
      <c r="C111" s="55" t="s">
        <v>33</v>
      </c>
      <c r="D111" s="15">
        <f t="shared" si="2"/>
        <v>1.7</v>
      </c>
      <c r="E111" s="15">
        <v>1.7</v>
      </c>
      <c r="F111" s="24"/>
      <c r="G111" s="23"/>
    </row>
    <row r="112" spans="1:7" ht="15" customHeight="1" x14ac:dyDescent="0.25">
      <c r="A112" s="94" t="s">
        <v>58</v>
      </c>
      <c r="B112" s="19" t="s">
        <v>59</v>
      </c>
      <c r="C112" s="20"/>
      <c r="D112" s="21">
        <f t="shared" si="2"/>
        <v>22.099999999999998</v>
      </c>
      <c r="E112" s="21">
        <f>SUM(E113:E117)</f>
        <v>22.099999999999998</v>
      </c>
      <c r="F112" s="22">
        <f>SUM(F113:F117)</f>
        <v>0</v>
      </c>
      <c r="G112" s="22">
        <f>SUM(G113:G117)</f>
        <v>0</v>
      </c>
    </row>
    <row r="113" spans="1:14" ht="12.75" customHeight="1" x14ac:dyDescent="0.25">
      <c r="A113" s="95"/>
      <c r="B113" s="14" t="s">
        <v>16</v>
      </c>
      <c r="C113" s="55" t="s">
        <v>17</v>
      </c>
      <c r="D113" s="15">
        <f t="shared" si="2"/>
        <v>9.4</v>
      </c>
      <c r="E113" s="15">
        <v>9.4</v>
      </c>
      <c r="F113" s="15"/>
      <c r="G113" s="15"/>
    </row>
    <row r="114" spans="1:14" ht="12.75" customHeight="1" x14ac:dyDescent="0.25">
      <c r="A114" s="95"/>
      <c r="B114" s="14" t="s">
        <v>16</v>
      </c>
      <c r="C114" s="55" t="s">
        <v>31</v>
      </c>
      <c r="D114" s="15">
        <f t="shared" si="2"/>
        <v>5.7</v>
      </c>
      <c r="E114" s="15">
        <v>5.7</v>
      </c>
      <c r="F114" s="15"/>
      <c r="G114" s="15"/>
    </row>
    <row r="115" spans="1:14" ht="12.75" customHeight="1" x14ac:dyDescent="0.25">
      <c r="A115" s="95"/>
      <c r="B115" s="14" t="s">
        <v>22</v>
      </c>
      <c r="C115" s="55" t="s">
        <v>31</v>
      </c>
      <c r="D115" s="15">
        <f t="shared" si="2"/>
        <v>1.4</v>
      </c>
      <c r="E115" s="15">
        <v>1.4</v>
      </c>
      <c r="F115" s="15"/>
      <c r="G115" s="15"/>
    </row>
    <row r="116" spans="1:14" ht="12.75" customHeight="1" x14ac:dyDescent="0.25">
      <c r="A116" s="95"/>
      <c r="B116" s="14" t="s">
        <v>32</v>
      </c>
      <c r="C116" s="55" t="s">
        <v>31</v>
      </c>
      <c r="D116" s="15">
        <f t="shared" si="2"/>
        <v>1.4</v>
      </c>
      <c r="E116" s="15">
        <v>1.4</v>
      </c>
      <c r="F116" s="15"/>
      <c r="G116" s="15"/>
    </row>
    <row r="117" spans="1:14" ht="12.75" customHeight="1" x14ac:dyDescent="0.25">
      <c r="A117" s="96"/>
      <c r="B117" s="14" t="s">
        <v>32</v>
      </c>
      <c r="C117" s="55" t="s">
        <v>33</v>
      </c>
      <c r="D117" s="15">
        <f t="shared" si="2"/>
        <v>4.2</v>
      </c>
      <c r="E117" s="15">
        <v>4.2</v>
      </c>
      <c r="F117" s="24"/>
      <c r="G117" s="23"/>
    </row>
    <row r="118" spans="1:14" ht="15" customHeight="1" x14ac:dyDescent="0.25">
      <c r="A118" s="94" t="s">
        <v>60</v>
      </c>
      <c r="B118" s="19" t="s">
        <v>61</v>
      </c>
      <c r="C118" s="20"/>
      <c r="D118" s="21">
        <f t="shared" si="2"/>
        <v>31.4</v>
      </c>
      <c r="E118" s="21">
        <f>SUM(E119:E122)</f>
        <v>26.599999999999998</v>
      </c>
      <c r="F118" s="22">
        <f>SUM(F119:F122)</f>
        <v>0</v>
      </c>
      <c r="G118" s="21">
        <f>SUM(G119:G122)</f>
        <v>4.8</v>
      </c>
    </row>
    <row r="119" spans="1:14" ht="12.75" customHeight="1" x14ac:dyDescent="0.25">
      <c r="A119" s="95"/>
      <c r="B119" s="14" t="s">
        <v>16</v>
      </c>
      <c r="C119" s="55" t="s">
        <v>17</v>
      </c>
      <c r="D119" s="15">
        <f t="shared" si="2"/>
        <v>13.4</v>
      </c>
      <c r="E119" s="15">
        <v>13.4</v>
      </c>
      <c r="F119" s="15"/>
      <c r="G119" s="15"/>
    </row>
    <row r="120" spans="1:14" ht="12.75" customHeight="1" x14ac:dyDescent="0.25">
      <c r="A120" s="95"/>
      <c r="B120" s="14" t="s">
        <v>16</v>
      </c>
      <c r="C120" s="55" t="s">
        <v>31</v>
      </c>
      <c r="D120" s="15">
        <f t="shared" si="2"/>
        <v>9.3000000000000007</v>
      </c>
      <c r="E120" s="15">
        <v>4.5</v>
      </c>
      <c r="F120" s="15"/>
      <c r="G120" s="15">
        <v>4.8</v>
      </c>
      <c r="H120" s="25"/>
      <c r="I120" s="26"/>
      <c r="J120" s="27"/>
      <c r="K120" s="28"/>
      <c r="L120" s="28"/>
      <c r="M120" s="28"/>
      <c r="N120" s="28"/>
    </row>
    <row r="121" spans="1:14" ht="12.75" customHeight="1" x14ac:dyDescent="0.25">
      <c r="A121" s="95"/>
      <c r="B121" s="14" t="s">
        <v>22</v>
      </c>
      <c r="C121" s="55" t="s">
        <v>31</v>
      </c>
      <c r="D121" s="15">
        <f t="shared" si="2"/>
        <v>5.3</v>
      </c>
      <c r="E121" s="15">
        <v>5.3</v>
      </c>
      <c r="F121" s="15"/>
      <c r="G121" s="15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6"/>
      <c r="B122" s="14" t="s">
        <v>32</v>
      </c>
      <c r="C122" s="55" t="s">
        <v>33</v>
      </c>
      <c r="D122" s="15">
        <f t="shared" si="2"/>
        <v>3.4</v>
      </c>
      <c r="E122" s="15">
        <v>3.4</v>
      </c>
      <c r="F122" s="24"/>
      <c r="G122" s="23"/>
      <c r="H122" s="25"/>
      <c r="I122" s="29"/>
      <c r="J122" s="30"/>
      <c r="K122" s="31"/>
      <c r="L122" s="31"/>
      <c r="M122" s="31"/>
      <c r="N122" s="31"/>
    </row>
    <row r="123" spans="1:14" ht="15" customHeight="1" x14ac:dyDescent="0.25">
      <c r="A123" s="94" t="s">
        <v>62</v>
      </c>
      <c r="B123" s="19" t="s">
        <v>63</v>
      </c>
      <c r="C123" s="20"/>
      <c r="D123" s="21">
        <f t="shared" si="2"/>
        <v>621.9</v>
      </c>
      <c r="E123" s="21">
        <f>SUM(E124:E126)</f>
        <v>621.9</v>
      </c>
      <c r="F123" s="21">
        <f>SUM(F124:F126)</f>
        <v>425.79999999999995</v>
      </c>
      <c r="G123" s="22">
        <f>SUM(G124:G128)</f>
        <v>0</v>
      </c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5"/>
      <c r="B124" s="14" t="s">
        <v>16</v>
      </c>
      <c r="C124" s="55" t="s">
        <v>17</v>
      </c>
      <c r="D124" s="15">
        <f t="shared" si="2"/>
        <v>21.6</v>
      </c>
      <c r="E124" s="15">
        <v>21.6</v>
      </c>
      <c r="F124" s="15">
        <v>13.2</v>
      </c>
      <c r="G124" s="61"/>
      <c r="H124" s="25"/>
      <c r="I124" s="29"/>
      <c r="J124" s="30"/>
      <c r="K124" s="31"/>
      <c r="L124" s="31"/>
      <c r="M124" s="31"/>
      <c r="N124" s="31"/>
    </row>
    <row r="125" spans="1:14" ht="12.75" customHeight="1" x14ac:dyDescent="0.25">
      <c r="A125" s="95"/>
      <c r="B125" s="16" t="s">
        <v>23</v>
      </c>
      <c r="C125" s="55" t="s">
        <v>17</v>
      </c>
      <c r="D125" s="15">
        <f t="shared" si="2"/>
        <v>600</v>
      </c>
      <c r="E125" s="15">
        <v>600</v>
      </c>
      <c r="F125" s="15">
        <v>412.4</v>
      </c>
      <c r="G125" s="61"/>
      <c r="H125" s="25"/>
      <c r="I125" s="29"/>
      <c r="J125" s="30"/>
      <c r="K125" s="31"/>
      <c r="L125" s="31"/>
      <c r="M125" s="31"/>
      <c r="N125" s="31"/>
    </row>
    <row r="126" spans="1:14" ht="12.75" customHeight="1" x14ac:dyDescent="0.25">
      <c r="A126" s="96"/>
      <c r="B126" s="58" t="s">
        <v>168</v>
      </c>
      <c r="C126" s="55" t="s">
        <v>17</v>
      </c>
      <c r="D126" s="15">
        <f t="shared" si="2"/>
        <v>0.3</v>
      </c>
      <c r="E126" s="15">
        <v>0.3</v>
      </c>
      <c r="F126" s="15">
        <v>0.2</v>
      </c>
      <c r="G126" s="61"/>
      <c r="H126" s="25"/>
      <c r="I126" s="29"/>
      <c r="J126" s="30"/>
      <c r="K126" s="31"/>
      <c r="L126" s="31"/>
      <c r="M126" s="31"/>
      <c r="N126" s="31"/>
    </row>
    <row r="127" spans="1:14" ht="15" customHeight="1" x14ac:dyDescent="0.25">
      <c r="A127" s="98" t="s">
        <v>64</v>
      </c>
      <c r="B127" s="62" t="s">
        <v>65</v>
      </c>
      <c r="C127" s="20"/>
      <c r="D127" s="21">
        <f t="shared" si="2"/>
        <v>789.7</v>
      </c>
      <c r="E127" s="21">
        <f>SUM(E128:E134)</f>
        <v>789.7</v>
      </c>
      <c r="F127" s="21">
        <f>SUM(F128:F134)</f>
        <v>488.2</v>
      </c>
      <c r="G127" s="22">
        <f>SUM(G128:G134)</f>
        <v>0</v>
      </c>
      <c r="H127" s="25"/>
      <c r="I127" s="29"/>
      <c r="J127" s="30"/>
      <c r="K127" s="31"/>
      <c r="L127" s="31"/>
      <c r="M127" s="31"/>
      <c r="N127" s="31"/>
    </row>
    <row r="128" spans="1:14" ht="12.75" customHeight="1" x14ac:dyDescent="0.25">
      <c r="A128" s="98"/>
      <c r="B128" s="16" t="s">
        <v>23</v>
      </c>
      <c r="C128" s="55" t="s">
        <v>17</v>
      </c>
      <c r="D128" s="15">
        <f t="shared" si="2"/>
        <v>20.7</v>
      </c>
      <c r="E128" s="15">
        <v>20.7</v>
      </c>
      <c r="F128" s="15"/>
      <c r="G128" s="57"/>
      <c r="H128" s="25"/>
      <c r="I128" s="29"/>
      <c r="J128" s="30"/>
      <c r="K128" s="31"/>
      <c r="L128" s="31"/>
      <c r="M128" s="31"/>
      <c r="N128" s="31"/>
    </row>
    <row r="129" spans="1:14" ht="12.75" customHeight="1" x14ac:dyDescent="0.25">
      <c r="A129" s="98"/>
      <c r="B129" s="14" t="s">
        <v>16</v>
      </c>
      <c r="C129" s="55" t="s">
        <v>25</v>
      </c>
      <c r="D129" s="15">
        <f t="shared" si="2"/>
        <v>254.4</v>
      </c>
      <c r="E129" s="15">
        <v>254.4</v>
      </c>
      <c r="F129" s="15">
        <v>127.8</v>
      </c>
      <c r="G129" s="61"/>
      <c r="H129" s="25"/>
      <c r="I129" s="26"/>
      <c r="K129" s="28"/>
      <c r="L129" s="28"/>
      <c r="M129" s="28"/>
      <c r="N129" s="28"/>
    </row>
    <row r="130" spans="1:14" ht="12.75" customHeight="1" x14ac:dyDescent="0.25">
      <c r="A130" s="98"/>
      <c r="B130" s="14" t="s">
        <v>27</v>
      </c>
      <c r="C130" s="55" t="s">
        <v>25</v>
      </c>
      <c r="D130" s="15">
        <f t="shared" si="2"/>
        <v>448.1</v>
      </c>
      <c r="E130" s="15">
        <v>448.1</v>
      </c>
      <c r="F130" s="15">
        <v>332.2</v>
      </c>
      <c r="G130" s="61"/>
      <c r="H130" s="25"/>
      <c r="I130" s="26"/>
      <c r="J130" s="27"/>
      <c r="K130" s="28"/>
      <c r="L130" s="28"/>
      <c r="M130" s="28"/>
      <c r="N130" s="28"/>
    </row>
    <row r="131" spans="1:14" ht="12.75" customHeight="1" x14ac:dyDescent="0.25">
      <c r="A131" s="98"/>
      <c r="B131" s="14" t="s">
        <v>32</v>
      </c>
      <c r="C131" s="55" t="s">
        <v>25</v>
      </c>
      <c r="D131" s="15">
        <f t="shared" si="2"/>
        <v>44</v>
      </c>
      <c r="E131" s="15">
        <v>44</v>
      </c>
      <c r="F131" s="15">
        <v>12.6</v>
      </c>
      <c r="G131" s="61"/>
      <c r="H131" s="25"/>
      <c r="I131" s="26"/>
      <c r="J131" s="27"/>
      <c r="K131" s="28"/>
      <c r="L131" s="28"/>
      <c r="M131" s="28"/>
      <c r="N131" s="28"/>
    </row>
    <row r="132" spans="1:14" ht="12.75" customHeight="1" x14ac:dyDescent="0.25">
      <c r="A132" s="98"/>
      <c r="B132" s="14" t="s">
        <v>167</v>
      </c>
      <c r="C132" s="55" t="s">
        <v>25</v>
      </c>
      <c r="D132" s="15">
        <f t="shared" si="2"/>
        <v>16.899999999999999</v>
      </c>
      <c r="E132" s="15">
        <v>16.899999999999999</v>
      </c>
      <c r="F132" s="15">
        <v>12.9</v>
      </c>
      <c r="G132" s="61"/>
      <c r="H132" s="25"/>
      <c r="I132" s="26"/>
      <c r="J132" s="27"/>
      <c r="K132" s="28"/>
      <c r="L132" s="28"/>
      <c r="M132" s="28"/>
      <c r="N132" s="28"/>
    </row>
    <row r="133" spans="1:14" ht="12.75" customHeight="1" x14ac:dyDescent="0.25">
      <c r="A133" s="98"/>
      <c r="B133" s="58" t="s">
        <v>168</v>
      </c>
      <c r="C133" s="55" t="s">
        <v>25</v>
      </c>
      <c r="D133" s="15">
        <f t="shared" si="2"/>
        <v>3.5</v>
      </c>
      <c r="E133" s="15">
        <v>3.5</v>
      </c>
      <c r="F133" s="15">
        <v>2.7</v>
      </c>
      <c r="G133" s="61"/>
      <c r="H133" s="25"/>
      <c r="I133" s="26"/>
      <c r="J133" s="27"/>
      <c r="K133" s="28"/>
      <c r="L133" s="28"/>
      <c r="M133" s="28"/>
      <c r="N133" s="28"/>
    </row>
    <row r="134" spans="1:14" ht="12.75" customHeight="1" x14ac:dyDescent="0.25">
      <c r="A134" s="98"/>
      <c r="B134" s="14" t="s">
        <v>22</v>
      </c>
      <c r="C134" s="55" t="s">
        <v>25</v>
      </c>
      <c r="D134" s="15">
        <f t="shared" si="2"/>
        <v>2.1</v>
      </c>
      <c r="E134" s="15">
        <v>2.1</v>
      </c>
      <c r="F134" s="61"/>
      <c r="G134" s="61"/>
      <c r="H134" s="25"/>
      <c r="I134" s="29"/>
      <c r="J134" s="30"/>
      <c r="K134" s="31"/>
      <c r="L134" s="31"/>
      <c r="M134" s="31"/>
      <c r="N134" s="31"/>
    </row>
    <row r="135" spans="1:14" ht="15" customHeight="1" x14ac:dyDescent="0.25">
      <c r="A135" s="98" t="s">
        <v>66</v>
      </c>
      <c r="B135" s="62" t="s">
        <v>67</v>
      </c>
      <c r="C135" s="20"/>
      <c r="D135" s="21">
        <f t="shared" si="2"/>
        <v>591.19999999999993</v>
      </c>
      <c r="E135" s="21">
        <f>SUM(E136:E142)</f>
        <v>591.19999999999993</v>
      </c>
      <c r="F135" s="21">
        <f>SUM(F136:F142)</f>
        <v>372.5</v>
      </c>
      <c r="G135" s="22">
        <f>SUM(G136:G142)</f>
        <v>0</v>
      </c>
      <c r="H135" s="25"/>
      <c r="I135" s="29"/>
      <c r="J135" s="32"/>
      <c r="K135" s="33"/>
      <c r="L135" s="34"/>
      <c r="M135" s="34"/>
      <c r="N135" s="31"/>
    </row>
    <row r="136" spans="1:14" ht="12.75" customHeight="1" x14ac:dyDescent="0.25">
      <c r="A136" s="98"/>
      <c r="B136" s="16" t="s">
        <v>23</v>
      </c>
      <c r="C136" s="55" t="s">
        <v>17</v>
      </c>
      <c r="D136" s="15">
        <f t="shared" si="2"/>
        <v>14.1</v>
      </c>
      <c r="E136" s="15">
        <v>14.1</v>
      </c>
      <c r="F136" s="15"/>
      <c r="G136" s="57"/>
      <c r="H136" s="25"/>
      <c r="I136" s="29"/>
      <c r="J136" s="32"/>
      <c r="K136" s="33"/>
      <c r="L136" s="35"/>
      <c r="M136" s="35"/>
      <c r="N136" s="31"/>
    </row>
    <row r="137" spans="1:14" ht="12.75" customHeight="1" x14ac:dyDescent="0.25">
      <c r="A137" s="98"/>
      <c r="B137" s="14" t="s">
        <v>16</v>
      </c>
      <c r="C137" s="55" t="s">
        <v>25</v>
      </c>
      <c r="D137" s="15">
        <f t="shared" si="2"/>
        <v>193.9</v>
      </c>
      <c r="E137" s="15">
        <v>193.9</v>
      </c>
      <c r="F137" s="15">
        <v>94.3</v>
      </c>
      <c r="G137" s="61"/>
      <c r="H137" s="25"/>
      <c r="I137" s="29"/>
      <c r="J137" s="32"/>
      <c r="K137" s="33"/>
      <c r="L137" s="34"/>
      <c r="M137" s="34"/>
      <c r="N137" s="31"/>
    </row>
    <row r="138" spans="1:14" ht="12.75" customHeight="1" x14ac:dyDescent="0.25">
      <c r="A138" s="98"/>
      <c r="B138" s="14" t="s">
        <v>27</v>
      </c>
      <c r="C138" s="55" t="s">
        <v>25</v>
      </c>
      <c r="D138" s="15">
        <f t="shared" si="2"/>
        <v>347.8</v>
      </c>
      <c r="E138" s="15">
        <v>347.8</v>
      </c>
      <c r="F138" s="15">
        <v>260</v>
      </c>
      <c r="G138" s="61"/>
      <c r="H138" s="25"/>
      <c r="I138" s="26"/>
      <c r="J138" s="32"/>
      <c r="K138" s="33"/>
      <c r="L138" s="35"/>
      <c r="M138" s="35"/>
      <c r="N138" s="28"/>
    </row>
    <row r="139" spans="1:14" ht="12.75" customHeight="1" x14ac:dyDescent="0.25">
      <c r="A139" s="98"/>
      <c r="B139" s="14" t="s">
        <v>32</v>
      </c>
      <c r="C139" s="55" t="s">
        <v>25</v>
      </c>
      <c r="D139" s="15">
        <f t="shared" si="2"/>
        <v>23</v>
      </c>
      <c r="E139" s="15">
        <v>23</v>
      </c>
      <c r="F139" s="15">
        <v>9.3000000000000007</v>
      </c>
      <c r="G139" s="61"/>
      <c r="H139" s="25"/>
      <c r="I139" s="29"/>
      <c r="J139" s="32"/>
      <c r="K139" s="33"/>
      <c r="L139" s="34"/>
      <c r="M139" s="34"/>
      <c r="N139" s="31"/>
    </row>
    <row r="140" spans="1:14" ht="12.75" customHeight="1" x14ac:dyDescent="0.25">
      <c r="A140" s="98"/>
      <c r="B140" s="14" t="s">
        <v>24</v>
      </c>
      <c r="C140" s="55" t="s">
        <v>25</v>
      </c>
      <c r="D140" s="15">
        <f>SUM(G140+E140)</f>
        <v>9</v>
      </c>
      <c r="E140" s="15">
        <v>9</v>
      </c>
      <c r="F140" s="15">
        <v>6.9</v>
      </c>
      <c r="G140" s="61"/>
      <c r="H140" s="25"/>
      <c r="I140" s="29"/>
      <c r="J140" s="32"/>
      <c r="K140" s="33"/>
      <c r="L140" s="34"/>
      <c r="M140" s="34"/>
      <c r="N140" s="31"/>
    </row>
    <row r="141" spans="1:14" ht="12.75" customHeight="1" x14ac:dyDescent="0.25">
      <c r="A141" s="98"/>
      <c r="B141" s="58" t="s">
        <v>168</v>
      </c>
      <c r="C141" s="55" t="s">
        <v>25</v>
      </c>
      <c r="D141" s="15">
        <f>SUM(G141+E141)</f>
        <v>2.6</v>
      </c>
      <c r="E141" s="15">
        <v>2.6</v>
      </c>
      <c r="F141" s="15">
        <v>2</v>
      </c>
      <c r="G141" s="61"/>
      <c r="H141" s="25"/>
      <c r="I141" s="29"/>
      <c r="J141" s="32"/>
      <c r="K141" s="33"/>
      <c r="L141" s="34"/>
      <c r="M141" s="34"/>
      <c r="N141" s="31"/>
    </row>
    <row r="142" spans="1:14" ht="12.75" customHeight="1" x14ac:dyDescent="0.25">
      <c r="A142" s="98"/>
      <c r="B142" s="14" t="s">
        <v>22</v>
      </c>
      <c r="C142" s="55" t="s">
        <v>25</v>
      </c>
      <c r="D142" s="15">
        <f t="shared" si="2"/>
        <v>0.8</v>
      </c>
      <c r="E142" s="15">
        <v>0.8</v>
      </c>
      <c r="F142" s="61"/>
      <c r="G142" s="61"/>
      <c r="H142" s="25"/>
      <c r="I142" s="29"/>
      <c r="J142" s="32"/>
      <c r="K142" s="33"/>
      <c r="L142" s="34"/>
      <c r="M142" s="34"/>
      <c r="N142" s="31"/>
    </row>
    <row r="143" spans="1:14" ht="15" customHeight="1" x14ac:dyDescent="0.25">
      <c r="A143" s="98" t="s">
        <v>68</v>
      </c>
      <c r="B143" s="62" t="s">
        <v>69</v>
      </c>
      <c r="C143" s="20"/>
      <c r="D143" s="21">
        <f t="shared" si="2"/>
        <v>922.30000000000007</v>
      </c>
      <c r="E143" s="21">
        <f>SUM(E144:E150)</f>
        <v>918.30000000000007</v>
      </c>
      <c r="F143" s="21">
        <f>SUM(F144:F150)</f>
        <v>567.19999999999993</v>
      </c>
      <c r="G143" s="21">
        <f>SUM(G144:G150)</f>
        <v>4</v>
      </c>
      <c r="H143" s="25"/>
      <c r="I143" s="29"/>
      <c r="J143" s="32"/>
      <c r="K143" s="33"/>
      <c r="L143" s="34"/>
      <c r="M143" s="34"/>
      <c r="N143" s="31"/>
    </row>
    <row r="144" spans="1:14" ht="12.75" customHeight="1" x14ac:dyDescent="0.25">
      <c r="A144" s="98"/>
      <c r="B144" s="16" t="s">
        <v>23</v>
      </c>
      <c r="C144" s="55" t="s">
        <v>17</v>
      </c>
      <c r="D144" s="15">
        <f t="shared" si="2"/>
        <v>23.7</v>
      </c>
      <c r="E144" s="15">
        <v>23.7</v>
      </c>
      <c r="F144" s="15"/>
      <c r="G144" s="64"/>
      <c r="H144" s="34"/>
      <c r="I144" s="36"/>
      <c r="J144" s="32"/>
      <c r="K144" s="33"/>
      <c r="L144" s="34"/>
      <c r="M144" s="34"/>
      <c r="N144" s="34"/>
    </row>
    <row r="145" spans="1:13" ht="12.75" customHeight="1" x14ac:dyDescent="0.25">
      <c r="A145" s="98"/>
      <c r="B145" s="14" t="s">
        <v>16</v>
      </c>
      <c r="C145" s="55" t="s">
        <v>25</v>
      </c>
      <c r="D145" s="15">
        <f t="shared" si="2"/>
        <v>280</v>
      </c>
      <c r="E145" s="15">
        <v>280</v>
      </c>
      <c r="F145" s="15">
        <v>150.9</v>
      </c>
      <c r="G145" s="15"/>
      <c r="J145" s="32"/>
      <c r="K145" s="33"/>
      <c r="L145" s="34"/>
      <c r="M145" s="34"/>
    </row>
    <row r="146" spans="1:13" ht="12.75" customHeight="1" x14ac:dyDescent="0.25">
      <c r="A146" s="98"/>
      <c r="B146" s="14" t="s">
        <v>27</v>
      </c>
      <c r="C146" s="55" t="s">
        <v>25</v>
      </c>
      <c r="D146" s="15">
        <f t="shared" si="2"/>
        <v>524.70000000000005</v>
      </c>
      <c r="E146" s="15">
        <v>520.70000000000005</v>
      </c>
      <c r="F146" s="15">
        <v>389.5</v>
      </c>
      <c r="G146" s="15">
        <v>4</v>
      </c>
      <c r="J146" s="32"/>
      <c r="K146" s="33"/>
      <c r="L146" s="34"/>
      <c r="M146" s="34"/>
    </row>
    <row r="147" spans="1:13" ht="12.75" customHeight="1" x14ac:dyDescent="0.25">
      <c r="A147" s="98"/>
      <c r="B147" s="14" t="s">
        <v>32</v>
      </c>
      <c r="C147" s="55" t="s">
        <v>25</v>
      </c>
      <c r="D147" s="15">
        <f t="shared" si="2"/>
        <v>61.6</v>
      </c>
      <c r="E147" s="15">
        <v>61.6</v>
      </c>
      <c r="F147" s="15">
        <v>12.8</v>
      </c>
      <c r="G147" s="61"/>
      <c r="J147" s="32"/>
      <c r="K147" s="33"/>
      <c r="L147" s="34"/>
      <c r="M147" s="34"/>
    </row>
    <row r="148" spans="1:13" ht="12.75" customHeight="1" x14ac:dyDescent="0.25">
      <c r="A148" s="98"/>
      <c r="B148" s="14" t="s">
        <v>24</v>
      </c>
      <c r="C148" s="55" t="s">
        <v>25</v>
      </c>
      <c r="D148" s="15">
        <f t="shared" si="2"/>
        <v>14.3</v>
      </c>
      <c r="E148" s="15">
        <v>14.3</v>
      </c>
      <c r="F148" s="15">
        <v>10.9</v>
      </c>
      <c r="G148" s="61"/>
      <c r="J148" s="32"/>
      <c r="K148" s="33"/>
      <c r="L148" s="34"/>
      <c r="M148" s="34"/>
    </row>
    <row r="149" spans="1:13" ht="12.75" customHeight="1" x14ac:dyDescent="0.25">
      <c r="A149" s="98"/>
      <c r="B149" s="58" t="s">
        <v>168</v>
      </c>
      <c r="C149" s="55" t="s">
        <v>25</v>
      </c>
      <c r="D149" s="15">
        <f t="shared" si="2"/>
        <v>4</v>
      </c>
      <c r="E149" s="15">
        <v>4</v>
      </c>
      <c r="F149" s="15">
        <v>3.1</v>
      </c>
      <c r="G149" s="61"/>
      <c r="J149" s="32"/>
      <c r="K149" s="33"/>
      <c r="L149" s="34"/>
      <c r="M149" s="34"/>
    </row>
    <row r="150" spans="1:13" ht="12.75" customHeight="1" x14ac:dyDescent="0.25">
      <c r="A150" s="98"/>
      <c r="B150" s="14" t="s">
        <v>22</v>
      </c>
      <c r="C150" s="55" t="s">
        <v>25</v>
      </c>
      <c r="D150" s="15">
        <f t="shared" si="2"/>
        <v>14</v>
      </c>
      <c r="E150" s="15">
        <v>14</v>
      </c>
      <c r="F150" s="61"/>
      <c r="G150" s="61"/>
      <c r="J150" s="32"/>
      <c r="K150" s="33"/>
      <c r="L150" s="34"/>
      <c r="M150" s="34"/>
    </row>
    <row r="151" spans="1:13" ht="15" customHeight="1" x14ac:dyDescent="0.25">
      <c r="A151" s="94" t="s">
        <v>70</v>
      </c>
      <c r="B151" s="62" t="s">
        <v>71</v>
      </c>
      <c r="C151" s="20"/>
      <c r="D151" s="21">
        <f t="shared" si="2"/>
        <v>676</v>
      </c>
      <c r="E151" s="21">
        <f>SUM(E152:E159)</f>
        <v>676</v>
      </c>
      <c r="F151" s="21">
        <f>SUM(F152:F159)</f>
        <v>443</v>
      </c>
      <c r="G151" s="22">
        <f>SUM(G152:G156)</f>
        <v>0</v>
      </c>
      <c r="J151" s="32"/>
      <c r="K151" s="33"/>
      <c r="L151" s="35"/>
      <c r="M151" s="35"/>
    </row>
    <row r="152" spans="1:13" ht="12.75" customHeight="1" x14ac:dyDescent="0.25">
      <c r="A152" s="95"/>
      <c r="B152" s="16" t="s">
        <v>23</v>
      </c>
      <c r="C152" s="55" t="s">
        <v>17</v>
      </c>
      <c r="D152" s="15">
        <f t="shared" si="2"/>
        <v>13.2</v>
      </c>
      <c r="E152" s="15">
        <v>13.2</v>
      </c>
      <c r="F152" s="15"/>
      <c r="G152" s="57"/>
      <c r="J152" s="32"/>
      <c r="K152" s="33"/>
      <c r="L152" s="35"/>
      <c r="M152" s="35"/>
    </row>
    <row r="153" spans="1:13" ht="12.75" customHeight="1" x14ac:dyDescent="0.25">
      <c r="A153" s="95"/>
      <c r="B153" s="14" t="s">
        <v>16</v>
      </c>
      <c r="C153" s="55" t="s">
        <v>25</v>
      </c>
      <c r="D153" s="15">
        <f t="shared" si="2"/>
        <v>206.4</v>
      </c>
      <c r="E153" s="15">
        <v>206.4</v>
      </c>
      <c r="F153" s="15">
        <v>118.3</v>
      </c>
      <c r="G153" s="61"/>
      <c r="J153" s="32"/>
      <c r="K153" s="33"/>
      <c r="L153" s="35"/>
      <c r="M153" s="35"/>
    </row>
    <row r="154" spans="1:13" ht="12.75" customHeight="1" x14ac:dyDescent="0.25">
      <c r="A154" s="95"/>
      <c r="B154" s="14" t="s">
        <v>27</v>
      </c>
      <c r="C154" s="55" t="s">
        <v>25</v>
      </c>
      <c r="D154" s="15">
        <f t="shared" si="2"/>
        <v>391.9</v>
      </c>
      <c r="E154" s="15">
        <v>391.9</v>
      </c>
      <c r="F154" s="15">
        <v>295.2</v>
      </c>
      <c r="G154" s="61"/>
      <c r="J154" s="32"/>
      <c r="K154" s="33"/>
      <c r="L154" s="35"/>
      <c r="M154" s="35"/>
    </row>
    <row r="155" spans="1:13" ht="12.75" customHeight="1" x14ac:dyDescent="0.25">
      <c r="A155" s="95"/>
      <c r="B155" s="14" t="s">
        <v>32</v>
      </c>
      <c r="C155" s="55" t="s">
        <v>25</v>
      </c>
      <c r="D155" s="15">
        <f t="shared" si="2"/>
        <v>48.5</v>
      </c>
      <c r="E155" s="15">
        <v>48.5</v>
      </c>
      <c r="F155" s="15">
        <v>19.2</v>
      </c>
      <c r="G155" s="61"/>
      <c r="J155" s="32"/>
      <c r="K155" s="33"/>
      <c r="L155" s="35"/>
      <c r="M155" s="35"/>
    </row>
    <row r="156" spans="1:13" ht="12.75" customHeight="1" x14ac:dyDescent="0.25">
      <c r="A156" s="95"/>
      <c r="B156" s="14" t="s">
        <v>22</v>
      </c>
      <c r="C156" s="55" t="s">
        <v>25</v>
      </c>
      <c r="D156" s="15">
        <f t="shared" si="2"/>
        <v>2.2000000000000002</v>
      </c>
      <c r="E156" s="15">
        <v>2.2000000000000002</v>
      </c>
      <c r="F156" s="61"/>
      <c r="G156" s="61"/>
      <c r="J156" s="32"/>
      <c r="K156" s="33"/>
      <c r="L156" s="35"/>
      <c r="M156" s="35"/>
    </row>
    <row r="157" spans="1:13" ht="12.75" customHeight="1" x14ac:dyDescent="0.25">
      <c r="A157" s="95"/>
      <c r="B157" s="14" t="s">
        <v>24</v>
      </c>
      <c r="C157" s="55" t="s">
        <v>25</v>
      </c>
      <c r="D157" s="15">
        <f>SUM(G157+E157)</f>
        <v>10.1</v>
      </c>
      <c r="E157" s="15">
        <v>10.1</v>
      </c>
      <c r="F157" s="15">
        <v>7.7</v>
      </c>
      <c r="G157" s="61"/>
      <c r="J157" s="32"/>
      <c r="K157" s="33"/>
      <c r="L157" s="35"/>
      <c r="M157" s="35"/>
    </row>
    <row r="158" spans="1:13" ht="12.75" customHeight="1" x14ac:dyDescent="0.25">
      <c r="A158" s="95"/>
      <c r="B158" s="58" t="s">
        <v>168</v>
      </c>
      <c r="C158" s="55" t="s">
        <v>25</v>
      </c>
      <c r="D158" s="15">
        <f>SUM(G158+E158)</f>
        <v>3.4</v>
      </c>
      <c r="E158" s="15">
        <v>3.4</v>
      </c>
      <c r="F158" s="15">
        <v>2.6</v>
      </c>
      <c r="G158" s="61"/>
      <c r="J158" s="32"/>
      <c r="K158" s="33"/>
      <c r="L158" s="35"/>
      <c r="M158" s="35"/>
    </row>
    <row r="159" spans="1:13" ht="12.75" customHeight="1" x14ac:dyDescent="0.25">
      <c r="A159" s="96"/>
      <c r="B159" s="14" t="s">
        <v>16</v>
      </c>
      <c r="C159" s="55" t="s">
        <v>28</v>
      </c>
      <c r="D159" s="15">
        <f t="shared" si="2"/>
        <v>0.3</v>
      </c>
      <c r="E159" s="15">
        <v>0.3</v>
      </c>
      <c r="F159" s="57"/>
      <c r="G159" s="57"/>
      <c r="J159" s="32"/>
      <c r="K159" s="33"/>
      <c r="L159" s="35"/>
      <c r="M159" s="35"/>
    </row>
    <row r="160" spans="1:13" ht="15" customHeight="1" x14ac:dyDescent="0.25">
      <c r="A160" s="98" t="s">
        <v>72</v>
      </c>
      <c r="B160" s="62" t="s">
        <v>73</v>
      </c>
      <c r="C160" s="20"/>
      <c r="D160" s="21">
        <f t="shared" si="2"/>
        <v>1071.5000000000002</v>
      </c>
      <c r="E160" s="21">
        <f>SUM(E161:E167)</f>
        <v>1071.5000000000002</v>
      </c>
      <c r="F160" s="21">
        <f>SUM(F161:F167)</f>
        <v>673.19999999999993</v>
      </c>
      <c r="G160" s="22">
        <f>SUM(G161:G167)</f>
        <v>0</v>
      </c>
      <c r="J160" s="32"/>
      <c r="K160" s="33"/>
      <c r="L160" s="35"/>
      <c r="M160" s="35"/>
    </row>
    <row r="161" spans="1:14" ht="12.75" customHeight="1" x14ac:dyDescent="0.25">
      <c r="A161" s="98"/>
      <c r="B161" s="16" t="s">
        <v>23</v>
      </c>
      <c r="C161" s="55" t="s">
        <v>17</v>
      </c>
      <c r="D161" s="15">
        <f t="shared" si="2"/>
        <v>30</v>
      </c>
      <c r="E161" s="15">
        <v>30</v>
      </c>
      <c r="F161" s="15"/>
      <c r="G161" s="57"/>
      <c r="J161" s="32"/>
      <c r="K161" s="33"/>
      <c r="L161" s="35"/>
      <c r="M161" s="35"/>
    </row>
    <row r="162" spans="1:14" ht="12.75" customHeight="1" x14ac:dyDescent="0.25">
      <c r="A162" s="98"/>
      <c r="B162" s="14" t="s">
        <v>16</v>
      </c>
      <c r="C162" s="55" t="s">
        <v>25</v>
      </c>
      <c r="D162" s="15">
        <f t="shared" si="2"/>
        <v>335.3</v>
      </c>
      <c r="E162" s="15">
        <v>335.3</v>
      </c>
      <c r="F162" s="15">
        <v>182.8</v>
      </c>
      <c r="G162" s="61"/>
      <c r="J162" s="32"/>
      <c r="K162" s="33"/>
      <c r="L162" s="35"/>
      <c r="M162" s="35"/>
    </row>
    <row r="163" spans="1:14" ht="12.75" customHeight="1" x14ac:dyDescent="0.25">
      <c r="A163" s="98"/>
      <c r="B163" s="14" t="s">
        <v>27</v>
      </c>
      <c r="C163" s="55" t="s">
        <v>25</v>
      </c>
      <c r="D163" s="15">
        <f t="shared" si="2"/>
        <v>602.1</v>
      </c>
      <c r="E163" s="15">
        <v>602.1</v>
      </c>
      <c r="F163" s="15">
        <v>443.8</v>
      </c>
      <c r="G163" s="61"/>
      <c r="J163" s="32"/>
      <c r="K163" s="33"/>
      <c r="L163" s="35"/>
      <c r="M163" s="35"/>
    </row>
    <row r="164" spans="1:14" ht="12.75" customHeight="1" x14ac:dyDescent="0.25">
      <c r="A164" s="98"/>
      <c r="B164" s="14" t="s">
        <v>32</v>
      </c>
      <c r="C164" s="55" t="s">
        <v>25</v>
      </c>
      <c r="D164" s="15">
        <f t="shared" si="2"/>
        <v>68.7</v>
      </c>
      <c r="E164" s="15">
        <v>68.7</v>
      </c>
      <c r="F164" s="15">
        <v>23</v>
      </c>
      <c r="G164" s="61"/>
      <c r="J164" s="32"/>
      <c r="K164" s="33"/>
      <c r="L164" s="34"/>
      <c r="M164" s="34"/>
    </row>
    <row r="165" spans="1:14" ht="12.75" customHeight="1" x14ac:dyDescent="0.25">
      <c r="A165" s="98"/>
      <c r="B165" s="14" t="s">
        <v>24</v>
      </c>
      <c r="C165" s="55" t="s">
        <v>25</v>
      </c>
      <c r="D165" s="15">
        <f t="shared" si="2"/>
        <v>26</v>
      </c>
      <c r="E165" s="15">
        <v>26</v>
      </c>
      <c r="F165" s="15">
        <v>19.8</v>
      </c>
      <c r="G165" s="61"/>
      <c r="J165" s="32"/>
      <c r="K165" s="33"/>
      <c r="L165" s="34"/>
      <c r="M165" s="34"/>
    </row>
    <row r="166" spans="1:14" ht="12.75" customHeight="1" x14ac:dyDescent="0.25">
      <c r="A166" s="98"/>
      <c r="B166" s="58" t="s">
        <v>168</v>
      </c>
      <c r="C166" s="55" t="s">
        <v>25</v>
      </c>
      <c r="D166" s="15">
        <f t="shared" si="2"/>
        <v>5</v>
      </c>
      <c r="E166" s="15">
        <v>5</v>
      </c>
      <c r="F166" s="15">
        <v>3.8</v>
      </c>
      <c r="G166" s="61"/>
      <c r="J166" s="32"/>
      <c r="K166" s="33"/>
      <c r="L166" s="34"/>
      <c r="M166" s="34"/>
    </row>
    <row r="167" spans="1:14" ht="12.75" customHeight="1" x14ac:dyDescent="0.25">
      <c r="A167" s="98"/>
      <c r="B167" s="14" t="s">
        <v>22</v>
      </c>
      <c r="C167" s="55" t="s">
        <v>25</v>
      </c>
      <c r="D167" s="15">
        <f t="shared" si="2"/>
        <v>4.4000000000000004</v>
      </c>
      <c r="E167" s="15">
        <v>4.4000000000000004</v>
      </c>
      <c r="F167" s="61"/>
      <c r="G167" s="61"/>
      <c r="J167" s="32"/>
      <c r="K167" s="33"/>
      <c r="L167" s="34"/>
      <c r="M167" s="34"/>
    </row>
    <row r="168" spans="1:14" ht="15" customHeight="1" x14ac:dyDescent="0.25">
      <c r="A168" s="98" t="s">
        <v>74</v>
      </c>
      <c r="B168" s="62" t="s">
        <v>75</v>
      </c>
      <c r="C168" s="20"/>
      <c r="D168" s="21">
        <f t="shared" si="2"/>
        <v>817.6</v>
      </c>
      <c r="E168" s="21">
        <f>SUM(E169:E175)</f>
        <v>813.2</v>
      </c>
      <c r="F168" s="21">
        <f>SUM(F169:F175)</f>
        <v>495.7</v>
      </c>
      <c r="G168" s="21">
        <f>SUM(G169:G175)</f>
        <v>4.4000000000000004</v>
      </c>
      <c r="J168" s="32"/>
      <c r="K168" s="33"/>
      <c r="L168" s="34"/>
      <c r="M168" s="34"/>
    </row>
    <row r="169" spans="1:14" ht="12.75" customHeight="1" x14ac:dyDescent="0.25">
      <c r="A169" s="98"/>
      <c r="B169" s="16" t="s">
        <v>23</v>
      </c>
      <c r="C169" s="55" t="s">
        <v>17</v>
      </c>
      <c r="D169" s="15">
        <f t="shared" si="2"/>
        <v>25.6</v>
      </c>
      <c r="E169" s="15">
        <v>25.6</v>
      </c>
      <c r="F169" s="15"/>
      <c r="G169" s="64"/>
      <c r="I169" s="36"/>
      <c r="J169" s="32"/>
      <c r="K169" s="33"/>
      <c r="L169" s="34"/>
      <c r="M169" s="34"/>
      <c r="N169" s="34"/>
    </row>
    <row r="170" spans="1:14" ht="12.75" customHeight="1" x14ac:dyDescent="0.25">
      <c r="A170" s="98"/>
      <c r="B170" s="14" t="s">
        <v>16</v>
      </c>
      <c r="C170" s="55" t="s">
        <v>25</v>
      </c>
      <c r="D170" s="15">
        <f t="shared" ref="D170:D204" si="3">SUM(G170+E170)</f>
        <v>276.89999999999998</v>
      </c>
      <c r="E170" s="15">
        <v>276.89999999999998</v>
      </c>
      <c r="F170" s="15">
        <v>150.30000000000001</v>
      </c>
      <c r="G170" s="15"/>
      <c r="I170" s="36"/>
      <c r="J170" s="32"/>
      <c r="K170" s="33"/>
      <c r="L170" s="34"/>
      <c r="M170" s="34"/>
      <c r="N170" s="34"/>
    </row>
    <row r="171" spans="1:14" ht="12.75" customHeight="1" x14ac:dyDescent="0.25">
      <c r="A171" s="98"/>
      <c r="B171" s="14" t="s">
        <v>27</v>
      </c>
      <c r="C171" s="55" t="s">
        <v>25</v>
      </c>
      <c r="D171" s="15">
        <f t="shared" si="3"/>
        <v>429</v>
      </c>
      <c r="E171" s="15">
        <v>424.6</v>
      </c>
      <c r="F171" s="15">
        <v>314.60000000000002</v>
      </c>
      <c r="G171" s="15">
        <v>4.4000000000000004</v>
      </c>
      <c r="I171" s="36"/>
      <c r="J171" s="32"/>
      <c r="K171" s="33"/>
      <c r="L171" s="34"/>
      <c r="M171" s="34"/>
      <c r="N171" s="34"/>
    </row>
    <row r="172" spans="1:14" ht="12.75" customHeight="1" x14ac:dyDescent="0.25">
      <c r="A172" s="98"/>
      <c r="B172" s="14" t="s">
        <v>32</v>
      </c>
      <c r="C172" s="55" t="s">
        <v>25</v>
      </c>
      <c r="D172" s="15">
        <f t="shared" si="3"/>
        <v>57</v>
      </c>
      <c r="E172" s="15">
        <v>57</v>
      </c>
      <c r="F172" s="15">
        <v>18.899999999999999</v>
      </c>
      <c r="G172" s="61"/>
      <c r="I172" s="36"/>
      <c r="J172" s="32"/>
      <c r="K172" s="33"/>
      <c r="L172" s="34"/>
      <c r="M172" s="34"/>
      <c r="N172" s="34"/>
    </row>
    <row r="173" spans="1:14" ht="12.75" customHeight="1" x14ac:dyDescent="0.25">
      <c r="A173" s="98"/>
      <c r="B173" s="14" t="s">
        <v>24</v>
      </c>
      <c r="C173" s="55" t="s">
        <v>25</v>
      </c>
      <c r="D173" s="15">
        <f>SUM(G173+E173)</f>
        <v>11.4</v>
      </c>
      <c r="E173" s="15">
        <v>11.4</v>
      </c>
      <c r="F173" s="15">
        <v>8.6999999999999993</v>
      </c>
      <c r="G173" s="61"/>
      <c r="I173" s="36"/>
      <c r="J173" s="32"/>
      <c r="K173" s="33"/>
      <c r="L173" s="34"/>
      <c r="M173" s="34"/>
      <c r="N173" s="34"/>
    </row>
    <row r="174" spans="1:14" ht="12.75" customHeight="1" x14ac:dyDescent="0.25">
      <c r="A174" s="98"/>
      <c r="B174" s="58" t="s">
        <v>168</v>
      </c>
      <c r="C174" s="55" t="s">
        <v>25</v>
      </c>
      <c r="D174" s="15">
        <f>SUM(G174+E174)</f>
        <v>4.2</v>
      </c>
      <c r="E174" s="15">
        <v>4.2</v>
      </c>
      <c r="F174" s="15">
        <v>3.2</v>
      </c>
      <c r="G174" s="61"/>
      <c r="I174" s="36"/>
      <c r="J174" s="32"/>
      <c r="K174" s="33"/>
      <c r="L174" s="34"/>
      <c r="M174" s="34"/>
      <c r="N174" s="34"/>
    </row>
    <row r="175" spans="1:14" ht="12.75" customHeight="1" x14ac:dyDescent="0.25">
      <c r="A175" s="98"/>
      <c r="B175" s="14" t="s">
        <v>22</v>
      </c>
      <c r="C175" s="55" t="s">
        <v>25</v>
      </c>
      <c r="D175" s="15">
        <f t="shared" si="3"/>
        <v>13.5</v>
      </c>
      <c r="E175" s="15">
        <v>13.5</v>
      </c>
      <c r="F175" s="61"/>
      <c r="G175" s="61"/>
      <c r="I175" s="36"/>
      <c r="J175" s="32"/>
      <c r="K175" s="33"/>
      <c r="L175" s="34"/>
      <c r="M175" s="34"/>
      <c r="N175" s="34"/>
    </row>
    <row r="176" spans="1:14" ht="15" customHeight="1" x14ac:dyDescent="0.25">
      <c r="A176" s="94" t="s">
        <v>76</v>
      </c>
      <c r="B176" s="62" t="s">
        <v>77</v>
      </c>
      <c r="C176" s="20"/>
      <c r="D176" s="21">
        <f>SUM(G176+E176)</f>
        <v>1126.8999999999999</v>
      </c>
      <c r="E176" s="21">
        <f>SUM(E177:E184)</f>
        <v>1120.8</v>
      </c>
      <c r="F176" s="21">
        <f>SUM(F177:F184)</f>
        <v>667.3</v>
      </c>
      <c r="G176" s="21">
        <f>SUM(G177:G184)</f>
        <v>6.1</v>
      </c>
      <c r="I176" s="36"/>
      <c r="J176" s="32"/>
      <c r="K176" s="33"/>
      <c r="L176" s="34"/>
      <c r="M176" s="34"/>
      <c r="N176" s="34"/>
    </row>
    <row r="177" spans="1:14" ht="12.75" customHeight="1" x14ac:dyDescent="0.25">
      <c r="A177" s="95"/>
      <c r="B177" s="16" t="s">
        <v>23</v>
      </c>
      <c r="C177" s="55" t="s">
        <v>17</v>
      </c>
      <c r="D177" s="15">
        <f t="shared" si="3"/>
        <v>15.6</v>
      </c>
      <c r="E177" s="15">
        <v>15.6</v>
      </c>
      <c r="F177" s="15"/>
      <c r="G177" s="57"/>
      <c r="I177" s="36"/>
      <c r="J177" s="32"/>
      <c r="K177" s="33"/>
      <c r="L177" s="34"/>
      <c r="M177" s="34"/>
      <c r="N177" s="34"/>
    </row>
    <row r="178" spans="1:14" ht="12.75" customHeight="1" x14ac:dyDescent="0.25">
      <c r="A178" s="95"/>
      <c r="B178" s="14" t="s">
        <v>16</v>
      </c>
      <c r="C178" s="55" t="s">
        <v>25</v>
      </c>
      <c r="D178" s="15">
        <f t="shared" si="3"/>
        <v>309.8</v>
      </c>
      <c r="E178" s="15">
        <v>304.2</v>
      </c>
      <c r="F178" s="15">
        <v>133.80000000000001</v>
      </c>
      <c r="G178" s="15">
        <v>5.6</v>
      </c>
      <c r="I178" s="36"/>
      <c r="J178" s="32"/>
      <c r="K178" s="33"/>
      <c r="L178" s="34"/>
      <c r="M178" s="34"/>
      <c r="N178" s="34"/>
    </row>
    <row r="179" spans="1:14" ht="12.75" customHeight="1" x14ac:dyDescent="0.25">
      <c r="A179" s="95"/>
      <c r="B179" s="14" t="s">
        <v>27</v>
      </c>
      <c r="C179" s="55" t="s">
        <v>25</v>
      </c>
      <c r="D179" s="15">
        <f t="shared" si="3"/>
        <v>686.8</v>
      </c>
      <c r="E179" s="15">
        <v>686.8</v>
      </c>
      <c r="F179" s="15">
        <v>507</v>
      </c>
      <c r="G179" s="61"/>
      <c r="I179" s="36"/>
      <c r="J179" s="32"/>
      <c r="K179" s="33"/>
      <c r="L179" s="35"/>
      <c r="M179" s="35"/>
      <c r="N179" s="34"/>
    </row>
    <row r="180" spans="1:14" ht="12.75" customHeight="1" x14ac:dyDescent="0.25">
      <c r="A180" s="95"/>
      <c r="B180" s="14" t="s">
        <v>32</v>
      </c>
      <c r="C180" s="55" t="s">
        <v>25</v>
      </c>
      <c r="D180" s="15">
        <f t="shared" si="3"/>
        <v>86</v>
      </c>
      <c r="E180" s="15">
        <v>86</v>
      </c>
      <c r="F180" s="15">
        <v>6.4</v>
      </c>
      <c r="G180" s="61"/>
      <c r="I180" s="36"/>
      <c r="J180" s="32"/>
      <c r="K180" s="33"/>
      <c r="L180" s="35"/>
      <c r="M180" s="35"/>
      <c r="N180" s="34"/>
    </row>
    <row r="181" spans="1:14" ht="12.75" customHeight="1" x14ac:dyDescent="0.25">
      <c r="A181" s="95"/>
      <c r="B181" s="14" t="s">
        <v>24</v>
      </c>
      <c r="C181" s="55" t="s">
        <v>25</v>
      </c>
      <c r="D181" s="15">
        <f t="shared" si="3"/>
        <v>22.8</v>
      </c>
      <c r="E181" s="15">
        <v>22.8</v>
      </c>
      <c r="F181" s="15">
        <v>17.399999999999999</v>
      </c>
      <c r="G181" s="61"/>
      <c r="I181" s="36"/>
      <c r="J181" s="32"/>
      <c r="K181" s="33"/>
      <c r="L181" s="35"/>
      <c r="M181" s="35"/>
      <c r="N181" s="34"/>
    </row>
    <row r="182" spans="1:14" ht="12.75" customHeight="1" x14ac:dyDescent="0.25">
      <c r="A182" s="95"/>
      <c r="B182" s="58" t="s">
        <v>168</v>
      </c>
      <c r="C182" s="55" t="s">
        <v>25</v>
      </c>
      <c r="D182" s="15">
        <f t="shared" si="3"/>
        <v>3.5</v>
      </c>
      <c r="E182" s="15">
        <v>3.5</v>
      </c>
      <c r="F182" s="15">
        <v>2.7</v>
      </c>
      <c r="G182" s="61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5"/>
      <c r="B183" s="14" t="s">
        <v>22</v>
      </c>
      <c r="C183" s="55" t="s">
        <v>25</v>
      </c>
      <c r="D183" s="15">
        <f t="shared" si="3"/>
        <v>1.9</v>
      </c>
      <c r="E183" s="15">
        <v>1.9</v>
      </c>
      <c r="F183" s="61"/>
      <c r="G183" s="61"/>
      <c r="I183" s="36"/>
      <c r="J183" s="32"/>
      <c r="K183" s="33"/>
      <c r="L183" s="35"/>
      <c r="M183" s="35"/>
      <c r="N183" s="34"/>
    </row>
    <row r="184" spans="1:14" ht="12.75" customHeight="1" x14ac:dyDescent="0.25">
      <c r="A184" s="96"/>
      <c r="B184" s="14" t="s">
        <v>171</v>
      </c>
      <c r="C184" s="55" t="s">
        <v>31</v>
      </c>
      <c r="D184" s="15">
        <f t="shared" si="3"/>
        <v>0.5</v>
      </c>
      <c r="E184" s="15"/>
      <c r="F184" s="61"/>
      <c r="G184" s="15">
        <v>0.5</v>
      </c>
      <c r="I184" s="36"/>
      <c r="J184" s="32"/>
      <c r="K184" s="33"/>
      <c r="L184" s="35"/>
      <c r="M184" s="35"/>
      <c r="N184" s="34"/>
    </row>
    <row r="185" spans="1:14" ht="15" customHeight="1" x14ac:dyDescent="0.25">
      <c r="A185" s="94" t="s">
        <v>78</v>
      </c>
      <c r="B185" s="19" t="s">
        <v>79</v>
      </c>
      <c r="C185" s="20"/>
      <c r="D185" s="21">
        <f t="shared" si="3"/>
        <v>307.30000000000007</v>
      </c>
      <c r="E185" s="21">
        <f>SUM(E186:E192)</f>
        <v>307.30000000000007</v>
      </c>
      <c r="F185" s="21">
        <f>SUM(F186:F192)</f>
        <v>193.60000000000002</v>
      </c>
      <c r="G185" s="22">
        <f>SUM(G186:G192)</f>
        <v>0</v>
      </c>
      <c r="I185" s="36"/>
      <c r="J185" s="32"/>
      <c r="K185" s="33"/>
      <c r="L185" s="35"/>
      <c r="M185" s="35"/>
      <c r="N185" s="34"/>
    </row>
    <row r="186" spans="1:14" ht="12.75" customHeight="1" x14ac:dyDescent="0.25">
      <c r="A186" s="95"/>
      <c r="B186" s="16" t="s">
        <v>23</v>
      </c>
      <c r="C186" s="55" t="s">
        <v>17</v>
      </c>
      <c r="D186" s="15">
        <f t="shared" si="3"/>
        <v>8.4</v>
      </c>
      <c r="E186" s="15">
        <v>8.4</v>
      </c>
      <c r="F186" s="15"/>
      <c r="G186" s="57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5"/>
      <c r="B187" s="14" t="s">
        <v>16</v>
      </c>
      <c r="C187" s="55" t="s">
        <v>25</v>
      </c>
      <c r="D187" s="15">
        <f t="shared" si="3"/>
        <v>117</v>
      </c>
      <c r="E187" s="15">
        <v>117</v>
      </c>
      <c r="F187" s="15">
        <v>73.8</v>
      </c>
      <c r="G187" s="61"/>
      <c r="I187" s="36"/>
      <c r="J187" s="32"/>
      <c r="K187" s="33"/>
      <c r="L187" s="35"/>
      <c r="M187" s="35"/>
      <c r="N187" s="34"/>
    </row>
    <row r="188" spans="1:14" ht="12.75" customHeight="1" x14ac:dyDescent="0.25">
      <c r="A188" s="95"/>
      <c r="B188" s="14" t="s">
        <v>27</v>
      </c>
      <c r="C188" s="55" t="s">
        <v>25</v>
      </c>
      <c r="D188" s="15">
        <f t="shared" si="3"/>
        <v>153.69999999999999</v>
      </c>
      <c r="E188" s="15">
        <v>153.69999999999999</v>
      </c>
      <c r="F188" s="15">
        <v>115.5</v>
      </c>
      <c r="G188" s="61"/>
      <c r="I188" s="36"/>
      <c r="J188" s="32"/>
      <c r="K188" s="33"/>
      <c r="L188" s="35"/>
      <c r="M188" s="35"/>
      <c r="N188" s="34"/>
    </row>
    <row r="189" spans="1:14" ht="12.75" customHeight="1" x14ac:dyDescent="0.25">
      <c r="A189" s="95"/>
      <c r="B189" s="14" t="s">
        <v>32</v>
      </c>
      <c r="C189" s="55" t="s">
        <v>25</v>
      </c>
      <c r="D189" s="15">
        <f t="shared" si="3"/>
        <v>15.6</v>
      </c>
      <c r="E189" s="15">
        <v>15.6</v>
      </c>
      <c r="F189" s="15"/>
      <c r="G189" s="61"/>
      <c r="I189" s="36"/>
      <c r="J189" s="32"/>
      <c r="K189" s="33"/>
      <c r="L189" s="35"/>
      <c r="M189" s="35"/>
      <c r="N189" s="34"/>
    </row>
    <row r="190" spans="1:14" ht="12.75" customHeight="1" x14ac:dyDescent="0.25">
      <c r="A190" s="95"/>
      <c r="B190" s="14" t="s">
        <v>24</v>
      </c>
      <c r="C190" s="55" t="s">
        <v>25</v>
      </c>
      <c r="D190" s="15">
        <f>SUM(G190+E190)</f>
        <v>3.8</v>
      </c>
      <c r="E190" s="15">
        <v>3.8</v>
      </c>
      <c r="F190" s="15">
        <v>2.9</v>
      </c>
      <c r="G190" s="61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5"/>
      <c r="B191" s="58" t="s">
        <v>168</v>
      </c>
      <c r="C191" s="55" t="s">
        <v>25</v>
      </c>
      <c r="D191" s="15">
        <f>SUM(G191+E191)</f>
        <v>1.8</v>
      </c>
      <c r="E191" s="15">
        <v>1.8</v>
      </c>
      <c r="F191" s="15">
        <v>1.4</v>
      </c>
      <c r="G191" s="61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6"/>
      <c r="B192" s="14" t="s">
        <v>22</v>
      </c>
      <c r="C192" s="55" t="s">
        <v>25</v>
      </c>
      <c r="D192" s="15">
        <f t="shared" si="3"/>
        <v>7</v>
      </c>
      <c r="E192" s="15">
        <v>7</v>
      </c>
      <c r="F192" s="15"/>
      <c r="G192" s="61"/>
      <c r="I192" s="36"/>
      <c r="J192" s="32"/>
      <c r="K192" s="33"/>
      <c r="L192" s="35"/>
      <c r="M192" s="35"/>
      <c r="N192" s="34"/>
    </row>
    <row r="193" spans="1:14" ht="15" customHeight="1" x14ac:dyDescent="0.25">
      <c r="A193" s="94" t="s">
        <v>80</v>
      </c>
      <c r="B193" s="19" t="s">
        <v>81</v>
      </c>
      <c r="C193" s="20"/>
      <c r="D193" s="21">
        <f t="shared" si="3"/>
        <v>357.9</v>
      </c>
      <c r="E193" s="21">
        <f>SUM(E194:E199)</f>
        <v>357.9</v>
      </c>
      <c r="F193" s="21">
        <f>SUM(F194:F199)</f>
        <v>235.29999999999998</v>
      </c>
      <c r="G193" s="22">
        <f>SUM(G194:G199)</f>
        <v>0</v>
      </c>
      <c r="I193" s="36"/>
      <c r="J193" s="32"/>
      <c r="K193" s="33"/>
      <c r="L193" s="35"/>
      <c r="M193" s="35"/>
      <c r="N193" s="34"/>
    </row>
    <row r="194" spans="1:14" ht="12.75" customHeight="1" x14ac:dyDescent="0.25">
      <c r="A194" s="95"/>
      <c r="B194" s="16" t="s">
        <v>23</v>
      </c>
      <c r="C194" s="55" t="s">
        <v>17</v>
      </c>
      <c r="D194" s="15">
        <f t="shared" si="3"/>
        <v>4.0999999999999996</v>
      </c>
      <c r="E194" s="15">
        <v>4.0999999999999996</v>
      </c>
      <c r="F194" s="15"/>
      <c r="G194" s="57"/>
      <c r="I194" s="36"/>
      <c r="J194" s="32"/>
      <c r="K194" s="33"/>
      <c r="L194" s="35"/>
      <c r="M194" s="35"/>
      <c r="N194" s="34"/>
    </row>
    <row r="195" spans="1:14" ht="12.75" customHeight="1" x14ac:dyDescent="0.25">
      <c r="A195" s="95"/>
      <c r="B195" s="14" t="s">
        <v>16</v>
      </c>
      <c r="C195" s="55" t="s">
        <v>25</v>
      </c>
      <c r="D195" s="15">
        <f t="shared" si="3"/>
        <v>139.9</v>
      </c>
      <c r="E195" s="15">
        <v>139.9</v>
      </c>
      <c r="F195" s="15">
        <v>80.099999999999994</v>
      </c>
      <c r="G195" s="61"/>
      <c r="I195" s="36"/>
      <c r="J195" s="32"/>
      <c r="K195" s="33"/>
      <c r="L195" s="35"/>
      <c r="M195" s="35"/>
      <c r="N195" s="34"/>
    </row>
    <row r="196" spans="1:14" ht="12.75" customHeight="1" x14ac:dyDescent="0.25">
      <c r="A196" s="95"/>
      <c r="B196" s="14" t="s">
        <v>27</v>
      </c>
      <c r="C196" s="55" t="s">
        <v>25</v>
      </c>
      <c r="D196" s="15">
        <f t="shared" si="3"/>
        <v>203.2</v>
      </c>
      <c r="E196" s="15">
        <v>203.2</v>
      </c>
      <c r="F196" s="15">
        <v>149.6</v>
      </c>
      <c r="G196" s="61"/>
      <c r="I196" s="36"/>
      <c r="J196" s="32"/>
      <c r="K196" s="33"/>
      <c r="L196" s="35"/>
      <c r="M196" s="35"/>
      <c r="N196" s="34"/>
    </row>
    <row r="197" spans="1:14" ht="12.75" customHeight="1" x14ac:dyDescent="0.25">
      <c r="A197" s="95"/>
      <c r="B197" s="14" t="s">
        <v>24</v>
      </c>
      <c r="C197" s="55" t="s">
        <v>25</v>
      </c>
      <c r="D197" s="15">
        <f t="shared" si="3"/>
        <v>5.4</v>
      </c>
      <c r="E197" s="15">
        <v>5.4</v>
      </c>
      <c r="F197" s="15">
        <v>4.0999999999999996</v>
      </c>
      <c r="G197" s="61"/>
      <c r="I197" s="36"/>
      <c r="J197" s="32"/>
      <c r="K197" s="33"/>
      <c r="L197" s="35"/>
      <c r="M197" s="35"/>
      <c r="N197" s="34"/>
    </row>
    <row r="198" spans="1:14" ht="12.75" customHeight="1" x14ac:dyDescent="0.25">
      <c r="A198" s="95"/>
      <c r="B198" s="58" t="s">
        <v>168</v>
      </c>
      <c r="C198" s="55" t="s">
        <v>25</v>
      </c>
      <c r="D198" s="15">
        <f t="shared" si="3"/>
        <v>2</v>
      </c>
      <c r="E198" s="15">
        <v>2</v>
      </c>
      <c r="F198" s="15">
        <v>1.5</v>
      </c>
      <c r="G198" s="61"/>
      <c r="I198" s="36"/>
      <c r="J198" s="32"/>
      <c r="K198" s="33"/>
      <c r="L198" s="35"/>
      <c r="M198" s="35"/>
      <c r="N198" s="34"/>
    </row>
    <row r="199" spans="1:14" ht="12.75" customHeight="1" x14ac:dyDescent="0.25">
      <c r="A199" s="96"/>
      <c r="B199" s="14" t="s">
        <v>22</v>
      </c>
      <c r="C199" s="55" t="s">
        <v>25</v>
      </c>
      <c r="D199" s="15">
        <f t="shared" si="3"/>
        <v>3.3</v>
      </c>
      <c r="E199" s="15">
        <v>3.3</v>
      </c>
      <c r="F199" s="15"/>
      <c r="G199" s="61"/>
      <c r="I199" s="36"/>
      <c r="J199" s="32"/>
      <c r="K199" s="33"/>
      <c r="L199" s="35"/>
      <c r="M199" s="35"/>
      <c r="N199" s="34"/>
    </row>
    <row r="200" spans="1:14" ht="15" customHeight="1" x14ac:dyDescent="0.25">
      <c r="A200" s="94" t="s">
        <v>82</v>
      </c>
      <c r="B200" s="19" t="s">
        <v>83</v>
      </c>
      <c r="C200" s="20"/>
      <c r="D200" s="21">
        <f t="shared" si="3"/>
        <v>203.70000000000002</v>
      </c>
      <c r="E200" s="21">
        <f>SUM(E201:E205)</f>
        <v>203.70000000000002</v>
      </c>
      <c r="F200" s="21">
        <f>SUM(F201:F205)</f>
        <v>133.09999999999997</v>
      </c>
      <c r="G200" s="22">
        <f>SUM(G201:G205)</f>
        <v>0</v>
      </c>
      <c r="I200" s="36"/>
      <c r="J200" s="32"/>
      <c r="K200" s="33"/>
      <c r="L200" s="35"/>
      <c r="M200" s="35"/>
      <c r="N200" s="34"/>
    </row>
    <row r="201" spans="1:14" ht="12.75" customHeight="1" x14ac:dyDescent="0.25">
      <c r="A201" s="95"/>
      <c r="B201" s="16" t="s">
        <v>23</v>
      </c>
      <c r="C201" s="55" t="s">
        <v>17</v>
      </c>
      <c r="D201" s="15">
        <f t="shared" si="3"/>
        <v>2.2000000000000002</v>
      </c>
      <c r="E201" s="15">
        <v>2.2000000000000002</v>
      </c>
      <c r="F201" s="15"/>
      <c r="G201" s="57"/>
      <c r="I201" s="36"/>
      <c r="J201" s="32"/>
      <c r="K201" s="33"/>
      <c r="L201" s="35"/>
      <c r="M201" s="35"/>
      <c r="N201" s="34"/>
    </row>
    <row r="202" spans="1:14" ht="12.75" customHeight="1" x14ac:dyDescent="0.25">
      <c r="A202" s="95"/>
      <c r="B202" s="14" t="s">
        <v>16</v>
      </c>
      <c r="C202" s="55" t="s">
        <v>25</v>
      </c>
      <c r="D202" s="15">
        <f t="shared" si="3"/>
        <v>109.7</v>
      </c>
      <c r="E202" s="15">
        <v>109.7</v>
      </c>
      <c r="F202" s="15">
        <v>64.8</v>
      </c>
      <c r="G202" s="61"/>
      <c r="I202" s="36"/>
      <c r="J202" s="32"/>
      <c r="K202" s="33"/>
      <c r="L202" s="35"/>
      <c r="M202" s="35"/>
      <c r="N202" s="34"/>
    </row>
    <row r="203" spans="1:14" ht="12.75" customHeight="1" x14ac:dyDescent="0.25">
      <c r="A203" s="95"/>
      <c r="B203" s="14" t="s">
        <v>27</v>
      </c>
      <c r="C203" s="55" t="s">
        <v>25</v>
      </c>
      <c r="D203" s="15">
        <f t="shared" si="3"/>
        <v>81.2</v>
      </c>
      <c r="E203" s="15">
        <v>81.2</v>
      </c>
      <c r="F203" s="15">
        <v>61.9</v>
      </c>
      <c r="G203" s="61"/>
      <c r="I203" s="36"/>
      <c r="J203" s="32"/>
      <c r="K203" s="33"/>
      <c r="L203" s="35"/>
      <c r="M203" s="35"/>
      <c r="N203" s="34"/>
    </row>
    <row r="204" spans="1:14" ht="12.75" customHeight="1" x14ac:dyDescent="0.25">
      <c r="A204" s="95"/>
      <c r="B204" s="14" t="s">
        <v>32</v>
      </c>
      <c r="C204" s="55" t="s">
        <v>25</v>
      </c>
      <c r="D204" s="15">
        <f t="shared" si="3"/>
        <v>9.1</v>
      </c>
      <c r="E204" s="15">
        <v>9.1</v>
      </c>
      <c r="F204" s="15">
        <v>5.2</v>
      </c>
      <c r="G204" s="61"/>
      <c r="I204" s="36"/>
      <c r="J204" s="32"/>
      <c r="K204" s="33"/>
      <c r="L204" s="35"/>
      <c r="M204" s="35"/>
      <c r="N204" s="34"/>
    </row>
    <row r="205" spans="1:14" ht="12.75" customHeight="1" x14ac:dyDescent="0.25">
      <c r="A205" s="63"/>
      <c r="B205" s="14" t="s">
        <v>24</v>
      </c>
      <c r="C205" s="55" t="s">
        <v>25</v>
      </c>
      <c r="D205" s="15">
        <f>SUM(G205+E205)</f>
        <v>1.5</v>
      </c>
      <c r="E205" s="15">
        <v>1.5</v>
      </c>
      <c r="F205" s="15">
        <v>1.2</v>
      </c>
      <c r="G205" s="61"/>
      <c r="I205" s="36"/>
      <c r="J205" s="32"/>
      <c r="K205" s="33"/>
      <c r="L205" s="35"/>
      <c r="M205" s="35"/>
      <c r="N205" s="34"/>
    </row>
    <row r="206" spans="1:14" ht="15" customHeight="1" x14ac:dyDescent="0.25">
      <c r="A206" s="94" t="s">
        <v>84</v>
      </c>
      <c r="B206" s="19" t="s">
        <v>85</v>
      </c>
      <c r="C206" s="20"/>
      <c r="D206" s="21">
        <f t="shared" ref="D206:D291" si="4">SUM(G206+E206)</f>
        <v>373.5</v>
      </c>
      <c r="E206" s="21">
        <f>SUM(E207:E213)</f>
        <v>373.5</v>
      </c>
      <c r="F206" s="21">
        <f>SUM(F207:F213)</f>
        <v>243.40000000000003</v>
      </c>
      <c r="G206" s="22">
        <f>SUM(G207:G213)</f>
        <v>0</v>
      </c>
      <c r="I206" s="36"/>
      <c r="J206" s="32"/>
      <c r="K206" s="33"/>
      <c r="L206" s="35"/>
      <c r="M206" s="35"/>
      <c r="N206" s="34"/>
    </row>
    <row r="207" spans="1:14" ht="12.75" customHeight="1" x14ac:dyDescent="0.25">
      <c r="A207" s="95"/>
      <c r="B207" s="16" t="s">
        <v>23</v>
      </c>
      <c r="C207" s="55" t="s">
        <v>17</v>
      </c>
      <c r="D207" s="15">
        <f t="shared" si="4"/>
        <v>9.6</v>
      </c>
      <c r="E207" s="15">
        <v>9.6</v>
      </c>
      <c r="F207" s="15"/>
      <c r="G207" s="57"/>
      <c r="I207" s="36"/>
      <c r="J207" s="32"/>
      <c r="K207" s="33"/>
      <c r="L207" s="35"/>
      <c r="M207" s="35"/>
      <c r="N207" s="34"/>
    </row>
    <row r="208" spans="1:14" ht="12.75" customHeight="1" x14ac:dyDescent="0.25">
      <c r="A208" s="95"/>
      <c r="B208" s="14" t="s">
        <v>16</v>
      </c>
      <c r="C208" s="55" t="s">
        <v>25</v>
      </c>
      <c r="D208" s="15">
        <f t="shared" si="4"/>
        <v>160.19999999999999</v>
      </c>
      <c r="E208" s="15">
        <v>160.19999999999999</v>
      </c>
      <c r="F208" s="15">
        <v>103.4</v>
      </c>
      <c r="G208" s="61"/>
      <c r="I208" s="36"/>
      <c r="J208" s="32"/>
      <c r="K208" s="33"/>
      <c r="L208" s="35"/>
      <c r="M208" s="35"/>
      <c r="N208" s="34"/>
    </row>
    <row r="209" spans="1:14" ht="12.75" customHeight="1" x14ac:dyDescent="0.25">
      <c r="A209" s="95"/>
      <c r="B209" s="14" t="s">
        <v>27</v>
      </c>
      <c r="C209" s="55" t="s">
        <v>25</v>
      </c>
      <c r="D209" s="15">
        <f t="shared" si="4"/>
        <v>168.9</v>
      </c>
      <c r="E209" s="15">
        <v>168.9</v>
      </c>
      <c r="F209" s="15">
        <v>127.2</v>
      </c>
      <c r="G209" s="61"/>
      <c r="I209" s="36"/>
      <c r="J209" s="32"/>
      <c r="K209" s="33"/>
      <c r="L209" s="35"/>
      <c r="M209" s="35"/>
      <c r="N209" s="34"/>
    </row>
    <row r="210" spans="1:14" ht="12.75" customHeight="1" x14ac:dyDescent="0.25">
      <c r="A210" s="95"/>
      <c r="B210" s="14" t="s">
        <v>32</v>
      </c>
      <c r="C210" s="55" t="s">
        <v>25</v>
      </c>
      <c r="D210" s="15">
        <f t="shared" si="4"/>
        <v>19.600000000000001</v>
      </c>
      <c r="E210" s="15">
        <v>19.600000000000001</v>
      </c>
      <c r="F210" s="15">
        <v>7.3</v>
      </c>
      <c r="G210" s="61"/>
      <c r="I210" s="36"/>
      <c r="J210" s="32"/>
      <c r="K210" s="33"/>
      <c r="L210" s="35"/>
      <c r="M210" s="35"/>
      <c r="N210" s="34"/>
    </row>
    <row r="211" spans="1:14" ht="12.75" customHeight="1" x14ac:dyDescent="0.25">
      <c r="A211" s="95"/>
      <c r="B211" s="14" t="s">
        <v>24</v>
      </c>
      <c r="C211" s="55" t="s">
        <v>25</v>
      </c>
      <c r="D211" s="15">
        <f t="shared" si="4"/>
        <v>4.5</v>
      </c>
      <c r="E211" s="15">
        <v>4.5</v>
      </c>
      <c r="F211" s="15">
        <v>3.4</v>
      </c>
      <c r="G211" s="61"/>
      <c r="I211" s="36"/>
      <c r="J211" s="32"/>
      <c r="K211" s="33"/>
      <c r="L211" s="35"/>
      <c r="M211" s="35"/>
      <c r="N211" s="34"/>
    </row>
    <row r="212" spans="1:14" ht="12.75" customHeight="1" x14ac:dyDescent="0.25">
      <c r="A212" s="95"/>
      <c r="B212" s="58" t="s">
        <v>168</v>
      </c>
      <c r="C212" s="55" t="s">
        <v>25</v>
      </c>
      <c r="D212" s="15">
        <f t="shared" si="4"/>
        <v>2.7</v>
      </c>
      <c r="E212" s="15">
        <v>2.7</v>
      </c>
      <c r="F212" s="15">
        <v>2.1</v>
      </c>
      <c r="G212" s="61"/>
      <c r="I212" s="36"/>
      <c r="J212" s="32"/>
      <c r="K212" s="33"/>
      <c r="L212" s="35"/>
      <c r="M212" s="35"/>
      <c r="N212" s="34"/>
    </row>
    <row r="213" spans="1:14" ht="12.75" customHeight="1" x14ac:dyDescent="0.25">
      <c r="A213" s="96"/>
      <c r="B213" s="14" t="s">
        <v>22</v>
      </c>
      <c r="C213" s="55" t="s">
        <v>25</v>
      </c>
      <c r="D213" s="15">
        <f t="shared" si="4"/>
        <v>8</v>
      </c>
      <c r="E213" s="15">
        <v>8</v>
      </c>
      <c r="F213" s="15"/>
      <c r="G213" s="61"/>
      <c r="I213" s="36"/>
      <c r="J213" s="32"/>
      <c r="K213" s="33"/>
      <c r="L213" s="35"/>
      <c r="M213" s="35"/>
      <c r="N213" s="34"/>
    </row>
    <row r="214" spans="1:14" ht="15" customHeight="1" x14ac:dyDescent="0.25">
      <c r="A214" s="94" t="s">
        <v>86</v>
      </c>
      <c r="B214" s="19" t="s">
        <v>87</v>
      </c>
      <c r="C214" s="20"/>
      <c r="D214" s="21">
        <f t="shared" si="4"/>
        <v>331.8</v>
      </c>
      <c r="E214" s="21">
        <f>SUM(E215:E220)</f>
        <v>331.8</v>
      </c>
      <c r="F214" s="21">
        <f>SUM(F215:F220)</f>
        <v>222.8</v>
      </c>
      <c r="G214" s="22">
        <f>SUM(G215:G220)</f>
        <v>0</v>
      </c>
      <c r="I214" s="36"/>
      <c r="J214" s="32"/>
      <c r="K214" s="33"/>
      <c r="L214" s="35"/>
      <c r="M214" s="35"/>
      <c r="N214" s="34"/>
    </row>
    <row r="215" spans="1:14" ht="12.75" customHeight="1" x14ac:dyDescent="0.25">
      <c r="A215" s="95"/>
      <c r="B215" s="16" t="s">
        <v>23</v>
      </c>
      <c r="C215" s="55" t="s">
        <v>17</v>
      </c>
      <c r="D215" s="15">
        <f t="shared" si="4"/>
        <v>7.3</v>
      </c>
      <c r="E215" s="15">
        <v>7.3</v>
      </c>
      <c r="F215" s="15"/>
      <c r="G215" s="57"/>
      <c r="I215" s="36"/>
      <c r="J215" s="32"/>
      <c r="K215" s="33"/>
      <c r="L215" s="35"/>
      <c r="M215" s="35"/>
      <c r="N215" s="34"/>
    </row>
    <row r="216" spans="1:14" ht="12.75" customHeight="1" x14ac:dyDescent="0.25">
      <c r="A216" s="95"/>
      <c r="B216" s="14" t="s">
        <v>16</v>
      </c>
      <c r="C216" s="55" t="s">
        <v>25</v>
      </c>
      <c r="D216" s="15">
        <f t="shared" si="4"/>
        <v>133.69999999999999</v>
      </c>
      <c r="E216" s="15">
        <v>133.69999999999999</v>
      </c>
      <c r="F216" s="15">
        <v>79.5</v>
      </c>
      <c r="G216" s="61"/>
      <c r="I216" s="36"/>
      <c r="J216" s="32"/>
      <c r="K216" s="33"/>
      <c r="L216" s="35"/>
      <c r="M216" s="35"/>
      <c r="N216" s="34"/>
    </row>
    <row r="217" spans="1:14" ht="12.75" customHeight="1" x14ac:dyDescent="0.25">
      <c r="A217" s="95"/>
      <c r="B217" s="14" t="s">
        <v>27</v>
      </c>
      <c r="C217" s="55" t="s">
        <v>25</v>
      </c>
      <c r="D217" s="15">
        <f t="shared" si="4"/>
        <v>182.7</v>
      </c>
      <c r="E217" s="15">
        <v>182.7</v>
      </c>
      <c r="F217" s="15">
        <v>138.4</v>
      </c>
      <c r="G217" s="61"/>
      <c r="I217" s="36"/>
      <c r="J217" s="32"/>
      <c r="K217" s="33"/>
      <c r="L217" s="35"/>
      <c r="M217" s="35"/>
      <c r="N217" s="34"/>
    </row>
    <row r="218" spans="1:14" ht="12.75" customHeight="1" x14ac:dyDescent="0.25">
      <c r="A218" s="95"/>
      <c r="B218" s="14" t="s">
        <v>24</v>
      </c>
      <c r="C218" s="55" t="s">
        <v>25</v>
      </c>
      <c r="D218" s="15">
        <f>SUM(G218+E218)</f>
        <v>4.5</v>
      </c>
      <c r="E218" s="15">
        <v>4.5</v>
      </c>
      <c r="F218" s="15">
        <v>3.4</v>
      </c>
      <c r="G218" s="61"/>
      <c r="I218" s="36"/>
      <c r="J218" s="32"/>
      <c r="K218" s="33"/>
      <c r="L218" s="35"/>
      <c r="M218" s="35"/>
      <c r="N218" s="34"/>
    </row>
    <row r="219" spans="1:14" ht="12.75" customHeight="1" x14ac:dyDescent="0.25">
      <c r="A219" s="95"/>
      <c r="B219" s="58" t="s">
        <v>168</v>
      </c>
      <c r="C219" s="55" t="s">
        <v>25</v>
      </c>
      <c r="D219" s="15">
        <f>SUM(G219+E219)</f>
        <v>2</v>
      </c>
      <c r="E219" s="15">
        <v>2</v>
      </c>
      <c r="F219" s="15">
        <v>1.5</v>
      </c>
      <c r="G219" s="61"/>
      <c r="I219" s="36"/>
      <c r="J219" s="32"/>
      <c r="K219" s="33"/>
      <c r="L219" s="35"/>
      <c r="M219" s="35"/>
      <c r="N219" s="34"/>
    </row>
    <row r="220" spans="1:14" ht="12.75" customHeight="1" x14ac:dyDescent="0.25">
      <c r="A220" s="96"/>
      <c r="B220" s="14" t="s">
        <v>22</v>
      </c>
      <c r="C220" s="55" t="s">
        <v>25</v>
      </c>
      <c r="D220" s="15">
        <f t="shared" si="4"/>
        <v>1.6</v>
      </c>
      <c r="E220" s="15">
        <v>1.6</v>
      </c>
      <c r="F220" s="15"/>
      <c r="G220" s="61"/>
      <c r="I220" s="36"/>
      <c r="J220" s="32"/>
      <c r="K220" s="33"/>
      <c r="L220" s="35"/>
      <c r="M220" s="35"/>
      <c r="N220" s="34"/>
    </row>
    <row r="221" spans="1:14" ht="15" customHeight="1" x14ac:dyDescent="0.25">
      <c r="A221" s="94" t="s">
        <v>88</v>
      </c>
      <c r="B221" s="19" t="s">
        <v>89</v>
      </c>
      <c r="C221" s="20"/>
      <c r="D221" s="21">
        <f t="shared" si="4"/>
        <v>362.09999999999997</v>
      </c>
      <c r="E221" s="21">
        <f>SUM(E222:E228)</f>
        <v>362.09999999999997</v>
      </c>
      <c r="F221" s="21">
        <f>SUM(F222:F228)</f>
        <v>227.70000000000002</v>
      </c>
      <c r="G221" s="22">
        <f>SUM(G222:G228)</f>
        <v>0</v>
      </c>
      <c r="I221" s="36"/>
      <c r="J221" s="32"/>
      <c r="K221" s="33"/>
      <c r="L221" s="35"/>
      <c r="M221" s="35"/>
      <c r="N221" s="34"/>
    </row>
    <row r="222" spans="1:14" ht="12.75" customHeight="1" x14ac:dyDescent="0.25">
      <c r="A222" s="95"/>
      <c r="B222" s="16" t="s">
        <v>23</v>
      </c>
      <c r="C222" s="55" t="s">
        <v>17</v>
      </c>
      <c r="D222" s="15">
        <f t="shared" si="4"/>
        <v>12.1</v>
      </c>
      <c r="E222" s="15">
        <v>12.1</v>
      </c>
      <c r="F222" s="15"/>
      <c r="G222" s="57"/>
      <c r="I222" s="36"/>
      <c r="J222" s="32"/>
      <c r="K222" s="33"/>
      <c r="L222" s="35"/>
      <c r="M222" s="35"/>
      <c r="N222" s="34"/>
    </row>
    <row r="223" spans="1:14" ht="12.75" customHeight="1" x14ac:dyDescent="0.25">
      <c r="A223" s="95"/>
      <c r="B223" s="14" t="s">
        <v>16</v>
      </c>
      <c r="C223" s="55" t="s">
        <v>25</v>
      </c>
      <c r="D223" s="15">
        <f t="shared" si="4"/>
        <v>120.8</v>
      </c>
      <c r="E223" s="15">
        <v>120.8</v>
      </c>
      <c r="F223" s="15">
        <v>65.599999999999994</v>
      </c>
      <c r="G223" s="61"/>
      <c r="I223" s="36"/>
      <c r="J223" s="32"/>
      <c r="K223" s="33"/>
      <c r="L223" s="35"/>
      <c r="M223" s="35"/>
      <c r="N223" s="34"/>
    </row>
    <row r="224" spans="1:14" ht="12.75" customHeight="1" x14ac:dyDescent="0.25">
      <c r="A224" s="95"/>
      <c r="B224" s="14" t="s">
        <v>27</v>
      </c>
      <c r="C224" s="55" t="s">
        <v>25</v>
      </c>
      <c r="D224" s="15">
        <f t="shared" si="4"/>
        <v>193.5</v>
      </c>
      <c r="E224" s="15">
        <v>193.5</v>
      </c>
      <c r="F224" s="15">
        <v>145.80000000000001</v>
      </c>
      <c r="G224" s="61"/>
      <c r="I224" s="36"/>
      <c r="J224" s="32"/>
      <c r="K224" s="33"/>
      <c r="L224" s="35"/>
      <c r="M224" s="35"/>
      <c r="N224" s="34"/>
    </row>
    <row r="225" spans="1:14" ht="12.75" customHeight="1" x14ac:dyDescent="0.25">
      <c r="A225" s="95"/>
      <c r="B225" s="14" t="s">
        <v>32</v>
      </c>
      <c r="C225" s="55" t="s">
        <v>25</v>
      </c>
      <c r="D225" s="15">
        <f t="shared" si="4"/>
        <v>23.1</v>
      </c>
      <c r="E225" s="15">
        <v>23.1</v>
      </c>
      <c r="F225" s="15">
        <v>10.8</v>
      </c>
      <c r="G225" s="61"/>
      <c r="I225" s="36"/>
      <c r="J225" s="32"/>
      <c r="K225" s="33"/>
      <c r="L225" s="35"/>
      <c r="M225" s="35"/>
      <c r="N225" s="34"/>
    </row>
    <row r="226" spans="1:14" ht="12.75" customHeight="1" x14ac:dyDescent="0.25">
      <c r="A226" s="95"/>
      <c r="B226" s="14" t="s">
        <v>24</v>
      </c>
      <c r="C226" s="55" t="s">
        <v>25</v>
      </c>
      <c r="D226" s="15">
        <f t="shared" si="4"/>
        <v>5.3</v>
      </c>
      <c r="E226" s="15">
        <v>5.3</v>
      </c>
      <c r="F226" s="15">
        <v>4</v>
      </c>
      <c r="G226" s="61"/>
      <c r="I226" s="36"/>
      <c r="J226" s="32"/>
      <c r="K226" s="33"/>
      <c r="L226" s="35"/>
      <c r="M226" s="35"/>
      <c r="N226" s="34"/>
    </row>
    <row r="227" spans="1:14" ht="12.75" customHeight="1" x14ac:dyDescent="0.25">
      <c r="A227" s="95"/>
      <c r="B227" s="58" t="s">
        <v>168</v>
      </c>
      <c r="C227" s="55" t="s">
        <v>25</v>
      </c>
      <c r="D227" s="15">
        <f t="shared" si="4"/>
        <v>1.9</v>
      </c>
      <c r="E227" s="15">
        <v>1.9</v>
      </c>
      <c r="F227" s="15">
        <v>1.5</v>
      </c>
      <c r="G227" s="61"/>
      <c r="I227" s="36"/>
      <c r="J227" s="32"/>
      <c r="K227" s="33"/>
      <c r="L227" s="35"/>
      <c r="M227" s="35"/>
      <c r="N227" s="34"/>
    </row>
    <row r="228" spans="1:14" ht="12.75" customHeight="1" x14ac:dyDescent="0.25">
      <c r="A228" s="96"/>
      <c r="B228" s="14" t="s">
        <v>22</v>
      </c>
      <c r="C228" s="55" t="s">
        <v>25</v>
      </c>
      <c r="D228" s="15">
        <f t="shared" si="4"/>
        <v>5.4</v>
      </c>
      <c r="E228" s="15">
        <v>5.4</v>
      </c>
      <c r="F228" s="15"/>
      <c r="G228" s="61"/>
      <c r="I228" s="36"/>
      <c r="J228" s="32"/>
      <c r="K228" s="33"/>
      <c r="L228" s="35"/>
      <c r="M228" s="35"/>
      <c r="N228" s="34"/>
    </row>
    <row r="229" spans="1:14" ht="15" customHeight="1" x14ac:dyDescent="0.25">
      <c r="A229" s="94" t="s">
        <v>90</v>
      </c>
      <c r="B229" s="19" t="s">
        <v>91</v>
      </c>
      <c r="C229" s="20"/>
      <c r="D229" s="21">
        <f t="shared" si="4"/>
        <v>410.79999999999995</v>
      </c>
      <c r="E229" s="21">
        <f>SUM(E230:E236)</f>
        <v>410.79999999999995</v>
      </c>
      <c r="F229" s="21">
        <f>SUM(F230:F236)</f>
        <v>265.09999999999997</v>
      </c>
      <c r="G229" s="22">
        <f>SUM(G230:G236)</f>
        <v>0</v>
      </c>
      <c r="I229" s="36"/>
      <c r="J229" s="32"/>
      <c r="K229" s="33"/>
      <c r="L229" s="35"/>
      <c r="M229" s="35"/>
      <c r="N229" s="34"/>
    </row>
    <row r="230" spans="1:14" ht="12.75" customHeight="1" x14ac:dyDescent="0.25">
      <c r="A230" s="95"/>
      <c r="B230" s="16" t="s">
        <v>23</v>
      </c>
      <c r="C230" s="55" t="s">
        <v>17</v>
      </c>
      <c r="D230" s="15">
        <f t="shared" si="4"/>
        <v>9.1999999999999993</v>
      </c>
      <c r="E230" s="15">
        <v>9.1999999999999993</v>
      </c>
      <c r="F230" s="15"/>
      <c r="G230" s="57"/>
      <c r="I230" s="36"/>
      <c r="J230" s="32"/>
      <c r="K230" s="33"/>
      <c r="L230" s="35"/>
      <c r="M230" s="35"/>
      <c r="N230" s="34"/>
    </row>
    <row r="231" spans="1:14" ht="12.75" customHeight="1" x14ac:dyDescent="0.25">
      <c r="A231" s="95"/>
      <c r="B231" s="14" t="s">
        <v>16</v>
      </c>
      <c r="C231" s="55" t="s">
        <v>25</v>
      </c>
      <c r="D231" s="15">
        <f t="shared" si="4"/>
        <v>117.3</v>
      </c>
      <c r="E231" s="15">
        <v>117.3</v>
      </c>
      <c r="F231" s="15">
        <v>74.599999999999994</v>
      </c>
      <c r="G231" s="61"/>
      <c r="I231" s="36"/>
      <c r="J231" s="32"/>
      <c r="K231" s="33"/>
      <c r="L231" s="35"/>
      <c r="M231" s="35"/>
      <c r="N231" s="34"/>
    </row>
    <row r="232" spans="1:14" ht="12.75" customHeight="1" x14ac:dyDescent="0.25">
      <c r="A232" s="95"/>
      <c r="B232" s="14" t="s">
        <v>27</v>
      </c>
      <c r="C232" s="55" t="s">
        <v>25</v>
      </c>
      <c r="D232" s="15">
        <f t="shared" si="4"/>
        <v>237</v>
      </c>
      <c r="E232" s="15">
        <v>237</v>
      </c>
      <c r="F232" s="15">
        <v>176.8</v>
      </c>
      <c r="G232" s="61"/>
      <c r="J232" s="32"/>
      <c r="K232" s="33"/>
      <c r="L232" s="35"/>
      <c r="M232" s="35"/>
      <c r="N232" s="34"/>
    </row>
    <row r="233" spans="1:14" ht="12.75" customHeight="1" x14ac:dyDescent="0.25">
      <c r="A233" s="95"/>
      <c r="B233" s="14" t="s">
        <v>32</v>
      </c>
      <c r="C233" s="55" t="s">
        <v>25</v>
      </c>
      <c r="D233" s="15">
        <f t="shared" si="4"/>
        <v>27.4</v>
      </c>
      <c r="E233" s="15">
        <v>27.4</v>
      </c>
      <c r="F233" s="15">
        <v>7.3</v>
      </c>
      <c r="G233" s="61"/>
      <c r="J233" s="32"/>
      <c r="K233" s="33"/>
      <c r="L233" s="35"/>
      <c r="M233" s="35"/>
      <c r="N233" s="34"/>
    </row>
    <row r="234" spans="1:14" ht="12.75" customHeight="1" x14ac:dyDescent="0.25">
      <c r="A234" s="95"/>
      <c r="B234" s="14" t="s">
        <v>24</v>
      </c>
      <c r="C234" s="55" t="s">
        <v>25</v>
      </c>
      <c r="D234" s="15">
        <f>SUM(G234+E234)</f>
        <v>6.4</v>
      </c>
      <c r="E234" s="15">
        <v>6.4</v>
      </c>
      <c r="F234" s="15">
        <v>4.9000000000000004</v>
      </c>
      <c r="G234" s="61"/>
      <c r="J234" s="32"/>
      <c r="K234" s="33"/>
      <c r="L234" s="35"/>
      <c r="M234" s="35"/>
      <c r="N234" s="34"/>
    </row>
    <row r="235" spans="1:14" ht="12.75" customHeight="1" x14ac:dyDescent="0.25">
      <c r="A235" s="95"/>
      <c r="B235" s="58" t="s">
        <v>168</v>
      </c>
      <c r="C235" s="55" t="s">
        <v>25</v>
      </c>
      <c r="D235" s="15">
        <f>SUM(G235+E235)</f>
        <v>2</v>
      </c>
      <c r="E235" s="15">
        <v>2</v>
      </c>
      <c r="F235" s="15">
        <v>1.5</v>
      </c>
      <c r="G235" s="61"/>
      <c r="J235" s="32"/>
      <c r="K235" s="33"/>
      <c r="L235" s="35"/>
      <c r="M235" s="35"/>
      <c r="N235" s="34"/>
    </row>
    <row r="236" spans="1:14" ht="12.75" customHeight="1" x14ac:dyDescent="0.25">
      <c r="A236" s="96"/>
      <c r="B236" s="14" t="s">
        <v>22</v>
      </c>
      <c r="C236" s="55" t="s">
        <v>25</v>
      </c>
      <c r="D236" s="15">
        <f t="shared" si="4"/>
        <v>11.5</v>
      </c>
      <c r="E236" s="15">
        <v>11.5</v>
      </c>
      <c r="F236" s="15"/>
      <c r="G236" s="61"/>
      <c r="J236" s="32"/>
      <c r="K236" s="33"/>
      <c r="L236" s="35"/>
      <c r="M236" s="35"/>
      <c r="N236" s="34"/>
    </row>
    <row r="237" spans="1:14" ht="15" customHeight="1" x14ac:dyDescent="0.25">
      <c r="A237" s="94" t="s">
        <v>92</v>
      </c>
      <c r="B237" s="19" t="s">
        <v>93</v>
      </c>
      <c r="C237" s="20"/>
      <c r="D237" s="21">
        <f t="shared" si="4"/>
        <v>456.40000000000003</v>
      </c>
      <c r="E237" s="21">
        <f>SUM(E238:E244)</f>
        <v>449.40000000000003</v>
      </c>
      <c r="F237" s="21">
        <f>SUM(F238:F244)</f>
        <v>282.40000000000003</v>
      </c>
      <c r="G237" s="21">
        <f>SUM(G238:G244)</f>
        <v>7</v>
      </c>
      <c r="J237" s="32"/>
      <c r="K237" s="33"/>
      <c r="L237" s="35"/>
      <c r="M237" s="35"/>
      <c r="N237" s="34"/>
    </row>
    <row r="238" spans="1:14" ht="12.75" customHeight="1" x14ac:dyDescent="0.25">
      <c r="A238" s="95"/>
      <c r="B238" s="16" t="s">
        <v>23</v>
      </c>
      <c r="C238" s="55" t="s">
        <v>17</v>
      </c>
      <c r="D238" s="15">
        <f t="shared" si="4"/>
        <v>8.9</v>
      </c>
      <c r="E238" s="15">
        <v>8.9</v>
      </c>
      <c r="F238" s="15"/>
      <c r="G238" s="57"/>
      <c r="J238" s="32"/>
      <c r="K238" s="33"/>
      <c r="L238" s="35"/>
      <c r="M238" s="35"/>
      <c r="N238" s="34"/>
    </row>
    <row r="239" spans="1:14" ht="12.75" customHeight="1" x14ac:dyDescent="0.25">
      <c r="A239" s="95"/>
      <c r="B239" s="14" t="s">
        <v>16</v>
      </c>
      <c r="C239" s="55" t="s">
        <v>25</v>
      </c>
      <c r="D239" s="15">
        <f t="shared" si="4"/>
        <v>194.1</v>
      </c>
      <c r="E239" s="15">
        <v>187.1</v>
      </c>
      <c r="F239" s="15">
        <v>111.7</v>
      </c>
      <c r="G239" s="15">
        <v>7</v>
      </c>
      <c r="J239" s="32"/>
      <c r="K239" s="33"/>
      <c r="L239" s="35"/>
      <c r="M239" s="35"/>
      <c r="N239" s="34"/>
    </row>
    <row r="240" spans="1:14" ht="12.75" customHeight="1" x14ac:dyDescent="0.25">
      <c r="A240" s="95"/>
      <c r="B240" s="14" t="s">
        <v>27</v>
      </c>
      <c r="C240" s="55" t="s">
        <v>25</v>
      </c>
      <c r="D240" s="15">
        <f t="shared" si="4"/>
        <v>220.8</v>
      </c>
      <c r="E240" s="15">
        <v>220.8</v>
      </c>
      <c r="F240" s="15">
        <v>164</v>
      </c>
      <c r="G240" s="61"/>
      <c r="J240" s="32"/>
      <c r="K240" s="33"/>
      <c r="L240" s="35"/>
      <c r="M240" s="35"/>
      <c r="N240" s="34"/>
    </row>
    <row r="241" spans="1:20" ht="12.75" customHeight="1" x14ac:dyDescent="0.25">
      <c r="A241" s="95"/>
      <c r="B241" s="14" t="s">
        <v>32</v>
      </c>
      <c r="C241" s="55" t="s">
        <v>25</v>
      </c>
      <c r="D241" s="15">
        <v>5.2</v>
      </c>
      <c r="E241" s="15">
        <v>5.2</v>
      </c>
      <c r="F241" s="15"/>
      <c r="G241" s="61"/>
      <c r="J241" s="32"/>
      <c r="K241" s="33"/>
      <c r="L241" s="35"/>
      <c r="M241" s="35"/>
      <c r="N241" s="34"/>
    </row>
    <row r="242" spans="1:20" ht="12.75" customHeight="1" x14ac:dyDescent="0.25">
      <c r="A242" s="95"/>
      <c r="B242" s="14" t="s">
        <v>24</v>
      </c>
      <c r="C242" s="55" t="s">
        <v>25</v>
      </c>
      <c r="D242" s="15">
        <f t="shared" si="4"/>
        <v>6.1</v>
      </c>
      <c r="E242" s="15">
        <v>6.1</v>
      </c>
      <c r="F242" s="15">
        <v>4.5999999999999996</v>
      </c>
      <c r="G242" s="61"/>
      <c r="J242" s="32"/>
      <c r="K242" s="33"/>
      <c r="L242" s="35"/>
      <c r="M242" s="35"/>
      <c r="N242" s="34"/>
    </row>
    <row r="243" spans="1:20" ht="12.75" customHeight="1" x14ac:dyDescent="0.25">
      <c r="A243" s="95"/>
      <c r="B243" s="58" t="s">
        <v>168</v>
      </c>
      <c r="C243" s="55" t="s">
        <v>25</v>
      </c>
      <c r="D243" s="15">
        <f t="shared" si="4"/>
        <v>2.8</v>
      </c>
      <c r="E243" s="15">
        <v>2.8</v>
      </c>
      <c r="F243" s="15">
        <v>2.1</v>
      </c>
      <c r="G243" s="61"/>
      <c r="J243" s="32"/>
      <c r="K243" s="33"/>
      <c r="L243" s="35"/>
      <c r="M243" s="35"/>
      <c r="N243" s="34"/>
    </row>
    <row r="244" spans="1:20" ht="12.75" customHeight="1" x14ac:dyDescent="0.25">
      <c r="A244" s="96"/>
      <c r="B244" s="14" t="s">
        <v>22</v>
      </c>
      <c r="C244" s="55" t="s">
        <v>25</v>
      </c>
      <c r="D244" s="15">
        <f t="shared" si="4"/>
        <v>18.5</v>
      </c>
      <c r="E244" s="15">
        <v>18.5</v>
      </c>
      <c r="F244" s="15"/>
      <c r="G244" s="61"/>
      <c r="J244" s="32"/>
      <c r="K244" s="33"/>
      <c r="L244" s="35"/>
      <c r="M244" s="35"/>
      <c r="N244" s="34"/>
    </row>
    <row r="245" spans="1:20" ht="15" customHeight="1" x14ac:dyDescent="0.25">
      <c r="A245" s="94" t="s">
        <v>94</v>
      </c>
      <c r="B245" s="19" t="s">
        <v>95</v>
      </c>
      <c r="C245" s="20"/>
      <c r="D245" s="21">
        <f t="shared" si="4"/>
        <v>456.09999999999997</v>
      </c>
      <c r="E245" s="21">
        <f>SUM(E246:E252)</f>
        <v>456.09999999999997</v>
      </c>
      <c r="F245" s="21">
        <f>SUM(F246:F252)</f>
        <v>278.3</v>
      </c>
      <c r="G245" s="22">
        <f>SUM(G246:G252)</f>
        <v>0</v>
      </c>
      <c r="J245" s="32"/>
      <c r="K245" s="33"/>
      <c r="L245" s="35"/>
      <c r="M245" s="35"/>
      <c r="N245" s="34"/>
    </row>
    <row r="246" spans="1:20" ht="12.75" customHeight="1" x14ac:dyDescent="0.25">
      <c r="A246" s="95"/>
      <c r="B246" s="16" t="s">
        <v>23</v>
      </c>
      <c r="C246" s="55" t="s">
        <v>17</v>
      </c>
      <c r="D246" s="15">
        <f t="shared" si="4"/>
        <v>18.2</v>
      </c>
      <c r="E246" s="15">
        <v>18.2</v>
      </c>
      <c r="F246" s="15"/>
      <c r="G246" s="57"/>
      <c r="J246" s="32"/>
      <c r="K246" s="33"/>
      <c r="L246" s="35"/>
      <c r="M246" s="35"/>
      <c r="N246" s="34"/>
    </row>
    <row r="247" spans="1:20" ht="12.75" customHeight="1" x14ac:dyDescent="0.25">
      <c r="A247" s="95"/>
      <c r="B247" s="14" t="s">
        <v>16</v>
      </c>
      <c r="C247" s="55" t="s">
        <v>25</v>
      </c>
      <c r="D247" s="15">
        <f t="shared" si="4"/>
        <v>172.2</v>
      </c>
      <c r="E247" s="15">
        <v>172.2</v>
      </c>
      <c r="F247" s="15">
        <v>90.2</v>
      </c>
      <c r="G247" s="61"/>
      <c r="J247" s="32"/>
      <c r="K247" s="33"/>
      <c r="L247" s="34"/>
      <c r="M247" s="34"/>
      <c r="N247" s="34"/>
    </row>
    <row r="248" spans="1:20" ht="12.75" customHeight="1" x14ac:dyDescent="0.25">
      <c r="A248" s="95"/>
      <c r="B248" s="14" t="s">
        <v>27</v>
      </c>
      <c r="C248" s="55" t="s">
        <v>25</v>
      </c>
      <c r="D248" s="15">
        <f t="shared" si="4"/>
        <v>234.4</v>
      </c>
      <c r="E248" s="15">
        <v>234.4</v>
      </c>
      <c r="F248" s="15">
        <v>176.6</v>
      </c>
      <c r="G248" s="61"/>
      <c r="J248" s="34"/>
      <c r="K248" s="34"/>
      <c r="L248" s="34"/>
      <c r="M248" s="34"/>
      <c r="N248" s="37"/>
      <c r="O248" s="32"/>
      <c r="P248" s="33"/>
      <c r="Q248" s="35"/>
      <c r="R248" s="35"/>
      <c r="S248" s="35"/>
      <c r="T248" s="35"/>
    </row>
    <row r="249" spans="1:20" ht="12.75" customHeight="1" x14ac:dyDescent="0.25">
      <c r="A249" s="95"/>
      <c r="B249" s="14" t="s">
        <v>32</v>
      </c>
      <c r="C249" s="55" t="s">
        <v>25</v>
      </c>
      <c r="D249" s="15">
        <f t="shared" si="4"/>
        <v>17.2</v>
      </c>
      <c r="E249" s="15">
        <v>17.2</v>
      </c>
      <c r="F249" s="15">
        <v>5</v>
      </c>
      <c r="G249" s="61"/>
      <c r="J249" s="34"/>
      <c r="K249" s="34"/>
      <c r="L249" s="34"/>
      <c r="M249" s="34"/>
      <c r="N249" s="37"/>
      <c r="O249" s="32"/>
      <c r="P249" s="33"/>
      <c r="Q249" s="35"/>
      <c r="R249" s="35"/>
      <c r="S249" s="35"/>
      <c r="T249" s="35"/>
    </row>
    <row r="250" spans="1:20" ht="12.75" customHeight="1" x14ac:dyDescent="0.25">
      <c r="A250" s="95"/>
      <c r="B250" s="14" t="s">
        <v>24</v>
      </c>
      <c r="C250" s="55" t="s">
        <v>25</v>
      </c>
      <c r="D250" s="15">
        <f t="shared" si="4"/>
        <v>6.1</v>
      </c>
      <c r="E250" s="15">
        <v>6.1</v>
      </c>
      <c r="F250" s="15">
        <v>4.7</v>
      </c>
      <c r="G250" s="61"/>
      <c r="J250" s="34"/>
      <c r="K250" s="34"/>
      <c r="L250" s="34"/>
      <c r="M250" s="34"/>
      <c r="N250" s="37"/>
      <c r="O250" s="32"/>
      <c r="P250" s="33"/>
      <c r="Q250" s="35"/>
      <c r="R250" s="35"/>
      <c r="S250" s="35"/>
      <c r="T250" s="35"/>
    </row>
    <row r="251" spans="1:20" ht="12.75" customHeight="1" x14ac:dyDescent="0.25">
      <c r="A251" s="95"/>
      <c r="B251" s="58" t="s">
        <v>168</v>
      </c>
      <c r="C251" s="55" t="s">
        <v>25</v>
      </c>
      <c r="D251" s="15">
        <f t="shared" si="4"/>
        <v>2.4</v>
      </c>
      <c r="E251" s="15">
        <v>2.4</v>
      </c>
      <c r="F251" s="15">
        <v>1.8</v>
      </c>
      <c r="G251" s="61"/>
      <c r="J251" s="34"/>
      <c r="K251" s="34"/>
      <c r="L251" s="34"/>
      <c r="M251" s="34"/>
      <c r="N251" s="37"/>
      <c r="O251" s="32"/>
      <c r="P251" s="33"/>
      <c r="Q251" s="35"/>
      <c r="R251" s="35"/>
      <c r="S251" s="35"/>
      <c r="T251" s="35"/>
    </row>
    <row r="252" spans="1:20" ht="12.75" customHeight="1" x14ac:dyDescent="0.25">
      <c r="A252" s="96"/>
      <c r="B252" s="14" t="s">
        <v>22</v>
      </c>
      <c r="C252" s="55" t="s">
        <v>25</v>
      </c>
      <c r="D252" s="15">
        <f t="shared" si="4"/>
        <v>5.6</v>
      </c>
      <c r="E252" s="15">
        <v>5.6</v>
      </c>
      <c r="F252" s="15"/>
      <c r="G252" s="61"/>
      <c r="J252" s="34"/>
      <c r="K252" s="34"/>
      <c r="L252" s="34"/>
      <c r="M252" s="34"/>
      <c r="N252" s="37"/>
      <c r="O252" s="32"/>
      <c r="P252" s="33"/>
      <c r="Q252" s="35"/>
      <c r="R252" s="35"/>
      <c r="S252" s="35"/>
      <c r="T252" s="35"/>
    </row>
    <row r="253" spans="1:20" ht="15" customHeight="1" x14ac:dyDescent="0.25">
      <c r="A253" s="94" t="s">
        <v>96</v>
      </c>
      <c r="B253" s="19" t="s">
        <v>97</v>
      </c>
      <c r="C253" s="20"/>
      <c r="D253" s="21">
        <f t="shared" si="4"/>
        <v>411.5</v>
      </c>
      <c r="E253" s="21">
        <f>SUM(E254:E260)</f>
        <v>411.5</v>
      </c>
      <c r="F253" s="21">
        <f>SUM(F254:F260)</f>
        <v>265.90000000000003</v>
      </c>
      <c r="G253" s="22">
        <f>SUM(G254:G260)</f>
        <v>0</v>
      </c>
      <c r="J253" s="34"/>
      <c r="K253" s="34"/>
      <c r="L253" s="34"/>
      <c r="M253" s="34"/>
      <c r="N253" s="37"/>
      <c r="O253" s="32"/>
      <c r="P253" s="33"/>
      <c r="Q253" s="35"/>
      <c r="R253" s="35"/>
      <c r="S253" s="35"/>
      <c r="T253" s="35"/>
    </row>
    <row r="254" spans="1:20" ht="12.75" customHeight="1" x14ac:dyDescent="0.25">
      <c r="A254" s="95"/>
      <c r="B254" s="16" t="s">
        <v>23</v>
      </c>
      <c r="C254" s="55" t="s">
        <v>17</v>
      </c>
      <c r="D254" s="15">
        <f t="shared" si="4"/>
        <v>8.6999999999999993</v>
      </c>
      <c r="E254" s="15">
        <v>8.6999999999999993</v>
      </c>
      <c r="F254" s="15"/>
      <c r="G254" s="57"/>
      <c r="N254" s="37"/>
      <c r="O254" s="32"/>
      <c r="P254" s="33"/>
      <c r="Q254" s="35"/>
      <c r="R254" s="35"/>
      <c r="S254" s="35"/>
      <c r="T254" s="35"/>
    </row>
    <row r="255" spans="1:20" ht="12.75" customHeight="1" x14ac:dyDescent="0.25">
      <c r="A255" s="95"/>
      <c r="B255" s="14" t="s">
        <v>16</v>
      </c>
      <c r="C255" s="55" t="s">
        <v>25</v>
      </c>
      <c r="D255" s="15">
        <f t="shared" si="4"/>
        <v>168</v>
      </c>
      <c r="E255" s="15">
        <v>168</v>
      </c>
      <c r="F255" s="15">
        <v>101.9</v>
      </c>
      <c r="G255" s="61"/>
      <c r="N255" s="37"/>
      <c r="O255" s="32"/>
      <c r="P255" s="33"/>
      <c r="Q255" s="35"/>
      <c r="R255" s="35"/>
      <c r="S255" s="35"/>
      <c r="T255" s="35"/>
    </row>
    <row r="256" spans="1:20" ht="12.75" customHeight="1" x14ac:dyDescent="0.25">
      <c r="A256" s="95"/>
      <c r="B256" s="14" t="s">
        <v>27</v>
      </c>
      <c r="C256" s="55" t="s">
        <v>25</v>
      </c>
      <c r="D256" s="15">
        <f t="shared" si="4"/>
        <v>201.7</v>
      </c>
      <c r="E256" s="15">
        <v>201.7</v>
      </c>
      <c r="F256" s="15">
        <v>151.9</v>
      </c>
      <c r="G256" s="61"/>
      <c r="N256" s="37"/>
      <c r="O256" s="32"/>
      <c r="P256" s="33"/>
      <c r="Q256" s="35"/>
      <c r="R256" s="35"/>
      <c r="S256" s="35"/>
      <c r="T256" s="35"/>
    </row>
    <row r="257" spans="1:20" ht="12.75" customHeight="1" x14ac:dyDescent="0.25">
      <c r="A257" s="95"/>
      <c r="B257" s="14" t="s">
        <v>32</v>
      </c>
      <c r="C257" s="55" t="s">
        <v>25</v>
      </c>
      <c r="D257" s="15">
        <f t="shared" si="4"/>
        <v>12.6</v>
      </c>
      <c r="E257" s="15">
        <v>12.6</v>
      </c>
      <c r="F257" s="15">
        <v>5.6</v>
      </c>
      <c r="G257" s="61"/>
      <c r="N257" s="37"/>
      <c r="O257" s="32"/>
      <c r="P257" s="33"/>
      <c r="Q257" s="35"/>
      <c r="R257" s="35"/>
      <c r="S257" s="35"/>
      <c r="T257" s="35"/>
    </row>
    <row r="258" spans="1:20" ht="12.75" customHeight="1" x14ac:dyDescent="0.25">
      <c r="A258" s="95"/>
      <c r="B258" s="14" t="s">
        <v>24</v>
      </c>
      <c r="C258" s="55" t="s">
        <v>25</v>
      </c>
      <c r="D258" s="15">
        <f>SUM(G258+E258)</f>
        <v>5.9</v>
      </c>
      <c r="E258" s="15">
        <v>5.9</v>
      </c>
      <c r="F258" s="15">
        <v>4.5</v>
      </c>
      <c r="G258" s="61"/>
      <c r="N258" s="37"/>
      <c r="O258" s="32"/>
      <c r="P258" s="33"/>
      <c r="Q258" s="35"/>
      <c r="R258" s="35"/>
      <c r="S258" s="35"/>
      <c r="T258" s="35"/>
    </row>
    <row r="259" spans="1:20" ht="12.75" customHeight="1" x14ac:dyDescent="0.25">
      <c r="A259" s="95"/>
      <c r="B259" s="58" t="s">
        <v>168</v>
      </c>
      <c r="C259" s="55" t="s">
        <v>25</v>
      </c>
      <c r="D259" s="15">
        <f>SUM(G259+E259)</f>
        <v>2.6</v>
      </c>
      <c r="E259" s="15">
        <v>2.6</v>
      </c>
      <c r="F259" s="15">
        <v>2</v>
      </c>
      <c r="G259" s="61"/>
      <c r="N259" s="37"/>
      <c r="O259" s="32"/>
      <c r="P259" s="33"/>
      <c r="Q259" s="35"/>
      <c r="R259" s="35"/>
      <c r="S259" s="35"/>
      <c r="T259" s="35"/>
    </row>
    <row r="260" spans="1:20" ht="12.75" customHeight="1" x14ac:dyDescent="0.25">
      <c r="A260" s="96"/>
      <c r="B260" s="14" t="s">
        <v>22</v>
      </c>
      <c r="C260" s="55" t="s">
        <v>25</v>
      </c>
      <c r="D260" s="15">
        <f t="shared" si="4"/>
        <v>12</v>
      </c>
      <c r="E260" s="15">
        <v>12</v>
      </c>
      <c r="F260" s="15"/>
      <c r="G260" s="61"/>
      <c r="N260" s="37"/>
      <c r="O260" s="32"/>
      <c r="P260" s="33"/>
      <c r="Q260" s="35"/>
      <c r="R260" s="35"/>
      <c r="S260" s="35"/>
      <c r="T260" s="35"/>
    </row>
    <row r="261" spans="1:20" ht="15" customHeight="1" x14ac:dyDescent="0.25">
      <c r="A261" s="94" t="s">
        <v>98</v>
      </c>
      <c r="B261" s="19" t="s">
        <v>99</v>
      </c>
      <c r="C261" s="20"/>
      <c r="D261" s="21">
        <f t="shared" si="4"/>
        <v>173.39999999999998</v>
      </c>
      <c r="E261" s="21">
        <f>SUM(E262:E268)</f>
        <v>173.39999999999998</v>
      </c>
      <c r="F261" s="21">
        <f>SUM(F262:F268)</f>
        <v>105.6</v>
      </c>
      <c r="G261" s="22">
        <f>SUM(G262:G268)</f>
        <v>0</v>
      </c>
      <c r="N261" s="37"/>
      <c r="O261" s="32"/>
      <c r="P261" s="33"/>
      <c r="Q261" s="35"/>
      <c r="R261" s="35"/>
      <c r="S261" s="35"/>
      <c r="T261" s="35"/>
    </row>
    <row r="262" spans="1:20" ht="12.95" customHeight="1" x14ac:dyDescent="0.25">
      <c r="A262" s="95"/>
      <c r="B262" s="16" t="s">
        <v>23</v>
      </c>
      <c r="C262" s="55" t="s">
        <v>17</v>
      </c>
      <c r="D262" s="15">
        <f t="shared" si="4"/>
        <v>1.8</v>
      </c>
      <c r="E262" s="15">
        <v>1.8</v>
      </c>
      <c r="F262" s="15"/>
      <c r="G262" s="57"/>
      <c r="N262" s="37"/>
      <c r="O262" s="32"/>
      <c r="P262" s="33"/>
      <c r="Q262" s="35"/>
      <c r="R262" s="35"/>
      <c r="S262" s="35"/>
      <c r="T262" s="35"/>
    </row>
    <row r="263" spans="1:20" ht="12.95" customHeight="1" x14ac:dyDescent="0.25">
      <c r="A263" s="95"/>
      <c r="B263" s="14" t="s">
        <v>16</v>
      </c>
      <c r="C263" s="55" t="s">
        <v>25</v>
      </c>
      <c r="D263" s="15">
        <f t="shared" si="4"/>
        <v>98.4</v>
      </c>
      <c r="E263" s="15">
        <v>98.4</v>
      </c>
      <c r="F263" s="15">
        <v>58.9</v>
      </c>
      <c r="G263" s="61"/>
      <c r="N263" s="37"/>
      <c r="O263" s="32"/>
      <c r="P263" s="33"/>
      <c r="Q263" s="35"/>
      <c r="R263" s="35"/>
      <c r="S263" s="35"/>
      <c r="T263" s="35"/>
    </row>
    <row r="264" spans="1:20" ht="12.95" customHeight="1" x14ac:dyDescent="0.25">
      <c r="A264" s="95"/>
      <c r="B264" s="14" t="s">
        <v>27</v>
      </c>
      <c r="C264" s="55" t="s">
        <v>25</v>
      </c>
      <c r="D264" s="15">
        <f t="shared" si="4"/>
        <v>60.9</v>
      </c>
      <c r="E264" s="15">
        <v>60.9</v>
      </c>
      <c r="F264" s="15">
        <v>44.4</v>
      </c>
      <c r="G264" s="61"/>
      <c r="N264" s="37"/>
      <c r="O264" s="32"/>
      <c r="P264" s="33"/>
      <c r="Q264" s="35"/>
      <c r="R264" s="35"/>
      <c r="S264" s="35"/>
      <c r="T264" s="35"/>
    </row>
    <row r="265" spans="1:20" ht="12.95" customHeight="1" x14ac:dyDescent="0.25">
      <c r="A265" s="95"/>
      <c r="B265" s="14" t="s">
        <v>32</v>
      </c>
      <c r="C265" s="55" t="s">
        <v>25</v>
      </c>
      <c r="D265" s="15">
        <f t="shared" si="4"/>
        <v>0.1</v>
      </c>
      <c r="E265" s="15">
        <v>0.1</v>
      </c>
      <c r="F265" s="15"/>
      <c r="G265" s="61"/>
      <c r="N265" s="37"/>
      <c r="O265" s="32"/>
      <c r="P265" s="33"/>
      <c r="Q265" s="35"/>
      <c r="R265" s="35"/>
      <c r="S265" s="35"/>
      <c r="T265" s="35"/>
    </row>
    <row r="266" spans="1:20" ht="12.95" customHeight="1" x14ac:dyDescent="0.25">
      <c r="A266" s="95"/>
      <c r="B266" s="14" t="s">
        <v>24</v>
      </c>
      <c r="C266" s="55" t="s">
        <v>25</v>
      </c>
      <c r="D266" s="15">
        <f t="shared" si="4"/>
        <v>1.6</v>
      </c>
      <c r="E266" s="15">
        <v>1.6</v>
      </c>
      <c r="F266" s="15">
        <v>1.2</v>
      </c>
      <c r="G266" s="61"/>
      <c r="N266" s="37"/>
      <c r="O266" s="32"/>
      <c r="P266" s="33"/>
      <c r="Q266" s="35"/>
      <c r="R266" s="35"/>
      <c r="S266" s="35"/>
      <c r="T266" s="35"/>
    </row>
    <row r="267" spans="1:20" ht="12.95" customHeight="1" x14ac:dyDescent="0.25">
      <c r="A267" s="95"/>
      <c r="B267" s="58" t="s">
        <v>168</v>
      </c>
      <c r="C267" s="55" t="s">
        <v>25</v>
      </c>
      <c r="D267" s="15">
        <f t="shared" si="4"/>
        <v>1.4</v>
      </c>
      <c r="E267" s="15">
        <v>1.4</v>
      </c>
      <c r="F267" s="15">
        <v>1.1000000000000001</v>
      </c>
      <c r="G267" s="61"/>
      <c r="N267" s="37"/>
      <c r="O267" s="32"/>
      <c r="P267" s="33"/>
      <c r="Q267" s="35"/>
      <c r="R267" s="35"/>
      <c r="S267" s="35"/>
      <c r="T267" s="35"/>
    </row>
    <row r="268" spans="1:20" ht="12.95" customHeight="1" x14ac:dyDescent="0.25">
      <c r="A268" s="96"/>
      <c r="B268" s="14" t="s">
        <v>22</v>
      </c>
      <c r="C268" s="55" t="s">
        <v>25</v>
      </c>
      <c r="D268" s="15">
        <f t="shared" si="4"/>
        <v>9.1999999999999993</v>
      </c>
      <c r="E268" s="15">
        <v>9.1999999999999993</v>
      </c>
      <c r="F268" s="15"/>
      <c r="G268" s="61"/>
      <c r="N268" s="37"/>
      <c r="O268" s="32"/>
      <c r="P268" s="33"/>
      <c r="Q268" s="35"/>
      <c r="R268" s="35"/>
      <c r="S268" s="35"/>
      <c r="T268" s="35"/>
    </row>
    <row r="269" spans="1:20" ht="15" customHeight="1" x14ac:dyDescent="0.25">
      <c r="A269" s="94" t="s">
        <v>100</v>
      </c>
      <c r="B269" s="19" t="s">
        <v>101</v>
      </c>
      <c r="C269" s="20"/>
      <c r="D269" s="21">
        <f t="shared" si="4"/>
        <v>317.59999999999997</v>
      </c>
      <c r="E269" s="21">
        <f>SUM(E270:E275)</f>
        <v>317.59999999999997</v>
      </c>
      <c r="F269" s="21">
        <f>SUM(F270:F275)</f>
        <v>207.1</v>
      </c>
      <c r="G269" s="22">
        <f>SUM(G270:G275)</f>
        <v>0</v>
      </c>
      <c r="N269" s="37"/>
      <c r="O269" s="32"/>
      <c r="P269" s="33"/>
      <c r="Q269" s="35"/>
      <c r="R269" s="35"/>
      <c r="S269" s="35"/>
      <c r="T269" s="35"/>
    </row>
    <row r="270" spans="1:20" ht="12.75" customHeight="1" x14ac:dyDescent="0.25">
      <c r="A270" s="95"/>
      <c r="B270" s="16" t="s">
        <v>23</v>
      </c>
      <c r="C270" s="55" t="s">
        <v>17</v>
      </c>
      <c r="D270" s="15">
        <f t="shared" si="4"/>
        <v>2.2000000000000002</v>
      </c>
      <c r="E270" s="15">
        <v>2.2000000000000002</v>
      </c>
      <c r="F270" s="15"/>
      <c r="G270" s="57"/>
      <c r="N270" s="37"/>
      <c r="O270" s="32"/>
      <c r="P270" s="33"/>
      <c r="Q270" s="35"/>
      <c r="R270" s="35"/>
      <c r="S270" s="35"/>
      <c r="T270" s="35"/>
    </row>
    <row r="271" spans="1:20" ht="12.75" customHeight="1" x14ac:dyDescent="0.25">
      <c r="A271" s="95"/>
      <c r="B271" s="14" t="s">
        <v>16</v>
      </c>
      <c r="C271" s="55" t="s">
        <v>25</v>
      </c>
      <c r="D271" s="15">
        <f t="shared" si="4"/>
        <v>152.69999999999999</v>
      </c>
      <c r="E271" s="15">
        <v>152.69999999999999</v>
      </c>
      <c r="F271" s="15">
        <v>98.3</v>
      </c>
      <c r="G271" s="61"/>
      <c r="N271" s="37"/>
      <c r="O271" s="32"/>
      <c r="P271" s="33"/>
      <c r="Q271" s="35"/>
      <c r="R271" s="35"/>
      <c r="S271" s="35"/>
      <c r="T271" s="35"/>
    </row>
    <row r="272" spans="1:20" ht="12.75" customHeight="1" x14ac:dyDescent="0.25">
      <c r="A272" s="95"/>
      <c r="B272" s="14" t="s">
        <v>27</v>
      </c>
      <c r="C272" s="55" t="s">
        <v>25</v>
      </c>
      <c r="D272" s="15">
        <f t="shared" si="4"/>
        <v>138.5</v>
      </c>
      <c r="E272" s="15">
        <v>138.5</v>
      </c>
      <c r="F272" s="15">
        <v>104.1</v>
      </c>
      <c r="G272" s="61"/>
      <c r="N272" s="37"/>
      <c r="O272" s="32"/>
      <c r="P272" s="33"/>
      <c r="Q272" s="35"/>
      <c r="R272" s="35"/>
      <c r="S272" s="35"/>
      <c r="T272" s="35"/>
    </row>
    <row r="273" spans="1:20" ht="12.75" customHeight="1" x14ac:dyDescent="0.25">
      <c r="A273" s="95"/>
      <c r="B273" s="14" t="s">
        <v>24</v>
      </c>
      <c r="C273" s="55" t="s">
        <v>25</v>
      </c>
      <c r="D273" s="15">
        <f t="shared" si="4"/>
        <v>3.7</v>
      </c>
      <c r="E273" s="15">
        <v>3.7</v>
      </c>
      <c r="F273" s="15">
        <v>2.8</v>
      </c>
      <c r="G273" s="61"/>
      <c r="N273" s="37"/>
      <c r="O273" s="32"/>
      <c r="P273" s="33"/>
      <c r="Q273" s="35"/>
      <c r="R273" s="35"/>
      <c r="S273" s="35"/>
      <c r="T273" s="35"/>
    </row>
    <row r="274" spans="1:20" ht="12.75" customHeight="1" x14ac:dyDescent="0.25">
      <c r="A274" s="95"/>
      <c r="B274" s="58" t="s">
        <v>168</v>
      </c>
      <c r="C274" s="55" t="s">
        <v>25</v>
      </c>
      <c r="D274" s="15">
        <f t="shared" si="4"/>
        <v>2.5</v>
      </c>
      <c r="E274" s="15">
        <v>2.5</v>
      </c>
      <c r="F274" s="15">
        <v>1.9</v>
      </c>
      <c r="G274" s="61"/>
      <c r="N274" s="37"/>
      <c r="O274" s="32"/>
      <c r="P274" s="33"/>
      <c r="Q274" s="35"/>
      <c r="R274" s="35"/>
      <c r="S274" s="35"/>
      <c r="T274" s="35"/>
    </row>
    <row r="275" spans="1:20" ht="12.75" customHeight="1" x14ac:dyDescent="0.25">
      <c r="A275" s="96"/>
      <c r="B275" s="14" t="s">
        <v>22</v>
      </c>
      <c r="C275" s="55" t="s">
        <v>25</v>
      </c>
      <c r="D275" s="15">
        <f t="shared" si="4"/>
        <v>18</v>
      </c>
      <c r="E275" s="15">
        <v>18</v>
      </c>
      <c r="F275" s="15"/>
      <c r="G275" s="61"/>
      <c r="N275" s="37"/>
      <c r="O275" s="32"/>
      <c r="P275" s="33"/>
      <c r="Q275" s="35"/>
      <c r="R275" s="35"/>
      <c r="S275" s="35"/>
      <c r="T275" s="35"/>
    </row>
    <row r="276" spans="1:20" ht="15" customHeight="1" x14ac:dyDescent="0.25">
      <c r="A276" s="94" t="s">
        <v>102</v>
      </c>
      <c r="B276" s="19" t="s">
        <v>103</v>
      </c>
      <c r="C276" s="20"/>
      <c r="D276" s="21">
        <f t="shared" si="4"/>
        <v>431.2</v>
      </c>
      <c r="E276" s="21">
        <f>SUM(E277:E282)</f>
        <v>415.7</v>
      </c>
      <c r="F276" s="21">
        <f>SUM(F277:F282)</f>
        <v>268.29999999999995</v>
      </c>
      <c r="G276" s="21">
        <f>SUM(G277:G282)</f>
        <v>15.5</v>
      </c>
      <c r="J276" s="38"/>
      <c r="K276" s="38"/>
      <c r="L276" s="31"/>
      <c r="M276" s="31"/>
      <c r="N276" s="31"/>
      <c r="O276" s="31"/>
      <c r="P276" s="33"/>
      <c r="Q276" s="35"/>
      <c r="R276" s="35"/>
      <c r="S276" s="35"/>
      <c r="T276" s="35"/>
    </row>
    <row r="277" spans="1:20" ht="12.75" customHeight="1" x14ac:dyDescent="0.25">
      <c r="A277" s="95"/>
      <c r="B277" s="16" t="s">
        <v>23</v>
      </c>
      <c r="C277" s="55" t="s">
        <v>17</v>
      </c>
      <c r="D277" s="15">
        <f t="shared" si="4"/>
        <v>3.2</v>
      </c>
      <c r="E277" s="15">
        <v>3.2</v>
      </c>
      <c r="F277" s="15"/>
      <c r="G277" s="57"/>
      <c r="I277" s="88"/>
      <c r="J277" s="38"/>
      <c r="K277" s="38"/>
      <c r="L277" s="31"/>
      <c r="M277" s="31"/>
      <c r="N277" s="31"/>
      <c r="O277" s="31"/>
      <c r="P277" s="33"/>
      <c r="Q277" s="35"/>
      <c r="R277" s="35"/>
      <c r="S277" s="35"/>
      <c r="T277" s="35"/>
    </row>
    <row r="278" spans="1:20" ht="12.75" customHeight="1" x14ac:dyDescent="0.25">
      <c r="A278" s="95"/>
      <c r="B278" s="14" t="s">
        <v>16</v>
      </c>
      <c r="C278" s="55" t="s">
        <v>25</v>
      </c>
      <c r="D278" s="15">
        <f>SUM(G278+E278)</f>
        <v>212</v>
      </c>
      <c r="E278" s="15">
        <v>196.5</v>
      </c>
      <c r="F278" s="15">
        <v>126.2</v>
      </c>
      <c r="G278" s="15">
        <v>15.5</v>
      </c>
      <c r="J278" s="38"/>
      <c r="K278" s="38"/>
      <c r="L278" s="31"/>
      <c r="M278" s="31"/>
      <c r="N278" s="31"/>
      <c r="O278" s="31"/>
      <c r="P278" s="33"/>
      <c r="Q278" s="35"/>
      <c r="R278" s="35"/>
      <c r="S278" s="35"/>
      <c r="T278" s="35"/>
    </row>
    <row r="279" spans="1:20" ht="12.75" customHeight="1" x14ac:dyDescent="0.25">
      <c r="A279" s="95"/>
      <c r="B279" s="14" t="s">
        <v>27</v>
      </c>
      <c r="C279" s="55" t="s">
        <v>25</v>
      </c>
      <c r="D279" s="15">
        <f t="shared" si="4"/>
        <v>181.7</v>
      </c>
      <c r="E279" s="15">
        <v>181.7</v>
      </c>
      <c r="F279" s="15">
        <v>136</v>
      </c>
      <c r="G279" s="61"/>
      <c r="J279" s="38"/>
      <c r="K279" s="38"/>
      <c r="L279" s="31"/>
      <c r="M279" s="31"/>
      <c r="N279" s="31"/>
      <c r="O279" s="31"/>
      <c r="P279" s="33"/>
      <c r="Q279" s="35"/>
      <c r="R279" s="35"/>
      <c r="S279" s="35"/>
      <c r="T279" s="35"/>
    </row>
    <row r="280" spans="1:20" ht="12.75" customHeight="1" x14ac:dyDescent="0.25">
      <c r="A280" s="95"/>
      <c r="B280" s="14" t="s">
        <v>24</v>
      </c>
      <c r="C280" s="55" t="s">
        <v>25</v>
      </c>
      <c r="D280" s="15">
        <f>SUM(G280+E280)</f>
        <v>4.9000000000000004</v>
      </c>
      <c r="E280" s="15">
        <v>4.9000000000000004</v>
      </c>
      <c r="F280" s="15">
        <v>3.7</v>
      </c>
      <c r="G280" s="61"/>
      <c r="J280" s="38"/>
      <c r="K280" s="38"/>
      <c r="L280" s="31"/>
      <c r="M280" s="31"/>
      <c r="N280" s="31"/>
      <c r="O280" s="31"/>
      <c r="P280" s="33"/>
      <c r="Q280" s="35"/>
      <c r="R280" s="35"/>
      <c r="S280" s="35"/>
      <c r="T280" s="35"/>
    </row>
    <row r="281" spans="1:20" ht="12.75" customHeight="1" x14ac:dyDescent="0.25">
      <c r="A281" s="95"/>
      <c r="B281" s="58" t="s">
        <v>168</v>
      </c>
      <c r="C281" s="55" t="s">
        <v>25</v>
      </c>
      <c r="D281" s="15">
        <f>SUM(G281+E281)</f>
        <v>3.1</v>
      </c>
      <c r="E281" s="15">
        <v>3.1</v>
      </c>
      <c r="F281" s="15">
        <v>2.4</v>
      </c>
      <c r="G281" s="61"/>
      <c r="J281" s="38"/>
      <c r="K281" s="38"/>
      <c r="L281" s="31"/>
      <c r="M281" s="31"/>
      <c r="N281" s="31"/>
      <c r="O281" s="31"/>
      <c r="P281" s="33"/>
      <c r="Q281" s="35"/>
      <c r="R281" s="35"/>
      <c r="S281" s="35"/>
      <c r="T281" s="35"/>
    </row>
    <row r="282" spans="1:20" ht="12.75" customHeight="1" x14ac:dyDescent="0.25">
      <c r="A282" s="96"/>
      <c r="B282" s="14" t="s">
        <v>22</v>
      </c>
      <c r="C282" s="55" t="s">
        <v>25</v>
      </c>
      <c r="D282" s="15">
        <f t="shared" si="4"/>
        <v>26.3</v>
      </c>
      <c r="E282" s="15">
        <v>26.3</v>
      </c>
      <c r="F282" s="15"/>
      <c r="G282" s="61"/>
      <c r="J282" s="38"/>
      <c r="K282" s="38"/>
      <c r="L282" s="31"/>
      <c r="M282" s="31"/>
      <c r="N282" s="31"/>
      <c r="O282" s="31"/>
      <c r="P282" s="33"/>
      <c r="Q282" s="35"/>
      <c r="R282" s="35"/>
      <c r="S282" s="35"/>
      <c r="T282" s="35"/>
    </row>
    <row r="283" spans="1:20" ht="15" customHeight="1" x14ac:dyDescent="0.25">
      <c r="A283" s="94" t="s">
        <v>104</v>
      </c>
      <c r="B283" s="19" t="s">
        <v>105</v>
      </c>
      <c r="C283" s="20"/>
      <c r="D283" s="21">
        <f t="shared" si="4"/>
        <v>267.39999999999998</v>
      </c>
      <c r="E283" s="21">
        <f>SUM(E284:E288)</f>
        <v>267.39999999999998</v>
      </c>
      <c r="F283" s="21">
        <f>SUM(F284:F288)</f>
        <v>170</v>
      </c>
      <c r="G283" s="22">
        <f>SUM(G284:G288)</f>
        <v>0</v>
      </c>
      <c r="J283" s="38"/>
      <c r="K283" s="38"/>
      <c r="L283" s="31"/>
      <c r="M283" s="31"/>
      <c r="N283" s="31"/>
      <c r="O283" s="31"/>
      <c r="P283" s="33"/>
      <c r="Q283" s="35"/>
      <c r="R283" s="35"/>
      <c r="S283" s="35"/>
      <c r="T283" s="35"/>
    </row>
    <row r="284" spans="1:20" ht="12.75" customHeight="1" x14ac:dyDescent="0.25">
      <c r="A284" s="95"/>
      <c r="B284" s="14" t="s">
        <v>16</v>
      </c>
      <c r="C284" s="55" t="s">
        <v>25</v>
      </c>
      <c r="D284" s="15">
        <f t="shared" si="4"/>
        <v>168</v>
      </c>
      <c r="E284" s="15">
        <v>168</v>
      </c>
      <c r="F284" s="15">
        <v>106.8</v>
      </c>
      <c r="G284" s="61"/>
      <c r="J284" s="38"/>
      <c r="K284" s="38"/>
      <c r="L284" s="31"/>
      <c r="M284" s="31"/>
      <c r="N284" s="31"/>
      <c r="O284" s="31"/>
      <c r="P284" s="33"/>
      <c r="Q284" s="35"/>
      <c r="R284" s="35"/>
      <c r="S284" s="35"/>
      <c r="T284" s="35"/>
    </row>
    <row r="285" spans="1:20" ht="12.75" customHeight="1" x14ac:dyDescent="0.25">
      <c r="A285" s="95"/>
      <c r="B285" s="14" t="s">
        <v>27</v>
      </c>
      <c r="C285" s="55" t="s">
        <v>25</v>
      </c>
      <c r="D285" s="15">
        <f t="shared" si="4"/>
        <v>79.8</v>
      </c>
      <c r="E285" s="15">
        <v>79.8</v>
      </c>
      <c r="F285" s="15">
        <v>59.7</v>
      </c>
      <c r="G285" s="61"/>
      <c r="J285" s="38"/>
      <c r="K285" s="38"/>
      <c r="L285" s="31"/>
      <c r="M285" s="31"/>
      <c r="N285" s="31"/>
      <c r="O285" s="31"/>
      <c r="P285" s="33"/>
      <c r="Q285" s="35"/>
      <c r="R285" s="35"/>
      <c r="S285" s="35"/>
      <c r="T285" s="35"/>
    </row>
    <row r="286" spans="1:20" ht="12.75" customHeight="1" x14ac:dyDescent="0.25">
      <c r="A286" s="95"/>
      <c r="B286" s="14" t="s">
        <v>24</v>
      </c>
      <c r="C286" s="55" t="s">
        <v>25</v>
      </c>
      <c r="D286" s="15">
        <f t="shared" si="4"/>
        <v>2</v>
      </c>
      <c r="E286" s="15">
        <v>2</v>
      </c>
      <c r="F286" s="15">
        <v>1.5</v>
      </c>
      <c r="G286" s="61"/>
      <c r="J286" s="38"/>
      <c r="K286" s="38"/>
      <c r="L286" s="31"/>
      <c r="M286" s="31"/>
      <c r="N286" s="31"/>
      <c r="O286" s="31"/>
      <c r="P286" s="33"/>
      <c r="Q286" s="35"/>
      <c r="R286" s="35"/>
      <c r="S286" s="35"/>
      <c r="T286" s="35"/>
    </row>
    <row r="287" spans="1:20" ht="12.75" customHeight="1" x14ac:dyDescent="0.25">
      <c r="A287" s="95"/>
      <c r="B287" s="58" t="s">
        <v>168</v>
      </c>
      <c r="C287" s="55" t="s">
        <v>25</v>
      </c>
      <c r="D287" s="15">
        <f t="shared" si="4"/>
        <v>2.6</v>
      </c>
      <c r="E287" s="15">
        <v>2.6</v>
      </c>
      <c r="F287" s="15">
        <v>2</v>
      </c>
      <c r="G287" s="61"/>
      <c r="J287" s="38"/>
      <c r="K287" s="38"/>
      <c r="L287" s="31"/>
      <c r="M287" s="31"/>
      <c r="N287" s="31"/>
      <c r="O287" s="31"/>
      <c r="P287" s="33"/>
      <c r="Q287" s="35"/>
      <c r="R287" s="35"/>
      <c r="S287" s="35"/>
      <c r="T287" s="35"/>
    </row>
    <row r="288" spans="1:20" ht="12.75" customHeight="1" x14ac:dyDescent="0.25">
      <c r="A288" s="96"/>
      <c r="B288" s="14" t="s">
        <v>22</v>
      </c>
      <c r="C288" s="55" t="s">
        <v>25</v>
      </c>
      <c r="D288" s="15">
        <f t="shared" si="4"/>
        <v>15</v>
      </c>
      <c r="E288" s="15">
        <v>15</v>
      </c>
      <c r="F288" s="15"/>
      <c r="G288" s="61"/>
      <c r="J288" s="38"/>
      <c r="K288" s="38"/>
      <c r="L288" s="31"/>
      <c r="M288" s="31"/>
      <c r="N288" s="31"/>
      <c r="O288" s="31"/>
      <c r="P288" s="33"/>
      <c r="Q288" s="35"/>
      <c r="R288" s="35"/>
      <c r="S288" s="35"/>
      <c r="T288" s="35"/>
    </row>
    <row r="289" spans="1:22" ht="15" customHeight="1" x14ac:dyDescent="0.25">
      <c r="A289" s="94" t="s">
        <v>106</v>
      </c>
      <c r="B289" s="19" t="s">
        <v>107</v>
      </c>
      <c r="C289" s="20"/>
      <c r="D289" s="21">
        <f t="shared" si="4"/>
        <v>255.2</v>
      </c>
      <c r="E289" s="21">
        <f>SUM(E290:E295)</f>
        <v>255.2</v>
      </c>
      <c r="F289" s="21">
        <f>SUM(F290:F295)</f>
        <v>160.60000000000002</v>
      </c>
      <c r="G289" s="22">
        <f>SUM(G290:G295)</f>
        <v>0</v>
      </c>
      <c r="J289" s="38"/>
      <c r="K289" s="38"/>
      <c r="L289" s="38"/>
      <c r="M289" s="38"/>
      <c r="N289" s="38"/>
      <c r="O289" s="38"/>
      <c r="P289" s="33"/>
      <c r="Q289" s="35"/>
      <c r="R289" s="35"/>
      <c r="S289" s="35"/>
      <c r="T289" s="35"/>
    </row>
    <row r="290" spans="1:22" ht="12.75" customHeight="1" x14ac:dyDescent="0.25">
      <c r="A290" s="95"/>
      <c r="B290" s="16" t="s">
        <v>23</v>
      </c>
      <c r="C290" s="55" t="s">
        <v>17</v>
      </c>
      <c r="D290" s="15">
        <f t="shared" si="4"/>
        <v>0.8</v>
      </c>
      <c r="E290" s="15">
        <v>0.8</v>
      </c>
      <c r="F290" s="15"/>
      <c r="G290" s="57"/>
      <c r="J290" s="38"/>
      <c r="K290" s="38"/>
      <c r="L290" s="38"/>
      <c r="M290" s="38"/>
      <c r="N290" s="38"/>
      <c r="O290" s="38"/>
      <c r="P290" s="33"/>
      <c r="Q290" s="35"/>
      <c r="R290" s="35"/>
      <c r="S290" s="35"/>
      <c r="T290" s="35"/>
    </row>
    <row r="291" spans="1:22" ht="12.75" customHeight="1" x14ac:dyDescent="0.25">
      <c r="A291" s="95"/>
      <c r="B291" s="14" t="s">
        <v>16</v>
      </c>
      <c r="C291" s="55" t="s">
        <v>25</v>
      </c>
      <c r="D291" s="15">
        <f t="shared" si="4"/>
        <v>164.4</v>
      </c>
      <c r="E291" s="15">
        <v>164.4</v>
      </c>
      <c r="F291" s="15">
        <v>105.9</v>
      </c>
      <c r="G291" s="61"/>
      <c r="J291" s="38"/>
      <c r="K291" s="38"/>
      <c r="L291" s="31"/>
      <c r="M291" s="31"/>
      <c r="N291" s="31"/>
      <c r="O291" s="31"/>
      <c r="P291" s="33"/>
      <c r="Q291" s="35"/>
      <c r="R291" s="35"/>
      <c r="S291" s="35"/>
      <c r="T291" s="35"/>
    </row>
    <row r="292" spans="1:22" ht="12.75" customHeight="1" x14ac:dyDescent="0.25">
      <c r="A292" s="95"/>
      <c r="B292" s="14" t="s">
        <v>27</v>
      </c>
      <c r="C292" s="55" t="s">
        <v>25</v>
      </c>
      <c r="D292" s="15">
        <f t="shared" ref="D292:D368" si="5">SUM(G292+E292)</f>
        <v>68.8</v>
      </c>
      <c r="E292" s="15">
        <v>68.8</v>
      </c>
      <c r="F292" s="15">
        <v>51.4</v>
      </c>
      <c r="G292" s="61"/>
      <c r="J292" s="38"/>
      <c r="K292" s="38"/>
      <c r="L292" s="31"/>
      <c r="M292" s="31"/>
      <c r="N292" s="31"/>
      <c r="O292" s="31"/>
      <c r="P292" s="33"/>
      <c r="Q292" s="35"/>
      <c r="R292" s="35"/>
      <c r="S292" s="35"/>
      <c r="T292" s="35"/>
    </row>
    <row r="293" spans="1:22" ht="12.75" customHeight="1" x14ac:dyDescent="0.25">
      <c r="A293" s="95"/>
      <c r="B293" s="14" t="s">
        <v>24</v>
      </c>
      <c r="C293" s="55" t="s">
        <v>25</v>
      </c>
      <c r="D293" s="15">
        <f t="shared" si="5"/>
        <v>1.7</v>
      </c>
      <c r="E293" s="15">
        <v>1.7</v>
      </c>
      <c r="F293" s="15">
        <v>1.3</v>
      </c>
      <c r="G293" s="61"/>
      <c r="J293" s="38"/>
      <c r="K293" s="38"/>
      <c r="L293" s="31"/>
      <c r="M293" s="31"/>
      <c r="N293" s="31"/>
      <c r="O293" s="31"/>
      <c r="P293" s="33"/>
      <c r="Q293" s="35"/>
      <c r="R293" s="35"/>
      <c r="S293" s="35"/>
      <c r="T293" s="35"/>
    </row>
    <row r="294" spans="1:22" ht="12.75" customHeight="1" x14ac:dyDescent="0.25">
      <c r="A294" s="95"/>
      <c r="B294" s="58" t="s">
        <v>168</v>
      </c>
      <c r="C294" s="55" t="s">
        <v>25</v>
      </c>
      <c r="D294" s="15">
        <f t="shared" si="5"/>
        <v>2.6</v>
      </c>
      <c r="E294" s="15">
        <v>2.6</v>
      </c>
      <c r="F294" s="15">
        <v>2</v>
      </c>
      <c r="G294" s="61"/>
      <c r="J294" s="38"/>
      <c r="K294" s="38"/>
      <c r="L294" s="31"/>
      <c r="M294" s="31"/>
      <c r="N294" s="31"/>
      <c r="O294" s="31"/>
      <c r="P294" s="33"/>
      <c r="Q294" s="35"/>
      <c r="R294" s="35"/>
      <c r="S294" s="35"/>
      <c r="T294" s="35"/>
    </row>
    <row r="295" spans="1:22" ht="12.75" customHeight="1" x14ac:dyDescent="0.25">
      <c r="A295" s="96"/>
      <c r="B295" s="14" t="s">
        <v>22</v>
      </c>
      <c r="C295" s="55" t="s">
        <v>25</v>
      </c>
      <c r="D295" s="15">
        <f t="shared" si="5"/>
        <v>16.899999999999999</v>
      </c>
      <c r="E295" s="15">
        <v>16.899999999999999</v>
      </c>
      <c r="F295" s="15"/>
      <c r="G295" s="61"/>
      <c r="J295" s="38"/>
      <c r="K295" s="38"/>
      <c r="L295" s="31"/>
      <c r="M295" s="31"/>
      <c r="N295" s="31"/>
      <c r="O295" s="31"/>
      <c r="P295" s="33"/>
      <c r="Q295" s="35"/>
      <c r="R295" s="35"/>
      <c r="S295" s="35"/>
      <c r="T295" s="35"/>
    </row>
    <row r="296" spans="1:22" ht="15" customHeight="1" x14ac:dyDescent="0.25">
      <c r="A296" s="94" t="s">
        <v>108</v>
      </c>
      <c r="B296" s="19" t="s">
        <v>109</v>
      </c>
      <c r="C296" s="20"/>
      <c r="D296" s="21">
        <f t="shared" si="5"/>
        <v>244.59999999999997</v>
      </c>
      <c r="E296" s="21">
        <f>SUM(E297:E302)</f>
        <v>241.39999999999998</v>
      </c>
      <c r="F296" s="21">
        <f>SUM(F297:F302)</f>
        <v>151.70000000000002</v>
      </c>
      <c r="G296" s="21">
        <f>SUM(G297:G302)</f>
        <v>3.2</v>
      </c>
      <c r="J296" s="34"/>
      <c r="K296" s="34"/>
      <c r="L296" s="34"/>
      <c r="M296" s="34"/>
      <c r="N296" s="37"/>
      <c r="O296" s="32"/>
      <c r="P296" s="33"/>
      <c r="Q296" s="35"/>
      <c r="R296" s="35"/>
      <c r="S296" s="35"/>
      <c r="T296" s="35"/>
    </row>
    <row r="297" spans="1:22" ht="12.75" customHeight="1" x14ac:dyDescent="0.25">
      <c r="A297" s="95"/>
      <c r="B297" s="16" t="s">
        <v>23</v>
      </c>
      <c r="C297" s="55" t="s">
        <v>17</v>
      </c>
      <c r="D297" s="15">
        <f t="shared" si="5"/>
        <v>0.6</v>
      </c>
      <c r="E297" s="15">
        <v>0.6</v>
      </c>
      <c r="F297" s="15"/>
      <c r="G297" s="64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2.75" customHeight="1" x14ac:dyDescent="0.25">
      <c r="A298" s="95"/>
      <c r="B298" s="14" t="s">
        <v>16</v>
      </c>
      <c r="C298" s="55" t="s">
        <v>25</v>
      </c>
      <c r="D298" s="15">
        <f t="shared" si="5"/>
        <v>162.1</v>
      </c>
      <c r="E298" s="15">
        <v>162.1</v>
      </c>
      <c r="F298" s="15">
        <v>102.5</v>
      </c>
      <c r="G298" s="15"/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2.75" customHeight="1" x14ac:dyDescent="0.25">
      <c r="A299" s="95"/>
      <c r="B299" s="14" t="s">
        <v>27</v>
      </c>
      <c r="C299" s="55" t="s">
        <v>25</v>
      </c>
      <c r="D299" s="15">
        <f t="shared" si="5"/>
        <v>65</v>
      </c>
      <c r="E299" s="15">
        <v>61.8</v>
      </c>
      <c r="F299" s="15">
        <v>46</v>
      </c>
      <c r="G299" s="15">
        <v>3.2</v>
      </c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5"/>
      <c r="B300" s="14" t="s">
        <v>24</v>
      </c>
      <c r="C300" s="55" t="s">
        <v>25</v>
      </c>
      <c r="D300" s="15">
        <f>SUM(G300+E300)</f>
        <v>1.7</v>
      </c>
      <c r="E300" s="15">
        <v>1.7</v>
      </c>
      <c r="F300" s="15">
        <v>1.3</v>
      </c>
      <c r="G300" s="61"/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5"/>
      <c r="B301" s="58" t="s">
        <v>168</v>
      </c>
      <c r="C301" s="55" t="s">
        <v>25</v>
      </c>
      <c r="D301" s="15">
        <f>SUM(G301+E301)</f>
        <v>2.5</v>
      </c>
      <c r="E301" s="15">
        <v>2.5</v>
      </c>
      <c r="F301" s="15">
        <v>1.9</v>
      </c>
      <c r="G301" s="61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2.75" customHeight="1" x14ac:dyDescent="0.25">
      <c r="A302" s="96"/>
      <c r="B302" s="14" t="s">
        <v>22</v>
      </c>
      <c r="C302" s="55" t="s">
        <v>25</v>
      </c>
      <c r="D302" s="15">
        <f t="shared" si="5"/>
        <v>12.7</v>
      </c>
      <c r="E302" s="15">
        <v>12.7</v>
      </c>
      <c r="F302" s="15"/>
      <c r="G302" s="61"/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5" customHeight="1" x14ac:dyDescent="0.25">
      <c r="A303" s="94" t="s">
        <v>110</v>
      </c>
      <c r="B303" s="19" t="s">
        <v>111</v>
      </c>
      <c r="C303" s="20"/>
      <c r="D303" s="21">
        <f t="shared" si="5"/>
        <v>162.9</v>
      </c>
      <c r="E303" s="21">
        <f>SUM(E304:E308)</f>
        <v>162.9</v>
      </c>
      <c r="F303" s="21">
        <f>SUM(F304:F308)</f>
        <v>96.9</v>
      </c>
      <c r="G303" s="22">
        <f>SUM(G304:G308)</f>
        <v>0</v>
      </c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2.75" customHeight="1" x14ac:dyDescent="0.25">
      <c r="A304" s="95"/>
      <c r="B304" s="14" t="s">
        <v>16</v>
      </c>
      <c r="C304" s="55" t="s">
        <v>25</v>
      </c>
      <c r="D304" s="15">
        <f t="shared" si="5"/>
        <v>109.8</v>
      </c>
      <c r="E304" s="15">
        <v>109.8</v>
      </c>
      <c r="F304" s="15">
        <v>66.900000000000006</v>
      </c>
      <c r="G304" s="61"/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2.75" customHeight="1" x14ac:dyDescent="0.25">
      <c r="A305" s="95"/>
      <c r="B305" s="14" t="s">
        <v>27</v>
      </c>
      <c r="C305" s="55" t="s">
        <v>25</v>
      </c>
      <c r="D305" s="15">
        <f t="shared" si="5"/>
        <v>37.5</v>
      </c>
      <c r="E305" s="15">
        <v>37.5</v>
      </c>
      <c r="F305" s="15">
        <v>28</v>
      </c>
      <c r="G305" s="61"/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2.75" customHeight="1" x14ac:dyDescent="0.25">
      <c r="A306" s="95"/>
      <c r="B306" s="14" t="s">
        <v>24</v>
      </c>
      <c r="C306" s="55" t="s">
        <v>25</v>
      </c>
      <c r="D306" s="15">
        <f t="shared" si="5"/>
        <v>0.9</v>
      </c>
      <c r="E306" s="15">
        <v>0.9</v>
      </c>
      <c r="F306" s="15">
        <v>0.7</v>
      </c>
      <c r="G306" s="61"/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5"/>
      <c r="B307" s="58" t="s">
        <v>168</v>
      </c>
      <c r="C307" s="55" t="s">
        <v>25</v>
      </c>
      <c r="D307" s="15">
        <f t="shared" si="5"/>
        <v>1.7</v>
      </c>
      <c r="E307" s="15">
        <v>1.7</v>
      </c>
      <c r="F307" s="15">
        <v>1.3</v>
      </c>
      <c r="G307" s="61"/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6"/>
      <c r="B308" s="14" t="s">
        <v>22</v>
      </c>
      <c r="C308" s="55" t="s">
        <v>25</v>
      </c>
      <c r="D308" s="15">
        <f t="shared" si="5"/>
        <v>13</v>
      </c>
      <c r="E308" s="15">
        <v>13</v>
      </c>
      <c r="F308" s="15"/>
      <c r="G308" s="61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5" customHeight="1" x14ac:dyDescent="0.25">
      <c r="A309" s="94" t="s">
        <v>112</v>
      </c>
      <c r="B309" s="19" t="s">
        <v>113</v>
      </c>
      <c r="C309" s="20"/>
      <c r="D309" s="21">
        <f t="shared" si="5"/>
        <v>273.40000000000003</v>
      </c>
      <c r="E309" s="21">
        <f>SUM(E310:E315)</f>
        <v>269.8</v>
      </c>
      <c r="F309" s="21">
        <f>SUM(F310:F315)</f>
        <v>165.2</v>
      </c>
      <c r="G309" s="21">
        <f>SUM(G310:G315)</f>
        <v>3.6</v>
      </c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5"/>
      <c r="B310" s="16" t="s">
        <v>23</v>
      </c>
      <c r="C310" s="55" t="s">
        <v>17</v>
      </c>
      <c r="D310" s="15">
        <f t="shared" si="5"/>
        <v>1.5</v>
      </c>
      <c r="E310" s="15">
        <v>1.5</v>
      </c>
      <c r="F310" s="15"/>
      <c r="G310" s="64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2.75" customHeight="1" x14ac:dyDescent="0.25">
      <c r="A311" s="95"/>
      <c r="B311" s="14" t="s">
        <v>16</v>
      </c>
      <c r="C311" s="55" t="s">
        <v>25</v>
      </c>
      <c r="D311" s="15">
        <f t="shared" si="5"/>
        <v>161.4</v>
      </c>
      <c r="E311" s="15">
        <v>157.80000000000001</v>
      </c>
      <c r="F311" s="15">
        <v>96.2</v>
      </c>
      <c r="G311" s="15">
        <v>3.6</v>
      </c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2.75" customHeight="1" x14ac:dyDescent="0.25">
      <c r="A312" s="95"/>
      <c r="B312" s="14" t="s">
        <v>27</v>
      </c>
      <c r="C312" s="55" t="s">
        <v>25</v>
      </c>
      <c r="D312" s="15">
        <f t="shared" si="5"/>
        <v>87.7</v>
      </c>
      <c r="E312" s="15">
        <v>87.7</v>
      </c>
      <c r="F312" s="15">
        <v>65.5</v>
      </c>
      <c r="G312" s="61"/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2.75" customHeight="1" x14ac:dyDescent="0.25">
      <c r="A313" s="95"/>
      <c r="B313" s="14" t="s">
        <v>24</v>
      </c>
      <c r="C313" s="55" t="s">
        <v>25</v>
      </c>
      <c r="D313" s="15">
        <f t="shared" si="5"/>
        <v>2.2000000000000002</v>
      </c>
      <c r="E313" s="15">
        <v>2.2000000000000002</v>
      </c>
      <c r="F313" s="15">
        <v>1.7</v>
      </c>
      <c r="G313" s="61"/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5"/>
      <c r="B314" s="58" t="s">
        <v>168</v>
      </c>
      <c r="C314" s="55" t="s">
        <v>25</v>
      </c>
      <c r="D314" s="15">
        <f t="shared" si="5"/>
        <v>2.4</v>
      </c>
      <c r="E314" s="15">
        <v>2.4</v>
      </c>
      <c r="F314" s="15">
        <v>1.8</v>
      </c>
      <c r="G314" s="61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6"/>
      <c r="B315" s="14" t="s">
        <v>22</v>
      </c>
      <c r="C315" s="55" t="s">
        <v>25</v>
      </c>
      <c r="D315" s="15">
        <f t="shared" si="5"/>
        <v>18.2</v>
      </c>
      <c r="E315" s="15">
        <v>18.2</v>
      </c>
      <c r="F315" s="15"/>
      <c r="G315" s="61"/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5" customHeight="1" x14ac:dyDescent="0.25">
      <c r="A316" s="94" t="s">
        <v>114</v>
      </c>
      <c r="B316" s="19" t="s">
        <v>115</v>
      </c>
      <c r="C316" s="20"/>
      <c r="D316" s="21">
        <f t="shared" si="5"/>
        <v>449.79999999999995</v>
      </c>
      <c r="E316" s="21">
        <f>SUM(E317:E322)</f>
        <v>449.79999999999995</v>
      </c>
      <c r="F316" s="21">
        <f>SUM(F317:F322)</f>
        <v>264.59999999999997</v>
      </c>
      <c r="G316" s="22">
        <f>SUM(G317:G322)</f>
        <v>0</v>
      </c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2.75" customHeight="1" x14ac:dyDescent="0.25">
      <c r="A317" s="95"/>
      <c r="B317" s="16" t="s">
        <v>23</v>
      </c>
      <c r="C317" s="55" t="s">
        <v>17</v>
      </c>
      <c r="D317" s="15">
        <f t="shared" si="5"/>
        <v>2</v>
      </c>
      <c r="E317" s="15">
        <v>2</v>
      </c>
      <c r="F317" s="15"/>
      <c r="G317" s="64"/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2.75" customHeight="1" x14ac:dyDescent="0.25">
      <c r="A318" s="95"/>
      <c r="B318" s="14" t="s">
        <v>16</v>
      </c>
      <c r="C318" s="55" t="s">
        <v>25</v>
      </c>
      <c r="D318" s="15">
        <f t="shared" si="5"/>
        <v>265.89999999999998</v>
      </c>
      <c r="E318" s="15">
        <v>265.89999999999998</v>
      </c>
      <c r="F318" s="15">
        <v>163.69999999999999</v>
      </c>
      <c r="G318" s="15"/>
      <c r="H318" s="10"/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2.75" customHeight="1" x14ac:dyDescent="0.25">
      <c r="A319" s="95"/>
      <c r="B319" s="14" t="s">
        <v>27</v>
      </c>
      <c r="C319" s="55" t="s">
        <v>25</v>
      </c>
      <c r="D319" s="15">
        <f t="shared" si="5"/>
        <v>127.7</v>
      </c>
      <c r="E319" s="15">
        <v>127.7</v>
      </c>
      <c r="F319" s="15">
        <v>95.1</v>
      </c>
      <c r="G319" s="61"/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75" customHeight="1" x14ac:dyDescent="0.25">
      <c r="A320" s="95"/>
      <c r="B320" s="14" t="s">
        <v>24</v>
      </c>
      <c r="C320" s="55" t="s">
        <v>25</v>
      </c>
      <c r="D320" s="15">
        <f t="shared" si="5"/>
        <v>3.5</v>
      </c>
      <c r="E320" s="15">
        <v>3.5</v>
      </c>
      <c r="F320" s="15">
        <v>2.7</v>
      </c>
      <c r="G320" s="61"/>
      <c r="N320" s="37"/>
      <c r="O320" s="32"/>
      <c r="P320" s="33"/>
      <c r="Q320" s="35"/>
      <c r="R320" s="35"/>
      <c r="S320" s="35"/>
      <c r="T320" s="35"/>
      <c r="U320" s="34"/>
      <c r="V320" s="34"/>
    </row>
    <row r="321" spans="1:22" ht="12.75" customHeight="1" x14ac:dyDescent="0.25">
      <c r="A321" s="95"/>
      <c r="B321" s="58" t="s">
        <v>168</v>
      </c>
      <c r="C321" s="55" t="s">
        <v>25</v>
      </c>
      <c r="D321" s="15">
        <f t="shared" si="5"/>
        <v>4</v>
      </c>
      <c r="E321" s="15">
        <v>4</v>
      </c>
      <c r="F321" s="15">
        <v>3.1</v>
      </c>
      <c r="G321" s="61"/>
      <c r="N321" s="37"/>
      <c r="O321" s="32"/>
      <c r="P321" s="33"/>
      <c r="Q321" s="35"/>
      <c r="R321" s="35"/>
      <c r="S321" s="35"/>
      <c r="T321" s="35"/>
      <c r="U321" s="34"/>
      <c r="V321" s="34"/>
    </row>
    <row r="322" spans="1:22" ht="12.75" customHeight="1" x14ac:dyDescent="0.25">
      <c r="A322" s="96"/>
      <c r="B322" s="14" t="s">
        <v>22</v>
      </c>
      <c r="C322" s="55" t="s">
        <v>25</v>
      </c>
      <c r="D322" s="15">
        <f t="shared" si="5"/>
        <v>46.7</v>
      </c>
      <c r="E322" s="15">
        <v>46.7</v>
      </c>
      <c r="F322" s="15"/>
      <c r="G322" s="61"/>
      <c r="N322" s="37"/>
      <c r="O322" s="32"/>
      <c r="P322" s="33"/>
      <c r="Q322" s="35"/>
      <c r="R322" s="35"/>
      <c r="S322" s="35"/>
      <c r="T322" s="35"/>
      <c r="U322" s="34"/>
      <c r="V322" s="34"/>
    </row>
    <row r="323" spans="1:22" ht="15" customHeight="1" x14ac:dyDescent="0.25">
      <c r="A323" s="94" t="s">
        <v>116</v>
      </c>
      <c r="B323" s="19" t="s">
        <v>117</v>
      </c>
      <c r="C323" s="20"/>
      <c r="D323" s="21">
        <f t="shared" si="5"/>
        <v>150.4</v>
      </c>
      <c r="E323" s="21">
        <f>SUM(E324:E327)</f>
        <v>149.1</v>
      </c>
      <c r="F323" s="21">
        <f>SUM(F324:F327)</f>
        <v>68.8</v>
      </c>
      <c r="G323" s="21">
        <f>SUM(G324:G327)</f>
        <v>1.3</v>
      </c>
      <c r="N323" s="37"/>
      <c r="O323" s="32"/>
      <c r="P323" s="33"/>
      <c r="Q323" s="35"/>
      <c r="R323" s="35"/>
      <c r="S323" s="35"/>
      <c r="T323" s="35"/>
      <c r="U323" s="34"/>
      <c r="V323" s="34"/>
    </row>
    <row r="324" spans="1:22" ht="12.95" customHeight="1" x14ac:dyDescent="0.25">
      <c r="A324" s="95"/>
      <c r="B324" s="14" t="s">
        <v>16</v>
      </c>
      <c r="C324" s="55" t="s">
        <v>25</v>
      </c>
      <c r="D324" s="15">
        <f t="shared" si="5"/>
        <v>120.3</v>
      </c>
      <c r="E324" s="15">
        <v>120.3</v>
      </c>
      <c r="F324" s="15">
        <v>66.5</v>
      </c>
      <c r="G324" s="15"/>
      <c r="N324" s="37"/>
      <c r="O324" s="32"/>
      <c r="P324" s="33"/>
      <c r="Q324" s="35"/>
      <c r="R324" s="35"/>
      <c r="S324" s="35"/>
      <c r="T324" s="35"/>
      <c r="U324" s="34"/>
      <c r="V324" s="34"/>
    </row>
    <row r="325" spans="1:22" ht="12.95" customHeight="1" x14ac:dyDescent="0.25">
      <c r="A325" s="95"/>
      <c r="B325" s="14" t="s">
        <v>22</v>
      </c>
      <c r="C325" s="55" t="s">
        <v>25</v>
      </c>
      <c r="D325" s="15">
        <f t="shared" si="5"/>
        <v>25</v>
      </c>
      <c r="E325" s="15">
        <v>23.7</v>
      </c>
      <c r="F325" s="15">
        <v>1</v>
      </c>
      <c r="G325" s="15">
        <v>1.3</v>
      </c>
      <c r="N325" s="37"/>
      <c r="O325" s="32"/>
      <c r="P325" s="33"/>
      <c r="Q325" s="35"/>
      <c r="R325" s="35"/>
      <c r="S325" s="35"/>
      <c r="T325" s="35"/>
      <c r="U325" s="34"/>
      <c r="V325" s="34"/>
    </row>
    <row r="326" spans="1:22" ht="12.95" customHeight="1" x14ac:dyDescent="0.25">
      <c r="A326" s="95"/>
      <c r="B326" s="58" t="s">
        <v>168</v>
      </c>
      <c r="C326" s="55" t="s">
        <v>25</v>
      </c>
      <c r="D326" s="15">
        <f t="shared" si="5"/>
        <v>1.7</v>
      </c>
      <c r="E326" s="15">
        <v>1.7</v>
      </c>
      <c r="F326" s="15">
        <v>1.3</v>
      </c>
      <c r="G326" s="15"/>
      <c r="N326" s="37"/>
      <c r="O326" s="32"/>
      <c r="P326" s="33"/>
      <c r="Q326" s="35"/>
      <c r="R326" s="35"/>
      <c r="S326" s="35"/>
      <c r="T326" s="35"/>
      <c r="U326" s="34"/>
      <c r="V326" s="34"/>
    </row>
    <row r="327" spans="1:22" ht="12.95" customHeight="1" x14ac:dyDescent="0.25">
      <c r="A327" s="96"/>
      <c r="B327" s="14" t="s">
        <v>16</v>
      </c>
      <c r="C327" s="55" t="s">
        <v>28</v>
      </c>
      <c r="D327" s="15">
        <f t="shared" si="5"/>
        <v>3.4</v>
      </c>
      <c r="E327" s="15">
        <v>3.4</v>
      </c>
      <c r="F327" s="15"/>
      <c r="G327" s="61"/>
      <c r="N327" s="37"/>
      <c r="O327" s="32"/>
      <c r="P327" s="33"/>
      <c r="Q327" s="35"/>
      <c r="R327" s="35"/>
      <c r="S327" s="35"/>
      <c r="T327" s="35"/>
      <c r="U327" s="34"/>
      <c r="V327" s="34"/>
    </row>
    <row r="328" spans="1:22" ht="15" customHeight="1" x14ac:dyDescent="0.25">
      <c r="A328" s="94" t="s">
        <v>118</v>
      </c>
      <c r="B328" s="19" t="s">
        <v>119</v>
      </c>
      <c r="C328" s="20"/>
      <c r="D328" s="21">
        <f>SUM(G328+E328)</f>
        <v>97.399999999999991</v>
      </c>
      <c r="E328" s="21">
        <f>SUM(E329:E331)</f>
        <v>97.399999999999991</v>
      </c>
      <c r="F328" s="21">
        <f>SUM(F329:F331)</f>
        <v>71.199999999999989</v>
      </c>
      <c r="G328" s="22">
        <f>SUM(G329:G330)</f>
        <v>0</v>
      </c>
      <c r="N328" s="37"/>
      <c r="O328" s="32"/>
      <c r="P328" s="33"/>
      <c r="Q328" s="35"/>
      <c r="R328" s="35"/>
      <c r="S328" s="35"/>
      <c r="T328" s="35"/>
      <c r="U328" s="34"/>
      <c r="V328" s="34"/>
    </row>
    <row r="329" spans="1:22" ht="12.75" customHeight="1" x14ac:dyDescent="0.25">
      <c r="A329" s="95"/>
      <c r="B329" s="14" t="s">
        <v>16</v>
      </c>
      <c r="C329" s="55" t="s">
        <v>25</v>
      </c>
      <c r="D329" s="15">
        <f t="shared" si="5"/>
        <v>13.5</v>
      </c>
      <c r="E329" s="15">
        <v>13.5</v>
      </c>
      <c r="F329" s="15">
        <v>7.1</v>
      </c>
      <c r="G329" s="15"/>
      <c r="N329" s="37"/>
      <c r="O329" s="32"/>
      <c r="P329" s="33"/>
      <c r="Q329" s="35"/>
      <c r="R329" s="35"/>
      <c r="S329" s="35"/>
      <c r="T329" s="35"/>
      <c r="U329" s="34"/>
      <c r="V329" s="34"/>
    </row>
    <row r="330" spans="1:22" ht="12.75" customHeight="1" x14ac:dyDescent="0.25">
      <c r="A330" s="95"/>
      <c r="B330" s="14" t="s">
        <v>27</v>
      </c>
      <c r="C330" s="55" t="s">
        <v>25</v>
      </c>
      <c r="D330" s="15">
        <f t="shared" si="5"/>
        <v>83.8</v>
      </c>
      <c r="E330" s="15">
        <v>83.8</v>
      </c>
      <c r="F330" s="15">
        <v>64</v>
      </c>
      <c r="G330" s="61"/>
      <c r="N330" s="37"/>
      <c r="O330" s="32"/>
      <c r="P330" s="33"/>
      <c r="Q330" s="35"/>
      <c r="R330" s="35"/>
      <c r="S330" s="35"/>
      <c r="T330" s="35"/>
      <c r="U330" s="34"/>
      <c r="V330" s="34"/>
    </row>
    <row r="331" spans="1:22" ht="12.75" customHeight="1" x14ac:dyDescent="0.25">
      <c r="A331" s="65"/>
      <c r="B331" s="58" t="s">
        <v>168</v>
      </c>
      <c r="C331" s="55" t="s">
        <v>25</v>
      </c>
      <c r="D331" s="15">
        <f t="shared" si="5"/>
        <v>0.1</v>
      </c>
      <c r="E331" s="15">
        <v>0.1</v>
      </c>
      <c r="F331" s="15">
        <v>0.1</v>
      </c>
      <c r="G331" s="61"/>
      <c r="N331" s="37"/>
      <c r="O331" s="32"/>
      <c r="P331" s="33"/>
      <c r="Q331" s="35"/>
      <c r="R331" s="35"/>
      <c r="S331" s="35"/>
      <c r="T331" s="35"/>
      <c r="U331" s="34"/>
      <c r="V331" s="34"/>
    </row>
    <row r="332" spans="1:22" ht="15" customHeight="1" x14ac:dyDescent="0.25">
      <c r="A332" s="94" t="s">
        <v>120</v>
      </c>
      <c r="B332" s="19" t="s">
        <v>121</v>
      </c>
      <c r="C332" s="20"/>
      <c r="D332" s="21">
        <f t="shared" si="5"/>
        <v>334.40000000000003</v>
      </c>
      <c r="E332" s="21">
        <f>SUM(E333:E338)</f>
        <v>306.60000000000002</v>
      </c>
      <c r="F332" s="21">
        <f>SUM(F333:F338)</f>
        <v>217.3</v>
      </c>
      <c r="G332" s="21">
        <f>SUM(G333:G338)</f>
        <v>27.799999999999997</v>
      </c>
      <c r="N332" s="37"/>
      <c r="O332" s="32"/>
      <c r="P332" s="33"/>
      <c r="Q332" s="35"/>
      <c r="R332" s="35"/>
      <c r="S332" s="35"/>
      <c r="T332" s="35"/>
      <c r="U332" s="34"/>
      <c r="V332" s="34"/>
    </row>
    <row r="333" spans="1:22" ht="12.75" customHeight="1" x14ac:dyDescent="0.25">
      <c r="A333" s="95"/>
      <c r="B333" s="14" t="s">
        <v>16</v>
      </c>
      <c r="C333" s="55" t="s">
        <v>25</v>
      </c>
      <c r="D333" s="15">
        <f t="shared" si="5"/>
        <v>289.5</v>
      </c>
      <c r="E333" s="15">
        <v>289.5</v>
      </c>
      <c r="F333" s="15">
        <v>208.4</v>
      </c>
      <c r="G333" s="15"/>
      <c r="H333" s="10"/>
      <c r="N333" s="37"/>
      <c r="O333" s="32"/>
      <c r="P333" s="33"/>
      <c r="Q333" s="35"/>
      <c r="R333" s="35"/>
      <c r="S333" s="35"/>
      <c r="T333" s="35"/>
      <c r="U333" s="34"/>
      <c r="V333" s="34"/>
    </row>
    <row r="334" spans="1:22" ht="12.75" customHeight="1" x14ac:dyDescent="0.25">
      <c r="A334" s="95"/>
      <c r="B334" s="14" t="s">
        <v>27</v>
      </c>
      <c r="C334" s="55" t="s">
        <v>25</v>
      </c>
      <c r="D334" s="15">
        <f t="shared" si="5"/>
        <v>7.2</v>
      </c>
      <c r="E334" s="15">
        <v>7.2</v>
      </c>
      <c r="F334" s="15">
        <v>5</v>
      </c>
      <c r="G334" s="61"/>
      <c r="N334" s="37"/>
      <c r="O334" s="32"/>
      <c r="P334" s="33"/>
      <c r="Q334" s="35"/>
      <c r="R334" s="35"/>
      <c r="S334" s="35"/>
      <c r="T334" s="35"/>
      <c r="U334" s="34"/>
      <c r="V334" s="34"/>
    </row>
    <row r="335" spans="1:22" ht="12.75" customHeight="1" x14ac:dyDescent="0.25">
      <c r="A335" s="95"/>
      <c r="B335" s="14" t="s">
        <v>30</v>
      </c>
      <c r="C335" s="55" t="s">
        <v>25</v>
      </c>
      <c r="D335" s="15">
        <f t="shared" si="5"/>
        <v>24.9</v>
      </c>
      <c r="E335" s="15"/>
      <c r="F335" s="15"/>
      <c r="G335" s="15">
        <v>24.9</v>
      </c>
      <c r="N335" s="37"/>
      <c r="O335" s="32"/>
      <c r="P335" s="33"/>
      <c r="Q335" s="35"/>
      <c r="R335" s="35"/>
      <c r="S335" s="35"/>
      <c r="T335" s="35"/>
      <c r="U335" s="34"/>
      <c r="V335" s="34"/>
    </row>
    <row r="336" spans="1:22" ht="12.75" customHeight="1" x14ac:dyDescent="0.25">
      <c r="A336" s="95"/>
      <c r="B336" s="14" t="s">
        <v>32</v>
      </c>
      <c r="C336" s="55" t="s">
        <v>25</v>
      </c>
      <c r="D336" s="15">
        <f t="shared" si="5"/>
        <v>0.3</v>
      </c>
      <c r="E336" s="15">
        <v>0.3</v>
      </c>
      <c r="F336" s="15"/>
      <c r="G336" s="61"/>
      <c r="N336" s="37"/>
      <c r="O336" s="32"/>
      <c r="P336" s="33"/>
      <c r="Q336" s="35"/>
      <c r="R336" s="35"/>
      <c r="S336" s="35"/>
      <c r="T336" s="35"/>
      <c r="U336" s="34"/>
      <c r="V336" s="34"/>
    </row>
    <row r="337" spans="1:22" ht="12.75" customHeight="1" x14ac:dyDescent="0.25">
      <c r="A337" s="95"/>
      <c r="B337" s="58" t="s">
        <v>168</v>
      </c>
      <c r="C337" s="55" t="s">
        <v>25</v>
      </c>
      <c r="D337" s="15">
        <f t="shared" si="5"/>
        <v>5.0999999999999996</v>
      </c>
      <c r="E337" s="15">
        <v>5.0999999999999996</v>
      </c>
      <c r="F337" s="15">
        <v>3.9</v>
      </c>
      <c r="G337" s="61"/>
      <c r="N337" s="37"/>
      <c r="O337" s="32"/>
      <c r="P337" s="33"/>
      <c r="Q337" s="35"/>
      <c r="R337" s="35"/>
      <c r="S337" s="35"/>
      <c r="T337" s="35"/>
      <c r="U337" s="34"/>
      <c r="V337" s="34"/>
    </row>
    <row r="338" spans="1:22" ht="12.75" customHeight="1" x14ac:dyDescent="0.25">
      <c r="A338" s="96"/>
      <c r="B338" s="14" t="s">
        <v>22</v>
      </c>
      <c r="C338" s="55" t="s">
        <v>25</v>
      </c>
      <c r="D338" s="15">
        <f t="shared" si="5"/>
        <v>7.4</v>
      </c>
      <c r="E338" s="15">
        <v>4.5</v>
      </c>
      <c r="F338" s="15"/>
      <c r="G338" s="15">
        <v>2.9</v>
      </c>
      <c r="N338" s="37"/>
      <c r="O338" s="32"/>
      <c r="P338" s="33"/>
      <c r="Q338" s="35"/>
      <c r="R338" s="35"/>
      <c r="S338" s="35"/>
      <c r="T338" s="35"/>
      <c r="U338" s="34"/>
      <c r="V338" s="34"/>
    </row>
    <row r="339" spans="1:22" ht="15" customHeight="1" x14ac:dyDescent="0.25">
      <c r="A339" s="94" t="s">
        <v>122</v>
      </c>
      <c r="B339" s="19" t="s">
        <v>123</v>
      </c>
      <c r="C339" s="20"/>
      <c r="D339" s="21">
        <f t="shared" si="5"/>
        <v>730.6</v>
      </c>
      <c r="E339" s="21">
        <f>SUM(E340:E344)</f>
        <v>718.6</v>
      </c>
      <c r="F339" s="21">
        <f>SUM(F340:F344)</f>
        <v>455.8</v>
      </c>
      <c r="G339" s="21">
        <f>SUM(G340:G344)</f>
        <v>12</v>
      </c>
      <c r="N339" s="37"/>
      <c r="O339" s="32"/>
      <c r="P339" s="33"/>
      <c r="Q339" s="35"/>
      <c r="R339" s="35"/>
      <c r="S339" s="35"/>
      <c r="T339" s="35"/>
      <c r="U339" s="34"/>
      <c r="V339" s="34"/>
    </row>
    <row r="340" spans="1:22" ht="12.75" customHeight="1" x14ac:dyDescent="0.25">
      <c r="A340" s="95"/>
      <c r="B340" s="14" t="s">
        <v>26</v>
      </c>
      <c r="C340" s="55" t="s">
        <v>25</v>
      </c>
      <c r="D340" s="15">
        <f t="shared" si="5"/>
        <v>0.6</v>
      </c>
      <c r="E340" s="15">
        <v>0.6</v>
      </c>
      <c r="F340" s="15"/>
      <c r="G340" s="15"/>
      <c r="N340" s="37"/>
      <c r="O340" s="32"/>
      <c r="P340" s="33"/>
      <c r="Q340" s="35"/>
      <c r="R340" s="35"/>
      <c r="S340" s="35"/>
      <c r="T340" s="35"/>
      <c r="U340" s="34"/>
      <c r="V340" s="34"/>
    </row>
    <row r="341" spans="1:22" ht="12.75" customHeight="1" x14ac:dyDescent="0.25">
      <c r="A341" s="95"/>
      <c r="B341" s="14" t="s">
        <v>24</v>
      </c>
      <c r="C341" s="55" t="s">
        <v>25</v>
      </c>
      <c r="D341" s="15">
        <f t="shared" si="5"/>
        <v>4.4000000000000004</v>
      </c>
      <c r="E341" s="15">
        <v>4.4000000000000004</v>
      </c>
      <c r="F341" s="15"/>
      <c r="G341" s="15"/>
      <c r="N341" s="37"/>
      <c r="O341" s="32"/>
      <c r="P341" s="33"/>
      <c r="Q341" s="35"/>
      <c r="R341" s="35"/>
      <c r="S341" s="35"/>
      <c r="T341" s="35"/>
      <c r="U341" s="34"/>
      <c r="V341" s="34"/>
    </row>
    <row r="342" spans="1:22" ht="12.75" customHeight="1" x14ac:dyDescent="0.25">
      <c r="A342" s="95"/>
      <c r="B342" s="14" t="s">
        <v>16</v>
      </c>
      <c r="C342" s="55" t="s">
        <v>28</v>
      </c>
      <c r="D342" s="15">
        <f t="shared" si="5"/>
        <v>713</v>
      </c>
      <c r="E342" s="15">
        <v>701</v>
      </c>
      <c r="F342" s="15">
        <v>447.3</v>
      </c>
      <c r="G342" s="15">
        <v>12</v>
      </c>
      <c r="N342" s="37"/>
      <c r="O342" s="32"/>
      <c r="P342" s="33"/>
      <c r="Q342" s="35"/>
      <c r="R342" s="35"/>
      <c r="S342" s="35"/>
      <c r="T342" s="35"/>
      <c r="U342" s="34"/>
      <c r="V342" s="34"/>
    </row>
    <row r="343" spans="1:22" ht="12.75" customHeight="1" x14ac:dyDescent="0.25">
      <c r="A343" s="95"/>
      <c r="B343" s="58" t="s">
        <v>168</v>
      </c>
      <c r="C343" s="55" t="s">
        <v>28</v>
      </c>
      <c r="D343" s="15">
        <f t="shared" si="5"/>
        <v>11.1</v>
      </c>
      <c r="E343" s="15">
        <v>11.1</v>
      </c>
      <c r="F343" s="15">
        <v>8.5</v>
      </c>
      <c r="G343" s="15"/>
      <c r="N343" s="37"/>
      <c r="O343" s="32"/>
      <c r="P343" s="33"/>
      <c r="Q343" s="35"/>
      <c r="R343" s="35"/>
      <c r="S343" s="35"/>
      <c r="T343" s="35"/>
      <c r="U343" s="34"/>
      <c r="V343" s="34"/>
    </row>
    <row r="344" spans="1:22" ht="12.75" customHeight="1" x14ac:dyDescent="0.25">
      <c r="A344" s="96"/>
      <c r="B344" s="14" t="s">
        <v>22</v>
      </c>
      <c r="C344" s="55" t="s">
        <v>28</v>
      </c>
      <c r="D344" s="15">
        <f t="shared" si="5"/>
        <v>1.5</v>
      </c>
      <c r="E344" s="15">
        <v>1.5</v>
      </c>
      <c r="F344" s="15"/>
      <c r="G344" s="61"/>
      <c r="N344" s="37"/>
      <c r="O344" s="32"/>
      <c r="P344" s="33"/>
      <c r="Q344" s="35"/>
      <c r="R344" s="35"/>
      <c r="S344" s="35"/>
      <c r="T344" s="35"/>
      <c r="U344" s="34"/>
      <c r="V344" s="34"/>
    </row>
    <row r="345" spans="1:22" ht="15" customHeight="1" x14ac:dyDescent="0.25">
      <c r="A345" s="94" t="s">
        <v>124</v>
      </c>
      <c r="B345" s="19" t="s">
        <v>125</v>
      </c>
      <c r="C345" s="20"/>
      <c r="D345" s="21">
        <f>SUM(G345+E345)</f>
        <v>83.6</v>
      </c>
      <c r="E345" s="21">
        <f>SUM(E346+E347+E348+E351+E350)</f>
        <v>83.6</v>
      </c>
      <c r="F345" s="21">
        <f>SUM(F346+F347+F348+F351+F350)</f>
        <v>49.6</v>
      </c>
      <c r="G345" s="22">
        <f>SUM(G346+G347+G348+G351)</f>
        <v>0</v>
      </c>
      <c r="N345" s="37"/>
      <c r="O345" s="32"/>
      <c r="P345" s="33"/>
      <c r="Q345" s="35"/>
      <c r="R345" s="35"/>
      <c r="S345" s="35"/>
      <c r="T345" s="35"/>
      <c r="U345" s="34"/>
      <c r="V345" s="34"/>
    </row>
    <row r="346" spans="1:22" ht="12.75" customHeight="1" x14ac:dyDescent="0.25">
      <c r="A346" s="95"/>
      <c r="B346" s="14" t="s">
        <v>26</v>
      </c>
      <c r="C346" s="55" t="s">
        <v>25</v>
      </c>
      <c r="D346" s="15">
        <f t="shared" si="5"/>
        <v>0.2</v>
      </c>
      <c r="E346" s="15">
        <v>0.2</v>
      </c>
      <c r="F346" s="15"/>
      <c r="G346" s="15"/>
      <c r="N346" s="37"/>
      <c r="O346" s="32"/>
      <c r="P346" s="33"/>
      <c r="Q346" s="35"/>
      <c r="R346" s="35"/>
      <c r="S346" s="35"/>
      <c r="T346" s="35"/>
      <c r="U346" s="34"/>
      <c r="V346" s="34"/>
    </row>
    <row r="347" spans="1:22" ht="12.75" customHeight="1" x14ac:dyDescent="0.25">
      <c r="A347" s="95"/>
      <c r="B347" s="14" t="s">
        <v>24</v>
      </c>
      <c r="C347" s="55" t="s">
        <v>25</v>
      </c>
      <c r="D347" s="15">
        <f>SUM(G347+E347)</f>
        <v>1</v>
      </c>
      <c r="E347" s="15">
        <v>1</v>
      </c>
      <c r="F347" s="15"/>
      <c r="G347" s="15"/>
      <c r="N347" s="37"/>
      <c r="O347" s="32"/>
      <c r="P347" s="33"/>
      <c r="Q347" s="35"/>
      <c r="R347" s="35"/>
      <c r="S347" s="35"/>
      <c r="T347" s="35"/>
      <c r="U347" s="34"/>
      <c r="V347" s="34"/>
    </row>
    <row r="348" spans="1:22" ht="12.75" customHeight="1" x14ac:dyDescent="0.25">
      <c r="A348" s="95"/>
      <c r="B348" s="14" t="s">
        <v>16</v>
      </c>
      <c r="C348" s="55" t="s">
        <v>28</v>
      </c>
      <c r="D348" s="15">
        <f t="shared" si="5"/>
        <v>77.599999999999994</v>
      </c>
      <c r="E348" s="15">
        <v>77.599999999999994</v>
      </c>
      <c r="F348" s="15">
        <v>48.7</v>
      </c>
      <c r="G348" s="61"/>
      <c r="N348" s="37"/>
      <c r="O348" s="32"/>
      <c r="P348" s="33"/>
      <c r="Q348" s="35"/>
      <c r="R348" s="35"/>
      <c r="S348" s="35"/>
      <c r="T348" s="35"/>
      <c r="U348" s="34"/>
      <c r="V348" s="34"/>
    </row>
    <row r="349" spans="1:22" ht="12.75" customHeight="1" x14ac:dyDescent="0.25">
      <c r="A349" s="95"/>
      <c r="B349" s="58" t="s">
        <v>126</v>
      </c>
      <c r="C349" s="55"/>
      <c r="D349" s="44">
        <f t="shared" si="5"/>
        <v>2</v>
      </c>
      <c r="E349" s="44">
        <v>2</v>
      </c>
      <c r="F349" s="15"/>
      <c r="G349" s="61"/>
      <c r="N349" s="37"/>
      <c r="O349" s="32"/>
      <c r="P349" s="33"/>
      <c r="Q349" s="35"/>
      <c r="R349" s="35"/>
      <c r="S349" s="35"/>
      <c r="T349" s="35"/>
      <c r="U349" s="34"/>
      <c r="V349" s="34"/>
    </row>
    <row r="350" spans="1:22" ht="12.75" customHeight="1" x14ac:dyDescent="0.25">
      <c r="A350" s="95"/>
      <c r="B350" s="58" t="s">
        <v>168</v>
      </c>
      <c r="C350" s="55" t="s">
        <v>28</v>
      </c>
      <c r="D350" s="44">
        <f t="shared" si="5"/>
        <v>1.2</v>
      </c>
      <c r="E350" s="44">
        <v>1.2</v>
      </c>
      <c r="F350" s="15">
        <v>0.9</v>
      </c>
      <c r="G350" s="61"/>
      <c r="N350" s="37"/>
      <c r="O350" s="32"/>
      <c r="P350" s="33"/>
      <c r="Q350" s="35"/>
      <c r="R350" s="35"/>
      <c r="S350" s="35"/>
      <c r="T350" s="35"/>
      <c r="U350" s="34"/>
      <c r="V350" s="34"/>
    </row>
    <row r="351" spans="1:22" ht="12.75" customHeight="1" x14ac:dyDescent="0.25">
      <c r="A351" s="96"/>
      <c r="B351" s="14" t="s">
        <v>22</v>
      </c>
      <c r="C351" s="55" t="s">
        <v>28</v>
      </c>
      <c r="D351" s="15">
        <f t="shared" si="5"/>
        <v>3.6</v>
      </c>
      <c r="E351" s="15">
        <v>3.6</v>
      </c>
      <c r="F351" s="15"/>
      <c r="G351" s="61"/>
      <c r="N351" s="37"/>
      <c r="O351" s="32"/>
      <c r="P351" s="33"/>
      <c r="Q351" s="35"/>
      <c r="R351" s="35"/>
      <c r="S351" s="35"/>
      <c r="T351" s="35"/>
      <c r="U351" s="34"/>
      <c r="V351" s="34"/>
    </row>
    <row r="352" spans="1:22" ht="15" customHeight="1" x14ac:dyDescent="0.25">
      <c r="A352" s="94" t="s">
        <v>127</v>
      </c>
      <c r="B352" s="19" t="s">
        <v>128</v>
      </c>
      <c r="C352" s="20"/>
      <c r="D352" s="21">
        <f>SUM(G352+E352)</f>
        <v>137.5</v>
      </c>
      <c r="E352" s="21">
        <f>SUM(E353+E354+E357+E356)</f>
        <v>137.5</v>
      </c>
      <c r="F352" s="21">
        <f>SUM(F353+F354+F357+F356)</f>
        <v>71.399999999999991</v>
      </c>
      <c r="G352" s="22">
        <f>SUM(G353+G354+G357)</f>
        <v>0</v>
      </c>
      <c r="N352" s="37"/>
      <c r="O352" s="32"/>
      <c r="P352" s="33"/>
      <c r="Q352" s="35"/>
      <c r="R352" s="35"/>
      <c r="S352" s="35"/>
      <c r="T352" s="35"/>
      <c r="U352" s="34"/>
      <c r="V352" s="34"/>
    </row>
    <row r="353" spans="1:22" ht="12.75" customHeight="1" x14ac:dyDescent="0.25">
      <c r="A353" s="95"/>
      <c r="B353" s="14" t="s">
        <v>26</v>
      </c>
      <c r="C353" s="55" t="s">
        <v>25</v>
      </c>
      <c r="D353" s="15">
        <f t="shared" si="5"/>
        <v>0.3</v>
      </c>
      <c r="E353" s="15">
        <v>0.3</v>
      </c>
      <c r="F353" s="15"/>
      <c r="G353" s="15"/>
      <c r="N353" s="37"/>
      <c r="O353" s="32"/>
      <c r="P353" s="33"/>
      <c r="Q353" s="35"/>
      <c r="R353" s="35"/>
      <c r="S353" s="35"/>
      <c r="T353" s="35"/>
      <c r="U353" s="34"/>
      <c r="V353" s="34"/>
    </row>
    <row r="354" spans="1:22" ht="12.75" customHeight="1" x14ac:dyDescent="0.25">
      <c r="A354" s="95"/>
      <c r="B354" s="14" t="s">
        <v>16</v>
      </c>
      <c r="C354" s="55" t="s">
        <v>28</v>
      </c>
      <c r="D354" s="15">
        <f t="shared" si="5"/>
        <v>133.19999999999999</v>
      </c>
      <c r="E354" s="15">
        <v>133.19999999999999</v>
      </c>
      <c r="F354" s="15">
        <v>70.099999999999994</v>
      </c>
      <c r="G354" s="61"/>
      <c r="N354" s="37"/>
      <c r="O354" s="32"/>
      <c r="P354" s="33"/>
      <c r="Q354" s="35"/>
      <c r="R354" s="35"/>
      <c r="S354" s="35"/>
      <c r="T354" s="35"/>
      <c r="U354" s="34"/>
      <c r="V354" s="34"/>
    </row>
    <row r="355" spans="1:22" ht="12.75" customHeight="1" x14ac:dyDescent="0.25">
      <c r="A355" s="95"/>
      <c r="B355" s="58" t="s">
        <v>126</v>
      </c>
      <c r="C355" s="55"/>
      <c r="D355" s="44">
        <f t="shared" si="5"/>
        <v>6.4</v>
      </c>
      <c r="E355" s="44">
        <v>6.4</v>
      </c>
      <c r="F355" s="15"/>
      <c r="G355" s="61"/>
      <c r="N355" s="37"/>
      <c r="O355" s="32"/>
      <c r="P355" s="33"/>
      <c r="Q355" s="35"/>
      <c r="R355" s="35"/>
      <c r="S355" s="35"/>
      <c r="T355" s="35"/>
      <c r="U355" s="34"/>
      <c r="V355" s="34"/>
    </row>
    <row r="356" spans="1:22" ht="12.75" customHeight="1" x14ac:dyDescent="0.25">
      <c r="A356" s="95"/>
      <c r="B356" s="58" t="s">
        <v>168</v>
      </c>
      <c r="C356" s="55" t="s">
        <v>28</v>
      </c>
      <c r="D356" s="15">
        <f t="shared" si="5"/>
        <v>1.7</v>
      </c>
      <c r="E356" s="44">
        <v>1.7</v>
      </c>
      <c r="F356" s="15">
        <v>1.3</v>
      </c>
      <c r="G356" s="61"/>
      <c r="N356" s="37"/>
      <c r="O356" s="32"/>
      <c r="P356" s="33"/>
      <c r="Q356" s="35"/>
      <c r="R356" s="35"/>
      <c r="S356" s="35"/>
      <c r="T356" s="35"/>
      <c r="U356" s="34"/>
      <c r="V356" s="34"/>
    </row>
    <row r="357" spans="1:22" ht="12.75" customHeight="1" x14ac:dyDescent="0.25">
      <c r="A357" s="96"/>
      <c r="B357" s="14" t="s">
        <v>22</v>
      </c>
      <c r="C357" s="55" t="s">
        <v>28</v>
      </c>
      <c r="D357" s="15">
        <f t="shared" si="5"/>
        <v>2.2999999999999998</v>
      </c>
      <c r="E357" s="15">
        <v>2.2999999999999998</v>
      </c>
      <c r="F357" s="15"/>
      <c r="G357" s="61"/>
      <c r="N357" s="37"/>
      <c r="O357" s="32"/>
      <c r="P357" s="33"/>
      <c r="Q357" s="35"/>
      <c r="R357" s="35"/>
      <c r="S357" s="35"/>
      <c r="T357" s="35"/>
      <c r="U357" s="34"/>
      <c r="V357" s="34"/>
    </row>
    <row r="358" spans="1:22" ht="15" customHeight="1" x14ac:dyDescent="0.25">
      <c r="A358" s="94" t="s">
        <v>129</v>
      </c>
      <c r="B358" s="19" t="s">
        <v>130</v>
      </c>
      <c r="C358" s="20"/>
      <c r="D358" s="21">
        <f t="shared" si="5"/>
        <v>114.60000000000001</v>
      </c>
      <c r="E358" s="21">
        <f>SUM(E359+E360+E363+E362)</f>
        <v>114.60000000000001</v>
      </c>
      <c r="F358" s="21">
        <f>SUM(F359+F360+F363+F362)</f>
        <v>70.599999999999994</v>
      </c>
      <c r="G358" s="22">
        <f>SUM(G359+G360+G363)</f>
        <v>0</v>
      </c>
      <c r="N358" s="37"/>
      <c r="O358" s="32"/>
      <c r="P358" s="33"/>
      <c r="Q358" s="35"/>
      <c r="R358" s="35"/>
      <c r="S358" s="35"/>
      <c r="T358" s="35"/>
      <c r="U358" s="34"/>
      <c r="V358" s="34"/>
    </row>
    <row r="359" spans="1:22" ht="12.75" customHeight="1" x14ac:dyDescent="0.25">
      <c r="A359" s="95"/>
      <c r="B359" s="14" t="s">
        <v>26</v>
      </c>
      <c r="C359" s="55" t="s">
        <v>25</v>
      </c>
      <c r="D359" s="15">
        <f t="shared" si="5"/>
        <v>1.2</v>
      </c>
      <c r="E359" s="15">
        <v>1.2</v>
      </c>
      <c r="F359" s="15"/>
      <c r="G359" s="15"/>
      <c r="N359" s="37"/>
      <c r="O359" s="32"/>
      <c r="P359" s="33"/>
      <c r="Q359" s="35"/>
      <c r="R359" s="35"/>
      <c r="S359" s="35"/>
      <c r="T359" s="35"/>
      <c r="U359" s="34"/>
      <c r="V359" s="34"/>
    </row>
    <row r="360" spans="1:22" ht="12.75" customHeight="1" x14ac:dyDescent="0.25">
      <c r="A360" s="95"/>
      <c r="B360" s="14" t="s">
        <v>16</v>
      </c>
      <c r="C360" s="55" t="s">
        <v>28</v>
      </c>
      <c r="D360" s="15">
        <f t="shared" si="5"/>
        <v>110.3</v>
      </c>
      <c r="E360" s="15">
        <v>110.3</v>
      </c>
      <c r="F360" s="15">
        <v>69.3</v>
      </c>
      <c r="G360" s="61"/>
      <c r="N360" s="37"/>
      <c r="O360" s="32"/>
      <c r="P360" s="33"/>
      <c r="Q360" s="35"/>
      <c r="R360" s="35"/>
      <c r="S360" s="35"/>
      <c r="T360" s="35"/>
      <c r="U360" s="34"/>
      <c r="V360" s="34"/>
    </row>
    <row r="361" spans="1:22" ht="12.75" customHeight="1" x14ac:dyDescent="0.25">
      <c r="A361" s="95"/>
      <c r="B361" s="58" t="s">
        <v>126</v>
      </c>
      <c r="C361" s="55"/>
      <c r="D361" s="44">
        <f t="shared" si="5"/>
        <v>6</v>
      </c>
      <c r="E361" s="44">
        <v>6</v>
      </c>
      <c r="F361" s="15"/>
      <c r="G361" s="61"/>
      <c r="N361" s="37"/>
      <c r="O361" s="32"/>
      <c r="P361" s="33"/>
      <c r="Q361" s="35"/>
      <c r="R361" s="35"/>
      <c r="S361" s="35"/>
      <c r="T361" s="35"/>
      <c r="U361" s="34"/>
      <c r="V361" s="34"/>
    </row>
    <row r="362" spans="1:22" ht="12.75" customHeight="1" x14ac:dyDescent="0.25">
      <c r="A362" s="95"/>
      <c r="B362" s="58" t="s">
        <v>168</v>
      </c>
      <c r="C362" s="55" t="s">
        <v>28</v>
      </c>
      <c r="D362" s="15">
        <f t="shared" si="5"/>
        <v>1.7</v>
      </c>
      <c r="E362" s="44">
        <v>1.7</v>
      </c>
      <c r="F362" s="15">
        <v>1.3</v>
      </c>
      <c r="G362" s="61"/>
      <c r="N362" s="37"/>
      <c r="O362" s="32"/>
      <c r="P362" s="33"/>
      <c r="Q362" s="35"/>
      <c r="R362" s="35"/>
      <c r="S362" s="35"/>
      <c r="T362" s="35"/>
      <c r="U362" s="34"/>
      <c r="V362" s="34"/>
    </row>
    <row r="363" spans="1:22" ht="12.75" customHeight="1" x14ac:dyDescent="0.25">
      <c r="A363" s="96"/>
      <c r="B363" s="14" t="s">
        <v>22</v>
      </c>
      <c r="C363" s="55" t="s">
        <v>28</v>
      </c>
      <c r="D363" s="15">
        <f t="shared" si="5"/>
        <v>1.4</v>
      </c>
      <c r="E363" s="15">
        <v>1.4</v>
      </c>
      <c r="F363" s="15"/>
      <c r="G363" s="61"/>
      <c r="N363" s="37"/>
      <c r="O363" s="32"/>
      <c r="P363" s="33"/>
      <c r="Q363" s="35"/>
      <c r="R363" s="35"/>
      <c r="S363" s="35"/>
      <c r="T363" s="35"/>
      <c r="U363" s="34"/>
      <c r="V363" s="34"/>
    </row>
    <row r="364" spans="1:22" ht="15" customHeight="1" x14ac:dyDescent="0.25">
      <c r="A364" s="94" t="s">
        <v>131</v>
      </c>
      <c r="B364" s="19" t="s">
        <v>132</v>
      </c>
      <c r="C364" s="20"/>
      <c r="D364" s="21">
        <f>SUM(G364+E364)</f>
        <v>170.39999999999998</v>
      </c>
      <c r="E364" s="21">
        <f>SUM(E365+E366+E367+E370+E369)</f>
        <v>170.39999999999998</v>
      </c>
      <c r="F364" s="21">
        <f>SUM(F365+F366+F367+F370+F369)</f>
        <v>106</v>
      </c>
      <c r="G364" s="22">
        <f>SUM(G365+G366+G367+G370)</f>
        <v>0</v>
      </c>
      <c r="N364" s="37"/>
      <c r="O364" s="32"/>
      <c r="P364" s="33"/>
      <c r="Q364" s="35"/>
      <c r="R364" s="35"/>
      <c r="S364" s="35"/>
      <c r="T364" s="35"/>
      <c r="U364" s="34"/>
      <c r="V364" s="34"/>
    </row>
    <row r="365" spans="1:22" ht="12.75" customHeight="1" x14ac:dyDescent="0.25">
      <c r="A365" s="95"/>
      <c r="B365" s="14" t="s">
        <v>26</v>
      </c>
      <c r="C365" s="55" t="s">
        <v>25</v>
      </c>
      <c r="D365" s="15">
        <f t="shared" si="5"/>
        <v>0.3</v>
      </c>
      <c r="E365" s="15">
        <v>0.3</v>
      </c>
      <c r="F365" s="15"/>
      <c r="G365" s="15"/>
      <c r="N365" s="37"/>
      <c r="O365" s="32"/>
      <c r="P365" s="33"/>
      <c r="Q365" s="35"/>
      <c r="R365" s="35"/>
      <c r="S365" s="35"/>
      <c r="T365" s="35"/>
      <c r="U365" s="34"/>
      <c r="V365" s="34"/>
    </row>
    <row r="366" spans="1:22" ht="12.75" customHeight="1" x14ac:dyDescent="0.25">
      <c r="A366" s="95"/>
      <c r="B366" s="14" t="s">
        <v>24</v>
      </c>
      <c r="C366" s="55" t="s">
        <v>25</v>
      </c>
      <c r="D366" s="15">
        <f t="shared" si="5"/>
        <v>1.8</v>
      </c>
      <c r="E366" s="15">
        <v>1.8</v>
      </c>
      <c r="F366" s="15"/>
      <c r="G366" s="15"/>
      <c r="N366" s="37"/>
      <c r="O366" s="32"/>
      <c r="P366" s="33"/>
      <c r="Q366" s="35"/>
      <c r="R366" s="35"/>
      <c r="S366" s="35"/>
      <c r="T366" s="35"/>
      <c r="U366" s="34"/>
      <c r="V366" s="34"/>
    </row>
    <row r="367" spans="1:22" ht="12.75" customHeight="1" x14ac:dyDescent="0.25">
      <c r="A367" s="95"/>
      <c r="B367" s="14" t="s">
        <v>16</v>
      </c>
      <c r="C367" s="55" t="s">
        <v>28</v>
      </c>
      <c r="D367" s="15">
        <f t="shared" si="5"/>
        <v>159.5</v>
      </c>
      <c r="E367" s="15">
        <v>159.5</v>
      </c>
      <c r="F367" s="15">
        <v>104</v>
      </c>
      <c r="G367" s="15"/>
      <c r="H367" s="10"/>
      <c r="N367" s="37"/>
      <c r="O367" s="32"/>
      <c r="P367" s="33"/>
      <c r="Q367" s="35"/>
      <c r="R367" s="35"/>
      <c r="S367" s="35"/>
      <c r="T367" s="35"/>
      <c r="U367" s="34"/>
      <c r="V367" s="34"/>
    </row>
    <row r="368" spans="1:22" ht="12.75" customHeight="1" x14ac:dyDescent="0.25">
      <c r="A368" s="95"/>
      <c r="B368" s="58" t="s">
        <v>126</v>
      </c>
      <c r="C368" s="55"/>
      <c r="D368" s="44">
        <f t="shared" si="5"/>
        <v>5.8</v>
      </c>
      <c r="E368" s="44">
        <v>5.8</v>
      </c>
      <c r="F368" s="15"/>
      <c r="G368" s="15"/>
      <c r="H368" s="10"/>
      <c r="N368" s="37"/>
      <c r="O368" s="32"/>
      <c r="P368" s="33"/>
      <c r="Q368" s="35"/>
      <c r="R368" s="35"/>
      <c r="S368" s="35"/>
      <c r="T368" s="35"/>
      <c r="U368" s="34"/>
      <c r="V368" s="34"/>
    </row>
    <row r="369" spans="1:22" ht="12.75" customHeight="1" x14ac:dyDescent="0.25">
      <c r="A369" s="95"/>
      <c r="B369" s="58" t="s">
        <v>168</v>
      </c>
      <c r="C369" s="55" t="s">
        <v>28</v>
      </c>
      <c r="D369" s="15">
        <f t="shared" ref="D369:D437" si="6">SUM(G369+E369)</f>
        <v>2.6</v>
      </c>
      <c r="E369" s="44">
        <v>2.6</v>
      </c>
      <c r="F369" s="15">
        <v>2</v>
      </c>
      <c r="G369" s="15"/>
      <c r="H369" s="10"/>
      <c r="N369" s="37"/>
      <c r="O369" s="32"/>
      <c r="P369" s="33"/>
      <c r="Q369" s="35"/>
      <c r="R369" s="35"/>
      <c r="S369" s="35"/>
      <c r="T369" s="35"/>
      <c r="U369" s="34"/>
      <c r="V369" s="34"/>
    </row>
    <row r="370" spans="1:22" ht="12.75" customHeight="1" x14ac:dyDescent="0.25">
      <c r="A370" s="96"/>
      <c r="B370" s="14" t="s">
        <v>22</v>
      </c>
      <c r="C370" s="55" t="s">
        <v>28</v>
      </c>
      <c r="D370" s="15">
        <f t="shared" si="6"/>
        <v>6.2</v>
      </c>
      <c r="E370" s="15">
        <v>6.2</v>
      </c>
      <c r="F370" s="15"/>
      <c r="G370" s="61"/>
      <c r="N370" s="37"/>
      <c r="O370" s="32"/>
      <c r="P370" s="33"/>
      <c r="Q370" s="35"/>
      <c r="R370" s="35"/>
      <c r="S370" s="35"/>
      <c r="T370" s="35"/>
      <c r="U370" s="34"/>
      <c r="V370" s="34"/>
    </row>
    <row r="371" spans="1:22" ht="15" customHeight="1" x14ac:dyDescent="0.25">
      <c r="A371" s="94" t="s">
        <v>133</v>
      </c>
      <c r="B371" s="19" t="s">
        <v>134</v>
      </c>
      <c r="C371" s="20"/>
      <c r="D371" s="21">
        <f t="shared" si="6"/>
        <v>127.7</v>
      </c>
      <c r="E371" s="21">
        <f>SUM(E372+E373+E374+E377+E376)</f>
        <v>127.7</v>
      </c>
      <c r="F371" s="21">
        <f>SUM(F372+F373+F374+F377+F376)</f>
        <v>63</v>
      </c>
      <c r="G371" s="22">
        <f>SUM(G372+G373+G374+G377)</f>
        <v>0</v>
      </c>
      <c r="N371" s="37"/>
      <c r="O371" s="32"/>
      <c r="P371" s="33"/>
      <c r="Q371" s="35"/>
      <c r="R371" s="35"/>
      <c r="S371" s="35"/>
      <c r="T371" s="35"/>
      <c r="U371" s="34"/>
      <c r="V371" s="34"/>
    </row>
    <row r="372" spans="1:22" ht="12.75" customHeight="1" x14ac:dyDescent="0.25">
      <c r="A372" s="95"/>
      <c r="B372" s="14" t="s">
        <v>26</v>
      </c>
      <c r="C372" s="55" t="s">
        <v>25</v>
      </c>
      <c r="D372" s="15">
        <f t="shared" si="6"/>
        <v>0.1</v>
      </c>
      <c r="E372" s="15">
        <v>0.1</v>
      </c>
      <c r="F372" s="15"/>
      <c r="G372" s="15"/>
      <c r="N372" s="37"/>
      <c r="O372" s="32"/>
      <c r="P372" s="33"/>
      <c r="Q372" s="35"/>
      <c r="R372" s="35"/>
      <c r="S372" s="35"/>
      <c r="T372" s="35"/>
      <c r="U372" s="34"/>
      <c r="V372" s="34"/>
    </row>
    <row r="373" spans="1:22" ht="12.75" customHeight="1" x14ac:dyDescent="0.25">
      <c r="A373" s="95"/>
      <c r="B373" s="14" t="s">
        <v>24</v>
      </c>
      <c r="C373" s="55" t="s">
        <v>25</v>
      </c>
      <c r="D373" s="15">
        <f>SUM(G373+E373)</f>
        <v>2.7</v>
      </c>
      <c r="E373" s="15">
        <v>2.7</v>
      </c>
      <c r="F373" s="15"/>
      <c r="G373" s="15"/>
      <c r="N373" s="37"/>
      <c r="O373" s="32"/>
      <c r="P373" s="33"/>
      <c r="Q373" s="35"/>
      <c r="R373" s="35"/>
      <c r="S373" s="35"/>
      <c r="T373" s="35"/>
      <c r="U373" s="34"/>
      <c r="V373" s="34"/>
    </row>
    <row r="374" spans="1:22" ht="12.75" customHeight="1" x14ac:dyDescent="0.25">
      <c r="A374" s="95"/>
      <c r="B374" s="14" t="s">
        <v>16</v>
      </c>
      <c r="C374" s="55" t="s">
        <v>28</v>
      </c>
      <c r="D374" s="15">
        <f t="shared" si="6"/>
        <v>117.4</v>
      </c>
      <c r="E374" s="15">
        <v>117.4</v>
      </c>
      <c r="F374" s="15">
        <v>61.8</v>
      </c>
      <c r="G374" s="61"/>
      <c r="N374" s="37"/>
      <c r="O374" s="32"/>
      <c r="P374" s="33"/>
      <c r="Q374" s="35"/>
      <c r="R374" s="35"/>
      <c r="S374" s="35"/>
      <c r="T374" s="35"/>
      <c r="U374" s="34"/>
      <c r="V374" s="34"/>
    </row>
    <row r="375" spans="1:22" ht="12.75" customHeight="1" x14ac:dyDescent="0.25">
      <c r="A375" s="95"/>
      <c r="B375" s="58" t="s">
        <v>126</v>
      </c>
      <c r="C375" s="55"/>
      <c r="D375" s="44">
        <f t="shared" si="6"/>
        <v>22.3</v>
      </c>
      <c r="E375" s="44">
        <v>22.3</v>
      </c>
      <c r="F375" s="15"/>
      <c r="G375" s="61"/>
      <c r="N375" s="37"/>
      <c r="O375" s="32"/>
      <c r="P375" s="33"/>
      <c r="Q375" s="35"/>
      <c r="R375" s="35"/>
      <c r="S375" s="35"/>
      <c r="T375" s="35"/>
      <c r="U375" s="34"/>
      <c r="V375" s="34"/>
    </row>
    <row r="376" spans="1:22" ht="12.75" customHeight="1" x14ac:dyDescent="0.25">
      <c r="A376" s="95"/>
      <c r="B376" s="58" t="s">
        <v>168</v>
      </c>
      <c r="C376" s="55" t="s">
        <v>28</v>
      </c>
      <c r="D376" s="15">
        <f t="shared" si="6"/>
        <v>1.6</v>
      </c>
      <c r="E376" s="44">
        <v>1.6</v>
      </c>
      <c r="F376" s="15">
        <v>1.2</v>
      </c>
      <c r="G376" s="61"/>
      <c r="N376" s="37"/>
      <c r="O376" s="32"/>
      <c r="P376" s="33"/>
      <c r="Q376" s="35"/>
      <c r="R376" s="35"/>
      <c r="S376" s="35"/>
      <c r="T376" s="35"/>
      <c r="U376" s="34"/>
      <c r="V376" s="34"/>
    </row>
    <row r="377" spans="1:22" ht="12.75" customHeight="1" x14ac:dyDescent="0.25">
      <c r="A377" s="96"/>
      <c r="B377" s="14" t="s">
        <v>22</v>
      </c>
      <c r="C377" s="55" t="s">
        <v>28</v>
      </c>
      <c r="D377" s="15">
        <f t="shared" si="6"/>
        <v>5.9</v>
      </c>
      <c r="E377" s="15">
        <v>5.9</v>
      </c>
      <c r="F377" s="15"/>
      <c r="G377" s="61"/>
      <c r="N377" s="37"/>
      <c r="O377" s="32"/>
      <c r="P377" s="33"/>
      <c r="Q377" s="35"/>
      <c r="R377" s="35"/>
      <c r="S377" s="35"/>
      <c r="T377" s="35"/>
      <c r="U377" s="34"/>
      <c r="V377" s="34"/>
    </row>
    <row r="378" spans="1:22" ht="15" customHeight="1" x14ac:dyDescent="0.25">
      <c r="A378" s="94" t="s">
        <v>135</v>
      </c>
      <c r="B378" s="19" t="s">
        <v>136</v>
      </c>
      <c r="C378" s="20"/>
      <c r="D378" s="21">
        <f t="shared" si="6"/>
        <v>138.20000000000002</v>
      </c>
      <c r="E378" s="21">
        <f>SUM(E379+E380+E381+E384+E383)</f>
        <v>138.20000000000002</v>
      </c>
      <c r="F378" s="21">
        <f>SUM(F379+F380+F381+F384+F383)</f>
        <v>73.5</v>
      </c>
      <c r="G378" s="22">
        <f>SUM(G379+G380+G381+G384)</f>
        <v>0</v>
      </c>
      <c r="N378" s="37"/>
      <c r="O378" s="32"/>
      <c r="P378" s="33"/>
      <c r="Q378" s="35"/>
      <c r="R378" s="35"/>
      <c r="S378" s="35"/>
      <c r="T378" s="35"/>
      <c r="U378" s="34"/>
      <c r="V378" s="34"/>
    </row>
    <row r="379" spans="1:22" ht="12.75" customHeight="1" x14ac:dyDescent="0.25">
      <c r="A379" s="95"/>
      <c r="B379" s="14" t="s">
        <v>26</v>
      </c>
      <c r="C379" s="55" t="s">
        <v>25</v>
      </c>
      <c r="D379" s="15">
        <f t="shared" si="6"/>
        <v>0.9</v>
      </c>
      <c r="E379" s="15">
        <v>0.9</v>
      </c>
      <c r="F379" s="15"/>
      <c r="G379" s="15"/>
      <c r="N379" s="37"/>
      <c r="O379" s="32"/>
      <c r="P379" s="33"/>
      <c r="Q379" s="35"/>
      <c r="R379" s="35"/>
      <c r="S379" s="35"/>
      <c r="T379" s="35"/>
      <c r="U379" s="34"/>
      <c r="V379" s="34"/>
    </row>
    <row r="380" spans="1:22" ht="12.75" customHeight="1" x14ac:dyDescent="0.25">
      <c r="A380" s="95"/>
      <c r="B380" s="14" t="s">
        <v>24</v>
      </c>
      <c r="C380" s="55" t="s">
        <v>25</v>
      </c>
      <c r="D380" s="15">
        <f t="shared" si="6"/>
        <v>6.1</v>
      </c>
      <c r="E380" s="15">
        <v>6.1</v>
      </c>
      <c r="F380" s="15"/>
      <c r="G380" s="15"/>
      <c r="N380" s="37"/>
      <c r="O380" s="32"/>
      <c r="P380" s="33"/>
      <c r="Q380" s="35"/>
      <c r="R380" s="35"/>
      <c r="S380" s="35"/>
      <c r="T380" s="35"/>
      <c r="U380" s="34"/>
      <c r="V380" s="34"/>
    </row>
    <row r="381" spans="1:22" ht="12.75" customHeight="1" x14ac:dyDescent="0.25">
      <c r="A381" s="95"/>
      <c r="B381" s="14" t="s">
        <v>16</v>
      </c>
      <c r="C381" s="55" t="s">
        <v>28</v>
      </c>
      <c r="D381" s="15">
        <f t="shared" si="6"/>
        <v>124.9</v>
      </c>
      <c r="E381" s="15">
        <v>124.9</v>
      </c>
      <c r="F381" s="15">
        <v>72.099999999999994</v>
      </c>
      <c r="G381" s="61"/>
      <c r="N381" s="37"/>
      <c r="O381" s="32"/>
      <c r="P381" s="33"/>
      <c r="Q381" s="35"/>
      <c r="R381" s="35"/>
      <c r="S381" s="35"/>
      <c r="T381" s="35"/>
      <c r="U381" s="34"/>
      <c r="V381" s="34"/>
    </row>
    <row r="382" spans="1:22" ht="12.75" customHeight="1" x14ac:dyDescent="0.25">
      <c r="A382" s="95"/>
      <c r="B382" s="58" t="s">
        <v>126</v>
      </c>
      <c r="C382" s="55"/>
      <c r="D382" s="44">
        <f t="shared" si="6"/>
        <v>12.4</v>
      </c>
      <c r="E382" s="44">
        <v>12.4</v>
      </c>
      <c r="F382" s="15"/>
      <c r="G382" s="61"/>
      <c r="N382" s="37"/>
      <c r="O382" s="32"/>
      <c r="P382" s="33"/>
      <c r="Q382" s="35"/>
      <c r="R382" s="35"/>
      <c r="S382" s="35"/>
      <c r="T382" s="35"/>
      <c r="U382" s="34"/>
      <c r="V382" s="34"/>
    </row>
    <row r="383" spans="1:22" ht="12.75" customHeight="1" x14ac:dyDescent="0.25">
      <c r="A383" s="95"/>
      <c r="B383" s="58" t="s">
        <v>168</v>
      </c>
      <c r="C383" s="55" t="s">
        <v>28</v>
      </c>
      <c r="D383" s="15">
        <f t="shared" si="6"/>
        <v>1.8</v>
      </c>
      <c r="E383" s="44">
        <v>1.8</v>
      </c>
      <c r="F383" s="15">
        <v>1.4</v>
      </c>
      <c r="G383" s="61"/>
      <c r="N383" s="37"/>
      <c r="O383" s="32"/>
      <c r="P383" s="33"/>
      <c r="Q383" s="35"/>
      <c r="R383" s="35"/>
      <c r="S383" s="35"/>
      <c r="T383" s="35"/>
      <c r="U383" s="34"/>
      <c r="V383" s="34"/>
    </row>
    <row r="384" spans="1:22" ht="12.75" customHeight="1" x14ac:dyDescent="0.25">
      <c r="A384" s="96"/>
      <c r="B384" s="14" t="s">
        <v>22</v>
      </c>
      <c r="C384" s="55" t="s">
        <v>28</v>
      </c>
      <c r="D384" s="15">
        <f t="shared" si="6"/>
        <v>4.5</v>
      </c>
      <c r="E384" s="15">
        <v>4.5</v>
      </c>
      <c r="F384" s="15"/>
      <c r="G384" s="61"/>
      <c r="N384" s="37"/>
      <c r="O384" s="32"/>
      <c r="P384" s="33"/>
      <c r="Q384" s="35"/>
      <c r="R384" s="35"/>
      <c r="S384" s="35"/>
      <c r="T384" s="35"/>
      <c r="U384" s="34"/>
      <c r="V384" s="34"/>
    </row>
    <row r="385" spans="1:22" ht="15" customHeight="1" x14ac:dyDescent="0.25">
      <c r="A385" s="94" t="s">
        <v>137</v>
      </c>
      <c r="B385" s="19" t="s">
        <v>138</v>
      </c>
      <c r="C385" s="20"/>
      <c r="D385" s="21">
        <f t="shared" si="6"/>
        <v>92.3</v>
      </c>
      <c r="E385" s="21">
        <f>SUM(E386+E389+E388)</f>
        <v>92.3</v>
      </c>
      <c r="F385" s="21">
        <f>SUM(F386+F389+F388)</f>
        <v>47.3</v>
      </c>
      <c r="G385" s="22">
        <f>SUM(G386+G389)</f>
        <v>0</v>
      </c>
      <c r="N385" s="37"/>
      <c r="O385" s="32"/>
      <c r="P385" s="33"/>
      <c r="Q385" s="35"/>
      <c r="R385" s="35"/>
      <c r="S385" s="35"/>
      <c r="T385" s="35"/>
      <c r="U385" s="34"/>
      <c r="V385" s="34"/>
    </row>
    <row r="386" spans="1:22" ht="12.75" customHeight="1" x14ac:dyDescent="0.25">
      <c r="A386" s="95"/>
      <c r="B386" s="14" t="s">
        <v>16</v>
      </c>
      <c r="C386" s="55" t="s">
        <v>28</v>
      </c>
      <c r="D386" s="15">
        <f t="shared" si="6"/>
        <v>90.8</v>
      </c>
      <c r="E386" s="15">
        <v>90.8</v>
      </c>
      <c r="F386" s="15">
        <v>46.4</v>
      </c>
      <c r="G386" s="61"/>
      <c r="N386" s="37"/>
      <c r="O386" s="32"/>
      <c r="P386" s="33"/>
      <c r="Q386" s="35"/>
      <c r="R386" s="35"/>
      <c r="S386" s="35"/>
      <c r="T386" s="35"/>
      <c r="U386" s="34"/>
      <c r="V386" s="34"/>
    </row>
    <row r="387" spans="1:22" ht="12.75" customHeight="1" x14ac:dyDescent="0.25">
      <c r="A387" s="95"/>
      <c r="B387" s="58" t="s">
        <v>126</v>
      </c>
      <c r="C387" s="55"/>
      <c r="D387" s="44">
        <f t="shared" si="6"/>
        <v>7.8</v>
      </c>
      <c r="E387" s="44">
        <v>7.8</v>
      </c>
      <c r="F387" s="15"/>
      <c r="G387" s="61"/>
      <c r="N387" s="37"/>
      <c r="O387" s="32"/>
      <c r="P387" s="33"/>
      <c r="Q387" s="35"/>
      <c r="R387" s="35"/>
      <c r="S387" s="35"/>
      <c r="T387" s="35"/>
      <c r="U387" s="34"/>
      <c r="V387" s="34"/>
    </row>
    <row r="388" spans="1:22" ht="12.75" customHeight="1" x14ac:dyDescent="0.25">
      <c r="A388" s="95"/>
      <c r="B388" s="58" t="s">
        <v>168</v>
      </c>
      <c r="C388" s="55" t="s">
        <v>28</v>
      </c>
      <c r="D388" s="15">
        <f t="shared" si="6"/>
        <v>1.2</v>
      </c>
      <c r="E388" s="44">
        <v>1.2</v>
      </c>
      <c r="F388" s="15">
        <v>0.9</v>
      </c>
      <c r="G388" s="61"/>
      <c r="N388" s="37"/>
      <c r="O388" s="32"/>
      <c r="P388" s="33"/>
      <c r="Q388" s="35"/>
      <c r="R388" s="35"/>
      <c r="S388" s="35"/>
      <c r="T388" s="35"/>
      <c r="U388" s="34"/>
      <c r="V388" s="34"/>
    </row>
    <row r="389" spans="1:22" ht="12.75" customHeight="1" x14ac:dyDescent="0.25">
      <c r="A389" s="96"/>
      <c r="B389" s="14" t="s">
        <v>22</v>
      </c>
      <c r="C389" s="55" t="s">
        <v>28</v>
      </c>
      <c r="D389" s="15">
        <f t="shared" si="6"/>
        <v>0.3</v>
      </c>
      <c r="E389" s="15">
        <v>0.3</v>
      </c>
      <c r="F389" s="15"/>
      <c r="G389" s="61"/>
      <c r="N389" s="37"/>
      <c r="O389" s="32"/>
      <c r="P389" s="33"/>
      <c r="Q389" s="35"/>
      <c r="R389" s="35"/>
      <c r="S389" s="35"/>
      <c r="T389" s="35"/>
      <c r="U389" s="34"/>
      <c r="V389" s="34"/>
    </row>
    <row r="390" spans="1:22" ht="15" customHeight="1" x14ac:dyDescent="0.25">
      <c r="A390" s="94" t="s">
        <v>139</v>
      </c>
      <c r="B390" s="19" t="s">
        <v>140</v>
      </c>
      <c r="C390" s="20"/>
      <c r="D390" s="21">
        <f t="shared" si="6"/>
        <v>115.6</v>
      </c>
      <c r="E390" s="21">
        <f>SUM(E391+E392+E393+E396+E395)</f>
        <v>115.6</v>
      </c>
      <c r="F390" s="21">
        <f>SUM(F391+F392+F393+F396+F395)</f>
        <v>66.600000000000009</v>
      </c>
      <c r="G390" s="22">
        <f>SUM(G391+G392+G393+G396)</f>
        <v>0</v>
      </c>
      <c r="N390" s="37"/>
      <c r="O390" s="32"/>
      <c r="P390" s="33"/>
      <c r="Q390" s="35"/>
      <c r="R390" s="35"/>
      <c r="S390" s="35"/>
      <c r="T390" s="35"/>
      <c r="U390" s="34"/>
      <c r="V390" s="34"/>
    </row>
    <row r="391" spans="1:22" ht="12.75" customHeight="1" x14ac:dyDescent="0.25">
      <c r="A391" s="95"/>
      <c r="B391" s="14" t="s">
        <v>26</v>
      </c>
      <c r="C391" s="55" t="s">
        <v>25</v>
      </c>
      <c r="D391" s="15">
        <f t="shared" si="6"/>
        <v>0.5</v>
      </c>
      <c r="E391" s="15">
        <v>0.5</v>
      </c>
      <c r="F391" s="15"/>
      <c r="G391" s="15"/>
      <c r="N391" s="37"/>
      <c r="O391" s="32"/>
      <c r="P391" s="33"/>
      <c r="Q391" s="35"/>
      <c r="R391" s="35"/>
      <c r="S391" s="35"/>
      <c r="T391" s="35"/>
      <c r="U391" s="34"/>
      <c r="V391" s="34"/>
    </row>
    <row r="392" spans="1:22" ht="12.75" customHeight="1" x14ac:dyDescent="0.25">
      <c r="A392" s="95"/>
      <c r="B392" s="14" t="s">
        <v>24</v>
      </c>
      <c r="C392" s="55" t="s">
        <v>25</v>
      </c>
      <c r="D392" s="15">
        <f t="shared" si="6"/>
        <v>2.8</v>
      </c>
      <c r="E392" s="15">
        <v>2.8</v>
      </c>
      <c r="F392" s="15"/>
      <c r="G392" s="15"/>
      <c r="N392" s="37"/>
      <c r="O392" s="32"/>
      <c r="P392" s="33"/>
      <c r="Q392" s="35"/>
      <c r="R392" s="35"/>
      <c r="S392" s="35"/>
      <c r="T392" s="35"/>
      <c r="U392" s="34"/>
      <c r="V392" s="34"/>
    </row>
    <row r="393" spans="1:22" ht="12.75" customHeight="1" x14ac:dyDescent="0.25">
      <c r="A393" s="95"/>
      <c r="B393" s="14" t="s">
        <v>16</v>
      </c>
      <c r="C393" s="55" t="s">
        <v>28</v>
      </c>
      <c r="D393" s="15">
        <f t="shared" ref="D393:D398" si="7">SUM(G393+E393)</f>
        <v>108.4</v>
      </c>
      <c r="E393" s="15">
        <v>108.4</v>
      </c>
      <c r="F393" s="15">
        <v>65.400000000000006</v>
      </c>
      <c r="G393" s="61"/>
      <c r="N393" s="37"/>
      <c r="O393" s="32"/>
      <c r="P393" s="33"/>
      <c r="Q393" s="35"/>
      <c r="R393" s="35"/>
      <c r="S393" s="35"/>
      <c r="T393" s="35"/>
      <c r="U393" s="34"/>
      <c r="V393" s="34"/>
    </row>
    <row r="394" spans="1:22" ht="12.75" customHeight="1" x14ac:dyDescent="0.25">
      <c r="A394" s="95"/>
      <c r="B394" s="58" t="s">
        <v>126</v>
      </c>
      <c r="C394" s="55"/>
      <c r="D394" s="44">
        <f t="shared" si="7"/>
        <v>12</v>
      </c>
      <c r="E394" s="44">
        <v>12</v>
      </c>
      <c r="F394" s="15"/>
      <c r="G394" s="61"/>
      <c r="N394" s="37"/>
      <c r="O394" s="32"/>
      <c r="P394" s="33"/>
      <c r="Q394" s="35"/>
      <c r="R394" s="35"/>
      <c r="S394" s="35"/>
      <c r="T394" s="35"/>
      <c r="U394" s="34"/>
      <c r="V394" s="34"/>
    </row>
    <row r="395" spans="1:22" ht="12.75" customHeight="1" x14ac:dyDescent="0.25">
      <c r="A395" s="95"/>
      <c r="B395" s="58" t="s">
        <v>168</v>
      </c>
      <c r="C395" s="55" t="s">
        <v>28</v>
      </c>
      <c r="D395" s="15">
        <f t="shared" si="7"/>
        <v>1.6</v>
      </c>
      <c r="E395" s="44">
        <v>1.6</v>
      </c>
      <c r="F395" s="15">
        <v>1.2</v>
      </c>
      <c r="G395" s="61"/>
      <c r="N395" s="37"/>
      <c r="O395" s="32"/>
      <c r="P395" s="33"/>
      <c r="Q395" s="35"/>
      <c r="R395" s="35"/>
      <c r="S395" s="35"/>
      <c r="T395" s="35"/>
      <c r="U395" s="34"/>
      <c r="V395" s="34"/>
    </row>
    <row r="396" spans="1:22" ht="12.75" customHeight="1" x14ac:dyDescent="0.25">
      <c r="A396" s="96"/>
      <c r="B396" s="14" t="s">
        <v>22</v>
      </c>
      <c r="C396" s="55" t="s">
        <v>28</v>
      </c>
      <c r="D396" s="15">
        <f t="shared" si="7"/>
        <v>2.2999999999999998</v>
      </c>
      <c r="E396" s="15">
        <v>2.2999999999999998</v>
      </c>
      <c r="F396" s="15"/>
      <c r="G396" s="61"/>
      <c r="N396" s="37"/>
      <c r="O396" s="32"/>
      <c r="P396" s="33"/>
      <c r="Q396" s="35"/>
      <c r="R396" s="35"/>
      <c r="S396" s="35"/>
      <c r="T396" s="35"/>
      <c r="U396" s="34"/>
      <c r="V396" s="34"/>
    </row>
    <row r="397" spans="1:22" ht="15" customHeight="1" x14ac:dyDescent="0.25">
      <c r="A397" s="94" t="s">
        <v>141</v>
      </c>
      <c r="B397" s="19" t="s">
        <v>142</v>
      </c>
      <c r="C397" s="20"/>
      <c r="D397" s="21">
        <f t="shared" si="7"/>
        <v>116</v>
      </c>
      <c r="E397" s="21">
        <f>SUM(E399+E398+E402+E401)</f>
        <v>116</v>
      </c>
      <c r="F397" s="21">
        <f>SUM(F399+F398+F402)+F401</f>
        <v>65.2</v>
      </c>
      <c r="G397" s="22">
        <f>SUM(G399+G398+G402)</f>
        <v>0</v>
      </c>
      <c r="N397" s="37"/>
      <c r="O397" s="32"/>
      <c r="P397" s="33"/>
      <c r="Q397" s="35"/>
      <c r="R397" s="35"/>
      <c r="S397" s="35"/>
      <c r="T397" s="35"/>
      <c r="U397" s="34"/>
      <c r="V397" s="34"/>
    </row>
    <row r="398" spans="1:22" ht="12.75" customHeight="1" x14ac:dyDescent="0.25">
      <c r="A398" s="95"/>
      <c r="B398" s="14" t="s">
        <v>24</v>
      </c>
      <c r="C398" s="55" t="s">
        <v>25</v>
      </c>
      <c r="D398" s="15">
        <f t="shared" si="7"/>
        <v>6.7</v>
      </c>
      <c r="E398" s="15">
        <v>6.7</v>
      </c>
      <c r="F398" s="15"/>
      <c r="G398" s="22"/>
      <c r="N398" s="37"/>
      <c r="O398" s="32"/>
      <c r="P398" s="33"/>
      <c r="Q398" s="35"/>
      <c r="R398" s="35"/>
      <c r="S398" s="35"/>
      <c r="T398" s="35"/>
      <c r="U398" s="34"/>
      <c r="V398" s="34"/>
    </row>
    <row r="399" spans="1:22" ht="12.75" customHeight="1" x14ac:dyDescent="0.25">
      <c r="A399" s="95"/>
      <c r="B399" s="14" t="s">
        <v>16</v>
      </c>
      <c r="C399" s="55" t="s">
        <v>28</v>
      </c>
      <c r="D399" s="15">
        <f t="shared" si="6"/>
        <v>103.7</v>
      </c>
      <c r="E399" s="15">
        <v>103.7</v>
      </c>
      <c r="F399" s="15">
        <v>64</v>
      </c>
      <c r="G399" s="61"/>
      <c r="N399" s="37"/>
      <c r="O399" s="32"/>
      <c r="P399" s="33"/>
      <c r="Q399" s="35"/>
      <c r="R399" s="35"/>
      <c r="S399" s="35"/>
      <c r="T399" s="35"/>
      <c r="U399" s="34"/>
      <c r="V399" s="34"/>
    </row>
    <row r="400" spans="1:22" ht="12.75" customHeight="1" x14ac:dyDescent="0.25">
      <c r="A400" s="95"/>
      <c r="B400" s="58" t="s">
        <v>126</v>
      </c>
      <c r="C400" s="55"/>
      <c r="D400" s="44">
        <f t="shared" si="6"/>
        <v>5.5</v>
      </c>
      <c r="E400" s="44">
        <v>5.5</v>
      </c>
      <c r="F400" s="15"/>
      <c r="G400" s="61"/>
      <c r="N400" s="37"/>
      <c r="O400" s="32"/>
      <c r="P400" s="33"/>
      <c r="Q400" s="35"/>
      <c r="R400" s="35"/>
      <c r="S400" s="35"/>
      <c r="T400" s="35"/>
      <c r="U400" s="34"/>
      <c r="V400" s="34"/>
    </row>
    <row r="401" spans="1:22" ht="12.75" customHeight="1" x14ac:dyDescent="0.25">
      <c r="A401" s="95"/>
      <c r="B401" s="58" t="s">
        <v>168</v>
      </c>
      <c r="C401" s="55" t="s">
        <v>28</v>
      </c>
      <c r="D401" s="15">
        <f t="shared" si="6"/>
        <v>1.6</v>
      </c>
      <c r="E401" s="44">
        <v>1.6</v>
      </c>
      <c r="F401" s="15">
        <v>1.2</v>
      </c>
      <c r="G401" s="61"/>
      <c r="N401" s="37"/>
      <c r="O401" s="32"/>
      <c r="P401" s="33"/>
      <c r="Q401" s="35"/>
      <c r="R401" s="35"/>
      <c r="S401" s="35"/>
      <c r="T401" s="35"/>
      <c r="U401" s="34"/>
      <c r="V401" s="34"/>
    </row>
    <row r="402" spans="1:22" ht="12.75" customHeight="1" x14ac:dyDescent="0.25">
      <c r="A402" s="96"/>
      <c r="B402" s="14" t="s">
        <v>22</v>
      </c>
      <c r="C402" s="55" t="s">
        <v>28</v>
      </c>
      <c r="D402" s="15">
        <f t="shared" si="6"/>
        <v>4</v>
      </c>
      <c r="E402" s="15">
        <v>4</v>
      </c>
      <c r="F402" s="15"/>
      <c r="G402" s="61"/>
      <c r="N402" s="37"/>
      <c r="O402" s="32"/>
      <c r="P402" s="33"/>
      <c r="Q402" s="35"/>
      <c r="R402" s="35"/>
      <c r="S402" s="35"/>
      <c r="T402" s="35"/>
      <c r="U402" s="34"/>
      <c r="V402" s="34"/>
    </row>
    <row r="403" spans="1:22" ht="15" customHeight="1" x14ac:dyDescent="0.25">
      <c r="A403" s="94" t="s">
        <v>143</v>
      </c>
      <c r="B403" s="19" t="s">
        <v>144</v>
      </c>
      <c r="C403" s="20"/>
      <c r="D403" s="21">
        <f t="shared" si="6"/>
        <v>100.99999999999999</v>
      </c>
      <c r="E403" s="21">
        <f>SUM(E404+E405+E406+E409+E408)</f>
        <v>100.99999999999999</v>
      </c>
      <c r="F403" s="21">
        <f>SUM(F404+F405+F406+F409+F408)</f>
        <v>54.5</v>
      </c>
      <c r="G403" s="22">
        <f>SUM(G404+G405+G406+G409)</f>
        <v>0</v>
      </c>
      <c r="N403" s="37"/>
      <c r="O403" s="32"/>
      <c r="P403" s="33"/>
      <c r="Q403" s="35"/>
      <c r="R403" s="35"/>
      <c r="S403" s="35"/>
      <c r="T403" s="35"/>
      <c r="U403" s="34"/>
      <c r="V403" s="34"/>
    </row>
    <row r="404" spans="1:22" ht="12.75" customHeight="1" x14ac:dyDescent="0.25">
      <c r="A404" s="95"/>
      <c r="B404" s="14" t="s">
        <v>26</v>
      </c>
      <c r="C404" s="55" t="s">
        <v>25</v>
      </c>
      <c r="D404" s="15">
        <f t="shared" si="6"/>
        <v>0.4</v>
      </c>
      <c r="E404" s="15">
        <v>0.4</v>
      </c>
      <c r="F404" s="15"/>
      <c r="G404" s="15"/>
      <c r="N404" s="37"/>
      <c r="O404" s="32"/>
      <c r="P404" s="33"/>
      <c r="Q404" s="35"/>
      <c r="R404" s="35"/>
      <c r="S404" s="35"/>
      <c r="T404" s="35"/>
      <c r="U404" s="34"/>
      <c r="V404" s="34"/>
    </row>
    <row r="405" spans="1:22" ht="12.75" customHeight="1" x14ac:dyDescent="0.25">
      <c r="A405" s="95"/>
      <c r="B405" s="14" t="s">
        <v>24</v>
      </c>
      <c r="C405" s="55" t="s">
        <v>25</v>
      </c>
      <c r="D405" s="15">
        <f t="shared" si="6"/>
        <v>4.2</v>
      </c>
      <c r="E405" s="15">
        <v>4.2</v>
      </c>
      <c r="F405" s="15"/>
      <c r="G405" s="15"/>
      <c r="N405" s="37"/>
      <c r="O405" s="32"/>
      <c r="P405" s="33"/>
      <c r="Q405" s="35"/>
      <c r="R405" s="35"/>
      <c r="S405" s="35"/>
      <c r="T405" s="35"/>
      <c r="U405" s="34"/>
      <c r="V405" s="34"/>
    </row>
    <row r="406" spans="1:22" ht="12.75" customHeight="1" x14ac:dyDescent="0.25">
      <c r="A406" s="95"/>
      <c r="B406" s="14" t="s">
        <v>16</v>
      </c>
      <c r="C406" s="55" t="s">
        <v>28</v>
      </c>
      <c r="D406" s="15">
        <f t="shared" si="6"/>
        <v>87.5</v>
      </c>
      <c r="E406" s="15">
        <v>87.5</v>
      </c>
      <c r="F406" s="15">
        <v>53.5</v>
      </c>
      <c r="G406" s="15"/>
      <c r="N406" s="37"/>
      <c r="O406" s="32"/>
      <c r="P406" s="33"/>
      <c r="Q406" s="35"/>
      <c r="R406" s="35"/>
      <c r="S406" s="35"/>
      <c r="T406" s="35"/>
      <c r="U406" s="34"/>
      <c r="V406" s="34"/>
    </row>
    <row r="407" spans="1:22" ht="12.75" customHeight="1" x14ac:dyDescent="0.25">
      <c r="A407" s="95"/>
      <c r="B407" s="58" t="s">
        <v>126</v>
      </c>
      <c r="C407" s="55"/>
      <c r="D407" s="44">
        <f t="shared" si="6"/>
        <v>4.5999999999999996</v>
      </c>
      <c r="E407" s="44">
        <v>4.5999999999999996</v>
      </c>
      <c r="F407" s="15"/>
      <c r="G407" s="15"/>
      <c r="N407" s="37"/>
      <c r="O407" s="32"/>
      <c r="P407" s="33"/>
      <c r="Q407" s="35"/>
      <c r="R407" s="35"/>
      <c r="S407" s="35"/>
      <c r="T407" s="35"/>
      <c r="U407" s="34"/>
      <c r="V407" s="34"/>
    </row>
    <row r="408" spans="1:22" ht="12.75" customHeight="1" x14ac:dyDescent="0.25">
      <c r="A408" s="95"/>
      <c r="B408" s="58" t="s">
        <v>168</v>
      </c>
      <c r="C408" s="55" t="s">
        <v>28</v>
      </c>
      <c r="D408" s="15">
        <f t="shared" si="6"/>
        <v>1.3</v>
      </c>
      <c r="E408" s="44">
        <v>1.3</v>
      </c>
      <c r="F408" s="15">
        <v>1</v>
      </c>
      <c r="G408" s="15"/>
      <c r="N408" s="37"/>
      <c r="O408" s="32"/>
      <c r="P408" s="33"/>
      <c r="Q408" s="35"/>
      <c r="R408" s="35"/>
      <c r="S408" s="35"/>
      <c r="T408" s="35"/>
      <c r="U408" s="34"/>
      <c r="V408" s="34"/>
    </row>
    <row r="409" spans="1:22" ht="12.75" customHeight="1" x14ac:dyDescent="0.25">
      <c r="A409" s="96"/>
      <c r="B409" s="14" t="s">
        <v>22</v>
      </c>
      <c r="C409" s="55" t="s">
        <v>28</v>
      </c>
      <c r="D409" s="15">
        <f t="shared" si="6"/>
        <v>7.6</v>
      </c>
      <c r="E409" s="15">
        <v>7.6</v>
      </c>
      <c r="F409" s="15"/>
      <c r="G409" s="15"/>
      <c r="S409" s="35"/>
      <c r="T409" s="35"/>
      <c r="U409" s="34"/>
      <c r="V409" s="34"/>
    </row>
    <row r="410" spans="1:22" ht="15" customHeight="1" x14ac:dyDescent="0.25">
      <c r="A410" s="94" t="s">
        <v>145</v>
      </c>
      <c r="B410" s="19" t="s">
        <v>146</v>
      </c>
      <c r="C410" s="20"/>
      <c r="D410" s="21">
        <f t="shared" si="6"/>
        <v>108.89999999999999</v>
      </c>
      <c r="E410" s="21">
        <f>SUM(E411+E412+E413+E416+E415)</f>
        <v>108.89999999999999</v>
      </c>
      <c r="F410" s="21">
        <f>SUM(F411+F412+F413+F416+F415)</f>
        <v>60.5</v>
      </c>
      <c r="G410" s="22">
        <f>SUM(G411+G412+G413+G416)</f>
        <v>0</v>
      </c>
      <c r="S410" s="35"/>
      <c r="T410" s="35"/>
      <c r="U410" s="34"/>
      <c r="V410" s="34"/>
    </row>
    <row r="411" spans="1:22" ht="12.75" customHeight="1" x14ac:dyDescent="0.25">
      <c r="A411" s="95"/>
      <c r="B411" s="14" t="s">
        <v>26</v>
      </c>
      <c r="C411" s="55" t="s">
        <v>25</v>
      </c>
      <c r="D411" s="15">
        <f t="shared" si="6"/>
        <v>0.2</v>
      </c>
      <c r="E411" s="15">
        <v>0.2</v>
      </c>
      <c r="F411" s="15"/>
      <c r="G411" s="15"/>
      <c r="S411" s="35"/>
      <c r="T411" s="35"/>
      <c r="U411" s="34"/>
      <c r="V411" s="34"/>
    </row>
    <row r="412" spans="1:22" ht="12.75" customHeight="1" x14ac:dyDescent="0.25">
      <c r="A412" s="95"/>
      <c r="B412" s="14" t="s">
        <v>24</v>
      </c>
      <c r="C412" s="55" t="s">
        <v>25</v>
      </c>
      <c r="D412" s="15">
        <f>SUM(G412+E412)</f>
        <v>2.4</v>
      </c>
      <c r="E412" s="15">
        <v>2.4</v>
      </c>
      <c r="F412" s="15"/>
      <c r="G412" s="15"/>
      <c r="S412" s="35"/>
      <c r="T412" s="35"/>
      <c r="U412" s="34"/>
      <c r="V412" s="34"/>
    </row>
    <row r="413" spans="1:22" ht="12.75" customHeight="1" x14ac:dyDescent="0.25">
      <c r="A413" s="95"/>
      <c r="B413" s="14" t="s">
        <v>16</v>
      </c>
      <c r="C413" s="55" t="s">
        <v>28</v>
      </c>
      <c r="D413" s="15">
        <f t="shared" si="6"/>
        <v>103.6</v>
      </c>
      <c r="E413" s="15">
        <v>103.6</v>
      </c>
      <c r="F413" s="15">
        <v>59.4</v>
      </c>
      <c r="G413" s="61"/>
      <c r="S413" s="35"/>
      <c r="T413" s="35"/>
      <c r="U413" s="34"/>
      <c r="V413" s="34"/>
    </row>
    <row r="414" spans="1:22" ht="12.75" customHeight="1" x14ac:dyDescent="0.25">
      <c r="A414" s="95"/>
      <c r="B414" s="58" t="s">
        <v>126</v>
      </c>
      <c r="C414" s="55"/>
      <c r="D414" s="44">
        <f t="shared" si="6"/>
        <v>10.199999999999999</v>
      </c>
      <c r="E414" s="44">
        <v>10.199999999999999</v>
      </c>
      <c r="F414" s="15"/>
      <c r="G414" s="61"/>
      <c r="S414" s="35"/>
      <c r="T414" s="35"/>
      <c r="U414" s="34"/>
      <c r="V414" s="34"/>
    </row>
    <row r="415" spans="1:22" ht="12.75" customHeight="1" x14ac:dyDescent="0.25">
      <c r="A415" s="95"/>
      <c r="B415" s="58" t="s">
        <v>168</v>
      </c>
      <c r="C415" s="55" t="s">
        <v>28</v>
      </c>
      <c r="D415" s="15">
        <f t="shared" si="6"/>
        <v>1.4</v>
      </c>
      <c r="E415" s="44">
        <v>1.4</v>
      </c>
      <c r="F415" s="15">
        <v>1.1000000000000001</v>
      </c>
      <c r="G415" s="61"/>
      <c r="S415" s="35"/>
      <c r="T415" s="35"/>
      <c r="U415" s="34"/>
      <c r="V415" s="34"/>
    </row>
    <row r="416" spans="1:22" ht="12.75" customHeight="1" x14ac:dyDescent="0.25">
      <c r="A416" s="96"/>
      <c r="B416" s="14" t="s">
        <v>22</v>
      </c>
      <c r="C416" s="55" t="s">
        <v>28</v>
      </c>
      <c r="D416" s="15">
        <f t="shared" si="6"/>
        <v>1.3</v>
      </c>
      <c r="E416" s="15">
        <v>1.3</v>
      </c>
      <c r="F416" s="15"/>
      <c r="G416" s="61"/>
      <c r="S416" s="35"/>
      <c r="T416" s="35"/>
      <c r="U416" s="34"/>
      <c r="V416" s="34"/>
    </row>
    <row r="417" spans="1:22" ht="15" customHeight="1" x14ac:dyDescent="0.25">
      <c r="A417" s="94" t="s">
        <v>147</v>
      </c>
      <c r="B417" s="19" t="s">
        <v>148</v>
      </c>
      <c r="C417" s="20"/>
      <c r="D417" s="21">
        <f t="shared" si="6"/>
        <v>72</v>
      </c>
      <c r="E417" s="21">
        <f>SUM(E418+E419+E420+E423+E422)</f>
        <v>72</v>
      </c>
      <c r="F417" s="21">
        <f>SUM(F418+F419+F420+F423+F422)</f>
        <v>42.5</v>
      </c>
      <c r="G417" s="22">
        <f>SUM(G418+G419+G420+G423)</f>
        <v>0</v>
      </c>
      <c r="S417" s="35"/>
      <c r="T417" s="35"/>
      <c r="U417" s="34"/>
      <c r="V417" s="34"/>
    </row>
    <row r="418" spans="1:22" ht="12.75" customHeight="1" x14ac:dyDescent="0.25">
      <c r="A418" s="95"/>
      <c r="B418" s="14" t="s">
        <v>26</v>
      </c>
      <c r="C418" s="55" t="s">
        <v>25</v>
      </c>
      <c r="D418" s="15">
        <f t="shared" si="6"/>
        <v>0.6</v>
      </c>
      <c r="E418" s="15">
        <v>0.6</v>
      </c>
      <c r="F418" s="15"/>
      <c r="G418" s="15"/>
      <c r="S418" s="35"/>
      <c r="T418" s="35"/>
      <c r="U418" s="34"/>
      <c r="V418" s="34"/>
    </row>
    <row r="419" spans="1:22" ht="12.75" customHeight="1" x14ac:dyDescent="0.25">
      <c r="A419" s="95"/>
      <c r="B419" s="14" t="s">
        <v>24</v>
      </c>
      <c r="C419" s="55" t="s">
        <v>25</v>
      </c>
      <c r="D419" s="15">
        <f t="shared" si="6"/>
        <v>1.4</v>
      </c>
      <c r="E419" s="15">
        <v>1.4</v>
      </c>
      <c r="F419" s="15"/>
      <c r="G419" s="15"/>
      <c r="S419" s="35"/>
      <c r="T419" s="35"/>
      <c r="U419" s="34"/>
      <c r="V419" s="34"/>
    </row>
    <row r="420" spans="1:22" ht="12.75" customHeight="1" x14ac:dyDescent="0.25">
      <c r="A420" s="95"/>
      <c r="B420" s="14" t="s">
        <v>16</v>
      </c>
      <c r="C420" s="55" t="s">
        <v>28</v>
      </c>
      <c r="D420" s="15">
        <f t="shared" si="6"/>
        <v>67.2</v>
      </c>
      <c r="E420" s="15">
        <v>67.2</v>
      </c>
      <c r="F420" s="15">
        <v>41.7</v>
      </c>
      <c r="G420" s="61"/>
      <c r="S420" s="35"/>
      <c r="T420" s="35"/>
      <c r="U420" s="34"/>
      <c r="V420" s="34"/>
    </row>
    <row r="421" spans="1:22" ht="12.75" customHeight="1" x14ac:dyDescent="0.25">
      <c r="A421" s="95"/>
      <c r="B421" s="58" t="s">
        <v>126</v>
      </c>
      <c r="C421" s="55"/>
      <c r="D421" s="44">
        <f t="shared" si="6"/>
        <v>5</v>
      </c>
      <c r="E421" s="44">
        <v>5</v>
      </c>
      <c r="F421" s="15"/>
      <c r="G421" s="61"/>
      <c r="S421" s="35"/>
      <c r="T421" s="35"/>
      <c r="U421" s="34"/>
      <c r="V421" s="34"/>
    </row>
    <row r="422" spans="1:22" ht="12.75" customHeight="1" x14ac:dyDescent="0.25">
      <c r="A422" s="95"/>
      <c r="B422" s="58" t="s">
        <v>168</v>
      </c>
      <c r="C422" s="55" t="s">
        <v>28</v>
      </c>
      <c r="D422" s="15">
        <f t="shared" si="6"/>
        <v>1</v>
      </c>
      <c r="E422" s="44">
        <v>1</v>
      </c>
      <c r="F422" s="15">
        <v>0.8</v>
      </c>
      <c r="G422" s="61"/>
      <c r="S422" s="35"/>
      <c r="T422" s="35"/>
      <c r="U422" s="34"/>
      <c r="V422" s="34"/>
    </row>
    <row r="423" spans="1:22" ht="12.75" customHeight="1" x14ac:dyDescent="0.25">
      <c r="A423" s="96"/>
      <c r="B423" s="14" t="s">
        <v>22</v>
      </c>
      <c r="C423" s="55" t="s">
        <v>28</v>
      </c>
      <c r="D423" s="15">
        <f t="shared" si="6"/>
        <v>1.8</v>
      </c>
      <c r="E423" s="15">
        <v>1.8</v>
      </c>
      <c r="F423" s="15"/>
      <c r="G423" s="61"/>
      <c r="S423" s="35"/>
      <c r="T423" s="35"/>
      <c r="U423" s="34"/>
      <c r="V423" s="34"/>
    </row>
    <row r="424" spans="1:22" ht="15" customHeight="1" x14ac:dyDescent="0.25">
      <c r="A424" s="94" t="s">
        <v>149</v>
      </c>
      <c r="B424" s="19" t="s">
        <v>150</v>
      </c>
      <c r="C424" s="20"/>
      <c r="D424" s="21">
        <f t="shared" si="6"/>
        <v>894.9</v>
      </c>
      <c r="E424" s="21">
        <f>SUM(E425:E429)</f>
        <v>786</v>
      </c>
      <c r="F424" s="21">
        <f>SUM(F425:F429)</f>
        <v>433.29999999999995</v>
      </c>
      <c r="G424" s="21">
        <f>SUM(G425:G429)</f>
        <v>108.89999999999999</v>
      </c>
      <c r="S424" s="35"/>
      <c r="T424" s="35"/>
      <c r="U424" s="34"/>
      <c r="V424" s="34"/>
    </row>
    <row r="425" spans="1:22" ht="12.75" customHeight="1" x14ac:dyDescent="0.25">
      <c r="A425" s="95"/>
      <c r="B425" s="16" t="s">
        <v>23</v>
      </c>
      <c r="C425" s="55" t="s">
        <v>17</v>
      </c>
      <c r="D425" s="15">
        <f t="shared" si="6"/>
        <v>139</v>
      </c>
      <c r="E425" s="15">
        <v>139</v>
      </c>
      <c r="F425" s="15">
        <v>78.599999999999994</v>
      </c>
      <c r="G425" s="15"/>
      <c r="S425" s="35"/>
      <c r="T425" s="35"/>
      <c r="U425" s="34"/>
      <c r="V425" s="34"/>
    </row>
    <row r="426" spans="1:22" ht="12.75" customHeight="1" x14ac:dyDescent="0.25">
      <c r="A426" s="95"/>
      <c r="B426" s="14" t="s">
        <v>30</v>
      </c>
      <c r="C426" s="55" t="s">
        <v>33</v>
      </c>
      <c r="D426" s="15">
        <f t="shared" si="6"/>
        <v>76.099999999999994</v>
      </c>
      <c r="E426" s="15"/>
      <c r="F426" s="15"/>
      <c r="G426" s="15">
        <v>76.099999999999994</v>
      </c>
      <c r="S426" s="35"/>
      <c r="T426" s="35"/>
      <c r="U426" s="34"/>
      <c r="V426" s="34"/>
    </row>
    <row r="427" spans="1:22" ht="12.75" customHeight="1" x14ac:dyDescent="0.25">
      <c r="A427" s="95"/>
      <c r="B427" s="14" t="s">
        <v>32</v>
      </c>
      <c r="C427" s="55" t="s">
        <v>33</v>
      </c>
      <c r="D427" s="15">
        <f t="shared" si="6"/>
        <v>512.79999999999995</v>
      </c>
      <c r="E427" s="15">
        <v>488.7</v>
      </c>
      <c r="F427" s="15">
        <v>344.8</v>
      </c>
      <c r="G427" s="15">
        <v>24.1</v>
      </c>
      <c r="H427" s="10"/>
      <c r="S427" s="35"/>
      <c r="T427" s="35"/>
      <c r="U427" s="34"/>
      <c r="V427" s="34"/>
    </row>
    <row r="428" spans="1:22" ht="12.75" customHeight="1" x14ac:dyDescent="0.25">
      <c r="A428" s="95"/>
      <c r="B428" s="58" t="s">
        <v>168</v>
      </c>
      <c r="C428" s="55" t="s">
        <v>33</v>
      </c>
      <c r="D428" s="15">
        <f t="shared" si="6"/>
        <v>8.5</v>
      </c>
      <c r="E428" s="15">
        <v>8.5</v>
      </c>
      <c r="F428" s="15">
        <v>6.5</v>
      </c>
      <c r="G428" s="15"/>
      <c r="H428" s="10"/>
      <c r="S428" s="35"/>
      <c r="T428" s="35"/>
      <c r="U428" s="34"/>
      <c r="V428" s="34"/>
    </row>
    <row r="429" spans="1:22" ht="12.75" customHeight="1" x14ac:dyDescent="0.25">
      <c r="A429" s="96"/>
      <c r="B429" s="14" t="s">
        <v>22</v>
      </c>
      <c r="C429" s="55" t="s">
        <v>33</v>
      </c>
      <c r="D429" s="15">
        <f t="shared" si="6"/>
        <v>158.5</v>
      </c>
      <c r="E429" s="15">
        <v>149.80000000000001</v>
      </c>
      <c r="F429" s="15">
        <v>3.4</v>
      </c>
      <c r="G429" s="15">
        <v>8.6999999999999993</v>
      </c>
      <c r="S429" s="35"/>
      <c r="T429" s="35"/>
      <c r="U429" s="34"/>
      <c r="V429" s="34"/>
    </row>
    <row r="430" spans="1:22" ht="15" customHeight="1" x14ac:dyDescent="0.25">
      <c r="A430" s="94" t="s">
        <v>151</v>
      </c>
      <c r="B430" s="19" t="s">
        <v>152</v>
      </c>
      <c r="C430" s="20"/>
      <c r="D430" s="21">
        <f t="shared" si="6"/>
        <v>419.7</v>
      </c>
      <c r="E430" s="21">
        <f>SUM(E431:E433)</f>
        <v>419.7</v>
      </c>
      <c r="F430" s="21">
        <f>SUM(F431:F433)</f>
        <v>253.6</v>
      </c>
      <c r="G430" s="22">
        <f>SUM(G431:G433)</f>
        <v>0</v>
      </c>
      <c r="S430" s="35"/>
      <c r="T430" s="35"/>
      <c r="U430" s="34"/>
      <c r="V430" s="34"/>
    </row>
    <row r="431" spans="1:22" ht="12.75" customHeight="1" x14ac:dyDescent="0.25">
      <c r="A431" s="95"/>
      <c r="B431" s="14" t="s">
        <v>32</v>
      </c>
      <c r="C431" s="55" t="s">
        <v>33</v>
      </c>
      <c r="D431" s="15">
        <f t="shared" si="6"/>
        <v>400.2</v>
      </c>
      <c r="E431" s="15">
        <v>400.2</v>
      </c>
      <c r="F431" s="15">
        <v>248.9</v>
      </c>
      <c r="G431" s="15"/>
      <c r="S431" s="35"/>
      <c r="T431" s="35"/>
      <c r="U431" s="34"/>
      <c r="V431" s="34"/>
    </row>
    <row r="432" spans="1:22" ht="12.75" customHeight="1" x14ac:dyDescent="0.25">
      <c r="A432" s="95"/>
      <c r="B432" s="58" t="s">
        <v>168</v>
      </c>
      <c r="C432" s="55" t="s">
        <v>33</v>
      </c>
      <c r="D432" s="15">
        <f t="shared" si="6"/>
        <v>6.1</v>
      </c>
      <c r="E432" s="15">
        <v>6.1</v>
      </c>
      <c r="F432" s="15">
        <v>4.7</v>
      </c>
      <c r="G432" s="15"/>
      <c r="S432" s="35"/>
      <c r="T432" s="35"/>
      <c r="U432" s="34"/>
      <c r="V432" s="34"/>
    </row>
    <row r="433" spans="1:22" ht="12.75" customHeight="1" x14ac:dyDescent="0.25">
      <c r="A433" s="96"/>
      <c r="B433" s="14" t="s">
        <v>22</v>
      </c>
      <c r="C433" s="55" t="s">
        <v>33</v>
      </c>
      <c r="D433" s="15">
        <f t="shared" si="6"/>
        <v>13.4</v>
      </c>
      <c r="E433" s="15">
        <v>13.4</v>
      </c>
      <c r="F433" s="15"/>
      <c r="G433" s="61"/>
      <c r="S433" s="35"/>
      <c r="T433" s="35"/>
      <c r="U433" s="34"/>
      <c r="V433" s="34"/>
    </row>
    <row r="434" spans="1:22" ht="15" customHeight="1" x14ac:dyDescent="0.25">
      <c r="A434" s="94" t="s">
        <v>153</v>
      </c>
      <c r="B434" s="45" t="s">
        <v>154</v>
      </c>
      <c r="C434" s="20"/>
      <c r="D434" s="21">
        <f t="shared" si="6"/>
        <v>158.1</v>
      </c>
      <c r="E434" s="21">
        <f>SUM(E435:E437)</f>
        <v>158.1</v>
      </c>
      <c r="F434" s="21">
        <f>SUM(F435:F437)</f>
        <v>103.89999999999999</v>
      </c>
      <c r="G434" s="22">
        <f>SUM(G435:G436)</f>
        <v>0</v>
      </c>
      <c r="S434" s="35"/>
      <c r="T434" s="35"/>
      <c r="U434" s="34"/>
      <c r="V434" s="34"/>
    </row>
    <row r="435" spans="1:22" ht="12.75" customHeight="1" x14ac:dyDescent="0.25">
      <c r="A435" s="95"/>
      <c r="B435" s="66" t="s">
        <v>16</v>
      </c>
      <c r="C435" s="55" t="s">
        <v>34</v>
      </c>
      <c r="D435" s="15">
        <f t="shared" si="6"/>
        <v>5.0999999999999996</v>
      </c>
      <c r="E435" s="15">
        <v>5.0999999999999996</v>
      </c>
      <c r="F435" s="15">
        <v>3.1</v>
      </c>
      <c r="G435" s="15"/>
      <c r="S435" s="35"/>
      <c r="T435" s="35"/>
      <c r="U435" s="34"/>
      <c r="V435" s="34"/>
    </row>
    <row r="436" spans="1:22" ht="12.75" customHeight="1" x14ac:dyDescent="0.25">
      <c r="A436" s="95"/>
      <c r="B436" s="46" t="s">
        <v>23</v>
      </c>
      <c r="C436" s="67" t="s">
        <v>34</v>
      </c>
      <c r="D436" s="68">
        <f t="shared" si="6"/>
        <v>152.9</v>
      </c>
      <c r="E436" s="68">
        <v>152.9</v>
      </c>
      <c r="F436" s="68">
        <v>100.7</v>
      </c>
      <c r="G436" s="68"/>
      <c r="S436" s="35"/>
      <c r="T436" s="35"/>
      <c r="U436" s="34"/>
      <c r="V436" s="34"/>
    </row>
    <row r="437" spans="1:22" ht="12.75" customHeight="1" x14ac:dyDescent="0.25">
      <c r="A437" s="97"/>
      <c r="B437" s="58" t="s">
        <v>168</v>
      </c>
      <c r="C437" s="69" t="s">
        <v>34</v>
      </c>
      <c r="D437" s="68">
        <f t="shared" si="6"/>
        <v>0.1</v>
      </c>
      <c r="E437" s="70">
        <v>0.1</v>
      </c>
      <c r="F437" s="70">
        <v>0.1</v>
      </c>
      <c r="G437" s="70"/>
      <c r="S437" s="35"/>
      <c r="T437" s="35"/>
      <c r="U437" s="34"/>
      <c r="V437" s="34"/>
    </row>
    <row r="438" spans="1:22" ht="18" customHeight="1" x14ac:dyDescent="0.25">
      <c r="A438" s="91" t="s">
        <v>155</v>
      </c>
      <c r="B438" s="91"/>
      <c r="C438" s="86"/>
      <c r="D438" s="87">
        <f>SUM(G438+E438)</f>
        <v>29317.599999999999</v>
      </c>
      <c r="E438" s="87">
        <f>SUM(E493+E488+E482+E473+E466+E458+E446+E439)</f>
        <v>26076</v>
      </c>
      <c r="F438" s="87">
        <f>SUM(F493+F488+F482+F473+F466+F458+F446+F439)</f>
        <v>13267.9</v>
      </c>
      <c r="G438" s="87">
        <f>SUM(G493+G488+G482+G473+G466+G458+G446+G439)</f>
        <v>3241.6</v>
      </c>
    </row>
    <row r="439" spans="1:22" ht="15" customHeight="1" x14ac:dyDescent="0.25">
      <c r="A439" s="92" t="s">
        <v>156</v>
      </c>
      <c r="B439" s="93"/>
      <c r="C439" s="71" t="s">
        <v>17</v>
      </c>
      <c r="D439" s="72">
        <f>SUM(G439+E439)</f>
        <v>6054.7999999999993</v>
      </c>
      <c r="E439" s="72">
        <f>SUM(E440:E445)</f>
        <v>5356.6999999999989</v>
      </c>
      <c r="F439" s="72">
        <f>SUM(F440:F445)</f>
        <v>2937.9</v>
      </c>
      <c r="G439" s="72">
        <f>SUM(G440:G445)</f>
        <v>698.09999999999991</v>
      </c>
      <c r="O439" s="40"/>
    </row>
    <row r="440" spans="1:22" ht="12.95" customHeight="1" x14ac:dyDescent="0.25">
      <c r="A440" s="73"/>
      <c r="B440" s="74" t="s">
        <v>16</v>
      </c>
      <c r="C440" s="75"/>
      <c r="D440" s="70">
        <f>SUM(G440+E440)</f>
        <v>3654.1</v>
      </c>
      <c r="E440" s="70">
        <f>SUM(E14+E18+E58+E63+E68+E73+E79+E85+E90+E95+E101+E107+E113+E119+E124)</f>
        <v>2956</v>
      </c>
      <c r="F440" s="70">
        <f>SUM(F14+F18+F58+F63+F68+F73+F79+F85+F90+F95+F101+F107+F113+F119+F124)</f>
        <v>1776.8000000000002</v>
      </c>
      <c r="G440" s="70">
        <f>SUM(G14+G18+G58+G63+G68+G73+G79+G85+G90+G95+G101+G107+G113+G119+G124)</f>
        <v>698.09999999999991</v>
      </c>
    </row>
    <row r="441" spans="1:22" ht="12.95" customHeight="1" x14ac:dyDescent="0.25">
      <c r="A441" s="73"/>
      <c r="B441" s="74" t="s">
        <v>18</v>
      </c>
      <c r="C441" s="75"/>
      <c r="D441" s="70">
        <f t="shared" ref="D441:D472" si="8">SUM(G441+E441)</f>
        <v>12</v>
      </c>
      <c r="E441" s="70">
        <f>SUM(E15+E20)</f>
        <v>12</v>
      </c>
      <c r="F441" s="70">
        <f>SUM(F15+F20)</f>
        <v>9.1999999999999993</v>
      </c>
      <c r="G441" s="70"/>
    </row>
    <row r="442" spans="1:22" ht="12.95" customHeight="1" x14ac:dyDescent="0.25">
      <c r="A442" s="73"/>
      <c r="B442" s="14" t="s">
        <v>22</v>
      </c>
      <c r="C442" s="75"/>
      <c r="D442" s="70">
        <f t="shared" si="8"/>
        <v>28</v>
      </c>
      <c r="E442" s="70">
        <f>SUM(E21)</f>
        <v>28</v>
      </c>
      <c r="F442" s="70"/>
      <c r="G442" s="70"/>
    </row>
    <row r="443" spans="1:22" ht="12.95" customHeight="1" x14ac:dyDescent="0.25">
      <c r="A443" s="76"/>
      <c r="B443" s="41" t="s">
        <v>23</v>
      </c>
      <c r="C443" s="75"/>
      <c r="D443" s="70">
        <f t="shared" si="8"/>
        <v>2344.5999999999995</v>
      </c>
      <c r="E443" s="70">
        <f>SUM(E22+E125+E128+E136+E144+E152+E161+E169+E177+E186+E194+E201+E207+E215+E222+E230+E238+E246+E254+E262+E270+E277+E290+E297+E310+E317+E425)</f>
        <v>2344.5999999999995</v>
      </c>
      <c r="F443" s="70">
        <f>SUM(F22+F125+F128+F136+F144+F152+F161+F169+F177+F186+F194+F201+F207+F215+F222+F230+F238+F246+F254+F262+F270+F277+F290+F297+F310+F317+F425)</f>
        <v>1139.6999999999998</v>
      </c>
      <c r="G443" s="70"/>
    </row>
    <row r="444" spans="1:22" ht="12.95" customHeight="1" x14ac:dyDescent="0.25">
      <c r="A444" s="76"/>
      <c r="B444" s="39" t="s">
        <v>24</v>
      </c>
      <c r="C444" s="75"/>
      <c r="D444" s="70">
        <f>SUM(G444+E444)</f>
        <v>1.2</v>
      </c>
      <c r="E444" s="70">
        <f>SUM(E23)</f>
        <v>1.2</v>
      </c>
      <c r="F444" s="70">
        <f>SUM(F23)</f>
        <v>0.8</v>
      </c>
      <c r="G444" s="70"/>
    </row>
    <row r="445" spans="1:22" ht="12.95" customHeight="1" x14ac:dyDescent="0.25">
      <c r="A445" s="73"/>
      <c r="B445" s="58" t="s">
        <v>168</v>
      </c>
      <c r="C445" s="75"/>
      <c r="D445" s="70">
        <f t="shared" si="8"/>
        <v>14.9</v>
      </c>
      <c r="E445" s="70">
        <f>SUM(E16+E24+E126)</f>
        <v>14.9</v>
      </c>
      <c r="F445" s="70">
        <f>SUM(F16+F24+F126)</f>
        <v>11.399999999999999</v>
      </c>
      <c r="G445" s="70"/>
    </row>
    <row r="446" spans="1:22" ht="15" customHeight="1" x14ac:dyDescent="0.25">
      <c r="A446" s="89" t="s">
        <v>157</v>
      </c>
      <c r="B446" s="90"/>
      <c r="C446" s="71" t="s">
        <v>25</v>
      </c>
      <c r="D446" s="72">
        <f>SUM(G446+E446)</f>
        <v>12886.1</v>
      </c>
      <c r="E446" s="72">
        <f>SUM(E447:E457)</f>
        <v>12692.1</v>
      </c>
      <c r="F446" s="72">
        <f>SUM(F447:F457)</f>
        <v>8018.3</v>
      </c>
      <c r="G446" s="72">
        <f>SUM(G447:G457)</f>
        <v>194</v>
      </c>
    </row>
    <row r="447" spans="1:22" ht="12.95" customHeight="1" x14ac:dyDescent="0.25">
      <c r="A447" s="73"/>
      <c r="B447" s="14" t="s">
        <v>16</v>
      </c>
      <c r="C447" s="75"/>
      <c r="D447" s="70">
        <f t="shared" si="8"/>
        <v>5266.6</v>
      </c>
      <c r="E447" s="70">
        <f>SUM(E25+E129+E137+E145+E153+E162+E170+E178+E187+E195+E202+E208+E216+E223+E231+E239+E247+E255+E263+E271+E278+E284+E291+E298+E304+E311+E318+E324+E329+E333)</f>
        <v>5233.3</v>
      </c>
      <c r="F447" s="70">
        <f>SUM(F25+F129+F137+F145+F153+F162+F170+F178+F187+F195+F202+F208+F216+F223+F231+F239+F247+F255+F263+F271+F278+F284+F291+F298+F304+F311+F318+F324+F329+F333)</f>
        <v>3027.5</v>
      </c>
      <c r="G447" s="70">
        <f>SUM(G25+G129+G137+G145+G153+G162+G170+G178+G187+G195+G202+G208+G216+G223+G231+G239+G247+G255+G263+G271+G278+G284+G291+G298+G304+G311+G318+G324+G329+G333)</f>
        <v>33.299999999999997</v>
      </c>
    </row>
    <row r="448" spans="1:22" ht="12.95" customHeight="1" x14ac:dyDescent="0.25">
      <c r="A448" s="73"/>
      <c r="B448" s="58" t="s">
        <v>169</v>
      </c>
      <c r="C448" s="75"/>
      <c r="D448" s="70">
        <f t="shared" si="8"/>
        <v>40</v>
      </c>
      <c r="E448" s="70"/>
      <c r="F448" s="70"/>
      <c r="G448" s="70">
        <f>SUM(G26)</f>
        <v>40</v>
      </c>
    </row>
    <row r="449" spans="1:20" ht="12.95" customHeight="1" x14ac:dyDescent="0.25">
      <c r="A449" s="73"/>
      <c r="B449" s="14" t="s">
        <v>32</v>
      </c>
      <c r="C449" s="75"/>
      <c r="D449" s="70">
        <f t="shared" si="8"/>
        <v>519</v>
      </c>
      <c r="E449" s="70">
        <f>SUM(E131+E139+E147+E155+E164+E172+E180+E189+E204+E210+E225+E233+E241+E249+E257+E265+E336)</f>
        <v>519</v>
      </c>
      <c r="F449" s="70">
        <f>SUM(F131+F139+F147+F155+F164+F172+F180+F189+F204+F210+F225+F233+F241+F249+F257+F265+F336)</f>
        <v>143.4</v>
      </c>
      <c r="G449" s="70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</row>
    <row r="450" spans="1:20" ht="12.95" customHeight="1" x14ac:dyDescent="0.25">
      <c r="A450" s="73"/>
      <c r="B450" s="14" t="s">
        <v>26</v>
      </c>
      <c r="C450" s="75"/>
      <c r="D450" s="70">
        <f t="shared" si="8"/>
        <v>10.199999999999999</v>
      </c>
      <c r="E450" s="70">
        <f>SUM(E27+E340+E346+E353+E359+E365+E372+E379+E391+E404+E411+E418)</f>
        <v>10.199999999999999</v>
      </c>
      <c r="F450" s="70"/>
      <c r="G450" s="70"/>
    </row>
    <row r="451" spans="1:20" ht="12.95" customHeight="1" x14ac:dyDescent="0.25">
      <c r="A451" s="73"/>
      <c r="B451" s="14" t="s">
        <v>27</v>
      </c>
      <c r="C451" s="47"/>
      <c r="D451" s="70">
        <f t="shared" si="8"/>
        <v>6246.0999999999995</v>
      </c>
      <c r="E451" s="70">
        <f>SUM(E130+E138+E146+E154+E163+E171+E179+E188+E196+E203+E209+E217+E224+E232+E240+E248+E256+E264+E272+E279+E285+E292+E299+E305+E312+E319+E330+E334)</f>
        <v>6234.4999999999991</v>
      </c>
      <c r="F451" s="70">
        <f>SUM(F130+F138+F146+F154+F163+F171+F179+F188+F196+F203+F209+F217+F224+F232+F240+F248+F256+F264+F272+F279+F285+F292+F299+F305+F312+F319+F330+F334)</f>
        <v>4649.2000000000007</v>
      </c>
      <c r="G451" s="70">
        <f>SUM(G130+G138+G146+G154+G163+G171+G179+G188+G196+G203+G209+G217+G224+G232+G240+G248+G256+G264+G272+G279+G285+G292+G299+G305+G312+G319+G330+G334)</f>
        <v>11.600000000000001</v>
      </c>
    </row>
    <row r="452" spans="1:20" ht="12.95" customHeight="1" x14ac:dyDescent="0.25">
      <c r="A452" s="73"/>
      <c r="B452" s="14" t="s">
        <v>24</v>
      </c>
      <c r="C452" s="47"/>
      <c r="D452" s="70">
        <f t="shared" si="8"/>
        <v>254.99999999999997</v>
      </c>
      <c r="E452" s="70">
        <f>SUM(E28+E132+E140+E148+E157+E165+E173+E181+E190+E197+E205+E211+E218+E226+E234+E242+E250+E258+E266+E273+E280+E286+E293+E300+E306+E313+E320+E341+E347+E366+E373+E380+E392+E398+E405+E412+E419)</f>
        <v>254.99999999999997</v>
      </c>
      <c r="F452" s="70">
        <f>SUM(F28+F132+F140+F148+F157+F165+F173+F181+F190+F197+F205+F211+F218+F226+F234+F242+F250+F258+F266+F273+F280+F286+F293+F300+F306+F313+F320+F341+F347+F366+F373+F380+F392+F398+F405+F412+F419)</f>
        <v>138.9</v>
      </c>
      <c r="G452" s="70"/>
    </row>
    <row r="453" spans="1:20" ht="12.95" customHeight="1" x14ac:dyDescent="0.25">
      <c r="A453" s="73"/>
      <c r="B453" s="58" t="s">
        <v>168</v>
      </c>
      <c r="C453" s="47"/>
      <c r="D453" s="70">
        <f t="shared" si="8"/>
        <v>76.099999999999994</v>
      </c>
      <c r="E453" s="70">
        <f>SUM(E133+E141+E149+E158+E166+E174+E182+E191+E198+E212+E219+E227+E235+E243+E251+E259+E267+E274+E281+E287+E294+E301+E307+E314+E321+E326+E331+E337)</f>
        <v>76.099999999999994</v>
      </c>
      <c r="F453" s="70">
        <f>SUM(F133+F141+F149+F158+F166+F174+F182+F191+F198+F212+F219+F227+F235+F243+F251+F259+F267+F274+F281+F287+F294+F301+F307+F314+F321+F326+F331+F337)</f>
        <v>58.29999999999999</v>
      </c>
      <c r="G453" s="70"/>
    </row>
    <row r="454" spans="1:20" ht="12.95" customHeight="1" x14ac:dyDescent="0.25">
      <c r="A454" s="73"/>
      <c r="B454" s="58" t="s">
        <v>170</v>
      </c>
      <c r="C454" s="47"/>
      <c r="D454" s="70">
        <f t="shared" si="8"/>
        <v>80</v>
      </c>
      <c r="E454" s="70"/>
      <c r="F454" s="70"/>
      <c r="G454" s="70">
        <f>SUM(G29)</f>
        <v>80</v>
      </c>
    </row>
    <row r="455" spans="1:20" ht="12.95" customHeight="1" x14ac:dyDescent="0.25">
      <c r="A455" s="73"/>
      <c r="B455" s="14" t="s">
        <v>30</v>
      </c>
      <c r="C455" s="47"/>
      <c r="D455" s="70">
        <f t="shared" si="8"/>
        <v>24.9</v>
      </c>
      <c r="E455" s="70"/>
      <c r="F455" s="70"/>
      <c r="G455" s="70">
        <f>SUM(G335)</f>
        <v>24.9</v>
      </c>
    </row>
    <row r="456" spans="1:20" ht="12.95" customHeight="1" x14ac:dyDescent="0.25">
      <c r="A456" s="73"/>
      <c r="B456" s="60" t="s">
        <v>166</v>
      </c>
      <c r="C456" s="55"/>
      <c r="D456" s="15">
        <f>SUM(G456+E456)</f>
        <v>48</v>
      </c>
      <c r="E456" s="15">
        <v>48</v>
      </c>
      <c r="F456" s="15"/>
      <c r="G456" s="70"/>
    </row>
    <row r="457" spans="1:20" ht="12.95" customHeight="1" x14ac:dyDescent="0.25">
      <c r="A457" s="73"/>
      <c r="B457" s="14" t="s">
        <v>22</v>
      </c>
      <c r="C457" s="47"/>
      <c r="D457" s="70">
        <f t="shared" si="8"/>
        <v>320.2</v>
      </c>
      <c r="E457" s="70">
        <f>SUM(E134+E142+E150+E156+E167+E175+E183+E192+E199+E213+E220+E228+E236+E244+E252+E260+E268+E275+E282+E288+E295+E302+E308+E315+E322+E325+E338)</f>
        <v>316</v>
      </c>
      <c r="F457" s="70">
        <f>SUM(F134+F142+F150+F156+F167+F175+F183+F192+F199+F213+F220+F228+F236+F244+F252+F260+F268+F275+F282+F288+F295+F302+F308+F315+F322+F325+F338)</f>
        <v>1</v>
      </c>
      <c r="G457" s="70">
        <f>SUM(G134+G142+G150+G156+G167+G175+G183+G192+G199+G213+G220+G228+G236+G244+G252+G260+G268+G275+G282+G288+G295+G302+G308+G315+G322+G325+G338)</f>
        <v>4.2</v>
      </c>
    </row>
    <row r="458" spans="1:20" ht="15" customHeight="1" x14ac:dyDescent="0.25">
      <c r="A458" s="89" t="s">
        <v>158</v>
      </c>
      <c r="B458" s="90"/>
      <c r="C458" s="71" t="s">
        <v>28</v>
      </c>
      <c r="D458" s="72">
        <f>SUM(G458+E458)</f>
        <v>2779.4999999999995</v>
      </c>
      <c r="E458" s="72">
        <f>SUM(E465+E461+E459+E462+E463+E464)</f>
        <v>2343.5999999999995</v>
      </c>
      <c r="F458" s="72">
        <f>SUM(F459:F465)</f>
        <v>1288.6000000000001</v>
      </c>
      <c r="G458" s="72">
        <f>SUM(G459:G465)</f>
        <v>435.9</v>
      </c>
    </row>
    <row r="459" spans="1:20" ht="12.95" customHeight="1" x14ac:dyDescent="0.25">
      <c r="A459" s="73"/>
      <c r="B459" s="14" t="s">
        <v>16</v>
      </c>
      <c r="C459" s="75"/>
      <c r="D459" s="70">
        <f t="shared" si="8"/>
        <v>2294.1</v>
      </c>
      <c r="E459" s="70">
        <f>SUM(E31+E159+E327+E342+E348+E354+E360+E367+E374+E381+E386+E393+E399+E406+E413+E420)</f>
        <v>2263.4</v>
      </c>
      <c r="F459" s="70">
        <f>SUM(F31+F159+F327+F342+F348+F354+F360+F367+F374+F381+F386+F393+F399+F406+F413+F420)</f>
        <v>1261.9000000000001</v>
      </c>
      <c r="G459" s="70">
        <f>SUM(G31+G159+G327+G342+G348+G354+G360+G367+G374+G381+G386+G393+G399+G406+G413+G420)</f>
        <v>30.7</v>
      </c>
    </row>
    <row r="460" spans="1:20" ht="12.95" customHeight="1" x14ac:dyDescent="0.25">
      <c r="A460" s="73"/>
      <c r="B460" s="58" t="s">
        <v>126</v>
      </c>
      <c r="C460" s="75"/>
      <c r="D460" s="77">
        <f t="shared" si="8"/>
        <v>99.999999999999986</v>
      </c>
      <c r="E460" s="77">
        <f>SUM(E349+E355+E361+E368+E375+E382+E387+E394+E400+E407+E414+E421)</f>
        <v>99.999999999999986</v>
      </c>
      <c r="F460" s="70"/>
      <c r="G460" s="70"/>
    </row>
    <row r="461" spans="1:20" ht="12.95" customHeight="1" x14ac:dyDescent="0.25">
      <c r="A461" s="73"/>
      <c r="B461" s="14" t="s">
        <v>30</v>
      </c>
      <c r="C461" s="75"/>
      <c r="D461" s="70">
        <f t="shared" si="8"/>
        <v>50</v>
      </c>
      <c r="E461" s="70"/>
      <c r="F461" s="70"/>
      <c r="G461" s="70">
        <f>SUM(G36)</f>
        <v>50</v>
      </c>
    </row>
    <row r="462" spans="1:20" ht="12.95" customHeight="1" x14ac:dyDescent="0.25">
      <c r="A462" s="73"/>
      <c r="B462" s="14" t="s">
        <v>26</v>
      </c>
      <c r="C462" s="75"/>
      <c r="D462" s="70">
        <f t="shared" si="8"/>
        <v>323.40000000000003</v>
      </c>
      <c r="E462" s="70">
        <f t="shared" ref="E462:G463" si="9">SUM(E34)</f>
        <v>5.6</v>
      </c>
      <c r="F462" s="70">
        <f t="shared" si="9"/>
        <v>2.5</v>
      </c>
      <c r="G462" s="70">
        <f t="shared" si="9"/>
        <v>317.8</v>
      </c>
    </row>
    <row r="463" spans="1:20" ht="12.95" customHeight="1" x14ac:dyDescent="0.25">
      <c r="A463" s="73"/>
      <c r="B463" s="14" t="s">
        <v>24</v>
      </c>
      <c r="C463" s="75"/>
      <c r="D463" s="70">
        <f t="shared" si="8"/>
        <v>38.1</v>
      </c>
      <c r="E463" s="70">
        <f t="shared" si="9"/>
        <v>0.7</v>
      </c>
      <c r="F463" s="70">
        <f t="shared" si="9"/>
        <v>0.3</v>
      </c>
      <c r="G463" s="70">
        <f t="shared" si="9"/>
        <v>37.4</v>
      </c>
    </row>
    <row r="464" spans="1:20" ht="12.95" customHeight="1" x14ac:dyDescent="0.25">
      <c r="A464" s="73"/>
      <c r="B464" s="58" t="s">
        <v>168</v>
      </c>
      <c r="C464" s="75"/>
      <c r="D464" s="70">
        <f t="shared" si="8"/>
        <v>31.2</v>
      </c>
      <c r="E464" s="70">
        <f>SUM(E343+E350+E356+E362+E369+E376+E383+E388+E395+E401+E408+E415+E422+E37)</f>
        <v>31.2</v>
      </c>
      <c r="F464" s="70">
        <f>SUM(F343+F350+F356+F362+F369+F376+F383+F388+F395+F401+F408+F415+F422+F37)</f>
        <v>23.900000000000002</v>
      </c>
      <c r="G464" s="70"/>
    </row>
    <row r="465" spans="1:7" ht="12.95" customHeight="1" x14ac:dyDescent="0.25">
      <c r="A465" s="73"/>
      <c r="B465" s="14" t="s">
        <v>22</v>
      </c>
      <c r="C465" s="75"/>
      <c r="D465" s="70">
        <f t="shared" si="8"/>
        <v>42.699999999999996</v>
      </c>
      <c r="E465" s="70">
        <f>SUM(E344+E351+E357+E363+E370+E377+E384+E389+E396+E402+E409+E416+E423)</f>
        <v>42.699999999999996</v>
      </c>
      <c r="F465" s="70"/>
      <c r="G465" s="70">
        <f>SUM(G344+G351+G357+G363+G370+G377+G384+G389+G396+G402+G409+G416+G423)</f>
        <v>0</v>
      </c>
    </row>
    <row r="466" spans="1:7" ht="15" customHeight="1" x14ac:dyDescent="0.25">
      <c r="A466" s="89" t="s">
        <v>159</v>
      </c>
      <c r="B466" s="90"/>
      <c r="C466" s="71" t="s">
        <v>31</v>
      </c>
      <c r="D466" s="72">
        <f>SUM(G466+E466)</f>
        <v>2523.3000000000002</v>
      </c>
      <c r="E466" s="72">
        <f>SUM(E467:E472)</f>
        <v>1179.7</v>
      </c>
      <c r="F466" s="72">
        <f>SUM(F467:F472)</f>
        <v>60.7</v>
      </c>
      <c r="G466" s="72">
        <f>SUM(G467:G472)</f>
        <v>1343.6</v>
      </c>
    </row>
    <row r="467" spans="1:7" ht="12.95" customHeight="1" x14ac:dyDescent="0.25">
      <c r="A467" s="73"/>
      <c r="B467" s="14" t="s">
        <v>16</v>
      </c>
      <c r="C467" s="75"/>
      <c r="D467" s="70">
        <f t="shared" si="8"/>
        <v>617.79999999999995</v>
      </c>
      <c r="E467" s="70">
        <f>SUM(E38+E59+E64+E69+E74+E80+E86+E91+E96+E102+E108+E114+E120)</f>
        <v>447.29999999999995</v>
      </c>
      <c r="F467" s="70">
        <f>SUM(F38+F59+F64+F69+F74+F80+F86+F91+F96+F102+F108+F114+F120)</f>
        <v>60.7</v>
      </c>
      <c r="G467" s="70">
        <f>SUM(G38+G59+G64+G69+G74+G80+G86+G91+G96+G102+G108+G114+G120)</f>
        <v>170.50000000000003</v>
      </c>
    </row>
    <row r="468" spans="1:7" ht="12.95" customHeight="1" x14ac:dyDescent="0.25">
      <c r="A468" s="73"/>
      <c r="B468" s="14" t="s">
        <v>171</v>
      </c>
      <c r="C468" s="75"/>
      <c r="D468" s="70">
        <f t="shared" si="8"/>
        <v>0.5</v>
      </c>
      <c r="E468" s="70"/>
      <c r="F468" s="70"/>
      <c r="G468" s="70">
        <f>SUM(G184)</f>
        <v>0.5</v>
      </c>
    </row>
    <row r="469" spans="1:7" ht="12.95" customHeight="1" x14ac:dyDescent="0.25">
      <c r="A469" s="73"/>
      <c r="B469" s="14" t="s">
        <v>24</v>
      </c>
      <c r="C469" s="75"/>
      <c r="D469" s="70">
        <f t="shared" si="8"/>
        <v>1742.7</v>
      </c>
      <c r="E469" s="70">
        <f>SUM(E41)</f>
        <v>702.7</v>
      </c>
      <c r="F469" s="70"/>
      <c r="G469" s="70">
        <f>SUM(G41)</f>
        <v>1040</v>
      </c>
    </row>
    <row r="470" spans="1:7" ht="12.95" customHeight="1" x14ac:dyDescent="0.25">
      <c r="A470" s="73"/>
      <c r="B470" s="14" t="s">
        <v>32</v>
      </c>
      <c r="C470" s="75"/>
      <c r="D470" s="70">
        <f t="shared" si="8"/>
        <v>60</v>
      </c>
      <c r="E470" s="70">
        <f>SUM(E39+E76+E82+E98+E104+E110+E116)</f>
        <v>7.4</v>
      </c>
      <c r="F470" s="70"/>
      <c r="G470" s="70">
        <f>SUM(G39+G76)</f>
        <v>52.6</v>
      </c>
    </row>
    <row r="471" spans="1:7" ht="12.95" customHeight="1" x14ac:dyDescent="0.25">
      <c r="A471" s="73"/>
      <c r="B471" s="14" t="s">
        <v>30</v>
      </c>
      <c r="C471" s="75"/>
      <c r="D471" s="70">
        <f t="shared" si="8"/>
        <v>80</v>
      </c>
      <c r="E471" s="70"/>
      <c r="F471" s="70"/>
      <c r="G471" s="70">
        <f>SUM(G40)</f>
        <v>80</v>
      </c>
    </row>
    <row r="472" spans="1:7" ht="12.95" customHeight="1" x14ac:dyDescent="0.25">
      <c r="A472" s="73"/>
      <c r="B472" s="14" t="s">
        <v>22</v>
      </c>
      <c r="C472" s="75"/>
      <c r="D472" s="70">
        <f t="shared" si="8"/>
        <v>22.3</v>
      </c>
      <c r="E472" s="70">
        <f>SUM(E60+E65+E70+E75+E81+E87+E92+E97+E103+E109+E115+E121)</f>
        <v>22.3</v>
      </c>
      <c r="F472" s="70"/>
      <c r="G472" s="70"/>
    </row>
    <row r="473" spans="1:7" ht="15" customHeight="1" x14ac:dyDescent="0.25">
      <c r="A473" s="89" t="s">
        <v>160</v>
      </c>
      <c r="B473" s="90"/>
      <c r="C473" s="71" t="s">
        <v>33</v>
      </c>
      <c r="D473" s="72">
        <f>SUM(G473+E473)</f>
        <v>4025.1999999999994</v>
      </c>
      <c r="E473" s="72">
        <f>SUM(E474:E481)</f>
        <v>3673.5999999999995</v>
      </c>
      <c r="F473" s="72">
        <f>SUM(F474:F481)</f>
        <v>850.40000000000009</v>
      </c>
      <c r="G473" s="72">
        <f>SUM(G474:G481)</f>
        <v>351.59999999999997</v>
      </c>
    </row>
    <row r="474" spans="1:7" ht="12.95" customHeight="1" x14ac:dyDescent="0.25">
      <c r="A474" s="73"/>
      <c r="B474" s="14" t="s">
        <v>16</v>
      </c>
      <c r="C474" s="75"/>
      <c r="D474" s="70">
        <f>SUM(D42)</f>
        <v>230.1</v>
      </c>
      <c r="E474" s="70">
        <f>SUM(E42)</f>
        <v>230.1</v>
      </c>
      <c r="F474" s="70">
        <f>SUM(F42)</f>
        <v>174.6</v>
      </c>
      <c r="G474" s="70"/>
    </row>
    <row r="475" spans="1:7" ht="12.95" customHeight="1" x14ac:dyDescent="0.25">
      <c r="A475" s="76"/>
      <c r="B475" s="39" t="s">
        <v>32</v>
      </c>
      <c r="C475" s="78"/>
      <c r="D475" s="79">
        <f t="shared" ref="D475:D481" si="10">SUM(G475+E475)</f>
        <v>3063.9999999999995</v>
      </c>
      <c r="E475" s="79">
        <f>SUM(E45+E427+E431+E61+E66+E71+E77+E83+E88+E93+E99+E111+E117+E122+E105)</f>
        <v>3005.8999999999996</v>
      </c>
      <c r="F475" s="79">
        <f>SUM(F45+F427+F431+F61+F66+F71+F77+F83+F88+F93+F99+F111+F117+F122+F105)</f>
        <v>593.70000000000005</v>
      </c>
      <c r="G475" s="79">
        <f>SUM(G45+G427+G431+G61+G66+G71+G77+G83+G88+G93+G99+G111+G117+G122+G105)</f>
        <v>58.1</v>
      </c>
    </row>
    <row r="476" spans="1:7" ht="12.95" customHeight="1" x14ac:dyDescent="0.25">
      <c r="A476" s="73"/>
      <c r="B476" s="80" t="s">
        <v>18</v>
      </c>
      <c r="C476" s="75"/>
      <c r="D476" s="70">
        <f t="shared" si="10"/>
        <v>150</v>
      </c>
      <c r="E476" s="70">
        <f>SUM(E43)</f>
        <v>150</v>
      </c>
      <c r="F476" s="70"/>
      <c r="G476" s="70"/>
    </row>
    <row r="477" spans="1:7" ht="12.95" customHeight="1" x14ac:dyDescent="0.25">
      <c r="A477" s="73"/>
      <c r="B477" s="80" t="s">
        <v>26</v>
      </c>
      <c r="C477" s="75"/>
      <c r="D477" s="70">
        <f t="shared" si="10"/>
        <v>308.7</v>
      </c>
      <c r="E477" s="70">
        <f>SUM(E44)</f>
        <v>100</v>
      </c>
      <c r="F477" s="70">
        <f>SUM(F44)</f>
        <v>60</v>
      </c>
      <c r="G477" s="70">
        <f>SUM(G44)</f>
        <v>208.7</v>
      </c>
    </row>
    <row r="478" spans="1:7" ht="12.75" customHeight="1" x14ac:dyDescent="0.25">
      <c r="A478" s="81"/>
      <c r="B478" s="58" t="s">
        <v>168</v>
      </c>
      <c r="C478" s="81"/>
      <c r="D478" s="70">
        <f t="shared" si="10"/>
        <v>14.6</v>
      </c>
      <c r="E478" s="82">
        <f>SUM(E428+E432)</f>
        <v>14.6</v>
      </c>
      <c r="F478" s="82">
        <f>SUM(F428+F432)</f>
        <v>11.2</v>
      </c>
      <c r="G478" s="83"/>
    </row>
    <row r="479" spans="1:7" ht="12.75" customHeight="1" x14ac:dyDescent="0.25">
      <c r="A479" s="81"/>
      <c r="B479" s="14" t="s">
        <v>30</v>
      </c>
      <c r="C479" s="81"/>
      <c r="D479" s="70">
        <f t="shared" si="10"/>
        <v>76.099999999999994</v>
      </c>
      <c r="E479" s="82"/>
      <c r="F479" s="82"/>
      <c r="G479" s="82">
        <f>SUM(G426)</f>
        <v>76.099999999999994</v>
      </c>
    </row>
    <row r="480" spans="1:7" ht="12.75" customHeight="1" x14ac:dyDescent="0.25">
      <c r="A480" s="81"/>
      <c r="B480" s="58" t="s">
        <v>168</v>
      </c>
      <c r="C480" s="81"/>
      <c r="D480" s="70">
        <f t="shared" si="10"/>
        <v>9.8000000000000007</v>
      </c>
      <c r="E480" s="82">
        <f>SUM(E46)</f>
        <v>9.8000000000000007</v>
      </c>
      <c r="F480" s="82">
        <f>SUM(F46)</f>
        <v>7.5</v>
      </c>
      <c r="G480" s="82"/>
    </row>
    <row r="481" spans="1:7" ht="12.95" customHeight="1" x14ac:dyDescent="0.25">
      <c r="A481" s="81"/>
      <c r="B481" s="14" t="s">
        <v>22</v>
      </c>
      <c r="C481" s="81"/>
      <c r="D481" s="70">
        <f t="shared" si="10"/>
        <v>171.9</v>
      </c>
      <c r="E481" s="82">
        <f>SUM(E429+E433)</f>
        <v>163.20000000000002</v>
      </c>
      <c r="F481" s="82">
        <f>SUM(F429+F433)</f>
        <v>3.4</v>
      </c>
      <c r="G481" s="82">
        <f>SUM(G429+G433)</f>
        <v>8.6999999999999993</v>
      </c>
    </row>
    <row r="482" spans="1:7" ht="15" customHeight="1" x14ac:dyDescent="0.25">
      <c r="A482" s="89" t="s">
        <v>161</v>
      </c>
      <c r="B482" s="90"/>
      <c r="C482" s="71" t="s">
        <v>34</v>
      </c>
      <c r="D482" s="72">
        <f>SUM(G482+E482)</f>
        <v>223.9</v>
      </c>
      <c r="E482" s="72">
        <f>SUM(E483:E487)</f>
        <v>223.9</v>
      </c>
      <c r="F482" s="72">
        <f>SUM(F483:F487)</f>
        <v>107.3</v>
      </c>
      <c r="G482" s="84">
        <f>SUM(G483:G487)</f>
        <v>0</v>
      </c>
    </row>
    <row r="483" spans="1:7" ht="12.95" customHeight="1" x14ac:dyDescent="0.25">
      <c r="A483" s="73"/>
      <c r="B483" s="14" t="s">
        <v>16</v>
      </c>
      <c r="C483" s="75"/>
      <c r="D483" s="70">
        <f t="shared" ref="D483:D495" si="11">SUM(G483+E483)</f>
        <v>35.1</v>
      </c>
      <c r="E483" s="70">
        <f>SUM(E47+E435)</f>
        <v>35.1</v>
      </c>
      <c r="F483" s="70">
        <f>SUM(F47+F435)</f>
        <v>3.1</v>
      </c>
      <c r="G483" s="70"/>
    </row>
    <row r="484" spans="1:7" ht="12.95" customHeight="1" x14ac:dyDescent="0.25">
      <c r="A484" s="81"/>
      <c r="B484" s="43" t="s">
        <v>23</v>
      </c>
      <c r="C484" s="81"/>
      <c r="D484" s="70">
        <f t="shared" si="11"/>
        <v>156.70000000000002</v>
      </c>
      <c r="E484" s="82">
        <f>SUM(E48+E436)</f>
        <v>156.70000000000002</v>
      </c>
      <c r="F484" s="82">
        <f>SUM(F48+F436)</f>
        <v>103.60000000000001</v>
      </c>
      <c r="G484" s="82"/>
    </row>
    <row r="485" spans="1:7" ht="12.95" customHeight="1" x14ac:dyDescent="0.25">
      <c r="A485" s="81"/>
      <c r="B485" s="58" t="s">
        <v>168</v>
      </c>
      <c r="C485" s="81"/>
      <c r="D485" s="70">
        <f t="shared" si="11"/>
        <v>0.1</v>
      </c>
      <c r="E485" s="82">
        <f>SUM(E437)</f>
        <v>0.1</v>
      </c>
      <c r="F485" s="82">
        <f>SUM(F437)</f>
        <v>0.1</v>
      </c>
      <c r="G485" s="82"/>
    </row>
    <row r="486" spans="1:7" ht="12.95" customHeight="1" x14ac:dyDescent="0.25">
      <c r="A486" s="81"/>
      <c r="B486" s="14" t="s">
        <v>35</v>
      </c>
      <c r="C486" s="81"/>
      <c r="D486" s="70">
        <f t="shared" si="11"/>
        <v>18</v>
      </c>
      <c r="E486" s="82">
        <f>SUM(E49)</f>
        <v>18</v>
      </c>
      <c r="F486" s="83"/>
      <c r="G486" s="83"/>
    </row>
    <row r="487" spans="1:7" ht="12.95" customHeight="1" x14ac:dyDescent="0.25">
      <c r="A487" s="81"/>
      <c r="B487" s="80" t="s">
        <v>26</v>
      </c>
      <c r="C487" s="81"/>
      <c r="D487" s="70">
        <f t="shared" si="11"/>
        <v>14</v>
      </c>
      <c r="E487" s="82">
        <f>SUM(E50)</f>
        <v>14</v>
      </c>
      <c r="F487" s="82">
        <f>SUM(F50)</f>
        <v>0.5</v>
      </c>
      <c r="G487" s="82"/>
    </row>
    <row r="488" spans="1:7" ht="15" customHeight="1" x14ac:dyDescent="0.25">
      <c r="A488" s="89" t="s">
        <v>162</v>
      </c>
      <c r="B488" s="90"/>
      <c r="C488" s="71" t="s">
        <v>36</v>
      </c>
      <c r="D488" s="72">
        <f t="shared" si="11"/>
        <v>373.29999999999995</v>
      </c>
      <c r="E488" s="72">
        <f>SUM(E489:E492)</f>
        <v>160.89999999999998</v>
      </c>
      <c r="F488" s="72">
        <f>SUM(F489:F492)</f>
        <v>4.7</v>
      </c>
      <c r="G488" s="72">
        <f>SUM(G489:G492)</f>
        <v>212.39999999999998</v>
      </c>
    </row>
    <row r="489" spans="1:7" ht="12.95" customHeight="1" x14ac:dyDescent="0.25">
      <c r="A489" s="73"/>
      <c r="B489" s="14" t="s">
        <v>16</v>
      </c>
      <c r="C489" s="75"/>
      <c r="D489" s="70">
        <f t="shared" si="11"/>
        <v>96.5</v>
      </c>
      <c r="E489" s="70">
        <f>SUM(E51)</f>
        <v>69.7</v>
      </c>
      <c r="F489" s="70">
        <f>SUM(F51)</f>
        <v>3</v>
      </c>
      <c r="G489" s="70">
        <f>SUM(G51)</f>
        <v>26.8</v>
      </c>
    </row>
    <row r="490" spans="1:7" ht="12.95" customHeight="1" x14ac:dyDescent="0.25">
      <c r="A490" s="81"/>
      <c r="B490" s="14" t="s">
        <v>35</v>
      </c>
      <c r="C490" s="81"/>
      <c r="D490" s="70">
        <f t="shared" si="11"/>
        <v>118.5</v>
      </c>
      <c r="E490" s="82">
        <f>SUM(E52)</f>
        <v>88.5</v>
      </c>
      <c r="F490" s="82"/>
      <c r="G490" s="82">
        <f>SUM(G52)</f>
        <v>30</v>
      </c>
    </row>
    <row r="491" spans="1:7" ht="12.95" customHeight="1" x14ac:dyDescent="0.25">
      <c r="A491" s="85"/>
      <c r="B491" s="39" t="s">
        <v>24</v>
      </c>
      <c r="C491" s="81"/>
      <c r="D491" s="70">
        <f t="shared" si="11"/>
        <v>0.5</v>
      </c>
      <c r="E491" s="82">
        <f>SUM(E53)</f>
        <v>0.5</v>
      </c>
      <c r="F491" s="82"/>
      <c r="G491" s="82"/>
    </row>
    <row r="492" spans="1:7" ht="12.95" customHeight="1" x14ac:dyDescent="0.25">
      <c r="A492" s="81"/>
      <c r="B492" s="80" t="s">
        <v>26</v>
      </c>
      <c r="C492" s="81"/>
      <c r="D492" s="70">
        <f t="shared" si="11"/>
        <v>157.79999999999998</v>
      </c>
      <c r="E492" s="82">
        <f>SUM(E54)</f>
        <v>2.2000000000000002</v>
      </c>
      <c r="F492" s="82">
        <f>SUM(F54)</f>
        <v>1.7</v>
      </c>
      <c r="G492" s="82">
        <f>SUM(G54)</f>
        <v>155.6</v>
      </c>
    </row>
    <row r="493" spans="1:7" ht="15" customHeight="1" x14ac:dyDescent="0.25">
      <c r="A493" s="89" t="s">
        <v>163</v>
      </c>
      <c r="B493" s="90"/>
      <c r="C493" s="71" t="s">
        <v>37</v>
      </c>
      <c r="D493" s="72">
        <f t="shared" si="11"/>
        <v>451.5</v>
      </c>
      <c r="E493" s="72">
        <f>SUM(E494:E495)</f>
        <v>445.5</v>
      </c>
      <c r="F493" s="84">
        <f>SUM(F494:F495)</f>
        <v>0</v>
      </c>
      <c r="G493" s="72">
        <f>SUM(G494:G495)</f>
        <v>6</v>
      </c>
    </row>
    <row r="494" spans="1:7" ht="12.95" customHeight="1" x14ac:dyDescent="0.25">
      <c r="A494" s="73"/>
      <c r="B494" s="14" t="s">
        <v>16</v>
      </c>
      <c r="C494" s="75"/>
      <c r="D494" s="70">
        <f t="shared" si="11"/>
        <v>44.5</v>
      </c>
      <c r="E494" s="70">
        <f>SUM(E55)</f>
        <v>38.5</v>
      </c>
      <c r="F494" s="70"/>
      <c r="G494" s="70">
        <f>SUM(G55)</f>
        <v>6</v>
      </c>
    </row>
    <row r="495" spans="1:7" ht="12.95" customHeight="1" x14ac:dyDescent="0.25">
      <c r="A495" s="81"/>
      <c r="B495" s="43" t="s">
        <v>23</v>
      </c>
      <c r="C495" s="81"/>
      <c r="D495" s="70">
        <f t="shared" si="11"/>
        <v>407</v>
      </c>
      <c r="E495" s="82">
        <f>SUM(E56)</f>
        <v>407</v>
      </c>
      <c r="F495" s="82"/>
      <c r="G495" s="82"/>
    </row>
    <row r="496" spans="1:7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6.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8" customHeight="1" x14ac:dyDescent="0.25"/>
    <row r="510" ht="15" customHeight="1" x14ac:dyDescent="0.25"/>
    <row r="511" ht="15" customHeight="1" x14ac:dyDescent="0.25"/>
    <row r="514" ht="15" customHeight="1" x14ac:dyDescent="0.25"/>
    <row r="515" ht="12.75" customHeight="1" x14ac:dyDescent="0.25"/>
    <row r="516" ht="12.75" customHeight="1" x14ac:dyDescent="0.25"/>
    <row r="517" ht="15" customHeight="1" x14ac:dyDescent="0.25"/>
    <row r="518" ht="16.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8" customHeight="1" x14ac:dyDescent="0.25"/>
    <row r="525" ht="15" customHeight="1" x14ac:dyDescent="0.25"/>
    <row r="526" ht="12.75" customHeight="1" x14ac:dyDescent="0.25"/>
    <row r="527" ht="12.75" customHeight="1" x14ac:dyDescent="0.25"/>
    <row r="528" ht="12.75" customHeight="1" x14ac:dyDescent="0.25"/>
    <row r="529" ht="15" customHeight="1" x14ac:dyDescent="0.25"/>
    <row r="530" ht="15" customHeight="1" x14ac:dyDescent="0.25"/>
    <row r="531" ht="16.5" customHeight="1" x14ac:dyDescent="0.25"/>
    <row r="532" ht="15" customHeight="1" x14ac:dyDescent="0.25"/>
    <row r="533" ht="15" customHeight="1" x14ac:dyDescent="0.25"/>
    <row r="534" ht="15" customHeight="1" x14ac:dyDescent="0.25"/>
    <row r="535" ht="18" customHeight="1" x14ac:dyDescent="0.25"/>
    <row r="536" ht="15" customHeight="1" x14ac:dyDescent="0.25"/>
    <row r="537" ht="15" customHeight="1" x14ac:dyDescent="0.25"/>
    <row r="538" ht="12.75" customHeight="1" x14ac:dyDescent="0.25"/>
    <row r="539" ht="12.75" customHeight="1" x14ac:dyDescent="0.25"/>
    <row r="541" ht="12.75" customHeight="1" x14ac:dyDescent="0.25"/>
    <row r="542" ht="12.75" customHeight="1" x14ac:dyDescent="0.25"/>
    <row r="543" ht="15" customHeight="1" x14ac:dyDescent="0.25"/>
    <row r="544" ht="16.5" customHeight="1" x14ac:dyDescent="0.25"/>
    <row r="545" spans="12:12" ht="15" customHeight="1" x14ac:dyDescent="0.25"/>
    <row r="546" spans="12:12" ht="15" customHeight="1" x14ac:dyDescent="0.25"/>
    <row r="547" spans="12:12" ht="18.75" customHeight="1" x14ac:dyDescent="0.25"/>
    <row r="548" spans="12:12" ht="15" customHeight="1" x14ac:dyDescent="0.25"/>
    <row r="549" spans="12:12" ht="15" customHeight="1" x14ac:dyDescent="0.25"/>
    <row r="550" spans="12:12" ht="15" customHeight="1" x14ac:dyDescent="0.25"/>
    <row r="551" spans="12:12" ht="15" customHeight="1" x14ac:dyDescent="0.25">
      <c r="L551" t="s">
        <v>164</v>
      </c>
    </row>
    <row r="552" spans="12:12" ht="15" customHeight="1" x14ac:dyDescent="0.25"/>
    <row r="553" spans="12:12" ht="15" customHeight="1" x14ac:dyDescent="0.25"/>
    <row r="554" spans="12:12" ht="15" customHeight="1" x14ac:dyDescent="0.25"/>
    <row r="555" spans="12:12" ht="15" customHeight="1" x14ac:dyDescent="0.25"/>
    <row r="556" spans="12:12" ht="15" customHeight="1" x14ac:dyDescent="0.25"/>
    <row r="557" spans="12:12" ht="15" customHeight="1" x14ac:dyDescent="0.25"/>
    <row r="558" spans="12:12" ht="15" customHeight="1" x14ac:dyDescent="0.25"/>
    <row r="559" spans="12:12" ht="15" customHeight="1" x14ac:dyDescent="0.25"/>
    <row r="560" spans="12:12" ht="15" customHeight="1" x14ac:dyDescent="0.25"/>
    <row r="561" ht="15" customHeight="1" x14ac:dyDescent="0.25"/>
  </sheetData>
  <mergeCells count="78">
    <mergeCell ref="A13:A1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06:A111"/>
    <mergeCell ref="A17:A56"/>
    <mergeCell ref="A57:A61"/>
    <mergeCell ref="A62:A66"/>
    <mergeCell ref="A67:A71"/>
    <mergeCell ref="A72:A77"/>
    <mergeCell ref="A78:A83"/>
    <mergeCell ref="A84:A88"/>
    <mergeCell ref="A89:A93"/>
    <mergeCell ref="A94:A99"/>
    <mergeCell ref="A100:A105"/>
    <mergeCell ref="A112:A117"/>
    <mergeCell ref="A118:A122"/>
    <mergeCell ref="A127:A134"/>
    <mergeCell ref="A135:A142"/>
    <mergeCell ref="A143:A150"/>
    <mergeCell ref="A123:A126"/>
    <mergeCell ref="A151:A159"/>
    <mergeCell ref="A160:A167"/>
    <mergeCell ref="A168:A175"/>
    <mergeCell ref="A185:A192"/>
    <mergeCell ref="A193:A199"/>
    <mergeCell ref="A176:A184"/>
    <mergeCell ref="A283:A288"/>
    <mergeCell ref="A200:A204"/>
    <mergeCell ref="A206:A213"/>
    <mergeCell ref="A214:A220"/>
    <mergeCell ref="A221:A228"/>
    <mergeCell ref="A229:A236"/>
    <mergeCell ref="A237:A244"/>
    <mergeCell ref="A245:A252"/>
    <mergeCell ref="A253:A260"/>
    <mergeCell ref="A261:A268"/>
    <mergeCell ref="A269:A275"/>
    <mergeCell ref="A276:A282"/>
    <mergeCell ref="A358:A363"/>
    <mergeCell ref="A289:A295"/>
    <mergeCell ref="A296:A302"/>
    <mergeCell ref="A303:A308"/>
    <mergeCell ref="A309:A315"/>
    <mergeCell ref="A316:A322"/>
    <mergeCell ref="A323:A327"/>
    <mergeCell ref="A328:A330"/>
    <mergeCell ref="A332:A338"/>
    <mergeCell ref="A339:A344"/>
    <mergeCell ref="A345:A351"/>
    <mergeCell ref="A352:A357"/>
    <mergeCell ref="A434:A437"/>
    <mergeCell ref="A364:A370"/>
    <mergeCell ref="A371:A377"/>
    <mergeCell ref="A378:A384"/>
    <mergeCell ref="A385:A389"/>
    <mergeCell ref="A390:A396"/>
    <mergeCell ref="A397:A402"/>
    <mergeCell ref="A403:A409"/>
    <mergeCell ref="A410:A416"/>
    <mergeCell ref="A417:A423"/>
    <mergeCell ref="A424:A429"/>
    <mergeCell ref="A430:A433"/>
    <mergeCell ref="A482:B482"/>
    <mergeCell ref="A488:B488"/>
    <mergeCell ref="A493:B493"/>
    <mergeCell ref="A438:B438"/>
    <mergeCell ref="A439:B439"/>
    <mergeCell ref="A446:B446"/>
    <mergeCell ref="A458:B458"/>
    <mergeCell ref="A466:B466"/>
    <mergeCell ref="A473:B473"/>
  </mergeCells>
  <pageMargins left="0.39370078740157483" right="0.23622047244094491" top="0.39370078740157483" bottom="0.19685039370078741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2017-11-23T11:48:17Z</cp:lastPrinted>
  <dcterms:created xsi:type="dcterms:W3CDTF">2017-04-24T11:31:37Z</dcterms:created>
  <dcterms:modified xsi:type="dcterms:W3CDTF">2017-11-23T11:49:11Z</dcterms:modified>
</cp:coreProperties>
</file>