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9425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9" i="1" l="1"/>
  <c r="F388" i="1"/>
  <c r="F389" i="1"/>
  <c r="F395" i="1"/>
  <c r="D124" i="1"/>
  <c r="D411" i="1" l="1"/>
  <c r="G393" i="1"/>
  <c r="E390" i="1"/>
  <c r="D247" i="1"/>
  <c r="E243" i="1"/>
  <c r="E237" i="1"/>
  <c r="G243" i="1"/>
  <c r="F295" i="1"/>
  <c r="G296" i="1"/>
  <c r="G295" i="1" s="1"/>
  <c r="D298" i="1"/>
  <c r="E412" i="1" l="1"/>
  <c r="E121" i="1"/>
  <c r="D253" i="1"/>
  <c r="E427" i="1" l="1"/>
  <c r="G427" i="1"/>
  <c r="E403" i="1"/>
  <c r="E399" i="1"/>
  <c r="E395" i="1"/>
  <c r="E273" i="1"/>
  <c r="D276" i="1"/>
  <c r="D275" i="1"/>
  <c r="E274" i="1"/>
  <c r="D274" i="1"/>
  <c r="E393" i="1"/>
  <c r="E367" i="1"/>
  <c r="D370" i="1"/>
  <c r="E350" i="1"/>
  <c r="D353" i="1"/>
  <c r="E338" i="1"/>
  <c r="D342" i="1"/>
  <c r="E322" i="1"/>
  <c r="D325" i="1"/>
  <c r="E311" i="1"/>
  <c r="D314" i="1"/>
  <c r="D313" i="1"/>
  <c r="E312" i="1"/>
  <c r="D312" i="1"/>
  <c r="D290" i="1"/>
  <c r="E290" i="1"/>
  <c r="D293" i="1"/>
  <c r="E268" i="1"/>
  <c r="D271" i="1"/>
  <c r="D237" i="1"/>
  <c r="D240" i="1"/>
  <c r="E219" i="1"/>
  <c r="D222" i="1"/>
  <c r="E205" i="1"/>
  <c r="D209" i="1"/>
  <c r="E184" i="1"/>
  <c r="E185" i="1"/>
  <c r="D187" i="1"/>
  <c r="D186" i="1"/>
  <c r="E180" i="1"/>
  <c r="D183" i="1"/>
  <c r="E42" i="1"/>
  <c r="G42" i="1"/>
  <c r="D46" i="1"/>
  <c r="D185" i="1" l="1"/>
  <c r="E300" i="1"/>
  <c r="D303" i="1"/>
  <c r="D302" i="1"/>
  <c r="E301" i="1"/>
  <c r="D301" i="1" s="1"/>
  <c r="E199" i="1" l="1"/>
  <c r="D202" i="1"/>
  <c r="D158" i="1"/>
  <c r="D427" i="1" l="1"/>
  <c r="E402" i="1"/>
  <c r="E366" i="1"/>
  <c r="D369" i="1"/>
  <c r="D368" i="1"/>
  <c r="E328" i="1"/>
  <c r="D332" i="1"/>
  <c r="D367" i="1" l="1"/>
  <c r="E165" i="1"/>
  <c r="G165" i="1"/>
  <c r="D170" i="1"/>
  <c r="D169" i="1"/>
  <c r="D146" i="1"/>
  <c r="G317" i="1" l="1"/>
  <c r="E25" i="1" l="1"/>
  <c r="D32" i="1"/>
  <c r="E173" i="1"/>
  <c r="D177" i="1"/>
  <c r="D176" i="1"/>
  <c r="D331" i="1"/>
  <c r="G180" i="1" l="1"/>
  <c r="E386" i="1"/>
  <c r="E385" i="1"/>
  <c r="E409" i="1" l="1"/>
  <c r="E406" i="1" s="1"/>
  <c r="E428" i="1" l="1"/>
  <c r="E383" i="1"/>
  <c r="D341" i="1"/>
  <c r="G199" i="1"/>
  <c r="G418" i="1"/>
  <c r="G410" i="1" l="1"/>
  <c r="E382" i="1"/>
  <c r="E231" i="1"/>
  <c r="E191" i="1"/>
  <c r="E192" i="1"/>
  <c r="D195" i="1"/>
  <c r="D395" i="1" l="1"/>
  <c r="G385" i="1"/>
  <c r="F164" i="1"/>
  <c r="D168" i="1"/>
  <c r="E225" i="1"/>
  <c r="E224" i="1" s="1"/>
  <c r="F225" i="1"/>
  <c r="F224" i="1" s="1"/>
  <c r="G225" i="1"/>
  <c r="D228" i="1"/>
  <c r="D234" i="1"/>
  <c r="G285" i="1"/>
  <c r="G284" i="1" s="1"/>
  <c r="G192" i="1"/>
  <c r="D192" i="1" s="1"/>
  <c r="G191" i="1"/>
  <c r="D194" i="1"/>
  <c r="D193" i="1"/>
  <c r="D196" i="1"/>
  <c r="G128" i="1"/>
  <c r="D128" i="1" s="1"/>
  <c r="E128" i="1"/>
  <c r="D382" i="1" s="1"/>
  <c r="F127" i="1"/>
  <c r="D130" i="1"/>
  <c r="D129" i="1"/>
  <c r="E337" i="1"/>
  <c r="F337" i="1"/>
  <c r="G25" i="1"/>
  <c r="D31" i="1"/>
  <c r="E391" i="1"/>
  <c r="D391" i="1" s="1"/>
  <c r="G391" i="1"/>
  <c r="G22" i="1"/>
  <c r="D392" i="1"/>
  <c r="D386" i="1"/>
  <c r="D270" i="1"/>
  <c r="D259" i="1"/>
  <c r="D245" i="1"/>
  <c r="D246" i="1"/>
  <c r="D239" i="1"/>
  <c r="D182" i="1"/>
  <c r="D167" i="1"/>
  <c r="D24" i="1"/>
  <c r="G432" i="1"/>
  <c r="G431" i="1" s="1"/>
  <c r="G430" i="1" s="1"/>
  <c r="E432" i="1"/>
  <c r="E431" i="1" s="1"/>
  <c r="E430" i="1" s="1"/>
  <c r="F430" i="1"/>
  <c r="E429" i="1"/>
  <c r="D429" i="1" s="1"/>
  <c r="G428" i="1"/>
  <c r="D428" i="1" s="1"/>
  <c r="E426" i="1"/>
  <c r="E425" i="1" s="1"/>
  <c r="G425" i="1"/>
  <c r="G424" i="1" s="1"/>
  <c r="F424" i="1"/>
  <c r="E423" i="1"/>
  <c r="D423" i="1" s="1"/>
  <c r="E422" i="1"/>
  <c r="D422" i="1" s="1"/>
  <c r="G421" i="1"/>
  <c r="F419" i="1"/>
  <c r="E418" i="1"/>
  <c r="D418" i="1" s="1"/>
  <c r="E417" i="1"/>
  <c r="D417" i="1" s="1"/>
  <c r="E416" i="1"/>
  <c r="D416" i="1"/>
  <c r="G414" i="1"/>
  <c r="F414" i="1"/>
  <c r="E413" i="1"/>
  <c r="D413" i="1"/>
  <c r="D412" i="1"/>
  <c r="D410" i="1"/>
  <c r="G409" i="1"/>
  <c r="E405" i="1"/>
  <c r="G408" i="1"/>
  <c r="D408" i="1" s="1"/>
  <c r="G407" i="1"/>
  <c r="E407" i="1"/>
  <c r="F405" i="1"/>
  <c r="E404" i="1"/>
  <c r="D404" i="1" s="1"/>
  <c r="D403" i="1"/>
  <c r="G402" i="1"/>
  <c r="E401" i="1"/>
  <c r="D401" i="1" s="1"/>
  <c r="G400" i="1"/>
  <c r="E400" i="1"/>
  <c r="D399" i="1"/>
  <c r="F397" i="1"/>
  <c r="E396" i="1"/>
  <c r="D396" i="1" s="1"/>
  <c r="E392" i="1"/>
  <c r="E387" i="1"/>
  <c r="D387" i="1" s="1"/>
  <c r="G384" i="1"/>
  <c r="D384" i="1"/>
  <c r="D383" i="1"/>
  <c r="F380" i="1"/>
  <c r="D378" i="1"/>
  <c r="D377" i="1"/>
  <c r="D376" i="1"/>
  <c r="E375" i="1"/>
  <c r="D375" i="1" s="1"/>
  <c r="G374" i="1"/>
  <c r="F374" i="1"/>
  <c r="D373" i="1"/>
  <c r="G372" i="1"/>
  <c r="F372" i="1"/>
  <c r="E372" i="1"/>
  <c r="D371" i="1"/>
  <c r="G366" i="1"/>
  <c r="F366" i="1"/>
  <c r="D365" i="1"/>
  <c r="D364" i="1"/>
  <c r="D363" i="1"/>
  <c r="E362" i="1"/>
  <c r="D362" i="1" s="1"/>
  <c r="G361" i="1"/>
  <c r="F361" i="1"/>
  <c r="D360" i="1"/>
  <c r="D359" i="1"/>
  <c r="D358" i="1"/>
  <c r="D357" i="1"/>
  <c r="G356" i="1"/>
  <c r="E356" i="1"/>
  <c r="E355" i="1" s="1"/>
  <c r="F355" i="1"/>
  <c r="D354" i="1"/>
  <c r="D352" i="1"/>
  <c r="D351" i="1"/>
  <c r="D350" i="1"/>
  <c r="G349" i="1"/>
  <c r="F349" i="1"/>
  <c r="D348" i="1"/>
  <c r="D347" i="1"/>
  <c r="G346" i="1"/>
  <c r="F346" i="1"/>
  <c r="E346" i="1"/>
  <c r="D345" i="1"/>
  <c r="G344" i="1"/>
  <c r="F344" i="1"/>
  <c r="E344" i="1"/>
  <c r="D343" i="1"/>
  <c r="D340" i="1"/>
  <c r="D339" i="1"/>
  <c r="G338" i="1"/>
  <c r="D336" i="1"/>
  <c r="D335" i="1"/>
  <c r="G334" i="1"/>
  <c r="F334" i="1"/>
  <c r="E334" i="1"/>
  <c r="D333" i="1"/>
  <c r="D330" i="1"/>
  <c r="D329" i="1"/>
  <c r="G328" i="1"/>
  <c r="E327" i="1"/>
  <c r="F327" i="1"/>
  <c r="D326" i="1"/>
  <c r="D324" i="1"/>
  <c r="D323" i="1"/>
  <c r="G322" i="1"/>
  <c r="E321" i="1"/>
  <c r="F321" i="1"/>
  <c r="D320" i="1"/>
  <c r="D319" i="1"/>
  <c r="D318" i="1"/>
  <c r="E317" i="1"/>
  <c r="D317" i="1" s="1"/>
  <c r="G316" i="1"/>
  <c r="F316" i="1"/>
  <c r="E316" i="1"/>
  <c r="D315" i="1"/>
  <c r="G311" i="1"/>
  <c r="F311" i="1"/>
  <c r="D310" i="1"/>
  <c r="D309" i="1"/>
  <c r="D308" i="1"/>
  <c r="D307" i="1"/>
  <c r="G306" i="1"/>
  <c r="G305" i="1" s="1"/>
  <c r="E306" i="1"/>
  <c r="E305" i="1" s="1"/>
  <c r="F305" i="1"/>
  <c r="D304" i="1"/>
  <c r="G300" i="1"/>
  <c r="F300" i="1"/>
  <c r="D299" i="1"/>
  <c r="D297" i="1"/>
  <c r="E296" i="1"/>
  <c r="D296" i="1" s="1"/>
  <c r="D294" i="1"/>
  <c r="D291" i="1"/>
  <c r="G289" i="1"/>
  <c r="F289" i="1"/>
  <c r="E289" i="1"/>
  <c r="D288" i="1"/>
  <c r="D287" i="1"/>
  <c r="D286" i="1"/>
  <c r="E285" i="1"/>
  <c r="F284" i="1"/>
  <c r="D283" i="1"/>
  <c r="D282" i="1"/>
  <c r="D281" i="1"/>
  <c r="D280" i="1"/>
  <c r="E279" i="1"/>
  <c r="D279" i="1" s="1"/>
  <c r="G278" i="1"/>
  <c r="F278" i="1"/>
  <c r="D277" i="1"/>
  <c r="G273" i="1"/>
  <c r="F273" i="1"/>
  <c r="D272" i="1"/>
  <c r="D269" i="1"/>
  <c r="E267" i="1"/>
  <c r="G267" i="1"/>
  <c r="F267" i="1"/>
  <c r="D266" i="1"/>
  <c r="D265" i="1"/>
  <c r="D264" i="1"/>
  <c r="E263" i="1"/>
  <c r="D263" i="1" s="1"/>
  <c r="G262" i="1"/>
  <c r="F262" i="1"/>
  <c r="E262" i="1"/>
  <c r="D261" i="1"/>
  <c r="D260" i="1"/>
  <c r="D258" i="1"/>
  <c r="G257" i="1"/>
  <c r="G256" i="1" s="1"/>
  <c r="E257" i="1"/>
  <c r="E256" i="1" s="1"/>
  <c r="F256" i="1"/>
  <c r="D255" i="1"/>
  <c r="D254" i="1"/>
  <c r="D252" i="1"/>
  <c r="D251" i="1"/>
  <c r="G250" i="1"/>
  <c r="G249" i="1" s="1"/>
  <c r="E250" i="1"/>
  <c r="E249" i="1" s="1"/>
  <c r="F249" i="1"/>
  <c r="D248" i="1"/>
  <c r="D244" i="1"/>
  <c r="D243" i="1" s="1"/>
  <c r="G242" i="1"/>
  <c r="E242" i="1"/>
  <c r="D241" i="1"/>
  <c r="D238" i="1"/>
  <c r="G237" i="1"/>
  <c r="E236" i="1"/>
  <c r="G236" i="1"/>
  <c r="D235" i="1"/>
  <c r="D233" i="1"/>
  <c r="D232" i="1"/>
  <c r="D231" i="1"/>
  <c r="G230" i="1"/>
  <c r="F230" i="1"/>
  <c r="E230" i="1"/>
  <c r="D229" i="1"/>
  <c r="D227" i="1"/>
  <c r="D226" i="1"/>
  <c r="G224" i="1"/>
  <c r="D223" i="1"/>
  <c r="D221" i="1"/>
  <c r="D220" i="1"/>
  <c r="G219" i="1"/>
  <c r="E218" i="1"/>
  <c r="G218" i="1"/>
  <c r="F218" i="1"/>
  <c r="D217" i="1"/>
  <c r="D216" i="1"/>
  <c r="D214" i="1"/>
  <c r="D213" i="1"/>
  <c r="G212" i="1"/>
  <c r="E212" i="1"/>
  <c r="E211" i="1" s="1"/>
  <c r="F211" i="1"/>
  <c r="D210" i="1"/>
  <c r="D208" i="1"/>
  <c r="D207" i="1"/>
  <c r="D206" i="1"/>
  <c r="G205" i="1"/>
  <c r="G204" i="1" s="1"/>
  <c r="F204" i="1"/>
  <c r="D203" i="1"/>
  <c r="D201" i="1"/>
  <c r="D200" i="1"/>
  <c r="D199" i="1"/>
  <c r="G198" i="1"/>
  <c r="F198" i="1"/>
  <c r="D197" i="1"/>
  <c r="F191" i="1"/>
  <c r="D190" i="1"/>
  <c r="G189" i="1"/>
  <c r="D189" i="1" s="1"/>
  <c r="F189" i="1"/>
  <c r="E189" i="1"/>
  <c r="D188" i="1"/>
  <c r="G184" i="1"/>
  <c r="F184" i="1"/>
  <c r="D181" i="1"/>
  <c r="E179" i="1"/>
  <c r="G179" i="1"/>
  <c r="F179" i="1"/>
  <c r="D178" i="1"/>
  <c r="D175" i="1"/>
  <c r="D174" i="1"/>
  <c r="E172" i="1"/>
  <c r="G172" i="1"/>
  <c r="F172" i="1"/>
  <c r="D171" i="1"/>
  <c r="D166" i="1"/>
  <c r="G164" i="1"/>
  <c r="E164" i="1"/>
  <c r="D163" i="1"/>
  <c r="D162" i="1"/>
  <c r="G161" i="1"/>
  <c r="E161" i="1"/>
  <c r="E160" i="1" s="1"/>
  <c r="F160" i="1"/>
  <c r="D159" i="1"/>
  <c r="D156" i="1"/>
  <c r="D155" i="1"/>
  <c r="E154" i="1"/>
  <c r="D154" i="1" s="1"/>
  <c r="G153" i="1"/>
  <c r="F153" i="1"/>
  <c r="D152" i="1"/>
  <c r="D151" i="1"/>
  <c r="D150" i="1"/>
  <c r="G149" i="1"/>
  <c r="G148" i="1" s="1"/>
  <c r="E149" i="1"/>
  <c r="E148" i="1" s="1"/>
  <c r="F148" i="1"/>
  <c r="D145" i="1"/>
  <c r="D144" i="1"/>
  <c r="D143" i="1"/>
  <c r="E142" i="1"/>
  <c r="D142" i="1"/>
  <c r="G141" i="1"/>
  <c r="F141" i="1"/>
  <c r="E141" i="1"/>
  <c r="D140" i="1"/>
  <c r="D139" i="1"/>
  <c r="D138" i="1"/>
  <c r="E137" i="1"/>
  <c r="D137" i="1"/>
  <c r="G136" i="1"/>
  <c r="F136" i="1"/>
  <c r="E136" i="1"/>
  <c r="D136" i="1"/>
  <c r="D135" i="1"/>
  <c r="D134" i="1"/>
  <c r="D133" i="1"/>
  <c r="D132" i="1"/>
  <c r="G131" i="1"/>
  <c r="E131" i="1"/>
  <c r="E127" i="1" s="1"/>
  <c r="D126" i="1"/>
  <c r="D125" i="1"/>
  <c r="D123" i="1"/>
  <c r="D122" i="1"/>
  <c r="G121" i="1"/>
  <c r="G116" i="1" s="1"/>
  <c r="D120" i="1"/>
  <c r="D119" i="1"/>
  <c r="D118" i="1"/>
  <c r="E117" i="1"/>
  <c r="D117" i="1"/>
  <c r="F116" i="1"/>
  <c r="D115" i="1"/>
  <c r="D114" i="1"/>
  <c r="D113" i="1"/>
  <c r="G112" i="1"/>
  <c r="F112" i="1"/>
  <c r="E112" i="1"/>
  <c r="D111" i="1"/>
  <c r="D110" i="1"/>
  <c r="D109" i="1"/>
  <c r="D108" i="1"/>
  <c r="D107" i="1"/>
  <c r="E106" i="1"/>
  <c r="D106" i="1" s="1"/>
  <c r="G105" i="1"/>
  <c r="F105" i="1"/>
  <c r="D104" i="1"/>
  <c r="D103" i="1"/>
  <c r="D102" i="1"/>
  <c r="D101" i="1"/>
  <c r="G100" i="1"/>
  <c r="E100" i="1"/>
  <c r="E98" i="1" s="1"/>
  <c r="D99" i="1"/>
  <c r="F98" i="1"/>
  <c r="D97" i="1"/>
  <c r="D96" i="1"/>
  <c r="D95" i="1"/>
  <c r="D94" i="1"/>
  <c r="G93" i="1"/>
  <c r="E93" i="1"/>
  <c r="E91" i="1" s="1"/>
  <c r="D92" i="1"/>
  <c r="F91" i="1"/>
  <c r="D90" i="1"/>
  <c r="D89" i="1"/>
  <c r="D88" i="1"/>
  <c r="D87" i="1"/>
  <c r="D86" i="1"/>
  <c r="E85" i="1"/>
  <c r="D85" i="1" s="1"/>
  <c r="G84" i="1"/>
  <c r="F84" i="1"/>
  <c r="D83" i="1"/>
  <c r="D82" i="1"/>
  <c r="D81" i="1"/>
  <c r="D80" i="1"/>
  <c r="G79" i="1"/>
  <c r="G77" i="1" s="1"/>
  <c r="E79" i="1"/>
  <c r="E77" i="1" s="1"/>
  <c r="D78" i="1"/>
  <c r="F77" i="1"/>
  <c r="D76" i="1"/>
  <c r="D75" i="1"/>
  <c r="D74" i="1"/>
  <c r="D73" i="1"/>
  <c r="G72" i="1"/>
  <c r="G68" i="1" s="1"/>
  <c r="E72" i="1"/>
  <c r="D71" i="1"/>
  <c r="D70" i="1"/>
  <c r="E69" i="1"/>
  <c r="D69" i="1" s="1"/>
  <c r="F68" i="1"/>
  <c r="D67" i="1"/>
  <c r="D66" i="1"/>
  <c r="D65" i="1"/>
  <c r="D64" i="1"/>
  <c r="G63" i="1"/>
  <c r="E63" i="1"/>
  <c r="D62" i="1"/>
  <c r="D61" i="1"/>
  <c r="E60" i="1"/>
  <c r="D60" i="1" s="1"/>
  <c r="F59" i="1"/>
  <c r="D58" i="1"/>
  <c r="D57" i="1"/>
  <c r="D56" i="1"/>
  <c r="D55" i="1"/>
  <c r="G54" i="1"/>
  <c r="F54" i="1"/>
  <c r="E54" i="1"/>
  <c r="D53" i="1"/>
  <c r="D52" i="1"/>
  <c r="D51" i="1"/>
  <c r="D50" i="1"/>
  <c r="G49" i="1"/>
  <c r="F49" i="1"/>
  <c r="E49" i="1"/>
  <c r="D48" i="1"/>
  <c r="D47" i="1"/>
  <c r="D44" i="1"/>
  <c r="D43" i="1"/>
  <c r="D41" i="1"/>
  <c r="D40" i="1"/>
  <c r="D39" i="1"/>
  <c r="G38" i="1"/>
  <c r="E38" i="1"/>
  <c r="D37" i="1"/>
  <c r="D36" i="1"/>
  <c r="D35" i="1"/>
  <c r="D34" i="1"/>
  <c r="G33" i="1"/>
  <c r="E33" i="1"/>
  <c r="D30" i="1"/>
  <c r="D29" i="1"/>
  <c r="D28" i="1"/>
  <c r="D27" i="1"/>
  <c r="D26" i="1"/>
  <c r="D23" i="1"/>
  <c r="E22" i="1"/>
  <c r="D21" i="1"/>
  <c r="D20" i="1"/>
  <c r="D19" i="1"/>
  <c r="D18" i="1"/>
  <c r="D17" i="1"/>
  <c r="G16" i="1"/>
  <c r="E16" i="1"/>
  <c r="F15" i="1"/>
  <c r="D14" i="1"/>
  <c r="G13" i="1"/>
  <c r="F13" i="1"/>
  <c r="E13" i="1"/>
  <c r="D268" i="1" l="1"/>
  <c r="D267" i="1" s="1"/>
  <c r="D219" i="1"/>
  <c r="E278" i="1"/>
  <c r="D278" i="1" s="1"/>
  <c r="D205" i="1"/>
  <c r="D180" i="1"/>
  <c r="D179" i="1" s="1"/>
  <c r="D165" i="1"/>
  <c r="D164" i="1" s="1"/>
  <c r="D161" i="1"/>
  <c r="G15" i="1"/>
  <c r="D393" i="1"/>
  <c r="D390" i="1"/>
  <c r="D224" i="1"/>
  <c r="D285" i="1"/>
  <c r="D257" i="1"/>
  <c r="D256" i="1" s="1"/>
  <c r="G127" i="1"/>
  <c r="D338" i="1"/>
  <c r="G389" i="1"/>
  <c r="G388" i="1" s="1"/>
  <c r="E381" i="1"/>
  <c r="E380" i="1" s="1"/>
  <c r="D25" i="1"/>
  <c r="E105" i="1"/>
  <c r="D131" i="1"/>
  <c r="E153" i="1"/>
  <c r="D153" i="1" s="1"/>
  <c r="D218" i="1"/>
  <c r="G337" i="1"/>
  <c r="D337" i="1" s="1"/>
  <c r="D430" i="1"/>
  <c r="D13" i="1"/>
  <c r="D49" i="1"/>
  <c r="G160" i="1"/>
  <c r="D262" i="1"/>
  <c r="D54" i="1"/>
  <c r="E59" i="1"/>
  <c r="D105" i="1"/>
  <c r="E284" i="1"/>
  <c r="D284" i="1" s="1"/>
  <c r="D432" i="1"/>
  <c r="D431" i="1" s="1"/>
  <c r="D305" i="1"/>
  <c r="D349" i="1"/>
  <c r="D38" i="1"/>
  <c r="E116" i="1"/>
  <c r="D116" i="1" s="1"/>
  <c r="D328" i="1"/>
  <c r="E374" i="1"/>
  <c r="D400" i="1"/>
  <c r="D22" i="1"/>
  <c r="D63" i="1"/>
  <c r="D79" i="1"/>
  <c r="D121" i="1"/>
  <c r="D127" i="1"/>
  <c r="D184" i="1"/>
  <c r="D306" i="1"/>
  <c r="E349" i="1"/>
  <c r="D409" i="1"/>
  <c r="E415" i="1"/>
  <c r="E414" i="1" s="1"/>
  <c r="D414" i="1" s="1"/>
  <c r="E295" i="1"/>
  <c r="E361" i="1"/>
  <c r="D33" i="1"/>
  <c r="D72" i="1"/>
  <c r="D141" i="1"/>
  <c r="D250" i="1"/>
  <c r="D273" i="1"/>
  <c r="D311" i="1"/>
  <c r="G327" i="1"/>
  <c r="D327" i="1" s="1"/>
  <c r="D344" i="1"/>
  <c r="D346" i="1"/>
  <c r="D372" i="1"/>
  <c r="D374" i="1"/>
  <c r="D415" i="1"/>
  <c r="G59" i="1"/>
  <c r="D59" i="1" s="1"/>
  <c r="E68" i="1"/>
  <c r="D68" i="1" s="1"/>
  <c r="E84" i="1"/>
  <c r="D84" i="1" s="1"/>
  <c r="D148" i="1"/>
  <c r="D242" i="1"/>
  <c r="D249" i="1"/>
  <c r="E420" i="1"/>
  <c r="D426" i="1"/>
  <c r="D112" i="1"/>
  <c r="D160" i="1"/>
  <c r="D172" i="1"/>
  <c r="D300" i="1"/>
  <c r="D361" i="1"/>
  <c r="D366" i="1"/>
  <c r="D149" i="1"/>
  <c r="D191" i="1"/>
  <c r="D225" i="1"/>
  <c r="D230" i="1"/>
  <c r="D289" i="1"/>
  <c r="D316" i="1"/>
  <c r="D356" i="1"/>
  <c r="D385" i="1"/>
  <c r="D381" i="1" s="1"/>
  <c r="D380" i="1" s="1"/>
  <c r="E398" i="1"/>
  <c r="E397" i="1" s="1"/>
  <c r="E15" i="1"/>
  <c r="D93" i="1"/>
  <c r="E198" i="1"/>
  <c r="D198" i="1" s="1"/>
  <c r="E204" i="1"/>
  <c r="D204" i="1" s="1"/>
  <c r="D212" i="1"/>
  <c r="G211" i="1"/>
  <c r="D211" i="1" s="1"/>
  <c r="D236" i="1"/>
  <c r="D402" i="1"/>
  <c r="G398" i="1"/>
  <c r="D16" i="1"/>
  <c r="G91" i="1"/>
  <c r="D91" i="1" s="1"/>
  <c r="D100" i="1"/>
  <c r="D295" i="1"/>
  <c r="E419" i="1"/>
  <c r="D421" i="1"/>
  <c r="G420" i="1"/>
  <c r="E424" i="1"/>
  <c r="D425" i="1"/>
  <c r="D42" i="1"/>
  <c r="D77" i="1"/>
  <c r="G98" i="1"/>
  <c r="D98" i="1" s="1"/>
  <c r="D322" i="1"/>
  <c r="G321" i="1"/>
  <c r="D321" i="1" s="1"/>
  <c r="D334" i="1"/>
  <c r="G355" i="1"/>
  <c r="D355" i="1" s="1"/>
  <c r="G381" i="1"/>
  <c r="G380" i="1" s="1"/>
  <c r="D407" i="1"/>
  <c r="G406" i="1"/>
  <c r="E389" i="1" l="1"/>
  <c r="E388" i="1" s="1"/>
  <c r="E379" i="1" s="1"/>
  <c r="D389" i="1"/>
  <c r="D388" i="1" s="1"/>
  <c r="G405" i="1"/>
  <c r="D405" i="1" s="1"/>
  <c r="D406" i="1"/>
  <c r="D15" i="1"/>
  <c r="D424" i="1"/>
  <c r="G419" i="1"/>
  <c r="D420" i="1"/>
  <c r="G397" i="1"/>
  <c r="D397" i="1" s="1"/>
  <c r="D398" i="1"/>
  <c r="G379" i="1" l="1"/>
  <c r="D419" i="1"/>
  <c r="D379" i="1" s="1"/>
</calcChain>
</file>

<file path=xl/sharedStrings.xml><?xml version="1.0" encoding="utf-8"?>
<sst xmlns="http://schemas.openxmlformats.org/spreadsheetml/2006/main" count="648" uniqueCount="194">
  <si>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</si>
  <si>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</si>
  <si>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</si>
  <si>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</si>
  <si>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</si>
  <si>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</si>
  <si>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</si>
  <si>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</si>
  <si>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</si>
  <si>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</si>
  <si>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</si>
  <si>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</si>
  <si>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</si>
  <si>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</si>
  <si>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</si>
  <si>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</si>
  <si>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</si>
  <si>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</si>
  <si>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</si>
  <si>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</si>
  <si>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</si>
  <si>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</si>
  <si>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</si>
  <si>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</si>
  <si>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</si>
  <si>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</si>
  <si>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 xml:space="preserve">savivaldybės biudžeto lėšų likutis </t>
  </si>
  <si>
    <t>02</t>
  </si>
  <si>
    <t>ES projektų vykdymui</t>
  </si>
  <si>
    <t>projekto pagal „ERASMUS+" programą vykdymui</t>
  </si>
  <si>
    <t>03</t>
  </si>
  <si>
    <t>krepšinio klubui „Lietkabelis" paremti</t>
  </si>
  <si>
    <t>Piniavos bendruomenei panduso įrengimui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</si>
  <si>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</si>
  <si>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</si>
  <si>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</si>
  <si>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</si>
  <si>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</si>
  <si>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</si>
  <si>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savivaldybės biudžeto lėšų likutis ES projektų vykdymui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</si>
  <si>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</si>
  <si>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</si>
  <si>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</si>
  <si>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</si>
  <si>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</si>
  <si>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</si>
  <si>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</si>
  <si>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elektros instaliacijos ir santechnikos darbams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</si>
  <si>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</si>
  <si>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</si>
  <si>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</si>
  <si>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</si>
  <si>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</si>
  <si>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</si>
  <si>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</si>
  <si>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ūkinio pastato stogui remontuoti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</si>
  <si>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</si>
  <si>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</si>
  <si>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</si>
  <si>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</si>
  <si>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</si>
  <si>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</si>
  <si>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</si>
  <si>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</si>
  <si>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</si>
  <si>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</si>
  <si>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</si>
  <si>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</si>
  <si>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</si>
  <si>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</si>
  <si>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</si>
  <si>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</si>
  <si>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</si>
  <si>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</si>
  <si>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</si>
  <si>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</si>
  <si>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</si>
  <si>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</si>
  <si>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</si>
  <si>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</si>
  <si>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</si>
  <si>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</si>
  <si>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</si>
  <si>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</si>
  <si>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</si>
  <si>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</si>
  <si>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</si>
  <si>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</si>
  <si>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</si>
  <si>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</si>
  <si>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</si>
  <si>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</si>
  <si>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</si>
  <si>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</si>
  <si>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</si>
  <si>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</si>
  <si>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</si>
  <si>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</si>
  <si>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</si>
  <si>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</si>
  <si>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</si>
  <si>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</si>
  <si>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</si>
  <si>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</si>
  <si>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</si>
  <si>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</si>
  <si>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</si>
  <si>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</si>
  <si>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</si>
  <si>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</si>
  <si>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</si>
  <si>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ilgalaikiam materialiam turtui įsigyti, remontuoti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</si>
  <si>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</si>
  <si>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</si>
  <si>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</si>
  <si>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</si>
  <si>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</si>
  <si>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</si>
  <si>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</si>
  <si>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</si>
  <si>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</si>
  <si>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šildymo sistemos remontui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</si>
  <si>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</si>
  <si>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</si>
  <si>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</si>
  <si>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</si>
  <si>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</si>
  <si>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</si>
  <si>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</si>
  <si>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</si>
  <si>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</si>
  <si>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</si>
  <si>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</si>
  <si>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</si>
  <si>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</si>
  <si>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</si>
  <si>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</si>
  <si>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</si>
  <si>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</si>
  <si>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</si>
  <si>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vejos pjovimo traktoriukui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</si>
  <si>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</si>
  <si>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</si>
  <si>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</si>
  <si>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</si>
  <si>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</si>
  <si>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</si>
  <si>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</si>
  <si>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</si>
  <si>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</si>
  <si>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</si>
  <si>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</si>
  <si>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</si>
  <si>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</si>
  <si>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</si>
  <si>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</si>
  <si>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</si>
  <si>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</si>
  <si>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</si>
  <si>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</si>
  <si>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</si>
  <si>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</si>
  <si>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</si>
  <si>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</si>
  <si>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</si>
  <si>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</si>
  <si>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</si>
  <si>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</si>
  <si>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</si>
  <si>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</si>
  <si>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</si>
  <si>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</si>
  <si>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įstaigų išlaidoms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</si>
  <si>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</si>
  <si>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</si>
  <si>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</si>
  <si>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</si>
  <si>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</si>
  <si>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</si>
  <si>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</si>
  <si>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</si>
  <si>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</si>
  <si>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 xml:space="preserve">Smilgių Šv.Jurgio parapijai šildymo katilui </t>
  </si>
  <si>
    <t>baldams įsigyti</t>
  </si>
  <si>
    <t>Miežiškių Švč. M.Marijos parapijai įgarsinimo įrangai</t>
  </si>
  <si>
    <t>Vadoklių mstl. Sporto ir Sodų gatvių drenažui įrengti</t>
  </si>
  <si>
    <t>spintelėms ir mokykliniams baldams įsigyti</t>
  </si>
  <si>
    <t>aktų salės kėdėms įsigyti</t>
  </si>
  <si>
    <t>ikimokyklinio ugdymo pastato atnaujinimo priešprojektiniams darbams</t>
  </si>
  <si>
    <t>naujametės eglės įžiebimo šventei</t>
  </si>
  <si>
    <t>___________________________________</t>
  </si>
  <si>
    <t>kanalizacijos valymo darbams Jotainių k.</t>
  </si>
  <si>
    <t>topografiniams-geodeziniams darbams</t>
  </si>
  <si>
    <t>2017 m. gruodžio 21 d. sprendimu Nr. T-230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</si>
</sst>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1" fillId="3" borderId="0"/>
  </cellStyleXfs>
  <cellXfs count="18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left" vertical="center"/>
    </xf>
    <xf numFmtId="49" fontId="9" fillId="2" borderId="1" xfId="2" applyNumberFormat="1" applyFont="1" applyFill="1" applyBorder="1" applyAlignment="1" applyProtection="1">
      <alignment horizontal="left" vertical="center"/>
    </xf>
    <xf numFmtId="164" fontId="8" fillId="2" borderId="1" xfId="2" applyNumberFormat="1" applyFont="1" applyFill="1" applyBorder="1" applyAlignment="1" applyProtection="1">
      <alignment horizontal="right" vertical="center"/>
    </xf>
    <xf numFmtId="1" fontId="8" fillId="2" borderId="2" xfId="2" applyNumberFormat="1" applyFont="1" applyFill="1" applyBorder="1" applyAlignment="1" applyProtection="1">
      <alignment horizontal="right" vertical="center"/>
    </xf>
    <xf numFmtId="0" fontId="1" fillId="2" borderId="0" xfId="1" applyFill="1"/>
    <xf numFmtId="0" fontId="10" fillId="2" borderId="1" xfId="1" applyFont="1" applyFill="1" applyBorder="1" applyAlignment="1">
      <alignment horizontal="left"/>
    </xf>
    <xf numFmtId="49" fontId="10" fillId="2" borderId="1" xfId="1" applyNumberFormat="1" applyFont="1" applyFill="1" applyBorder="1" applyAlignment="1">
      <alignment horizontal="right"/>
    </xf>
    <xf numFmtId="164" fontId="10" fillId="2" borderId="1" xfId="1" applyNumberFormat="1" applyFont="1" applyFill="1" applyBorder="1"/>
    <xf numFmtId="0" fontId="8" fillId="2" borderId="1" xfId="1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10" fillId="2" borderId="6" xfId="3" applyNumberFormat="1" applyFont="1" applyFill="1" applyBorder="1" applyAlignment="1" applyProtection="1">
      <alignment vertical="center"/>
    </xf>
    <xf numFmtId="164" fontId="10" fillId="2" borderId="7" xfId="3" applyNumberFormat="1" applyFont="1" applyFill="1" applyBorder="1" applyAlignment="1" applyProtection="1">
      <alignment vertical="center"/>
    </xf>
    <xf numFmtId="0" fontId="12" fillId="2" borderId="1" xfId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right"/>
    </xf>
    <xf numFmtId="164" fontId="12" fillId="2" borderId="8" xfId="3" applyNumberFormat="1" applyFont="1" applyFill="1" applyBorder="1" applyAlignment="1" applyProtection="1">
      <alignment vertical="center"/>
    </xf>
    <xf numFmtId="164" fontId="12" fillId="2" borderId="6" xfId="3" applyNumberFormat="1" applyFont="1" applyFill="1" applyBorder="1" applyAlignment="1" applyProtection="1">
      <alignment vertical="center"/>
    </xf>
    <xf numFmtId="164" fontId="12" fillId="2" borderId="7" xfId="3" applyNumberFormat="1" applyFont="1" applyFill="1" applyBorder="1" applyAlignment="1" applyProtection="1">
      <alignment vertical="center"/>
    </xf>
    <xf numFmtId="49" fontId="13" fillId="2" borderId="2" xfId="1" applyNumberFormat="1" applyFont="1" applyFill="1" applyBorder="1" applyAlignment="1">
      <alignment horizontal="right"/>
    </xf>
    <xf numFmtId="164" fontId="12" fillId="2" borderId="1" xfId="3" applyNumberFormat="1" applyFont="1" applyFill="1" applyBorder="1" applyAlignment="1" applyProtection="1">
      <alignment vertical="center"/>
    </xf>
    <xf numFmtId="164" fontId="12" fillId="2" borderId="9" xfId="3" applyNumberFormat="1" applyFont="1" applyFill="1" applyBorder="1" applyAlignment="1" applyProtection="1">
      <alignment vertical="center"/>
    </xf>
    <xf numFmtId="164" fontId="12" fillId="2" borderId="10" xfId="3" applyNumberFormat="1" applyFont="1" applyFill="1" applyBorder="1" applyAlignment="1" applyProtection="1">
      <alignment vertical="center"/>
    </xf>
    <xf numFmtId="164" fontId="12" fillId="2" borderId="11" xfId="1" applyNumberFormat="1" applyFont="1" applyFill="1" applyBorder="1"/>
    <xf numFmtId="164" fontId="12" fillId="2" borderId="2" xfId="3" applyNumberFormat="1" applyFont="1" applyFill="1" applyBorder="1" applyAlignment="1" applyProtection="1">
      <alignment vertical="center"/>
    </xf>
    <xf numFmtId="164" fontId="10" fillId="2" borderId="11" xfId="1" applyNumberFormat="1" applyFont="1" applyFill="1" applyBorder="1"/>
    <xf numFmtId="164" fontId="10" fillId="2" borderId="4" xfId="1" applyNumberFormat="1" applyFont="1" applyFill="1" applyBorder="1"/>
    <xf numFmtId="164" fontId="10" fillId="2" borderId="1" xfId="1" applyNumberFormat="1" applyFont="1" applyFill="1" applyBorder="1" applyAlignment="1">
      <alignment horizontal="right" vertical="center"/>
    </xf>
    <xf numFmtId="164" fontId="10" fillId="2" borderId="2" xfId="1" applyNumberFormat="1" applyFont="1" applyFill="1" applyBorder="1"/>
    <xf numFmtId="164" fontId="12" fillId="2" borderId="1" xfId="1" applyNumberFormat="1" applyFont="1" applyFill="1" applyBorder="1"/>
    <xf numFmtId="164" fontId="12" fillId="2" borderId="2" xfId="1" applyNumberFormat="1" applyFont="1" applyFill="1" applyBorder="1"/>
    <xf numFmtId="1" fontId="12" fillId="2" borderId="2" xfId="1" applyNumberFormat="1" applyFont="1" applyFill="1" applyBorder="1"/>
    <xf numFmtId="164" fontId="12" fillId="2" borderId="1" xfId="1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/>
    </xf>
    <xf numFmtId="0" fontId="10" fillId="2" borderId="1" xfId="1" applyFont="1" applyFill="1" applyBorder="1" applyAlignment="1">
      <alignment horizontal="left" wrapText="1"/>
    </xf>
    <xf numFmtId="164" fontId="13" fillId="2" borderId="1" xfId="1" applyNumberFormat="1" applyFont="1" applyFill="1" applyBorder="1"/>
    <xf numFmtId="164" fontId="14" fillId="2" borderId="1" xfId="2" applyNumberFormat="1" applyFont="1" applyFill="1" applyBorder="1" applyAlignment="1" applyProtection="1"/>
    <xf numFmtId="0" fontId="8" fillId="2" borderId="1" xfId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right"/>
    </xf>
    <xf numFmtId="164" fontId="8" fillId="2" borderId="1" xfId="1" applyNumberFormat="1" applyFont="1" applyFill="1" applyBorder="1" applyAlignment="1">
      <alignment vertical="center"/>
    </xf>
    <xf numFmtId="1" fontId="8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/>
    <xf numFmtId="1" fontId="14" fillId="2" borderId="2" xfId="3" applyNumberFormat="1" applyFont="1" applyFill="1" applyBorder="1" applyAlignment="1" applyProtection="1">
      <alignment vertical="center"/>
    </xf>
    <xf numFmtId="164" fontId="16" fillId="2" borderId="1" xfId="1" applyNumberFormat="1" applyFont="1" applyFill="1" applyBorder="1"/>
    <xf numFmtId="164" fontId="16" fillId="2" borderId="2" xfId="1" applyNumberFormat="1" applyFont="1" applyFill="1" applyBorder="1"/>
    <xf numFmtId="164" fontId="8" fillId="2" borderId="2" xfId="1" applyNumberFormat="1" applyFont="1" applyFill="1" applyBorder="1" applyAlignment="1">
      <alignment vertical="center"/>
    </xf>
    <xf numFmtId="49" fontId="13" fillId="2" borderId="12" xfId="1" applyNumberFormat="1" applyFont="1" applyFill="1" applyBorder="1" applyAlignment="1">
      <alignment horizontal="right"/>
    </xf>
    <xf numFmtId="0" fontId="12" fillId="2" borderId="2" xfId="1" applyFont="1" applyFill="1" applyBorder="1" applyAlignment="1">
      <alignment horizontal="right"/>
    </xf>
    <xf numFmtId="164" fontId="12" fillId="2" borderId="13" xfId="1" applyNumberFormat="1" applyFont="1" applyFill="1" applyBorder="1"/>
    <xf numFmtId="164" fontId="12" fillId="2" borderId="12" xfId="1" applyNumberFormat="1" applyFont="1" applyFill="1" applyBorder="1"/>
    <xf numFmtId="0" fontId="10" fillId="2" borderId="14" xfId="1" applyFont="1" applyFill="1" applyBorder="1" applyAlignment="1">
      <alignment horizontal="left"/>
    </xf>
    <xf numFmtId="49" fontId="10" fillId="2" borderId="15" xfId="1" applyNumberFormat="1" applyFont="1" applyFill="1" applyBorder="1" applyAlignment="1">
      <alignment horizontal="right"/>
    </xf>
    <xf numFmtId="164" fontId="10" fillId="0" borderId="12" xfId="1" applyNumberFormat="1" applyFont="1" applyBorder="1"/>
    <xf numFmtId="164" fontId="10" fillId="0" borderId="14" xfId="1" applyNumberFormat="1" applyFont="1" applyBorder="1"/>
    <xf numFmtId="0" fontId="12" fillId="2" borderId="3" xfId="1" applyFont="1" applyFill="1" applyBorder="1" applyAlignment="1">
      <alignment horizontal="right"/>
    </xf>
    <xf numFmtId="49" fontId="10" fillId="2" borderId="3" xfId="1" applyNumberFormat="1" applyFont="1" applyFill="1" applyBorder="1" applyAlignment="1">
      <alignment horizontal="right"/>
    </xf>
    <xf numFmtId="164" fontId="12" fillId="2" borderId="3" xfId="1" applyNumberFormat="1" applyFont="1" applyFill="1" applyBorder="1"/>
    <xf numFmtId="164" fontId="12" fillId="2" borderId="16" xfId="1" applyNumberFormat="1" applyFont="1" applyFill="1" applyBorder="1"/>
    <xf numFmtId="0" fontId="17" fillId="0" borderId="3" xfId="1" applyFont="1" applyBorder="1"/>
    <xf numFmtId="0" fontId="10" fillId="2" borderId="11" xfId="1" applyFont="1" applyFill="1" applyBorder="1" applyAlignment="1">
      <alignment horizontal="left"/>
    </xf>
    <xf numFmtId="49" fontId="10" fillId="2" borderId="11" xfId="1" applyNumberFormat="1" applyFont="1" applyFill="1" applyBorder="1" applyAlignment="1">
      <alignment horizontal="right"/>
    </xf>
    <xf numFmtId="164" fontId="16" fillId="2" borderId="4" xfId="1" applyNumberFormat="1" applyFont="1" applyFill="1" applyBorder="1"/>
    <xf numFmtId="0" fontId="1" fillId="0" borderId="0" xfId="1" applyAlignment="1">
      <alignment horizontal="left"/>
    </xf>
    <xf numFmtId="0" fontId="8" fillId="2" borderId="11" xfId="1" applyFont="1" applyFill="1" applyBorder="1" applyAlignment="1">
      <alignment vertical="center"/>
    </xf>
    <xf numFmtId="0" fontId="12" fillId="2" borderId="15" xfId="1" applyFont="1" applyFill="1" applyBorder="1" applyAlignment="1">
      <alignment horizontal="right"/>
    </xf>
    <xf numFmtId="0" fontId="8" fillId="2" borderId="3" xfId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horizontal="right"/>
    </xf>
    <xf numFmtId="164" fontId="8" fillId="2" borderId="3" xfId="1" applyNumberFormat="1" applyFont="1" applyFill="1" applyBorder="1" applyAlignment="1">
      <alignment vertical="center"/>
    </xf>
    <xf numFmtId="1" fontId="8" fillId="2" borderId="3" xfId="1" applyNumberFormat="1" applyFont="1" applyFill="1" applyBorder="1" applyAlignment="1">
      <alignment vertical="center"/>
    </xf>
    <xf numFmtId="1" fontId="8" fillId="2" borderId="16" xfId="1" applyNumberFormat="1" applyFont="1" applyFill="1" applyBorder="1" applyAlignment="1">
      <alignment vertical="center"/>
    </xf>
    <xf numFmtId="0" fontId="10" fillId="2" borderId="3" xfId="1" applyFont="1" applyFill="1" applyBorder="1" applyAlignment="1">
      <alignment horizontal="left"/>
    </xf>
    <xf numFmtId="164" fontId="10" fillId="2" borderId="3" xfId="1" applyNumberFormat="1" applyFont="1" applyFill="1" applyBorder="1"/>
    <xf numFmtId="164" fontId="10" fillId="2" borderId="16" xfId="1" applyNumberFormat="1" applyFont="1" applyFill="1" applyBorder="1"/>
    <xf numFmtId="49" fontId="13" fillId="2" borderId="3" xfId="1" applyNumberFormat="1" applyFont="1" applyFill="1" applyBorder="1" applyAlignment="1">
      <alignment horizontal="right"/>
    </xf>
    <xf numFmtId="1" fontId="12" fillId="2" borderId="3" xfId="1" applyNumberFormat="1" applyFont="1" applyFill="1" applyBorder="1"/>
    <xf numFmtId="1" fontId="12" fillId="2" borderId="16" xfId="1" applyNumberFormat="1" applyFont="1" applyFill="1" applyBorder="1"/>
    <xf numFmtId="164" fontId="16" fillId="2" borderId="3" xfId="1" applyNumberFormat="1" applyFont="1" applyFill="1" applyBorder="1"/>
    <xf numFmtId="0" fontId="8" fillId="2" borderId="17" xfId="1" applyFont="1" applyFill="1" applyBorder="1" applyAlignment="1">
      <alignment horizontal="center" vertical="top" wrapText="1"/>
    </xf>
    <xf numFmtId="1" fontId="16" fillId="2" borderId="2" xfId="1" applyNumberFormat="1" applyFont="1" applyFill="1" applyBorder="1"/>
    <xf numFmtId="0" fontId="10" fillId="2" borderId="12" xfId="1" applyFont="1" applyFill="1" applyBorder="1" applyAlignment="1">
      <alignment horizontal="left"/>
    </xf>
    <xf numFmtId="49" fontId="10" fillId="2" borderId="12" xfId="1" applyNumberFormat="1" applyFont="1" applyFill="1" applyBorder="1" applyAlignment="1">
      <alignment horizontal="right"/>
    </xf>
    <xf numFmtId="164" fontId="10" fillId="2" borderId="12" xfId="1" applyNumberFormat="1" applyFont="1" applyFill="1" applyBorder="1"/>
    <xf numFmtId="164" fontId="10" fillId="2" borderId="14" xfId="1" applyNumberFormat="1" applyFont="1" applyFill="1" applyBorder="1"/>
    <xf numFmtId="49" fontId="10" fillId="2" borderId="13" xfId="1" applyNumberFormat="1" applyFont="1" applyFill="1" applyBorder="1" applyAlignment="1">
      <alignment horizontal="right"/>
    </xf>
    <xf numFmtId="0" fontId="12" fillId="2" borderId="0" xfId="1" applyFont="1" applyFill="1" applyAlignment="1">
      <alignment horizontal="right"/>
    </xf>
    <xf numFmtId="0" fontId="8" fillId="2" borderId="15" xfId="1" applyFont="1" applyFill="1" applyBorder="1" applyAlignment="1">
      <alignment horizontal="center" vertical="top" wrapText="1"/>
    </xf>
    <xf numFmtId="1" fontId="16" fillId="2" borderId="4" xfId="1" applyNumberFormat="1" applyFont="1" applyFill="1" applyBorder="1"/>
    <xf numFmtId="49" fontId="10" fillId="2" borderId="2" xfId="1" applyNumberFormat="1" applyFont="1" applyFill="1" applyBorder="1" applyAlignment="1">
      <alignment horizontal="right"/>
    </xf>
    <xf numFmtId="0" fontId="12" fillId="0" borderId="1" xfId="1" applyFont="1" applyBorder="1"/>
    <xf numFmtId="0" fontId="17" fillId="0" borderId="2" xfId="1" applyFont="1" applyBorder="1"/>
    <xf numFmtId="0" fontId="5" fillId="2" borderId="15" xfId="1" applyFont="1" applyFill="1" applyBorder="1" applyAlignment="1">
      <alignment horizontal="center" vertical="top" wrapText="1"/>
    </xf>
    <xf numFmtId="49" fontId="8" fillId="2" borderId="2" xfId="1" applyNumberFormat="1" applyFont="1" applyFill="1" applyBorder="1" applyAlignment="1">
      <alignment horizontal="right"/>
    </xf>
    <xf numFmtId="49" fontId="5" fillId="2" borderId="1" xfId="1" applyNumberFormat="1" applyFont="1" applyFill="1" applyBorder="1" applyAlignment="1">
      <alignment horizontal="right"/>
    </xf>
    <xf numFmtId="49" fontId="8" fillId="2" borderId="12" xfId="1" applyNumberFormat="1" applyFont="1" applyFill="1" applyBorder="1" applyAlignment="1">
      <alignment horizontal="right"/>
    </xf>
    <xf numFmtId="164" fontId="8" fillId="2" borderId="12" xfId="1" applyNumberFormat="1" applyFont="1" applyFill="1" applyBorder="1" applyAlignment="1">
      <alignment vertical="center"/>
    </xf>
    <xf numFmtId="1" fontId="8" fillId="2" borderId="14" xfId="1" applyNumberFormat="1" applyFont="1" applyFill="1" applyBorder="1" applyAlignment="1">
      <alignment vertical="center"/>
    </xf>
    <xf numFmtId="0" fontId="10" fillId="0" borderId="0" xfId="1" applyFont="1"/>
    <xf numFmtId="0" fontId="10" fillId="0" borderId="2" xfId="1" applyFont="1" applyBorder="1"/>
    <xf numFmtId="49" fontId="13" fillId="2" borderId="11" xfId="1" applyNumberFormat="1" applyFont="1" applyFill="1" applyBorder="1" applyAlignment="1">
      <alignment horizontal="right"/>
    </xf>
    <xf numFmtId="0" fontId="0" fillId="0" borderId="0" xfId="1" applyFont="1"/>
    <xf numFmtId="0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vertical="center"/>
    </xf>
    <xf numFmtId="49" fontId="5" fillId="2" borderId="12" xfId="1" applyNumberFormat="1" applyFont="1" applyFill="1" applyBorder="1" applyAlignment="1">
      <alignment horizontal="right"/>
    </xf>
    <xf numFmtId="164" fontId="5" fillId="2" borderId="12" xfId="1" applyNumberFormat="1" applyFont="1" applyFill="1" applyBorder="1" applyAlignment="1">
      <alignment vertical="center"/>
    </xf>
    <xf numFmtId="0" fontId="5" fillId="2" borderId="1" xfId="1" applyFont="1" applyFill="1" applyBorder="1"/>
    <xf numFmtId="0" fontId="5" fillId="2" borderId="3" xfId="1" applyFont="1" applyFill="1" applyBorder="1"/>
    <xf numFmtId="0" fontId="19" fillId="2" borderId="3" xfId="1" applyFont="1" applyFill="1" applyBorder="1"/>
    <xf numFmtId="49" fontId="5" fillId="2" borderId="11" xfId="1" applyNumberFormat="1" applyFont="1" applyFill="1" applyBorder="1" applyAlignment="1">
      <alignment horizontal="right"/>
    </xf>
    <xf numFmtId="164" fontId="5" fillId="2" borderId="11" xfId="1" applyNumberFormat="1" applyFont="1" applyFill="1" applyBorder="1" applyAlignment="1">
      <alignment vertical="center"/>
    </xf>
    <xf numFmtId="0" fontId="19" fillId="2" borderId="1" xfId="1" applyFont="1" applyFill="1" applyBorder="1"/>
    <xf numFmtId="164" fontId="13" fillId="2" borderId="2" xfId="1" applyNumberFormat="1" applyFont="1" applyFill="1" applyBorder="1"/>
    <xf numFmtId="164" fontId="5" fillId="2" borderId="1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vertical="center"/>
    </xf>
    <xf numFmtId="0" fontId="0" fillId="0" borderId="1" xfId="1" applyFont="1" applyBorder="1"/>
    <xf numFmtId="164" fontId="10" fillId="0" borderId="1" xfId="1" applyNumberFormat="1" applyFont="1" applyBorder="1"/>
    <xf numFmtId="1" fontId="10" fillId="0" borderId="2" xfId="1" applyNumberFormat="1" applyFont="1" applyBorder="1"/>
    <xf numFmtId="164" fontId="10" fillId="0" borderId="2" xfId="1" applyNumberFormat="1" applyFont="1" applyBorder="1"/>
    <xf numFmtId="0" fontId="1" fillId="0" borderId="1" xfId="1" applyBorder="1"/>
    <xf numFmtId="0" fontId="13" fillId="0" borderId="1" xfId="1" applyFont="1" applyBorder="1"/>
    <xf numFmtId="164" fontId="12" fillId="0" borderId="1" xfId="1" applyNumberFormat="1" applyFont="1" applyBorder="1"/>
    <xf numFmtId="164" fontId="12" fillId="0" borderId="2" xfId="1" applyNumberFormat="1" applyFont="1" applyBorder="1"/>
    <xf numFmtId="0" fontId="5" fillId="0" borderId="2" xfId="1" applyFont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right" vertical="center"/>
    </xf>
    <xf numFmtId="1" fontId="15" fillId="2" borderId="2" xfId="2" applyNumberFormat="1" applyFont="1" applyFill="1" applyBorder="1" applyAlignment="1" applyProtection="1"/>
    <xf numFmtId="164" fontId="14" fillId="2" borderId="2" xfId="3" applyNumberFormat="1" applyFont="1" applyFill="1" applyBorder="1" applyAlignment="1" applyProtection="1">
      <alignment vertical="center"/>
    </xf>
    <xf numFmtId="164" fontId="13" fillId="2" borderId="14" xfId="1" applyNumberFormat="1" applyFont="1" applyFill="1" applyBorder="1"/>
    <xf numFmtId="1" fontId="12" fillId="2" borderId="14" xfId="1" applyNumberFormat="1" applyFont="1" applyFill="1" applyBorder="1"/>
    <xf numFmtId="164" fontId="16" fillId="2" borderId="16" xfId="1" applyNumberFormat="1" applyFont="1" applyFill="1" applyBorder="1"/>
    <xf numFmtId="1" fontId="16" fillId="2" borderId="14" xfId="1" applyNumberFormat="1" applyFont="1" applyFill="1" applyBorder="1"/>
    <xf numFmtId="0" fontId="1" fillId="2" borderId="2" xfId="1" applyFill="1" applyBorder="1"/>
    <xf numFmtId="1" fontId="5" fillId="2" borderId="14" xfId="1" applyNumberFormat="1" applyFont="1" applyFill="1" applyBorder="1" applyAlignment="1">
      <alignment vertical="center"/>
    </xf>
    <xf numFmtId="1" fontId="5" fillId="2" borderId="4" xfId="1" applyNumberFormat="1" applyFont="1" applyFill="1" applyBorder="1" applyAlignment="1">
      <alignment vertical="center"/>
    </xf>
    <xf numFmtId="1" fontId="8" fillId="2" borderId="3" xfId="2" applyNumberFormat="1" applyFont="1" applyFill="1" applyBorder="1" applyAlignment="1" applyProtection="1">
      <alignment horizontal="right" vertical="center"/>
    </xf>
    <xf numFmtId="1" fontId="9" fillId="2" borderId="3" xfId="2" applyNumberFormat="1" applyFont="1" applyFill="1" applyBorder="1" applyAlignment="1" applyProtection="1"/>
    <xf numFmtId="164" fontId="8" fillId="2" borderId="3" xfId="1" applyNumberFormat="1" applyFont="1" applyFill="1" applyBorder="1" applyAlignment="1">
      <alignment horizontal="right" vertical="center"/>
    </xf>
    <xf numFmtId="164" fontId="10" fillId="2" borderId="3" xfId="3" applyNumberFormat="1" applyFont="1" applyFill="1" applyBorder="1" applyAlignment="1" applyProtection="1">
      <alignment vertical="center"/>
    </xf>
    <xf numFmtId="164" fontId="12" fillId="2" borderId="3" xfId="3" applyNumberFormat="1" applyFont="1" applyFill="1" applyBorder="1" applyAlignment="1" applyProtection="1">
      <alignment vertical="center"/>
    </xf>
    <xf numFmtId="164" fontId="14" fillId="2" borderId="3" xfId="2" applyNumberFormat="1" applyFont="1" applyFill="1" applyBorder="1" applyAlignment="1" applyProtection="1"/>
    <xf numFmtId="1" fontId="10" fillId="2" borderId="3" xfId="1" applyNumberFormat="1" applyFont="1" applyFill="1" applyBorder="1"/>
    <xf numFmtId="1" fontId="14" fillId="2" borderId="3" xfId="3" applyNumberFormat="1" applyFont="1" applyFill="1" applyBorder="1" applyAlignment="1" applyProtection="1">
      <alignment vertical="center"/>
    </xf>
    <xf numFmtId="164" fontId="10" fillId="0" borderId="3" xfId="1" applyNumberFormat="1" applyFont="1" applyBorder="1"/>
    <xf numFmtId="1" fontId="16" fillId="2" borderId="3" xfId="1" applyNumberFormat="1" applyFont="1" applyFill="1" applyBorder="1"/>
    <xf numFmtId="0" fontId="12" fillId="2" borderId="3" xfId="1" applyFont="1" applyFill="1" applyBorder="1"/>
    <xf numFmtId="0" fontId="10" fillId="0" borderId="3" xfId="1" applyFont="1" applyBorder="1"/>
    <xf numFmtId="164" fontId="8" fillId="4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/>
    <xf numFmtId="1" fontId="10" fillId="0" borderId="3" xfId="1" applyNumberFormat="1" applyFont="1" applyBorder="1"/>
    <xf numFmtId="164" fontId="12" fillId="0" borderId="3" xfId="1" applyNumberFormat="1" applyFont="1" applyBorder="1"/>
    <xf numFmtId="0" fontId="8" fillId="2" borderId="17" xfId="1" applyFont="1" applyFill="1" applyBorder="1" applyAlignment="1">
      <alignment horizontal="center" vertical="top" wrapText="1"/>
    </xf>
    <xf numFmtId="0" fontId="16" fillId="2" borderId="1" xfId="1" applyFont="1" applyFill="1" applyBorder="1" applyAlignment="1">
      <alignment horizontal="right"/>
    </xf>
    <xf numFmtId="0" fontId="8" fillId="2" borderId="15" xfId="1" applyFont="1" applyFill="1" applyBorder="1" applyAlignment="1">
      <alignment horizontal="center" vertical="top" wrapText="1"/>
    </xf>
    <xf numFmtId="0" fontId="1" fillId="2" borderId="4" xfId="1" applyFill="1" applyBorder="1"/>
    <xf numFmtId="1" fontId="8" fillId="2" borderId="1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8" fillId="2" borderId="1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top" wrapText="1"/>
    </xf>
    <xf numFmtId="0" fontId="8" fillId="2" borderId="14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7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4"/>
  <sheetViews>
    <sheetView tabSelected="1" workbookViewId="0">
      <selection activeCell="B4" sqref="B4"/>
    </sheetView>
  </sheetViews>
  <sheetFormatPr defaultColWidth="8.7109375" defaultRowHeight="12.75" x14ac:dyDescent="0.2"/>
  <cols>
    <col min="1" max="1" width="5.28515625" style="2" customWidth="1"/>
    <col min="2" max="2" width="63.5703125" style="2" customWidth="1"/>
    <col min="3" max="3" width="5.42578125" style="2" customWidth="1"/>
    <col min="4" max="5" width="8.140625" style="2" customWidth="1"/>
    <col min="6" max="6" width="10.85546875" style="2" customWidth="1"/>
    <col min="7" max="7" width="7.85546875" style="2" customWidth="1"/>
    <col min="8" max="253" width="8.7109375" style="2"/>
    <col min="254" max="254" width="5.28515625" style="2" customWidth="1"/>
    <col min="255" max="255" width="63.5703125" style="2" customWidth="1"/>
    <col min="256" max="256" width="5.42578125" style="2" customWidth="1"/>
    <col min="257" max="259" width="8.140625" style="2" customWidth="1"/>
    <col min="260" max="261" width="10.85546875" style="2" customWidth="1"/>
    <col min="262" max="262" width="7.85546875" style="2" customWidth="1"/>
    <col min="263" max="509" width="8.7109375" style="2"/>
    <col min="510" max="510" width="5.28515625" style="2" customWidth="1"/>
    <col min="511" max="511" width="63.5703125" style="2" customWidth="1"/>
    <col min="512" max="512" width="5.42578125" style="2" customWidth="1"/>
    <col min="513" max="515" width="8.140625" style="2" customWidth="1"/>
    <col min="516" max="517" width="10.85546875" style="2" customWidth="1"/>
    <col min="518" max="518" width="7.85546875" style="2" customWidth="1"/>
    <col min="519" max="765" width="8.7109375" style="2"/>
    <col min="766" max="766" width="5.28515625" style="2" customWidth="1"/>
    <col min="767" max="767" width="63.5703125" style="2" customWidth="1"/>
    <col min="768" max="768" width="5.42578125" style="2" customWidth="1"/>
    <col min="769" max="771" width="8.140625" style="2" customWidth="1"/>
    <col min="772" max="773" width="10.85546875" style="2" customWidth="1"/>
    <col min="774" max="774" width="7.85546875" style="2" customWidth="1"/>
    <col min="775" max="1021" width="8.7109375" style="2"/>
    <col min="1022" max="1022" width="5.28515625" style="2" customWidth="1"/>
    <col min="1023" max="1023" width="63.5703125" style="2" customWidth="1"/>
    <col min="1024" max="1024" width="5.42578125" style="2" customWidth="1"/>
    <col min="1025" max="1027" width="8.140625" style="2" customWidth="1"/>
    <col min="1028" max="1029" width="10.85546875" style="2" customWidth="1"/>
    <col min="1030" max="1030" width="7.85546875" style="2" customWidth="1"/>
    <col min="1031" max="1277" width="8.7109375" style="2"/>
    <col min="1278" max="1278" width="5.28515625" style="2" customWidth="1"/>
    <col min="1279" max="1279" width="63.5703125" style="2" customWidth="1"/>
    <col min="1280" max="1280" width="5.42578125" style="2" customWidth="1"/>
    <col min="1281" max="1283" width="8.140625" style="2" customWidth="1"/>
    <col min="1284" max="1285" width="10.85546875" style="2" customWidth="1"/>
    <col min="1286" max="1286" width="7.85546875" style="2" customWidth="1"/>
    <col min="1287" max="1533" width="8.7109375" style="2"/>
    <col min="1534" max="1534" width="5.28515625" style="2" customWidth="1"/>
    <col min="1535" max="1535" width="63.5703125" style="2" customWidth="1"/>
    <col min="1536" max="1536" width="5.42578125" style="2" customWidth="1"/>
    <col min="1537" max="1539" width="8.140625" style="2" customWidth="1"/>
    <col min="1540" max="1541" width="10.85546875" style="2" customWidth="1"/>
    <col min="1542" max="1542" width="7.85546875" style="2" customWidth="1"/>
    <col min="1543" max="1789" width="8.7109375" style="2"/>
    <col min="1790" max="1790" width="5.28515625" style="2" customWidth="1"/>
    <col min="1791" max="1791" width="63.5703125" style="2" customWidth="1"/>
    <col min="1792" max="1792" width="5.42578125" style="2" customWidth="1"/>
    <col min="1793" max="1795" width="8.140625" style="2" customWidth="1"/>
    <col min="1796" max="1797" width="10.85546875" style="2" customWidth="1"/>
    <col min="1798" max="1798" width="7.85546875" style="2" customWidth="1"/>
    <col min="1799" max="2045" width="8.7109375" style="2"/>
    <col min="2046" max="2046" width="5.28515625" style="2" customWidth="1"/>
    <col min="2047" max="2047" width="63.5703125" style="2" customWidth="1"/>
    <col min="2048" max="2048" width="5.42578125" style="2" customWidth="1"/>
    <col min="2049" max="2051" width="8.140625" style="2" customWidth="1"/>
    <col min="2052" max="2053" width="10.85546875" style="2" customWidth="1"/>
    <col min="2054" max="2054" width="7.85546875" style="2" customWidth="1"/>
    <col min="2055" max="2301" width="8.7109375" style="2"/>
    <col min="2302" max="2302" width="5.28515625" style="2" customWidth="1"/>
    <col min="2303" max="2303" width="63.5703125" style="2" customWidth="1"/>
    <col min="2304" max="2304" width="5.42578125" style="2" customWidth="1"/>
    <col min="2305" max="2307" width="8.140625" style="2" customWidth="1"/>
    <col min="2308" max="2309" width="10.85546875" style="2" customWidth="1"/>
    <col min="2310" max="2310" width="7.85546875" style="2" customWidth="1"/>
    <col min="2311" max="2557" width="8.7109375" style="2"/>
    <col min="2558" max="2558" width="5.28515625" style="2" customWidth="1"/>
    <col min="2559" max="2559" width="63.5703125" style="2" customWidth="1"/>
    <col min="2560" max="2560" width="5.42578125" style="2" customWidth="1"/>
    <col min="2561" max="2563" width="8.140625" style="2" customWidth="1"/>
    <col min="2564" max="2565" width="10.85546875" style="2" customWidth="1"/>
    <col min="2566" max="2566" width="7.85546875" style="2" customWidth="1"/>
    <col min="2567" max="2813" width="8.7109375" style="2"/>
    <col min="2814" max="2814" width="5.28515625" style="2" customWidth="1"/>
    <col min="2815" max="2815" width="63.5703125" style="2" customWidth="1"/>
    <col min="2816" max="2816" width="5.42578125" style="2" customWidth="1"/>
    <col min="2817" max="2819" width="8.140625" style="2" customWidth="1"/>
    <col min="2820" max="2821" width="10.85546875" style="2" customWidth="1"/>
    <col min="2822" max="2822" width="7.85546875" style="2" customWidth="1"/>
    <col min="2823" max="3069" width="8.7109375" style="2"/>
    <col min="3070" max="3070" width="5.28515625" style="2" customWidth="1"/>
    <col min="3071" max="3071" width="63.5703125" style="2" customWidth="1"/>
    <col min="3072" max="3072" width="5.42578125" style="2" customWidth="1"/>
    <col min="3073" max="3075" width="8.140625" style="2" customWidth="1"/>
    <col min="3076" max="3077" width="10.85546875" style="2" customWidth="1"/>
    <col min="3078" max="3078" width="7.85546875" style="2" customWidth="1"/>
    <col min="3079" max="3325" width="8.7109375" style="2"/>
    <col min="3326" max="3326" width="5.28515625" style="2" customWidth="1"/>
    <col min="3327" max="3327" width="63.5703125" style="2" customWidth="1"/>
    <col min="3328" max="3328" width="5.42578125" style="2" customWidth="1"/>
    <col min="3329" max="3331" width="8.140625" style="2" customWidth="1"/>
    <col min="3332" max="3333" width="10.85546875" style="2" customWidth="1"/>
    <col min="3334" max="3334" width="7.85546875" style="2" customWidth="1"/>
    <col min="3335" max="3581" width="8.7109375" style="2"/>
    <col min="3582" max="3582" width="5.28515625" style="2" customWidth="1"/>
    <col min="3583" max="3583" width="63.5703125" style="2" customWidth="1"/>
    <col min="3584" max="3584" width="5.42578125" style="2" customWidth="1"/>
    <col min="3585" max="3587" width="8.140625" style="2" customWidth="1"/>
    <col min="3588" max="3589" width="10.85546875" style="2" customWidth="1"/>
    <col min="3590" max="3590" width="7.85546875" style="2" customWidth="1"/>
    <col min="3591" max="3837" width="8.7109375" style="2"/>
    <col min="3838" max="3838" width="5.28515625" style="2" customWidth="1"/>
    <col min="3839" max="3839" width="63.5703125" style="2" customWidth="1"/>
    <col min="3840" max="3840" width="5.42578125" style="2" customWidth="1"/>
    <col min="3841" max="3843" width="8.140625" style="2" customWidth="1"/>
    <col min="3844" max="3845" width="10.85546875" style="2" customWidth="1"/>
    <col min="3846" max="3846" width="7.85546875" style="2" customWidth="1"/>
    <col min="3847" max="4093" width="8.7109375" style="2"/>
    <col min="4094" max="4094" width="5.28515625" style="2" customWidth="1"/>
    <col min="4095" max="4095" width="63.5703125" style="2" customWidth="1"/>
    <col min="4096" max="4096" width="5.42578125" style="2" customWidth="1"/>
    <col min="4097" max="4099" width="8.140625" style="2" customWidth="1"/>
    <col min="4100" max="4101" width="10.85546875" style="2" customWidth="1"/>
    <col min="4102" max="4102" width="7.85546875" style="2" customWidth="1"/>
    <col min="4103" max="4349" width="8.7109375" style="2"/>
    <col min="4350" max="4350" width="5.28515625" style="2" customWidth="1"/>
    <col min="4351" max="4351" width="63.5703125" style="2" customWidth="1"/>
    <col min="4352" max="4352" width="5.42578125" style="2" customWidth="1"/>
    <col min="4353" max="4355" width="8.140625" style="2" customWidth="1"/>
    <col min="4356" max="4357" width="10.85546875" style="2" customWidth="1"/>
    <col min="4358" max="4358" width="7.85546875" style="2" customWidth="1"/>
    <col min="4359" max="4605" width="8.7109375" style="2"/>
    <col min="4606" max="4606" width="5.28515625" style="2" customWidth="1"/>
    <col min="4607" max="4607" width="63.5703125" style="2" customWidth="1"/>
    <col min="4608" max="4608" width="5.42578125" style="2" customWidth="1"/>
    <col min="4609" max="4611" width="8.140625" style="2" customWidth="1"/>
    <col min="4612" max="4613" width="10.85546875" style="2" customWidth="1"/>
    <col min="4614" max="4614" width="7.85546875" style="2" customWidth="1"/>
    <col min="4615" max="4861" width="8.7109375" style="2"/>
    <col min="4862" max="4862" width="5.28515625" style="2" customWidth="1"/>
    <col min="4863" max="4863" width="63.5703125" style="2" customWidth="1"/>
    <col min="4864" max="4864" width="5.42578125" style="2" customWidth="1"/>
    <col min="4865" max="4867" width="8.140625" style="2" customWidth="1"/>
    <col min="4868" max="4869" width="10.85546875" style="2" customWidth="1"/>
    <col min="4870" max="4870" width="7.85546875" style="2" customWidth="1"/>
    <col min="4871" max="5117" width="8.7109375" style="2"/>
    <col min="5118" max="5118" width="5.28515625" style="2" customWidth="1"/>
    <col min="5119" max="5119" width="63.5703125" style="2" customWidth="1"/>
    <col min="5120" max="5120" width="5.42578125" style="2" customWidth="1"/>
    <col min="5121" max="5123" width="8.140625" style="2" customWidth="1"/>
    <col min="5124" max="5125" width="10.85546875" style="2" customWidth="1"/>
    <col min="5126" max="5126" width="7.85546875" style="2" customWidth="1"/>
    <col min="5127" max="5373" width="8.7109375" style="2"/>
    <col min="5374" max="5374" width="5.28515625" style="2" customWidth="1"/>
    <col min="5375" max="5375" width="63.5703125" style="2" customWidth="1"/>
    <col min="5376" max="5376" width="5.42578125" style="2" customWidth="1"/>
    <col min="5377" max="5379" width="8.140625" style="2" customWidth="1"/>
    <col min="5380" max="5381" width="10.85546875" style="2" customWidth="1"/>
    <col min="5382" max="5382" width="7.85546875" style="2" customWidth="1"/>
    <col min="5383" max="5629" width="8.7109375" style="2"/>
    <col min="5630" max="5630" width="5.28515625" style="2" customWidth="1"/>
    <col min="5631" max="5631" width="63.5703125" style="2" customWidth="1"/>
    <col min="5632" max="5632" width="5.42578125" style="2" customWidth="1"/>
    <col min="5633" max="5635" width="8.140625" style="2" customWidth="1"/>
    <col min="5636" max="5637" width="10.85546875" style="2" customWidth="1"/>
    <col min="5638" max="5638" width="7.85546875" style="2" customWidth="1"/>
    <col min="5639" max="5885" width="8.7109375" style="2"/>
    <col min="5886" max="5886" width="5.28515625" style="2" customWidth="1"/>
    <col min="5887" max="5887" width="63.5703125" style="2" customWidth="1"/>
    <col min="5888" max="5888" width="5.42578125" style="2" customWidth="1"/>
    <col min="5889" max="5891" width="8.140625" style="2" customWidth="1"/>
    <col min="5892" max="5893" width="10.85546875" style="2" customWidth="1"/>
    <col min="5894" max="5894" width="7.85546875" style="2" customWidth="1"/>
    <col min="5895" max="6141" width="8.7109375" style="2"/>
    <col min="6142" max="6142" width="5.28515625" style="2" customWidth="1"/>
    <col min="6143" max="6143" width="63.5703125" style="2" customWidth="1"/>
    <col min="6144" max="6144" width="5.42578125" style="2" customWidth="1"/>
    <col min="6145" max="6147" width="8.140625" style="2" customWidth="1"/>
    <col min="6148" max="6149" width="10.85546875" style="2" customWidth="1"/>
    <col min="6150" max="6150" width="7.85546875" style="2" customWidth="1"/>
    <col min="6151" max="6397" width="8.7109375" style="2"/>
    <col min="6398" max="6398" width="5.28515625" style="2" customWidth="1"/>
    <col min="6399" max="6399" width="63.5703125" style="2" customWidth="1"/>
    <col min="6400" max="6400" width="5.42578125" style="2" customWidth="1"/>
    <col min="6401" max="6403" width="8.140625" style="2" customWidth="1"/>
    <col min="6404" max="6405" width="10.85546875" style="2" customWidth="1"/>
    <col min="6406" max="6406" width="7.85546875" style="2" customWidth="1"/>
    <col min="6407" max="6653" width="8.7109375" style="2"/>
    <col min="6654" max="6654" width="5.28515625" style="2" customWidth="1"/>
    <col min="6655" max="6655" width="63.5703125" style="2" customWidth="1"/>
    <col min="6656" max="6656" width="5.42578125" style="2" customWidth="1"/>
    <col min="6657" max="6659" width="8.140625" style="2" customWidth="1"/>
    <col min="6660" max="6661" width="10.85546875" style="2" customWidth="1"/>
    <col min="6662" max="6662" width="7.85546875" style="2" customWidth="1"/>
    <col min="6663" max="6909" width="8.7109375" style="2"/>
    <col min="6910" max="6910" width="5.28515625" style="2" customWidth="1"/>
    <col min="6911" max="6911" width="63.5703125" style="2" customWidth="1"/>
    <col min="6912" max="6912" width="5.42578125" style="2" customWidth="1"/>
    <col min="6913" max="6915" width="8.140625" style="2" customWidth="1"/>
    <col min="6916" max="6917" width="10.85546875" style="2" customWidth="1"/>
    <col min="6918" max="6918" width="7.85546875" style="2" customWidth="1"/>
    <col min="6919" max="7165" width="8.7109375" style="2"/>
    <col min="7166" max="7166" width="5.28515625" style="2" customWidth="1"/>
    <col min="7167" max="7167" width="63.5703125" style="2" customWidth="1"/>
    <col min="7168" max="7168" width="5.42578125" style="2" customWidth="1"/>
    <col min="7169" max="7171" width="8.140625" style="2" customWidth="1"/>
    <col min="7172" max="7173" width="10.85546875" style="2" customWidth="1"/>
    <col min="7174" max="7174" width="7.85546875" style="2" customWidth="1"/>
    <col min="7175" max="7421" width="8.7109375" style="2"/>
    <col min="7422" max="7422" width="5.28515625" style="2" customWidth="1"/>
    <col min="7423" max="7423" width="63.5703125" style="2" customWidth="1"/>
    <col min="7424" max="7424" width="5.42578125" style="2" customWidth="1"/>
    <col min="7425" max="7427" width="8.140625" style="2" customWidth="1"/>
    <col min="7428" max="7429" width="10.85546875" style="2" customWidth="1"/>
    <col min="7430" max="7430" width="7.85546875" style="2" customWidth="1"/>
    <col min="7431" max="7677" width="8.7109375" style="2"/>
    <col min="7678" max="7678" width="5.28515625" style="2" customWidth="1"/>
    <col min="7679" max="7679" width="63.5703125" style="2" customWidth="1"/>
    <col min="7680" max="7680" width="5.42578125" style="2" customWidth="1"/>
    <col min="7681" max="7683" width="8.140625" style="2" customWidth="1"/>
    <col min="7684" max="7685" width="10.85546875" style="2" customWidth="1"/>
    <col min="7686" max="7686" width="7.85546875" style="2" customWidth="1"/>
    <col min="7687" max="7933" width="8.7109375" style="2"/>
    <col min="7934" max="7934" width="5.28515625" style="2" customWidth="1"/>
    <col min="7935" max="7935" width="63.5703125" style="2" customWidth="1"/>
    <col min="7936" max="7936" width="5.42578125" style="2" customWidth="1"/>
    <col min="7937" max="7939" width="8.140625" style="2" customWidth="1"/>
    <col min="7940" max="7941" width="10.85546875" style="2" customWidth="1"/>
    <col min="7942" max="7942" width="7.85546875" style="2" customWidth="1"/>
    <col min="7943" max="8189" width="8.7109375" style="2"/>
    <col min="8190" max="8190" width="5.28515625" style="2" customWidth="1"/>
    <col min="8191" max="8191" width="63.5703125" style="2" customWidth="1"/>
    <col min="8192" max="8192" width="5.42578125" style="2" customWidth="1"/>
    <col min="8193" max="8195" width="8.140625" style="2" customWidth="1"/>
    <col min="8196" max="8197" width="10.85546875" style="2" customWidth="1"/>
    <col min="8198" max="8198" width="7.85546875" style="2" customWidth="1"/>
    <col min="8199" max="8445" width="8.7109375" style="2"/>
    <col min="8446" max="8446" width="5.28515625" style="2" customWidth="1"/>
    <col min="8447" max="8447" width="63.5703125" style="2" customWidth="1"/>
    <col min="8448" max="8448" width="5.42578125" style="2" customWidth="1"/>
    <col min="8449" max="8451" width="8.140625" style="2" customWidth="1"/>
    <col min="8452" max="8453" width="10.85546875" style="2" customWidth="1"/>
    <col min="8454" max="8454" width="7.85546875" style="2" customWidth="1"/>
    <col min="8455" max="8701" width="8.7109375" style="2"/>
    <col min="8702" max="8702" width="5.28515625" style="2" customWidth="1"/>
    <col min="8703" max="8703" width="63.5703125" style="2" customWidth="1"/>
    <col min="8704" max="8704" width="5.42578125" style="2" customWidth="1"/>
    <col min="8705" max="8707" width="8.140625" style="2" customWidth="1"/>
    <col min="8708" max="8709" width="10.85546875" style="2" customWidth="1"/>
    <col min="8710" max="8710" width="7.85546875" style="2" customWidth="1"/>
    <col min="8711" max="8957" width="8.7109375" style="2"/>
    <col min="8958" max="8958" width="5.28515625" style="2" customWidth="1"/>
    <col min="8959" max="8959" width="63.5703125" style="2" customWidth="1"/>
    <col min="8960" max="8960" width="5.42578125" style="2" customWidth="1"/>
    <col min="8961" max="8963" width="8.140625" style="2" customWidth="1"/>
    <col min="8964" max="8965" width="10.85546875" style="2" customWidth="1"/>
    <col min="8966" max="8966" width="7.85546875" style="2" customWidth="1"/>
    <col min="8967" max="9213" width="8.7109375" style="2"/>
    <col min="9214" max="9214" width="5.28515625" style="2" customWidth="1"/>
    <col min="9215" max="9215" width="63.5703125" style="2" customWidth="1"/>
    <col min="9216" max="9216" width="5.42578125" style="2" customWidth="1"/>
    <col min="9217" max="9219" width="8.140625" style="2" customWidth="1"/>
    <col min="9220" max="9221" width="10.85546875" style="2" customWidth="1"/>
    <col min="9222" max="9222" width="7.85546875" style="2" customWidth="1"/>
    <col min="9223" max="9469" width="8.7109375" style="2"/>
    <col min="9470" max="9470" width="5.28515625" style="2" customWidth="1"/>
    <col min="9471" max="9471" width="63.5703125" style="2" customWidth="1"/>
    <col min="9472" max="9472" width="5.42578125" style="2" customWidth="1"/>
    <col min="9473" max="9475" width="8.140625" style="2" customWidth="1"/>
    <col min="9476" max="9477" width="10.85546875" style="2" customWidth="1"/>
    <col min="9478" max="9478" width="7.85546875" style="2" customWidth="1"/>
    <col min="9479" max="9725" width="8.7109375" style="2"/>
    <col min="9726" max="9726" width="5.28515625" style="2" customWidth="1"/>
    <col min="9727" max="9727" width="63.5703125" style="2" customWidth="1"/>
    <col min="9728" max="9728" width="5.42578125" style="2" customWidth="1"/>
    <col min="9729" max="9731" width="8.140625" style="2" customWidth="1"/>
    <col min="9732" max="9733" width="10.85546875" style="2" customWidth="1"/>
    <col min="9734" max="9734" width="7.85546875" style="2" customWidth="1"/>
    <col min="9735" max="9981" width="8.7109375" style="2"/>
    <col min="9982" max="9982" width="5.28515625" style="2" customWidth="1"/>
    <col min="9983" max="9983" width="63.5703125" style="2" customWidth="1"/>
    <col min="9984" max="9984" width="5.42578125" style="2" customWidth="1"/>
    <col min="9985" max="9987" width="8.140625" style="2" customWidth="1"/>
    <col min="9988" max="9989" width="10.85546875" style="2" customWidth="1"/>
    <col min="9990" max="9990" width="7.85546875" style="2" customWidth="1"/>
    <col min="9991" max="10237" width="8.7109375" style="2"/>
    <col min="10238" max="10238" width="5.28515625" style="2" customWidth="1"/>
    <col min="10239" max="10239" width="63.5703125" style="2" customWidth="1"/>
    <col min="10240" max="10240" width="5.42578125" style="2" customWidth="1"/>
    <col min="10241" max="10243" width="8.140625" style="2" customWidth="1"/>
    <col min="10244" max="10245" width="10.85546875" style="2" customWidth="1"/>
    <col min="10246" max="10246" width="7.85546875" style="2" customWidth="1"/>
    <col min="10247" max="10493" width="8.7109375" style="2"/>
    <col min="10494" max="10494" width="5.28515625" style="2" customWidth="1"/>
    <col min="10495" max="10495" width="63.5703125" style="2" customWidth="1"/>
    <col min="10496" max="10496" width="5.42578125" style="2" customWidth="1"/>
    <col min="10497" max="10499" width="8.140625" style="2" customWidth="1"/>
    <col min="10500" max="10501" width="10.85546875" style="2" customWidth="1"/>
    <col min="10502" max="10502" width="7.85546875" style="2" customWidth="1"/>
    <col min="10503" max="10749" width="8.7109375" style="2"/>
    <col min="10750" max="10750" width="5.28515625" style="2" customWidth="1"/>
    <col min="10751" max="10751" width="63.5703125" style="2" customWidth="1"/>
    <col min="10752" max="10752" width="5.42578125" style="2" customWidth="1"/>
    <col min="10753" max="10755" width="8.140625" style="2" customWidth="1"/>
    <col min="10756" max="10757" width="10.85546875" style="2" customWidth="1"/>
    <col min="10758" max="10758" width="7.85546875" style="2" customWidth="1"/>
    <col min="10759" max="11005" width="8.7109375" style="2"/>
    <col min="11006" max="11006" width="5.28515625" style="2" customWidth="1"/>
    <col min="11007" max="11007" width="63.5703125" style="2" customWidth="1"/>
    <col min="11008" max="11008" width="5.42578125" style="2" customWidth="1"/>
    <col min="11009" max="11011" width="8.140625" style="2" customWidth="1"/>
    <col min="11012" max="11013" width="10.85546875" style="2" customWidth="1"/>
    <col min="11014" max="11014" width="7.85546875" style="2" customWidth="1"/>
    <col min="11015" max="11261" width="8.7109375" style="2"/>
    <col min="11262" max="11262" width="5.28515625" style="2" customWidth="1"/>
    <col min="11263" max="11263" width="63.5703125" style="2" customWidth="1"/>
    <col min="11264" max="11264" width="5.42578125" style="2" customWidth="1"/>
    <col min="11265" max="11267" width="8.140625" style="2" customWidth="1"/>
    <col min="11268" max="11269" width="10.85546875" style="2" customWidth="1"/>
    <col min="11270" max="11270" width="7.85546875" style="2" customWidth="1"/>
    <col min="11271" max="11517" width="8.7109375" style="2"/>
    <col min="11518" max="11518" width="5.28515625" style="2" customWidth="1"/>
    <col min="11519" max="11519" width="63.5703125" style="2" customWidth="1"/>
    <col min="11520" max="11520" width="5.42578125" style="2" customWidth="1"/>
    <col min="11521" max="11523" width="8.140625" style="2" customWidth="1"/>
    <col min="11524" max="11525" width="10.85546875" style="2" customWidth="1"/>
    <col min="11526" max="11526" width="7.85546875" style="2" customWidth="1"/>
    <col min="11527" max="11773" width="8.7109375" style="2"/>
    <col min="11774" max="11774" width="5.28515625" style="2" customWidth="1"/>
    <col min="11775" max="11775" width="63.5703125" style="2" customWidth="1"/>
    <col min="11776" max="11776" width="5.42578125" style="2" customWidth="1"/>
    <col min="11777" max="11779" width="8.140625" style="2" customWidth="1"/>
    <col min="11780" max="11781" width="10.85546875" style="2" customWidth="1"/>
    <col min="11782" max="11782" width="7.85546875" style="2" customWidth="1"/>
    <col min="11783" max="12029" width="8.7109375" style="2"/>
    <col min="12030" max="12030" width="5.28515625" style="2" customWidth="1"/>
    <col min="12031" max="12031" width="63.5703125" style="2" customWidth="1"/>
    <col min="12032" max="12032" width="5.42578125" style="2" customWidth="1"/>
    <col min="12033" max="12035" width="8.140625" style="2" customWidth="1"/>
    <col min="12036" max="12037" width="10.85546875" style="2" customWidth="1"/>
    <col min="12038" max="12038" width="7.85546875" style="2" customWidth="1"/>
    <col min="12039" max="12285" width="8.7109375" style="2"/>
    <col min="12286" max="12286" width="5.28515625" style="2" customWidth="1"/>
    <col min="12287" max="12287" width="63.5703125" style="2" customWidth="1"/>
    <col min="12288" max="12288" width="5.42578125" style="2" customWidth="1"/>
    <col min="12289" max="12291" width="8.140625" style="2" customWidth="1"/>
    <col min="12292" max="12293" width="10.85546875" style="2" customWidth="1"/>
    <col min="12294" max="12294" width="7.85546875" style="2" customWidth="1"/>
    <col min="12295" max="12541" width="8.7109375" style="2"/>
    <col min="12542" max="12542" width="5.28515625" style="2" customWidth="1"/>
    <col min="12543" max="12543" width="63.5703125" style="2" customWidth="1"/>
    <col min="12544" max="12544" width="5.42578125" style="2" customWidth="1"/>
    <col min="12545" max="12547" width="8.140625" style="2" customWidth="1"/>
    <col min="12548" max="12549" width="10.85546875" style="2" customWidth="1"/>
    <col min="12550" max="12550" width="7.85546875" style="2" customWidth="1"/>
    <col min="12551" max="12797" width="8.7109375" style="2"/>
    <col min="12798" max="12798" width="5.28515625" style="2" customWidth="1"/>
    <col min="12799" max="12799" width="63.5703125" style="2" customWidth="1"/>
    <col min="12800" max="12800" width="5.42578125" style="2" customWidth="1"/>
    <col min="12801" max="12803" width="8.140625" style="2" customWidth="1"/>
    <col min="12804" max="12805" width="10.85546875" style="2" customWidth="1"/>
    <col min="12806" max="12806" width="7.85546875" style="2" customWidth="1"/>
    <col min="12807" max="13053" width="8.7109375" style="2"/>
    <col min="13054" max="13054" width="5.28515625" style="2" customWidth="1"/>
    <col min="13055" max="13055" width="63.5703125" style="2" customWidth="1"/>
    <col min="13056" max="13056" width="5.42578125" style="2" customWidth="1"/>
    <col min="13057" max="13059" width="8.140625" style="2" customWidth="1"/>
    <col min="13060" max="13061" width="10.85546875" style="2" customWidth="1"/>
    <col min="13062" max="13062" width="7.85546875" style="2" customWidth="1"/>
    <col min="13063" max="13309" width="8.7109375" style="2"/>
    <col min="13310" max="13310" width="5.28515625" style="2" customWidth="1"/>
    <col min="13311" max="13311" width="63.5703125" style="2" customWidth="1"/>
    <col min="13312" max="13312" width="5.42578125" style="2" customWidth="1"/>
    <col min="13313" max="13315" width="8.140625" style="2" customWidth="1"/>
    <col min="13316" max="13317" width="10.85546875" style="2" customWidth="1"/>
    <col min="13318" max="13318" width="7.85546875" style="2" customWidth="1"/>
    <col min="13319" max="13565" width="8.7109375" style="2"/>
    <col min="13566" max="13566" width="5.28515625" style="2" customWidth="1"/>
    <col min="13567" max="13567" width="63.5703125" style="2" customWidth="1"/>
    <col min="13568" max="13568" width="5.42578125" style="2" customWidth="1"/>
    <col min="13569" max="13571" width="8.140625" style="2" customWidth="1"/>
    <col min="13572" max="13573" width="10.85546875" style="2" customWidth="1"/>
    <col min="13574" max="13574" width="7.85546875" style="2" customWidth="1"/>
    <col min="13575" max="13821" width="8.7109375" style="2"/>
    <col min="13822" max="13822" width="5.28515625" style="2" customWidth="1"/>
    <col min="13823" max="13823" width="63.5703125" style="2" customWidth="1"/>
    <col min="13824" max="13824" width="5.42578125" style="2" customWidth="1"/>
    <col min="13825" max="13827" width="8.140625" style="2" customWidth="1"/>
    <col min="13828" max="13829" width="10.85546875" style="2" customWidth="1"/>
    <col min="13830" max="13830" width="7.85546875" style="2" customWidth="1"/>
    <col min="13831" max="14077" width="8.7109375" style="2"/>
    <col min="14078" max="14078" width="5.28515625" style="2" customWidth="1"/>
    <col min="14079" max="14079" width="63.5703125" style="2" customWidth="1"/>
    <col min="14080" max="14080" width="5.42578125" style="2" customWidth="1"/>
    <col min="14081" max="14083" width="8.140625" style="2" customWidth="1"/>
    <col min="14084" max="14085" width="10.85546875" style="2" customWidth="1"/>
    <col min="14086" max="14086" width="7.85546875" style="2" customWidth="1"/>
    <col min="14087" max="14333" width="8.7109375" style="2"/>
    <col min="14334" max="14334" width="5.28515625" style="2" customWidth="1"/>
    <col min="14335" max="14335" width="63.5703125" style="2" customWidth="1"/>
    <col min="14336" max="14336" width="5.42578125" style="2" customWidth="1"/>
    <col min="14337" max="14339" width="8.140625" style="2" customWidth="1"/>
    <col min="14340" max="14341" width="10.85546875" style="2" customWidth="1"/>
    <col min="14342" max="14342" width="7.85546875" style="2" customWidth="1"/>
    <col min="14343" max="14589" width="8.7109375" style="2"/>
    <col min="14590" max="14590" width="5.28515625" style="2" customWidth="1"/>
    <col min="14591" max="14591" width="63.5703125" style="2" customWidth="1"/>
    <col min="14592" max="14592" width="5.42578125" style="2" customWidth="1"/>
    <col min="14593" max="14595" width="8.140625" style="2" customWidth="1"/>
    <col min="14596" max="14597" width="10.85546875" style="2" customWidth="1"/>
    <col min="14598" max="14598" width="7.85546875" style="2" customWidth="1"/>
    <col min="14599" max="14845" width="8.7109375" style="2"/>
    <col min="14846" max="14846" width="5.28515625" style="2" customWidth="1"/>
    <col min="14847" max="14847" width="63.5703125" style="2" customWidth="1"/>
    <col min="14848" max="14848" width="5.42578125" style="2" customWidth="1"/>
    <col min="14849" max="14851" width="8.140625" style="2" customWidth="1"/>
    <col min="14852" max="14853" width="10.85546875" style="2" customWidth="1"/>
    <col min="14854" max="14854" width="7.85546875" style="2" customWidth="1"/>
    <col min="14855" max="15101" width="8.7109375" style="2"/>
    <col min="15102" max="15102" width="5.28515625" style="2" customWidth="1"/>
    <col min="15103" max="15103" width="63.5703125" style="2" customWidth="1"/>
    <col min="15104" max="15104" width="5.42578125" style="2" customWidth="1"/>
    <col min="15105" max="15107" width="8.140625" style="2" customWidth="1"/>
    <col min="15108" max="15109" width="10.85546875" style="2" customWidth="1"/>
    <col min="15110" max="15110" width="7.85546875" style="2" customWidth="1"/>
    <col min="15111" max="15357" width="8.7109375" style="2"/>
    <col min="15358" max="15358" width="5.28515625" style="2" customWidth="1"/>
    <col min="15359" max="15359" width="63.5703125" style="2" customWidth="1"/>
    <col min="15360" max="15360" width="5.42578125" style="2" customWidth="1"/>
    <col min="15361" max="15363" width="8.140625" style="2" customWidth="1"/>
    <col min="15364" max="15365" width="10.85546875" style="2" customWidth="1"/>
    <col min="15366" max="15366" width="7.85546875" style="2" customWidth="1"/>
    <col min="15367" max="15613" width="8.7109375" style="2"/>
    <col min="15614" max="15614" width="5.28515625" style="2" customWidth="1"/>
    <col min="15615" max="15615" width="63.5703125" style="2" customWidth="1"/>
    <col min="15616" max="15616" width="5.42578125" style="2" customWidth="1"/>
    <col min="15617" max="15619" width="8.140625" style="2" customWidth="1"/>
    <col min="15620" max="15621" width="10.85546875" style="2" customWidth="1"/>
    <col min="15622" max="15622" width="7.85546875" style="2" customWidth="1"/>
    <col min="15623" max="15869" width="8.7109375" style="2"/>
    <col min="15870" max="15870" width="5.28515625" style="2" customWidth="1"/>
    <col min="15871" max="15871" width="63.5703125" style="2" customWidth="1"/>
    <col min="15872" max="15872" width="5.42578125" style="2" customWidth="1"/>
    <col min="15873" max="15875" width="8.140625" style="2" customWidth="1"/>
    <col min="15876" max="15877" width="10.85546875" style="2" customWidth="1"/>
    <col min="15878" max="15878" width="7.85546875" style="2" customWidth="1"/>
    <col min="15879" max="16125" width="8.7109375" style="2"/>
    <col min="16126" max="16126" width="5.28515625" style="2" customWidth="1"/>
    <col min="16127" max="16127" width="63.5703125" style="2" customWidth="1"/>
    <col min="16128" max="16128" width="5.42578125" style="2" customWidth="1"/>
    <col min="16129" max="16131" width="8.140625" style="2" customWidth="1"/>
    <col min="16132" max="16133" width="10.85546875" style="2" customWidth="1"/>
    <col min="16134" max="16134" width="7.85546875" style="2" customWidth="1"/>
    <col min="16135" max="16384" width="8.7109375" style="2"/>
  </cols>
  <sheetData>
    <row r="1" spans="1:7" ht="15.75" x14ac:dyDescent="0.25">
      <c r="A1" s="1"/>
      <c r="B1" s="1"/>
      <c r="C1" s="1" t="s">
        <v>0</v>
      </c>
      <c r="D1" s="1"/>
      <c r="E1" s="1"/>
      <c r="F1" s="1"/>
    </row>
    <row r="2" spans="1:7" ht="15.75" x14ac:dyDescent="0.25">
      <c r="A2" s="1"/>
      <c r="B2" s="1"/>
      <c r="C2" s="1" t="s">
        <v>1</v>
      </c>
      <c r="D2" s="1"/>
      <c r="E2" s="1"/>
      <c r="F2" s="1"/>
    </row>
    <row r="3" spans="1:7" ht="15.75" x14ac:dyDescent="0.25">
      <c r="A3" s="1"/>
      <c r="B3" s="1"/>
      <c r="C3" s="1" t="s">
        <v>193</v>
      </c>
      <c r="D3" s="1"/>
      <c r="E3" s="1"/>
      <c r="F3" s="1"/>
    </row>
    <row r="4" spans="1:7" ht="15.75" x14ac:dyDescent="0.25">
      <c r="A4" s="1"/>
      <c r="B4" s="1"/>
      <c r="C4" s="1" t="s">
        <v>2</v>
      </c>
      <c r="D4" s="1"/>
      <c r="E4" s="1"/>
      <c r="F4" s="1"/>
    </row>
    <row r="5" spans="1:7" ht="15.75" x14ac:dyDescent="0.25">
      <c r="A5" s="1"/>
      <c r="B5" s="1"/>
      <c r="C5" s="1"/>
      <c r="D5" s="1"/>
      <c r="E5" s="1"/>
      <c r="F5" s="3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0" customHeight="1" x14ac:dyDescent="0.25">
      <c r="A7" s="161" t="s">
        <v>3</v>
      </c>
      <c r="B7" s="161"/>
      <c r="C7" s="161"/>
      <c r="D7" s="161"/>
      <c r="E7" s="161"/>
      <c r="F7" s="161"/>
      <c r="G7" s="16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62" t="s">
        <v>4</v>
      </c>
      <c r="G9" s="162"/>
    </row>
    <row r="10" spans="1:7" ht="12.75" customHeight="1" x14ac:dyDescent="0.2">
      <c r="A10" s="163" t="s">
        <v>5</v>
      </c>
      <c r="B10" s="164" t="s">
        <v>6</v>
      </c>
      <c r="C10" s="163" t="s">
        <v>7</v>
      </c>
      <c r="D10" s="165" t="s">
        <v>8</v>
      </c>
      <c r="E10" s="166" t="s">
        <v>9</v>
      </c>
      <c r="F10" s="166"/>
      <c r="G10" s="166"/>
    </row>
    <row r="11" spans="1:7" x14ac:dyDescent="0.2">
      <c r="A11" s="163"/>
      <c r="B11" s="164"/>
      <c r="C11" s="163"/>
      <c r="D11" s="164"/>
      <c r="E11" s="167" t="s">
        <v>10</v>
      </c>
      <c r="F11" s="168"/>
      <c r="G11" s="166" t="s">
        <v>11</v>
      </c>
    </row>
    <row r="12" spans="1:7" ht="33" customHeight="1" x14ac:dyDescent="0.2">
      <c r="A12" s="163"/>
      <c r="B12" s="164"/>
      <c r="C12" s="163"/>
      <c r="D12" s="164"/>
      <c r="E12" s="4" t="s">
        <v>12</v>
      </c>
      <c r="F12" s="125" t="s">
        <v>13</v>
      </c>
      <c r="G12" s="166"/>
    </row>
    <row r="13" spans="1:7" s="9" customFormat="1" ht="15" customHeight="1" x14ac:dyDescent="0.2">
      <c r="A13" s="169" t="s">
        <v>14</v>
      </c>
      <c r="B13" s="5" t="s">
        <v>15</v>
      </c>
      <c r="C13" s="6"/>
      <c r="D13" s="7">
        <f>SUM(G13+E13)</f>
        <v>0.2</v>
      </c>
      <c r="E13" s="7">
        <f>SUM(E14)</f>
        <v>0.2</v>
      </c>
      <c r="F13" s="8">
        <f>SUM(F14)</f>
        <v>0</v>
      </c>
      <c r="G13" s="136">
        <f>SUM(G14)</f>
        <v>0</v>
      </c>
    </row>
    <row r="14" spans="1:7" s="9" customFormat="1" ht="12.75" customHeight="1" x14ac:dyDescent="0.25">
      <c r="A14" s="169"/>
      <c r="B14" s="10" t="s">
        <v>16</v>
      </c>
      <c r="C14" s="11" t="s">
        <v>17</v>
      </c>
      <c r="D14" s="12">
        <f>SUM(G14+E14)</f>
        <v>0.2</v>
      </c>
      <c r="E14" s="12">
        <v>0.2</v>
      </c>
      <c r="F14" s="32"/>
      <c r="G14" s="137"/>
    </row>
    <row r="15" spans="1:7" s="9" customFormat="1" ht="15" customHeight="1" x14ac:dyDescent="0.2">
      <c r="A15" s="169" t="s">
        <v>18</v>
      </c>
      <c r="B15" s="13" t="s">
        <v>19</v>
      </c>
      <c r="C15" s="14"/>
      <c r="D15" s="15">
        <f>SUM(D16+D21+D22+D25+D33+D37+D38+D41+D42+D47+D48)</f>
        <v>1123.8</v>
      </c>
      <c r="E15" s="15">
        <f>SUM(E48+E47+E42+E41+E38+E37+E33+E25+E22+E21+E16)</f>
        <v>470.2</v>
      </c>
      <c r="F15" s="126">
        <f>SUM(F48+F47+F42+F41+F38+F37+F33+F25+F22+F21+F16)</f>
        <v>0</v>
      </c>
      <c r="G15" s="138">
        <f>SUM(G48+G42+G38+G33+G25+G22+G16+G21)</f>
        <v>653.59999999999991</v>
      </c>
    </row>
    <row r="16" spans="1:7" s="9" customFormat="1" ht="12.75" customHeight="1" x14ac:dyDescent="0.2">
      <c r="A16" s="169"/>
      <c r="B16" s="10" t="s">
        <v>20</v>
      </c>
      <c r="C16" s="11" t="s">
        <v>17</v>
      </c>
      <c r="D16" s="16">
        <f t="shared" ref="D16:D21" si="0">SUM(G16+E16)</f>
        <v>179.6</v>
      </c>
      <c r="E16" s="16">
        <f>SUM(E17:E20)</f>
        <v>14.1</v>
      </c>
      <c r="F16" s="17"/>
      <c r="G16" s="139">
        <f>SUM(G17:G20)</f>
        <v>165.5</v>
      </c>
    </row>
    <row r="17" spans="1:7" s="9" customFormat="1" ht="12.75" customHeight="1" x14ac:dyDescent="0.2">
      <c r="A17" s="169"/>
      <c r="B17" s="18" t="s">
        <v>21</v>
      </c>
      <c r="C17" s="19"/>
      <c r="D17" s="20">
        <f t="shared" si="0"/>
        <v>10.1</v>
      </c>
      <c r="E17" s="21">
        <v>10.1</v>
      </c>
      <c r="F17" s="22"/>
      <c r="G17" s="140"/>
    </row>
    <row r="18" spans="1:7" s="9" customFormat="1" ht="12.75" customHeight="1" x14ac:dyDescent="0.2">
      <c r="A18" s="169"/>
      <c r="B18" s="18" t="s">
        <v>22</v>
      </c>
      <c r="C18" s="23"/>
      <c r="D18" s="24">
        <f t="shared" si="0"/>
        <v>4</v>
      </c>
      <c r="E18" s="25">
        <v>4</v>
      </c>
      <c r="F18" s="26"/>
      <c r="G18" s="140"/>
    </row>
    <row r="19" spans="1:7" s="9" customFormat="1" ht="12.75" customHeight="1" x14ac:dyDescent="0.2">
      <c r="A19" s="169"/>
      <c r="B19" s="18" t="s">
        <v>23</v>
      </c>
      <c r="C19" s="23"/>
      <c r="D19" s="27">
        <f t="shared" si="0"/>
        <v>153.19999999999999</v>
      </c>
      <c r="E19" s="24"/>
      <c r="F19" s="28"/>
      <c r="G19" s="140">
        <v>153.19999999999999</v>
      </c>
    </row>
    <row r="20" spans="1:7" s="9" customFormat="1" ht="12.75" customHeight="1" x14ac:dyDescent="0.2">
      <c r="A20" s="169"/>
      <c r="B20" s="18" t="s">
        <v>24</v>
      </c>
      <c r="C20" s="23"/>
      <c r="D20" s="27">
        <f t="shared" si="0"/>
        <v>12.3</v>
      </c>
      <c r="E20" s="24"/>
      <c r="F20" s="28"/>
      <c r="G20" s="140">
        <v>12.3</v>
      </c>
    </row>
    <row r="21" spans="1:7" s="9" customFormat="1" ht="12.75" customHeight="1" x14ac:dyDescent="0.2">
      <c r="A21" s="169"/>
      <c r="B21" s="10" t="s">
        <v>25</v>
      </c>
      <c r="C21" s="11" t="s">
        <v>17</v>
      </c>
      <c r="D21" s="29">
        <f t="shared" si="0"/>
        <v>15.5</v>
      </c>
      <c r="E21" s="29">
        <v>12.7</v>
      </c>
      <c r="F21" s="30"/>
      <c r="G21" s="75">
        <v>2.8</v>
      </c>
    </row>
    <row r="22" spans="1:7" s="9" customFormat="1" ht="12.75" customHeight="1" x14ac:dyDescent="0.2">
      <c r="A22" s="169"/>
      <c r="B22" s="10" t="s">
        <v>26</v>
      </c>
      <c r="C22" s="11" t="s">
        <v>27</v>
      </c>
      <c r="D22" s="31">
        <f>SUM(D23:D24)</f>
        <v>133.5</v>
      </c>
      <c r="E22" s="12">
        <f>SUM(E23:E24)</f>
        <v>12</v>
      </c>
      <c r="F22" s="32"/>
      <c r="G22" s="75">
        <f>SUM(G23:G24)</f>
        <v>121.5</v>
      </c>
    </row>
    <row r="23" spans="1:7" s="9" customFormat="1" ht="12.75" customHeight="1" x14ac:dyDescent="0.2">
      <c r="A23" s="169"/>
      <c r="B23" s="18" t="s">
        <v>28</v>
      </c>
      <c r="C23" s="11"/>
      <c r="D23" s="33">
        <f t="shared" ref="D23:D57" si="1">SUM(G23+E23)</f>
        <v>121.5</v>
      </c>
      <c r="E23" s="12"/>
      <c r="F23" s="32"/>
      <c r="G23" s="60">
        <v>121.5</v>
      </c>
    </row>
    <row r="24" spans="1:7" s="9" customFormat="1" ht="12.75" customHeight="1" x14ac:dyDescent="0.2">
      <c r="A24" s="169"/>
      <c r="B24" s="18" t="s">
        <v>29</v>
      </c>
      <c r="C24" s="11"/>
      <c r="D24" s="27">
        <f t="shared" si="1"/>
        <v>12</v>
      </c>
      <c r="E24" s="33">
        <v>12</v>
      </c>
      <c r="F24" s="32"/>
      <c r="G24" s="75"/>
    </row>
    <row r="25" spans="1:7" s="9" customFormat="1" ht="12.75" customHeight="1" x14ac:dyDescent="0.2">
      <c r="A25" s="169"/>
      <c r="B25" s="10" t="s">
        <v>26</v>
      </c>
      <c r="C25" s="11" t="s">
        <v>30</v>
      </c>
      <c r="D25" s="31">
        <f t="shared" si="1"/>
        <v>152.4</v>
      </c>
      <c r="E25" s="12">
        <f>SUM(E26:E32)</f>
        <v>65.5</v>
      </c>
      <c r="F25" s="12"/>
      <c r="G25" s="12">
        <f t="shared" ref="G25" si="2">SUM(G26:G31)</f>
        <v>86.9</v>
      </c>
    </row>
    <row r="26" spans="1:7" s="9" customFormat="1" ht="12.75" customHeight="1" x14ac:dyDescent="0.2">
      <c r="A26" s="169"/>
      <c r="B26" s="18" t="s">
        <v>21</v>
      </c>
      <c r="C26" s="19"/>
      <c r="D26" s="33">
        <f t="shared" si="1"/>
        <v>0.1</v>
      </c>
      <c r="E26" s="33">
        <v>0.1</v>
      </c>
      <c r="F26" s="34"/>
      <c r="G26" s="78"/>
    </row>
    <row r="27" spans="1:7" s="9" customFormat="1" ht="12.75" customHeight="1" x14ac:dyDescent="0.2">
      <c r="A27" s="169"/>
      <c r="B27" s="18" t="s">
        <v>28</v>
      </c>
      <c r="C27" s="19"/>
      <c r="D27" s="33">
        <f t="shared" si="1"/>
        <v>112.30000000000001</v>
      </c>
      <c r="E27" s="33">
        <v>25.4</v>
      </c>
      <c r="F27" s="34"/>
      <c r="G27" s="60">
        <v>86.9</v>
      </c>
    </row>
    <row r="28" spans="1:7" s="9" customFormat="1" ht="12.75" customHeight="1" x14ac:dyDescent="0.2">
      <c r="A28" s="169"/>
      <c r="B28" s="18" t="s">
        <v>31</v>
      </c>
      <c r="C28" s="19"/>
      <c r="D28" s="36">
        <f t="shared" si="1"/>
        <v>25</v>
      </c>
      <c r="E28" s="33">
        <v>25</v>
      </c>
      <c r="F28" s="34"/>
      <c r="G28" s="78"/>
    </row>
    <row r="29" spans="1:7" s="9" customFormat="1" ht="12.75" customHeight="1" x14ac:dyDescent="0.2">
      <c r="A29" s="169"/>
      <c r="B29" s="18" t="s">
        <v>32</v>
      </c>
      <c r="C29" s="19"/>
      <c r="D29" s="36">
        <f t="shared" si="1"/>
        <v>7</v>
      </c>
      <c r="E29" s="33">
        <v>7</v>
      </c>
      <c r="F29" s="34"/>
      <c r="G29" s="78"/>
    </row>
    <row r="30" spans="1:7" s="9" customFormat="1" ht="12.75" customHeight="1" x14ac:dyDescent="0.2">
      <c r="A30" s="169"/>
      <c r="B30" s="18" t="s">
        <v>33</v>
      </c>
      <c r="C30" s="19"/>
      <c r="D30" s="36">
        <f t="shared" si="1"/>
        <v>3</v>
      </c>
      <c r="E30" s="33">
        <v>3</v>
      </c>
      <c r="F30" s="34"/>
      <c r="G30" s="78"/>
    </row>
    <row r="31" spans="1:7" s="9" customFormat="1" ht="12.75" customHeight="1" x14ac:dyDescent="0.2">
      <c r="A31" s="169"/>
      <c r="B31" s="18" t="s">
        <v>182</v>
      </c>
      <c r="C31" s="19"/>
      <c r="D31" s="36">
        <f t="shared" si="1"/>
        <v>3</v>
      </c>
      <c r="E31" s="33">
        <v>3</v>
      </c>
      <c r="F31" s="34"/>
      <c r="G31" s="78"/>
    </row>
    <row r="32" spans="1:7" s="9" customFormat="1" ht="12.75" customHeight="1" x14ac:dyDescent="0.2">
      <c r="A32" s="169"/>
      <c r="B32" s="18" t="s">
        <v>184</v>
      </c>
      <c r="C32" s="19"/>
      <c r="D32" s="36">
        <f t="shared" si="1"/>
        <v>2</v>
      </c>
      <c r="E32" s="33">
        <v>2</v>
      </c>
      <c r="F32" s="34"/>
      <c r="G32" s="78"/>
    </row>
    <row r="33" spans="1:7" s="9" customFormat="1" ht="12.75" customHeight="1" x14ac:dyDescent="0.2">
      <c r="A33" s="169"/>
      <c r="B33" s="10" t="s">
        <v>26</v>
      </c>
      <c r="C33" s="11" t="s">
        <v>34</v>
      </c>
      <c r="D33" s="31">
        <f t="shared" si="1"/>
        <v>393.4</v>
      </c>
      <c r="E33" s="12">
        <f>SUM(E34:E36)</f>
        <v>166.79999999999998</v>
      </c>
      <c r="F33" s="32"/>
      <c r="G33" s="75">
        <f>SUM(G34:G36)</f>
        <v>226.6</v>
      </c>
    </row>
    <row r="34" spans="1:7" s="9" customFormat="1" ht="12.75" customHeight="1" x14ac:dyDescent="0.2">
      <c r="A34" s="169"/>
      <c r="B34" s="18" t="s">
        <v>21</v>
      </c>
      <c r="C34" s="19"/>
      <c r="D34" s="33">
        <f t="shared" si="1"/>
        <v>24.5</v>
      </c>
      <c r="E34" s="33">
        <v>13.6</v>
      </c>
      <c r="F34" s="34"/>
      <c r="G34" s="60">
        <v>10.9</v>
      </c>
    </row>
    <row r="35" spans="1:7" s="9" customFormat="1" ht="12.75" customHeight="1" x14ac:dyDescent="0.2">
      <c r="A35" s="169"/>
      <c r="B35" s="18" t="s">
        <v>28</v>
      </c>
      <c r="C35" s="19"/>
      <c r="D35" s="33">
        <f t="shared" si="1"/>
        <v>202</v>
      </c>
      <c r="E35" s="33"/>
      <c r="F35" s="34"/>
      <c r="G35" s="60">
        <v>202</v>
      </c>
    </row>
    <row r="36" spans="1:7" s="9" customFormat="1" ht="12.75" customHeight="1" x14ac:dyDescent="0.2">
      <c r="A36" s="169"/>
      <c r="B36" s="18" t="s">
        <v>24</v>
      </c>
      <c r="C36" s="19"/>
      <c r="D36" s="33">
        <f t="shared" si="1"/>
        <v>166.89999999999998</v>
      </c>
      <c r="E36" s="33">
        <v>153.19999999999999</v>
      </c>
      <c r="F36" s="34"/>
      <c r="G36" s="60">
        <v>13.7</v>
      </c>
    </row>
    <row r="37" spans="1:7" s="9" customFormat="1" ht="12.75" customHeight="1" x14ac:dyDescent="0.2">
      <c r="A37" s="169"/>
      <c r="B37" s="10" t="s">
        <v>16</v>
      </c>
      <c r="C37" s="11" t="s">
        <v>35</v>
      </c>
      <c r="D37" s="12">
        <f t="shared" si="1"/>
        <v>130.1</v>
      </c>
      <c r="E37" s="12">
        <v>130.1</v>
      </c>
      <c r="F37" s="32"/>
      <c r="G37" s="75"/>
    </row>
    <row r="38" spans="1:7" s="9" customFormat="1" ht="12.75" customHeight="1" x14ac:dyDescent="0.2">
      <c r="A38" s="169"/>
      <c r="B38" s="10" t="s">
        <v>26</v>
      </c>
      <c r="C38" s="11" t="s">
        <v>36</v>
      </c>
      <c r="D38" s="12">
        <f t="shared" si="1"/>
        <v>19.399999999999999</v>
      </c>
      <c r="E38" s="12">
        <f>SUM(E39:E40)</f>
        <v>15</v>
      </c>
      <c r="F38" s="32"/>
      <c r="G38" s="75">
        <f>SUM(G39:G40)</f>
        <v>4.4000000000000004</v>
      </c>
    </row>
    <row r="39" spans="1:7" s="9" customFormat="1" ht="12.75" customHeight="1" x14ac:dyDescent="0.2">
      <c r="A39" s="169"/>
      <c r="B39" s="18" t="s">
        <v>28</v>
      </c>
      <c r="C39" s="37"/>
      <c r="D39" s="33">
        <f t="shared" si="1"/>
        <v>4.4000000000000004</v>
      </c>
      <c r="E39" s="33"/>
      <c r="F39" s="34"/>
      <c r="G39" s="60">
        <v>4.4000000000000004</v>
      </c>
    </row>
    <row r="40" spans="1:7" s="9" customFormat="1" ht="12.75" customHeight="1" x14ac:dyDescent="0.2">
      <c r="A40" s="169"/>
      <c r="B40" s="18" t="s">
        <v>24</v>
      </c>
      <c r="C40" s="37"/>
      <c r="D40" s="33">
        <f t="shared" si="1"/>
        <v>15</v>
      </c>
      <c r="E40" s="33">
        <v>15</v>
      </c>
      <c r="F40" s="34"/>
      <c r="G40" s="60"/>
    </row>
    <row r="41" spans="1:7" s="9" customFormat="1" ht="12.75" customHeight="1" x14ac:dyDescent="0.2">
      <c r="A41" s="169"/>
      <c r="B41" s="38" t="s">
        <v>37</v>
      </c>
      <c r="C41" s="11" t="s">
        <v>36</v>
      </c>
      <c r="D41" s="12">
        <f t="shared" si="1"/>
        <v>12.6</v>
      </c>
      <c r="E41" s="12">
        <v>12.6</v>
      </c>
      <c r="F41" s="32"/>
      <c r="G41" s="75"/>
    </row>
    <row r="42" spans="1:7" ht="12.75" customHeight="1" x14ac:dyDescent="0.2">
      <c r="A42" s="169"/>
      <c r="B42" s="10" t="s">
        <v>26</v>
      </c>
      <c r="C42" s="11" t="s">
        <v>38</v>
      </c>
      <c r="D42" s="12">
        <f t="shared" si="1"/>
        <v>38</v>
      </c>
      <c r="E42" s="75">
        <f t="shared" ref="E42" si="3">SUM(E43:E46)</f>
        <v>9.5</v>
      </c>
      <c r="F42" s="75"/>
      <c r="G42" s="75">
        <f>SUM(G43:G46)</f>
        <v>28.5</v>
      </c>
    </row>
    <row r="43" spans="1:7" ht="12.75" customHeight="1" x14ac:dyDescent="0.2">
      <c r="A43" s="169"/>
      <c r="B43" s="18" t="s">
        <v>21</v>
      </c>
      <c r="C43" s="19"/>
      <c r="D43" s="33">
        <f t="shared" si="1"/>
        <v>4.0999999999999996</v>
      </c>
      <c r="E43" s="33">
        <v>4.0999999999999996</v>
      </c>
      <c r="F43" s="114"/>
      <c r="G43" s="60"/>
    </row>
    <row r="44" spans="1:7" ht="12.75" customHeight="1" x14ac:dyDescent="0.2">
      <c r="A44" s="169"/>
      <c r="B44" s="18" t="s">
        <v>28</v>
      </c>
      <c r="C44" s="19"/>
      <c r="D44" s="33">
        <f t="shared" si="1"/>
        <v>27.4</v>
      </c>
      <c r="E44" s="33">
        <v>5</v>
      </c>
      <c r="F44" s="114"/>
      <c r="G44" s="60">
        <v>22.4</v>
      </c>
    </row>
    <row r="45" spans="1:7" ht="12.75" customHeight="1" x14ac:dyDescent="0.2">
      <c r="A45" s="169"/>
      <c r="B45" s="18" t="s">
        <v>185</v>
      </c>
      <c r="C45" s="19"/>
      <c r="D45" s="33">
        <v>4.0999999999999996</v>
      </c>
      <c r="E45" s="33"/>
      <c r="F45" s="114"/>
      <c r="G45" s="60">
        <v>4.0999999999999996</v>
      </c>
    </row>
    <row r="46" spans="1:7" ht="12.75" customHeight="1" x14ac:dyDescent="0.2">
      <c r="A46" s="169"/>
      <c r="B46" s="18" t="s">
        <v>24</v>
      </c>
      <c r="C46" s="19"/>
      <c r="D46" s="33">
        <f t="shared" si="1"/>
        <v>2.4</v>
      </c>
      <c r="E46" s="33">
        <v>0.4</v>
      </c>
      <c r="F46" s="114"/>
      <c r="G46" s="60">
        <v>2</v>
      </c>
    </row>
    <row r="47" spans="1:7" ht="12.75" customHeight="1" x14ac:dyDescent="0.2">
      <c r="A47" s="169"/>
      <c r="B47" s="38" t="s">
        <v>37</v>
      </c>
      <c r="C47" s="11" t="s">
        <v>38</v>
      </c>
      <c r="D47" s="12">
        <f t="shared" si="1"/>
        <v>31.8</v>
      </c>
      <c r="E47" s="40">
        <v>31.8</v>
      </c>
      <c r="F47" s="127"/>
      <c r="G47" s="141"/>
    </row>
    <row r="48" spans="1:7" ht="12.75" customHeight="1" x14ac:dyDescent="0.2">
      <c r="A48" s="169"/>
      <c r="B48" s="10" t="s">
        <v>39</v>
      </c>
      <c r="C48" s="11" t="s">
        <v>40</v>
      </c>
      <c r="D48" s="12">
        <f t="shared" si="1"/>
        <v>17.5</v>
      </c>
      <c r="E48" s="40">
        <v>0.1</v>
      </c>
      <c r="F48" s="127"/>
      <c r="G48" s="141">
        <v>17.399999999999999</v>
      </c>
    </row>
    <row r="49" spans="1:7" ht="15" customHeight="1" x14ac:dyDescent="0.2">
      <c r="A49" s="159" t="s">
        <v>41</v>
      </c>
      <c r="B49" s="41" t="s">
        <v>42</v>
      </c>
      <c r="C49" s="42"/>
      <c r="D49" s="43">
        <f t="shared" si="1"/>
        <v>1.8</v>
      </c>
      <c r="E49" s="43">
        <f>SUM(E50:E53)</f>
        <v>1.8</v>
      </c>
      <c r="F49" s="44">
        <f>SUM(F50:F53)</f>
        <v>0</v>
      </c>
      <c r="G49" s="72">
        <f>SUM(G50:G53)</f>
        <v>0</v>
      </c>
    </row>
    <row r="50" spans="1:7" ht="12.75" customHeight="1" x14ac:dyDescent="0.2">
      <c r="A50" s="159"/>
      <c r="B50" s="10" t="s">
        <v>16</v>
      </c>
      <c r="C50" s="11" t="s">
        <v>17</v>
      </c>
      <c r="D50" s="12">
        <f t="shared" si="1"/>
        <v>0.7</v>
      </c>
      <c r="E50" s="12">
        <v>0.7</v>
      </c>
      <c r="F50" s="45"/>
      <c r="G50" s="142"/>
    </row>
    <row r="51" spans="1:7" ht="12.75" customHeight="1" x14ac:dyDescent="0.2">
      <c r="A51" s="159"/>
      <c r="B51" s="10" t="s">
        <v>16</v>
      </c>
      <c r="C51" s="11" t="s">
        <v>34</v>
      </c>
      <c r="D51" s="12">
        <f t="shared" si="1"/>
        <v>0.2</v>
      </c>
      <c r="E51" s="12">
        <v>0.2</v>
      </c>
      <c r="F51" s="45"/>
      <c r="G51" s="142"/>
    </row>
    <row r="52" spans="1:7" ht="12.75" customHeight="1" x14ac:dyDescent="0.2">
      <c r="A52" s="159"/>
      <c r="B52" s="10" t="s">
        <v>25</v>
      </c>
      <c r="C52" s="11" t="s">
        <v>34</v>
      </c>
      <c r="D52" s="12">
        <f t="shared" si="1"/>
        <v>0.8</v>
      </c>
      <c r="E52" s="12">
        <v>0.8</v>
      </c>
      <c r="F52" s="45"/>
      <c r="G52" s="142"/>
    </row>
    <row r="53" spans="1:7" ht="12.75" customHeight="1" x14ac:dyDescent="0.2">
      <c r="A53" s="159"/>
      <c r="B53" s="10" t="s">
        <v>16</v>
      </c>
      <c r="C53" s="11" t="s">
        <v>35</v>
      </c>
      <c r="D53" s="12">
        <f t="shared" si="1"/>
        <v>0.1</v>
      </c>
      <c r="E53" s="12">
        <v>0.1</v>
      </c>
      <c r="F53" s="46"/>
      <c r="G53" s="143"/>
    </row>
    <row r="54" spans="1:7" ht="15" customHeight="1" x14ac:dyDescent="0.2">
      <c r="A54" s="159" t="s">
        <v>43</v>
      </c>
      <c r="B54" s="41" t="s">
        <v>44</v>
      </c>
      <c r="C54" s="42"/>
      <c r="D54" s="43">
        <f t="shared" si="1"/>
        <v>2.6</v>
      </c>
      <c r="E54" s="43">
        <f>SUM(E55:E58)</f>
        <v>2.6</v>
      </c>
      <c r="F54" s="44">
        <f>SUM(F55:F58)</f>
        <v>0</v>
      </c>
      <c r="G54" s="72">
        <f>SUM(G55:G58)</f>
        <v>0</v>
      </c>
    </row>
    <row r="55" spans="1:7" ht="12.75" customHeight="1" x14ac:dyDescent="0.2">
      <c r="A55" s="159"/>
      <c r="B55" s="10" t="s">
        <v>16</v>
      </c>
      <c r="C55" s="11" t="s">
        <v>17</v>
      </c>
      <c r="D55" s="12">
        <f t="shared" si="1"/>
        <v>0.8</v>
      </c>
      <c r="E55" s="12">
        <v>0.8</v>
      </c>
      <c r="F55" s="48"/>
      <c r="G55" s="80"/>
    </row>
    <row r="56" spans="1:7" ht="12.75" customHeight="1" x14ac:dyDescent="0.2">
      <c r="A56" s="159"/>
      <c r="B56" s="10" t="s">
        <v>16</v>
      </c>
      <c r="C56" s="11" t="s">
        <v>34</v>
      </c>
      <c r="D56" s="12">
        <f t="shared" si="1"/>
        <v>0.30000000000000004</v>
      </c>
      <c r="E56" s="12">
        <v>0.30000000000000004</v>
      </c>
      <c r="F56" s="48"/>
      <c r="G56" s="80"/>
    </row>
    <row r="57" spans="1:7" ht="12.75" customHeight="1" x14ac:dyDescent="0.2">
      <c r="A57" s="159"/>
      <c r="B57" s="10" t="s">
        <v>25</v>
      </c>
      <c r="C57" s="11" t="s">
        <v>34</v>
      </c>
      <c r="D57" s="12">
        <f t="shared" si="1"/>
        <v>1.4</v>
      </c>
      <c r="E57" s="12">
        <v>1.4</v>
      </c>
      <c r="F57" s="48"/>
      <c r="G57" s="80"/>
    </row>
    <row r="58" spans="1:7" ht="12.75" customHeight="1" x14ac:dyDescent="0.2">
      <c r="A58" s="159"/>
      <c r="B58" s="10" t="s">
        <v>16</v>
      </c>
      <c r="C58" s="11" t="s">
        <v>35</v>
      </c>
      <c r="D58" s="12">
        <f t="shared" ref="D58:D89" si="4">SUM(G58+E58)</f>
        <v>0.1</v>
      </c>
      <c r="E58" s="12">
        <v>0.1</v>
      </c>
      <c r="F58" s="128"/>
      <c r="G58" s="143"/>
    </row>
    <row r="59" spans="1:7" ht="15" customHeight="1" x14ac:dyDescent="0.2">
      <c r="A59" s="159" t="s">
        <v>45</v>
      </c>
      <c r="B59" s="41" t="s">
        <v>46</v>
      </c>
      <c r="C59" s="42"/>
      <c r="D59" s="43">
        <f t="shared" si="4"/>
        <v>13.5</v>
      </c>
      <c r="E59" s="43">
        <f>SUM(E60+E63+E66+E67)</f>
        <v>10</v>
      </c>
      <c r="F59" s="44">
        <f>SUM(F60+F63+F66+F67)</f>
        <v>0</v>
      </c>
      <c r="G59" s="71">
        <f>SUM(G60+G63+G66+G67)</f>
        <v>3.5</v>
      </c>
    </row>
    <row r="60" spans="1:7" ht="12.75" customHeight="1" x14ac:dyDescent="0.2">
      <c r="A60" s="159"/>
      <c r="B60" s="10" t="s">
        <v>20</v>
      </c>
      <c r="C60" s="11" t="s">
        <v>17</v>
      </c>
      <c r="D60" s="12">
        <f t="shared" si="4"/>
        <v>2.9</v>
      </c>
      <c r="E60" s="12">
        <f>SUM(E61:E62)</f>
        <v>2.9</v>
      </c>
      <c r="F60" s="48"/>
      <c r="G60" s="80"/>
    </row>
    <row r="61" spans="1:7" ht="12.75" customHeight="1" x14ac:dyDescent="0.2">
      <c r="A61" s="159"/>
      <c r="B61" s="18" t="s">
        <v>21</v>
      </c>
      <c r="C61" s="19"/>
      <c r="D61" s="33">
        <f t="shared" si="4"/>
        <v>0.5</v>
      </c>
      <c r="E61" s="33">
        <v>0.5</v>
      </c>
      <c r="F61" s="48"/>
      <c r="G61" s="80"/>
    </row>
    <row r="62" spans="1:7" ht="12.75" customHeight="1" x14ac:dyDescent="0.2">
      <c r="A62" s="159"/>
      <c r="B62" s="18" t="s">
        <v>47</v>
      </c>
      <c r="C62" s="11"/>
      <c r="D62" s="47">
        <f t="shared" si="4"/>
        <v>2.4</v>
      </c>
      <c r="E62" s="47">
        <v>2.4</v>
      </c>
      <c r="F62" s="48"/>
      <c r="G62" s="80"/>
    </row>
    <row r="63" spans="1:7" ht="12.75" customHeight="1" x14ac:dyDescent="0.2">
      <c r="A63" s="159"/>
      <c r="B63" s="10" t="s">
        <v>26</v>
      </c>
      <c r="C63" s="11" t="s">
        <v>34</v>
      </c>
      <c r="D63" s="12">
        <f t="shared" si="4"/>
        <v>10.199999999999999</v>
      </c>
      <c r="E63" s="12">
        <f>SUM(E64:E65)</f>
        <v>6.7</v>
      </c>
      <c r="F63" s="32"/>
      <c r="G63" s="75">
        <f>SUM(G64:G65)</f>
        <v>3.5</v>
      </c>
    </row>
    <row r="64" spans="1:7" ht="12.75" customHeight="1" x14ac:dyDescent="0.2">
      <c r="A64" s="159"/>
      <c r="B64" s="18" t="s">
        <v>21</v>
      </c>
      <c r="C64" s="19"/>
      <c r="D64" s="33">
        <f t="shared" si="4"/>
        <v>0.2</v>
      </c>
      <c r="E64" s="33">
        <v>0.2</v>
      </c>
      <c r="F64" s="35"/>
      <c r="G64" s="78"/>
    </row>
    <row r="65" spans="1:7" ht="12.75" customHeight="1" x14ac:dyDescent="0.2">
      <c r="A65" s="159"/>
      <c r="B65" s="18" t="s">
        <v>24</v>
      </c>
      <c r="C65" s="19"/>
      <c r="D65" s="33">
        <f t="shared" si="4"/>
        <v>10</v>
      </c>
      <c r="E65" s="33">
        <v>6.5</v>
      </c>
      <c r="F65" s="35"/>
      <c r="G65" s="60">
        <v>3.5</v>
      </c>
    </row>
    <row r="66" spans="1:7" ht="12.75" customHeight="1" x14ac:dyDescent="0.2">
      <c r="A66" s="159"/>
      <c r="B66" s="10" t="s">
        <v>25</v>
      </c>
      <c r="C66" s="11" t="s">
        <v>34</v>
      </c>
      <c r="D66" s="12">
        <f t="shared" si="4"/>
        <v>0.30000000000000004</v>
      </c>
      <c r="E66" s="12">
        <v>0.30000000000000004</v>
      </c>
      <c r="F66" s="48"/>
      <c r="G66" s="80"/>
    </row>
    <row r="67" spans="1:7" ht="12.75" customHeight="1" x14ac:dyDescent="0.2">
      <c r="A67" s="159"/>
      <c r="B67" s="10" t="s">
        <v>16</v>
      </c>
      <c r="C67" s="11" t="s">
        <v>35</v>
      </c>
      <c r="D67" s="12">
        <f t="shared" si="4"/>
        <v>0.1</v>
      </c>
      <c r="E67" s="12">
        <v>0.1</v>
      </c>
      <c r="F67" s="128"/>
      <c r="G67" s="143"/>
    </row>
    <row r="68" spans="1:7" ht="15" customHeight="1" x14ac:dyDescent="0.2">
      <c r="A68" s="159" t="s">
        <v>48</v>
      </c>
      <c r="B68" s="41" t="s">
        <v>49</v>
      </c>
      <c r="C68" s="42"/>
      <c r="D68" s="43">
        <f t="shared" si="4"/>
        <v>4.3000000000000007</v>
      </c>
      <c r="E68" s="43">
        <f>SUM(E69+E72+E75+E76:E76)</f>
        <v>3.8000000000000003</v>
      </c>
      <c r="F68" s="44">
        <f>SUM(F69+F73+F75+F76:F76)</f>
        <v>0</v>
      </c>
      <c r="G68" s="71">
        <f>SUM(G69+G72+G75+G76)</f>
        <v>0.5</v>
      </c>
    </row>
    <row r="69" spans="1:7" ht="12.75" customHeight="1" x14ac:dyDescent="0.2">
      <c r="A69" s="159"/>
      <c r="B69" s="10" t="s">
        <v>26</v>
      </c>
      <c r="C69" s="11" t="s">
        <v>17</v>
      </c>
      <c r="D69" s="12">
        <f t="shared" si="4"/>
        <v>3.1</v>
      </c>
      <c r="E69" s="12">
        <f>SUM(E70:E71)</f>
        <v>3.1</v>
      </c>
      <c r="F69" s="32"/>
      <c r="G69" s="80"/>
    </row>
    <row r="70" spans="1:7" ht="12.75" customHeight="1" x14ac:dyDescent="0.2">
      <c r="A70" s="159"/>
      <c r="B70" s="18" t="s">
        <v>21</v>
      </c>
      <c r="C70" s="50"/>
      <c r="D70" s="33">
        <f t="shared" si="4"/>
        <v>1.1000000000000001</v>
      </c>
      <c r="E70" s="33">
        <v>1.1000000000000001</v>
      </c>
      <c r="F70" s="114"/>
      <c r="G70" s="60"/>
    </row>
    <row r="71" spans="1:7" ht="12.75" customHeight="1" x14ac:dyDescent="0.2">
      <c r="A71" s="159"/>
      <c r="B71" s="51" t="s">
        <v>24</v>
      </c>
      <c r="C71" s="19"/>
      <c r="D71" s="52">
        <f t="shared" si="4"/>
        <v>2</v>
      </c>
      <c r="E71" s="53">
        <v>2</v>
      </c>
      <c r="F71" s="129"/>
      <c r="G71" s="60"/>
    </row>
    <row r="72" spans="1:7" ht="12.75" customHeight="1" x14ac:dyDescent="0.2">
      <c r="A72" s="159"/>
      <c r="B72" s="54" t="s">
        <v>26</v>
      </c>
      <c r="C72" s="55" t="s">
        <v>34</v>
      </c>
      <c r="D72" s="56">
        <f t="shared" si="4"/>
        <v>0.8</v>
      </c>
      <c r="E72" s="56">
        <f>SUM(E73+E74)</f>
        <v>0.30000000000000004</v>
      </c>
      <c r="F72" s="57"/>
      <c r="G72" s="144">
        <f>SUM(G73+G74)</f>
        <v>0.5</v>
      </c>
    </row>
    <row r="73" spans="1:7" ht="12.75" customHeight="1" x14ac:dyDescent="0.2">
      <c r="A73" s="160"/>
      <c r="B73" s="58" t="s">
        <v>21</v>
      </c>
      <c r="C73" s="59"/>
      <c r="D73" s="60">
        <f t="shared" si="4"/>
        <v>0.30000000000000004</v>
      </c>
      <c r="E73" s="60">
        <v>0.30000000000000004</v>
      </c>
      <c r="F73" s="61"/>
      <c r="G73" s="60"/>
    </row>
    <row r="74" spans="1:7" ht="12.75" customHeight="1" x14ac:dyDescent="0.2">
      <c r="A74" s="160"/>
      <c r="B74" s="58" t="s">
        <v>50</v>
      </c>
      <c r="C74" s="59"/>
      <c r="D74" s="60">
        <f t="shared" si="4"/>
        <v>0.5</v>
      </c>
      <c r="E74" s="62"/>
      <c r="F74" s="61"/>
      <c r="G74" s="60">
        <v>0.5</v>
      </c>
    </row>
    <row r="75" spans="1:7" ht="12.75" customHeight="1" x14ac:dyDescent="0.2">
      <c r="A75" s="159"/>
      <c r="B75" s="63" t="s">
        <v>25</v>
      </c>
      <c r="C75" s="64" t="s">
        <v>34</v>
      </c>
      <c r="D75" s="29">
        <f t="shared" si="4"/>
        <v>0.30000000000000004</v>
      </c>
      <c r="E75" s="29">
        <v>0.30000000000000004</v>
      </c>
      <c r="F75" s="30"/>
      <c r="G75" s="80"/>
    </row>
    <row r="76" spans="1:7" ht="12.75" customHeight="1" x14ac:dyDescent="0.2">
      <c r="A76" s="159"/>
      <c r="B76" s="10" t="s">
        <v>16</v>
      </c>
      <c r="C76" s="11" t="s">
        <v>35</v>
      </c>
      <c r="D76" s="12">
        <f t="shared" si="4"/>
        <v>0.1</v>
      </c>
      <c r="E76" s="12">
        <v>0.1</v>
      </c>
      <c r="F76" s="128"/>
      <c r="G76" s="143"/>
    </row>
    <row r="77" spans="1:7" ht="15" customHeight="1" x14ac:dyDescent="0.2">
      <c r="A77" s="159" t="s">
        <v>51</v>
      </c>
      <c r="B77" s="41" t="s">
        <v>52</v>
      </c>
      <c r="C77" s="42"/>
      <c r="D77" s="43">
        <f t="shared" si="4"/>
        <v>4</v>
      </c>
      <c r="E77" s="43">
        <f>SUM(E78+E79+E82+E83:E83)</f>
        <v>2.5</v>
      </c>
      <c r="F77" s="44">
        <f>SUM(F78+F79+F82+F83:F83)</f>
        <v>0</v>
      </c>
      <c r="G77" s="71">
        <f>SUM(G78+G79+G82+G83:G83)</f>
        <v>1.5</v>
      </c>
    </row>
    <row r="78" spans="1:7" ht="12.75" customHeight="1" x14ac:dyDescent="0.2">
      <c r="A78" s="159"/>
      <c r="B78" s="10" t="s">
        <v>16</v>
      </c>
      <c r="C78" s="11" t="s">
        <v>17</v>
      </c>
      <c r="D78" s="12">
        <f t="shared" si="4"/>
        <v>0.60000000000000009</v>
      </c>
      <c r="E78" s="12">
        <v>0.60000000000000009</v>
      </c>
      <c r="F78" s="48"/>
      <c r="G78" s="80"/>
    </row>
    <row r="79" spans="1:7" ht="12.75" customHeight="1" x14ac:dyDescent="0.2">
      <c r="A79" s="159"/>
      <c r="B79" s="10" t="s">
        <v>20</v>
      </c>
      <c r="C79" s="11" t="s">
        <v>34</v>
      </c>
      <c r="D79" s="12">
        <f t="shared" si="4"/>
        <v>3.2</v>
      </c>
      <c r="E79" s="12">
        <f>SUM(E80:E81)</f>
        <v>1.7</v>
      </c>
      <c r="F79" s="32"/>
      <c r="G79" s="75">
        <f>SUM(G80:G81)</f>
        <v>1.5</v>
      </c>
    </row>
    <row r="80" spans="1:7" ht="12.75" customHeight="1" x14ac:dyDescent="0.2">
      <c r="A80" s="159"/>
      <c r="B80" s="18" t="s">
        <v>21</v>
      </c>
      <c r="C80" s="19"/>
      <c r="D80" s="33">
        <f t="shared" si="4"/>
        <v>0.2</v>
      </c>
      <c r="E80" s="33">
        <v>0.2</v>
      </c>
      <c r="F80" s="34"/>
      <c r="G80" s="60"/>
    </row>
    <row r="81" spans="1:7" ht="12.75" customHeight="1" x14ac:dyDescent="0.2">
      <c r="A81" s="159"/>
      <c r="B81" s="18" t="s">
        <v>24</v>
      </c>
      <c r="C81" s="19"/>
      <c r="D81" s="33">
        <f t="shared" si="4"/>
        <v>3</v>
      </c>
      <c r="E81" s="33">
        <v>1.5</v>
      </c>
      <c r="F81" s="34"/>
      <c r="G81" s="60">
        <v>1.5</v>
      </c>
    </row>
    <row r="82" spans="1:7" ht="12.75" customHeight="1" x14ac:dyDescent="0.2">
      <c r="A82" s="159"/>
      <c r="B82" s="10" t="s">
        <v>25</v>
      </c>
      <c r="C82" s="11" t="s">
        <v>34</v>
      </c>
      <c r="D82" s="12">
        <f t="shared" si="4"/>
        <v>0.1</v>
      </c>
      <c r="E82" s="12">
        <v>0.1</v>
      </c>
      <c r="F82" s="48"/>
      <c r="G82" s="80"/>
    </row>
    <row r="83" spans="1:7" ht="12.75" customHeight="1" x14ac:dyDescent="0.2">
      <c r="A83" s="159"/>
      <c r="B83" s="10" t="s">
        <v>16</v>
      </c>
      <c r="C83" s="11" t="s">
        <v>35</v>
      </c>
      <c r="D83" s="12">
        <f t="shared" si="4"/>
        <v>0.1</v>
      </c>
      <c r="E83" s="12">
        <v>0.1</v>
      </c>
      <c r="F83" s="128"/>
      <c r="G83" s="143"/>
    </row>
    <row r="84" spans="1:7" ht="15" customHeight="1" x14ac:dyDescent="0.2">
      <c r="A84" s="159" t="s">
        <v>53</v>
      </c>
      <c r="B84" s="41" t="s">
        <v>54</v>
      </c>
      <c r="C84" s="42"/>
      <c r="D84" s="43">
        <f t="shared" si="4"/>
        <v>2.9000000000000004</v>
      </c>
      <c r="E84" s="43">
        <f>SUM(E85+E88+E89+E90)</f>
        <v>2.9000000000000004</v>
      </c>
      <c r="F84" s="44">
        <f>SUM(F85+F88+F89+F90)</f>
        <v>0</v>
      </c>
      <c r="G84" s="72">
        <f>SUM(G85+G88+G89+G90)</f>
        <v>0</v>
      </c>
    </row>
    <row r="85" spans="1:7" ht="12.75" customHeight="1" x14ac:dyDescent="0.2">
      <c r="A85" s="159"/>
      <c r="B85" s="10" t="s">
        <v>16</v>
      </c>
      <c r="C85" s="11" t="s">
        <v>17</v>
      </c>
      <c r="D85" s="12">
        <f t="shared" si="4"/>
        <v>1.8</v>
      </c>
      <c r="E85" s="12">
        <f>SUM(E86:E87)</f>
        <v>1.8</v>
      </c>
      <c r="F85" s="32"/>
      <c r="G85" s="75"/>
    </row>
    <row r="86" spans="1:7" ht="12.75" customHeight="1" x14ac:dyDescent="0.2">
      <c r="A86" s="159"/>
      <c r="B86" s="18" t="s">
        <v>21</v>
      </c>
      <c r="C86" s="19"/>
      <c r="D86" s="33">
        <f t="shared" si="4"/>
        <v>0.3</v>
      </c>
      <c r="E86" s="33">
        <v>0.3</v>
      </c>
      <c r="F86" s="32"/>
      <c r="G86" s="75"/>
    </row>
    <row r="87" spans="1:7" ht="12.75" customHeight="1" x14ac:dyDescent="0.2">
      <c r="A87" s="159"/>
      <c r="B87" s="18" t="s">
        <v>55</v>
      </c>
      <c r="C87" s="19"/>
      <c r="D87" s="33">
        <f t="shared" si="4"/>
        <v>1.5</v>
      </c>
      <c r="E87" s="33">
        <v>1.5</v>
      </c>
      <c r="F87" s="32"/>
      <c r="G87" s="75"/>
    </row>
    <row r="88" spans="1:7" ht="12.75" customHeight="1" x14ac:dyDescent="0.2">
      <c r="A88" s="159"/>
      <c r="B88" s="10" t="s">
        <v>16</v>
      </c>
      <c r="C88" s="11" t="s">
        <v>34</v>
      </c>
      <c r="D88" s="12">
        <f t="shared" si="4"/>
        <v>0.1</v>
      </c>
      <c r="E88" s="12">
        <v>0.1</v>
      </c>
      <c r="F88" s="32"/>
      <c r="G88" s="75"/>
    </row>
    <row r="89" spans="1:7" ht="12.75" customHeight="1" x14ac:dyDescent="0.2">
      <c r="A89" s="159"/>
      <c r="B89" s="10" t="s">
        <v>25</v>
      </c>
      <c r="C89" s="11" t="s">
        <v>34</v>
      </c>
      <c r="D89" s="12">
        <f t="shared" si="4"/>
        <v>0.8</v>
      </c>
      <c r="E89" s="12">
        <v>0.8</v>
      </c>
      <c r="F89" s="32"/>
      <c r="G89" s="75"/>
    </row>
    <row r="90" spans="1:7" ht="12.75" customHeight="1" x14ac:dyDescent="0.2">
      <c r="A90" s="159"/>
      <c r="B90" s="10" t="s">
        <v>16</v>
      </c>
      <c r="C90" s="11" t="s">
        <v>35</v>
      </c>
      <c r="D90" s="12">
        <f t="shared" ref="D90:D121" si="5">SUM(G90+E90)</f>
        <v>0.2</v>
      </c>
      <c r="E90" s="12">
        <v>0.2</v>
      </c>
      <c r="F90" s="128"/>
      <c r="G90" s="143"/>
    </row>
    <row r="91" spans="1:7" ht="15" customHeight="1" x14ac:dyDescent="0.2">
      <c r="A91" s="171" t="s">
        <v>56</v>
      </c>
      <c r="B91" s="41" t="s">
        <v>57</v>
      </c>
      <c r="C91" s="42"/>
      <c r="D91" s="43">
        <f t="shared" si="5"/>
        <v>9.6</v>
      </c>
      <c r="E91" s="43">
        <f>SUM(E92+E93+E97)</f>
        <v>5.0999999999999996</v>
      </c>
      <c r="F91" s="44">
        <f>SUM(F92+F93+F97)</f>
        <v>0</v>
      </c>
      <c r="G91" s="71">
        <f>SUM(G92+G93+G97)</f>
        <v>4.5</v>
      </c>
    </row>
    <row r="92" spans="1:7" ht="12.75" customHeight="1" x14ac:dyDescent="0.2">
      <c r="A92" s="171"/>
      <c r="B92" s="10" t="s">
        <v>16</v>
      </c>
      <c r="C92" s="11" t="s">
        <v>17</v>
      </c>
      <c r="D92" s="12">
        <f t="shared" si="5"/>
        <v>0.8</v>
      </c>
      <c r="E92" s="12">
        <v>0.8</v>
      </c>
      <c r="F92" s="48"/>
      <c r="G92" s="80"/>
    </row>
    <row r="93" spans="1:7" ht="12.75" customHeight="1" x14ac:dyDescent="0.2">
      <c r="A93" s="171"/>
      <c r="B93" s="10" t="s">
        <v>26</v>
      </c>
      <c r="C93" s="11" t="s">
        <v>34</v>
      </c>
      <c r="D93" s="12">
        <f t="shared" si="5"/>
        <v>5.7</v>
      </c>
      <c r="E93" s="12">
        <f>SUM(E94:E95)</f>
        <v>1.2000000000000002</v>
      </c>
      <c r="F93" s="32"/>
      <c r="G93" s="75">
        <f>SUM(G94+G95+G96)</f>
        <v>4.5</v>
      </c>
    </row>
    <row r="94" spans="1:7" ht="12.75" customHeight="1" x14ac:dyDescent="0.2">
      <c r="A94" s="171"/>
      <c r="B94" s="18" t="s">
        <v>21</v>
      </c>
      <c r="C94" s="19"/>
      <c r="D94" s="33">
        <f t="shared" si="5"/>
        <v>0.1</v>
      </c>
      <c r="E94" s="33">
        <v>0.1</v>
      </c>
      <c r="F94" s="34"/>
      <c r="G94" s="60"/>
    </row>
    <row r="95" spans="1:7" ht="12.75" customHeight="1" x14ac:dyDescent="0.2">
      <c r="A95" s="171"/>
      <c r="B95" s="18" t="s">
        <v>24</v>
      </c>
      <c r="C95" s="19"/>
      <c r="D95" s="33">
        <f t="shared" si="5"/>
        <v>1.1000000000000001</v>
      </c>
      <c r="E95" s="33">
        <v>1.1000000000000001</v>
      </c>
      <c r="F95" s="34"/>
      <c r="G95" s="60"/>
    </row>
    <row r="96" spans="1:7" ht="12.75" customHeight="1" x14ac:dyDescent="0.2">
      <c r="A96" s="171"/>
      <c r="B96" s="18" t="s">
        <v>58</v>
      </c>
      <c r="C96" s="19"/>
      <c r="D96" s="33">
        <f t="shared" si="5"/>
        <v>4.5</v>
      </c>
      <c r="E96" s="33"/>
      <c r="F96" s="34"/>
      <c r="G96" s="60">
        <v>4.5</v>
      </c>
    </row>
    <row r="97" spans="1:7" ht="12.75" customHeight="1" x14ac:dyDescent="0.2">
      <c r="A97" s="171"/>
      <c r="B97" s="10" t="s">
        <v>25</v>
      </c>
      <c r="C97" s="11" t="s">
        <v>34</v>
      </c>
      <c r="D97" s="12">
        <f t="shared" si="5"/>
        <v>3.1</v>
      </c>
      <c r="E97" s="12">
        <v>3.1</v>
      </c>
      <c r="F97" s="48"/>
      <c r="G97" s="80"/>
    </row>
    <row r="98" spans="1:7" ht="15" customHeight="1" x14ac:dyDescent="0.2">
      <c r="A98" s="159" t="s">
        <v>59</v>
      </c>
      <c r="B98" s="41" t="s">
        <v>60</v>
      </c>
      <c r="C98" s="42"/>
      <c r="D98" s="43">
        <f t="shared" si="5"/>
        <v>11.499999999999998</v>
      </c>
      <c r="E98" s="43">
        <f>SUM(E99+E100+E103+E104)</f>
        <v>9.9999999999999982</v>
      </c>
      <c r="F98" s="44">
        <f>SUM(F99+F100+F103+F104)</f>
        <v>0</v>
      </c>
      <c r="G98" s="71">
        <f>SUM(G99+G100+G103+G104)</f>
        <v>1.5</v>
      </c>
    </row>
    <row r="99" spans="1:7" ht="12.75" customHeight="1" x14ac:dyDescent="0.2">
      <c r="A99" s="159"/>
      <c r="B99" s="10" t="s">
        <v>16</v>
      </c>
      <c r="C99" s="11" t="s">
        <v>17</v>
      </c>
      <c r="D99" s="12">
        <f t="shared" si="5"/>
        <v>1.5</v>
      </c>
      <c r="E99" s="12">
        <v>1.5</v>
      </c>
      <c r="F99" s="48"/>
      <c r="G99" s="80"/>
    </row>
    <row r="100" spans="1:7" ht="12.75" customHeight="1" x14ac:dyDescent="0.2">
      <c r="A100" s="159"/>
      <c r="B100" s="10" t="s">
        <v>26</v>
      </c>
      <c r="C100" s="11" t="s">
        <v>34</v>
      </c>
      <c r="D100" s="12">
        <f t="shared" si="5"/>
        <v>9.1999999999999993</v>
      </c>
      <c r="E100" s="12">
        <f>SUM(E101:E102)</f>
        <v>7.7</v>
      </c>
      <c r="F100" s="32"/>
      <c r="G100" s="75">
        <f>SUM(G101:G102)</f>
        <v>1.5</v>
      </c>
    </row>
    <row r="101" spans="1:7" ht="12.75" customHeight="1" x14ac:dyDescent="0.2">
      <c r="A101" s="159"/>
      <c r="B101" s="18" t="s">
        <v>21</v>
      </c>
      <c r="C101" s="19"/>
      <c r="D101" s="33">
        <f t="shared" si="5"/>
        <v>0.2</v>
      </c>
      <c r="E101" s="33">
        <v>0.2</v>
      </c>
      <c r="F101" s="34"/>
      <c r="G101" s="60"/>
    </row>
    <row r="102" spans="1:7" ht="12.75" customHeight="1" x14ac:dyDescent="0.2">
      <c r="A102" s="159"/>
      <c r="B102" s="18" t="s">
        <v>24</v>
      </c>
      <c r="C102" s="19"/>
      <c r="D102" s="33">
        <f t="shared" si="5"/>
        <v>9</v>
      </c>
      <c r="E102" s="33">
        <v>7.5</v>
      </c>
      <c r="F102" s="34"/>
      <c r="G102" s="60">
        <v>1.5</v>
      </c>
    </row>
    <row r="103" spans="1:7" ht="12.75" customHeight="1" x14ac:dyDescent="0.2">
      <c r="A103" s="159"/>
      <c r="B103" s="10" t="s">
        <v>25</v>
      </c>
      <c r="C103" s="11" t="s">
        <v>34</v>
      </c>
      <c r="D103" s="12">
        <f t="shared" si="5"/>
        <v>0.7</v>
      </c>
      <c r="E103" s="12">
        <v>0.7</v>
      </c>
      <c r="F103" s="48"/>
      <c r="G103" s="80"/>
    </row>
    <row r="104" spans="1:7" ht="12.75" customHeight="1" x14ac:dyDescent="0.2">
      <c r="A104" s="159"/>
      <c r="B104" s="10" t="s">
        <v>16</v>
      </c>
      <c r="C104" s="11" t="s">
        <v>35</v>
      </c>
      <c r="D104" s="12">
        <f t="shared" si="5"/>
        <v>0.1</v>
      </c>
      <c r="E104" s="12">
        <v>0.1</v>
      </c>
      <c r="F104" s="128"/>
      <c r="G104" s="143"/>
    </row>
    <row r="105" spans="1:7" ht="15" customHeight="1" x14ac:dyDescent="0.2">
      <c r="A105" s="159" t="s">
        <v>61</v>
      </c>
      <c r="B105" s="41" t="s">
        <v>62</v>
      </c>
      <c r="C105" s="42"/>
      <c r="D105" s="43">
        <f t="shared" si="5"/>
        <v>3.5000000000000004</v>
      </c>
      <c r="E105" s="43">
        <f>SUM(E106+E109+E110+E111)</f>
        <v>3.5000000000000004</v>
      </c>
      <c r="F105" s="44">
        <f>SUM(F106+F109+F110+F111)</f>
        <v>0</v>
      </c>
      <c r="G105" s="72">
        <f>SUM(G106+G109+G110+G111)</f>
        <v>0</v>
      </c>
    </row>
    <row r="106" spans="1:7" ht="12.75" customHeight="1" x14ac:dyDescent="0.2">
      <c r="A106" s="159"/>
      <c r="B106" s="10" t="s">
        <v>26</v>
      </c>
      <c r="C106" s="11" t="s">
        <v>17</v>
      </c>
      <c r="D106" s="12">
        <f t="shared" si="5"/>
        <v>2.7</v>
      </c>
      <c r="E106" s="12">
        <f>SUM(E107:E108)</f>
        <v>2.7</v>
      </c>
      <c r="F106" s="48"/>
      <c r="G106" s="80"/>
    </row>
    <row r="107" spans="1:7" ht="12.75" customHeight="1" x14ac:dyDescent="0.2">
      <c r="A107" s="159"/>
      <c r="B107" s="18" t="s">
        <v>21</v>
      </c>
      <c r="C107" s="19"/>
      <c r="D107" s="33">
        <f t="shared" si="5"/>
        <v>0.7</v>
      </c>
      <c r="E107" s="33">
        <v>0.7</v>
      </c>
      <c r="F107" s="34"/>
      <c r="G107" s="60"/>
    </row>
    <row r="108" spans="1:7" ht="12.75" customHeight="1" x14ac:dyDescent="0.2">
      <c r="A108" s="159"/>
      <c r="B108" s="18" t="s">
        <v>24</v>
      </c>
      <c r="C108" s="19"/>
      <c r="D108" s="33">
        <f t="shared" si="5"/>
        <v>2</v>
      </c>
      <c r="E108" s="33">
        <v>2</v>
      </c>
      <c r="F108" s="34"/>
      <c r="G108" s="60"/>
    </row>
    <row r="109" spans="1:7" ht="12.75" customHeight="1" x14ac:dyDescent="0.2">
      <c r="A109" s="159"/>
      <c r="B109" s="10" t="s">
        <v>16</v>
      </c>
      <c r="C109" s="11" t="s">
        <v>34</v>
      </c>
      <c r="D109" s="12">
        <f t="shared" si="5"/>
        <v>0.1</v>
      </c>
      <c r="E109" s="12">
        <v>0.1</v>
      </c>
      <c r="F109" s="48"/>
      <c r="G109" s="80"/>
    </row>
    <row r="110" spans="1:7" ht="12.75" customHeight="1" x14ac:dyDescent="0.2">
      <c r="A110" s="159"/>
      <c r="B110" s="10" t="s">
        <v>25</v>
      </c>
      <c r="C110" s="11" t="s">
        <v>34</v>
      </c>
      <c r="D110" s="12">
        <f t="shared" si="5"/>
        <v>0.60000000000000009</v>
      </c>
      <c r="E110" s="12">
        <v>0.60000000000000009</v>
      </c>
      <c r="F110" s="48"/>
      <c r="G110" s="80"/>
    </row>
    <row r="111" spans="1:7" ht="12.75" customHeight="1" x14ac:dyDescent="0.2">
      <c r="A111" s="159"/>
      <c r="B111" s="10" t="s">
        <v>16</v>
      </c>
      <c r="C111" s="11" t="s">
        <v>35</v>
      </c>
      <c r="D111" s="12">
        <f t="shared" si="5"/>
        <v>0.1</v>
      </c>
      <c r="E111" s="12">
        <v>0.1</v>
      </c>
      <c r="F111" s="128"/>
      <c r="G111" s="143"/>
    </row>
    <row r="112" spans="1:7" ht="15" customHeight="1" x14ac:dyDescent="0.2">
      <c r="A112" s="171" t="s">
        <v>63</v>
      </c>
      <c r="B112" s="41" t="s">
        <v>64</v>
      </c>
      <c r="C112" s="42"/>
      <c r="D112" s="43">
        <f t="shared" si="5"/>
        <v>0.7</v>
      </c>
      <c r="E112" s="43">
        <f>SUM(E113+E114+E115)</f>
        <v>0.7</v>
      </c>
      <c r="F112" s="44">
        <f>SUM(F113+F114+F115)</f>
        <v>0</v>
      </c>
      <c r="G112" s="72">
        <f>SUM(G113+G114+G115)</f>
        <v>0</v>
      </c>
    </row>
    <row r="113" spans="1:7" ht="12.75" customHeight="1" x14ac:dyDescent="0.2">
      <c r="A113" s="171"/>
      <c r="B113" s="10" t="s">
        <v>16</v>
      </c>
      <c r="C113" s="11" t="s">
        <v>17</v>
      </c>
      <c r="D113" s="12">
        <f t="shared" si="5"/>
        <v>0.4</v>
      </c>
      <c r="E113" s="12">
        <v>0.4</v>
      </c>
      <c r="F113" s="48"/>
      <c r="G113" s="80"/>
    </row>
    <row r="114" spans="1:7" ht="12.75" customHeight="1" x14ac:dyDescent="0.2">
      <c r="A114" s="171"/>
      <c r="B114" s="10" t="s">
        <v>16</v>
      </c>
      <c r="C114" s="11" t="s">
        <v>34</v>
      </c>
      <c r="D114" s="12">
        <f t="shared" si="5"/>
        <v>0.1</v>
      </c>
      <c r="E114" s="12">
        <v>0.1</v>
      </c>
      <c r="F114" s="32"/>
      <c r="G114" s="75"/>
    </row>
    <row r="115" spans="1:7" ht="12.75" customHeight="1" x14ac:dyDescent="0.2">
      <c r="A115" s="171"/>
      <c r="B115" s="10" t="s">
        <v>25</v>
      </c>
      <c r="C115" s="11" t="s">
        <v>34</v>
      </c>
      <c r="D115" s="12">
        <f t="shared" si="5"/>
        <v>0.2</v>
      </c>
      <c r="E115" s="12">
        <v>0.2</v>
      </c>
      <c r="F115" s="48"/>
      <c r="G115" s="80"/>
    </row>
    <row r="116" spans="1:7" ht="15" customHeight="1" x14ac:dyDescent="0.2">
      <c r="A116" s="159" t="s">
        <v>65</v>
      </c>
      <c r="B116" s="41" t="s">
        <v>66</v>
      </c>
      <c r="C116" s="42"/>
      <c r="D116" s="43">
        <f t="shared" si="5"/>
        <v>52.599999999999994</v>
      </c>
      <c r="E116" s="43">
        <f>SUM(E117+E121+E125+E126)</f>
        <v>9.7999999999999989</v>
      </c>
      <c r="F116" s="44">
        <f>SUM(F117+F121+F125+F126)</f>
        <v>0</v>
      </c>
      <c r="G116" s="71">
        <f>SUM(G117+G121+G125+G126)</f>
        <v>42.8</v>
      </c>
    </row>
    <row r="117" spans="1:7" ht="12.75" customHeight="1" x14ac:dyDescent="0.2">
      <c r="A117" s="159"/>
      <c r="B117" s="10" t="s">
        <v>26</v>
      </c>
      <c r="C117" s="11" t="s">
        <v>17</v>
      </c>
      <c r="D117" s="12">
        <f t="shared" si="5"/>
        <v>5.8</v>
      </c>
      <c r="E117" s="12">
        <f>SUM(E118:E120)</f>
        <v>5.8</v>
      </c>
      <c r="F117" s="48"/>
      <c r="G117" s="80"/>
    </row>
    <row r="118" spans="1:7" ht="12.75" customHeight="1" x14ac:dyDescent="0.2">
      <c r="A118" s="159"/>
      <c r="B118" s="18" t="s">
        <v>21</v>
      </c>
      <c r="C118" s="19"/>
      <c r="D118" s="33">
        <f t="shared" si="5"/>
        <v>0.60000000000000009</v>
      </c>
      <c r="E118" s="33">
        <v>0.60000000000000009</v>
      </c>
      <c r="F118" s="34"/>
      <c r="G118" s="60"/>
    </row>
    <row r="119" spans="1:7" ht="12.75" customHeight="1" x14ac:dyDescent="0.2">
      <c r="A119" s="159"/>
      <c r="B119" s="18" t="s">
        <v>24</v>
      </c>
      <c r="C119" s="19"/>
      <c r="D119" s="33">
        <f t="shared" si="5"/>
        <v>4.5</v>
      </c>
      <c r="E119" s="33">
        <v>4.5</v>
      </c>
      <c r="F119" s="34"/>
      <c r="G119" s="60"/>
    </row>
    <row r="120" spans="1:7" ht="12.75" customHeight="1" x14ac:dyDescent="0.2">
      <c r="A120" s="159"/>
      <c r="B120" s="18" t="s">
        <v>67</v>
      </c>
      <c r="C120" s="19"/>
      <c r="D120" s="33">
        <f t="shared" si="5"/>
        <v>0.7</v>
      </c>
      <c r="E120" s="33">
        <v>0.7</v>
      </c>
      <c r="F120" s="34"/>
      <c r="G120" s="60"/>
    </row>
    <row r="121" spans="1:7" ht="12.75" customHeight="1" x14ac:dyDescent="0.2">
      <c r="A121" s="159"/>
      <c r="B121" s="10" t="s">
        <v>26</v>
      </c>
      <c r="C121" s="11" t="s">
        <v>34</v>
      </c>
      <c r="D121" s="12">
        <f t="shared" si="5"/>
        <v>46.199999999999996</v>
      </c>
      <c r="E121" s="12">
        <f>SUM(E122:E124)</f>
        <v>3.4000000000000004</v>
      </c>
      <c r="F121" s="32"/>
      <c r="G121" s="75">
        <f>SUM(G122:G123)</f>
        <v>42.8</v>
      </c>
    </row>
    <row r="122" spans="1:7" ht="12.75" customHeight="1" x14ac:dyDescent="0.2">
      <c r="A122" s="159"/>
      <c r="B122" s="18" t="s">
        <v>21</v>
      </c>
      <c r="C122" s="19"/>
      <c r="D122" s="33">
        <f t="shared" ref="D122:D146" si="6">SUM(G122+E122)</f>
        <v>0.1</v>
      </c>
      <c r="E122" s="33">
        <v>0.1</v>
      </c>
      <c r="F122" s="34"/>
      <c r="G122" s="60"/>
    </row>
    <row r="123" spans="1:7" ht="12.75" customHeight="1" x14ac:dyDescent="0.2">
      <c r="A123" s="159"/>
      <c r="B123" s="18" t="s">
        <v>24</v>
      </c>
      <c r="C123" s="19"/>
      <c r="D123" s="33">
        <f t="shared" si="6"/>
        <v>45</v>
      </c>
      <c r="E123" s="33">
        <v>2.2000000000000002</v>
      </c>
      <c r="F123" s="34"/>
      <c r="G123" s="60">
        <v>42.8</v>
      </c>
    </row>
    <row r="124" spans="1:7" ht="12.75" customHeight="1" x14ac:dyDescent="0.2">
      <c r="A124" s="159"/>
      <c r="B124" s="18" t="s">
        <v>191</v>
      </c>
      <c r="C124" s="19"/>
      <c r="D124" s="33">
        <f t="shared" si="6"/>
        <v>1.1000000000000001</v>
      </c>
      <c r="E124" s="33">
        <v>1.1000000000000001</v>
      </c>
      <c r="F124" s="34"/>
      <c r="G124" s="60"/>
    </row>
    <row r="125" spans="1:7" ht="12.75" customHeight="1" x14ac:dyDescent="0.2">
      <c r="A125" s="159"/>
      <c r="B125" s="10" t="s">
        <v>25</v>
      </c>
      <c r="C125" s="11" t="s">
        <v>34</v>
      </c>
      <c r="D125" s="12">
        <f t="shared" si="6"/>
        <v>0.5</v>
      </c>
      <c r="E125" s="12">
        <v>0.5</v>
      </c>
      <c r="F125" s="48"/>
      <c r="G125" s="80"/>
    </row>
    <row r="126" spans="1:7" ht="12.75" customHeight="1" x14ac:dyDescent="0.2">
      <c r="A126" s="159"/>
      <c r="B126" s="10" t="s">
        <v>16</v>
      </c>
      <c r="C126" s="11" t="s">
        <v>35</v>
      </c>
      <c r="D126" s="12">
        <f t="shared" si="6"/>
        <v>0.1</v>
      </c>
      <c r="E126" s="12">
        <v>0.1</v>
      </c>
      <c r="F126" s="128"/>
      <c r="G126" s="143"/>
    </row>
    <row r="127" spans="1:7" s="66" customFormat="1" ht="15" customHeight="1" x14ac:dyDescent="0.2">
      <c r="A127" s="159" t="s">
        <v>68</v>
      </c>
      <c r="B127" s="41" t="s">
        <v>69</v>
      </c>
      <c r="C127" s="42"/>
      <c r="D127" s="43">
        <f t="shared" si="6"/>
        <v>40.700000000000003</v>
      </c>
      <c r="E127" s="43">
        <f>SUM(E128+E131+E134+E135)</f>
        <v>17.500000000000004</v>
      </c>
      <c r="F127" s="44">
        <f>SUM(F128+F131+F134+F135)</f>
        <v>0</v>
      </c>
      <c r="G127" s="71">
        <f>SUM(G128+G131+G134+G135)</f>
        <v>23.2</v>
      </c>
    </row>
    <row r="128" spans="1:7" ht="12.75" customHeight="1" x14ac:dyDescent="0.2">
      <c r="A128" s="159"/>
      <c r="B128" s="10" t="s">
        <v>16</v>
      </c>
      <c r="C128" s="11" t="s">
        <v>17</v>
      </c>
      <c r="D128" s="12">
        <f t="shared" si="6"/>
        <v>18.399999999999999</v>
      </c>
      <c r="E128" s="12">
        <f>SUM(E129:E130)</f>
        <v>5.2</v>
      </c>
      <c r="F128" s="32"/>
      <c r="G128" s="75">
        <f>SUM(G129:G130)</f>
        <v>13.2</v>
      </c>
    </row>
    <row r="129" spans="1:7" ht="12.75" customHeight="1" x14ac:dyDescent="0.2">
      <c r="A129" s="159"/>
      <c r="B129" s="18" t="s">
        <v>21</v>
      </c>
      <c r="C129" s="11"/>
      <c r="D129" s="33">
        <f t="shared" si="6"/>
        <v>0.8</v>
      </c>
      <c r="E129" s="33">
        <v>0.8</v>
      </c>
      <c r="F129" s="48"/>
      <c r="G129" s="80"/>
    </row>
    <row r="130" spans="1:7" ht="12.75" customHeight="1" x14ac:dyDescent="0.2">
      <c r="A130" s="159"/>
      <c r="B130" s="18" t="s">
        <v>24</v>
      </c>
      <c r="C130" s="11"/>
      <c r="D130" s="33">
        <f t="shared" si="6"/>
        <v>17.600000000000001</v>
      </c>
      <c r="E130" s="33">
        <v>4.4000000000000004</v>
      </c>
      <c r="F130" s="48"/>
      <c r="G130" s="80">
        <v>13.2</v>
      </c>
    </row>
    <row r="131" spans="1:7" ht="12.75" customHeight="1" x14ac:dyDescent="0.2">
      <c r="A131" s="159"/>
      <c r="B131" s="10" t="s">
        <v>26</v>
      </c>
      <c r="C131" s="11" t="s">
        <v>34</v>
      </c>
      <c r="D131" s="12">
        <f t="shared" si="6"/>
        <v>20.100000000000001</v>
      </c>
      <c r="E131" s="12">
        <f>SUM(E132:E133)</f>
        <v>10.1</v>
      </c>
      <c r="F131" s="32"/>
      <c r="G131" s="75">
        <f>SUM(G132:G133)</f>
        <v>10</v>
      </c>
    </row>
    <row r="132" spans="1:7" ht="12.75" customHeight="1" x14ac:dyDescent="0.2">
      <c r="A132" s="159"/>
      <c r="B132" s="18" t="s">
        <v>21</v>
      </c>
      <c r="C132" s="19"/>
      <c r="D132" s="33">
        <f t="shared" si="6"/>
        <v>0.1</v>
      </c>
      <c r="E132" s="33">
        <v>0.1</v>
      </c>
      <c r="F132" s="34"/>
      <c r="G132" s="60"/>
    </row>
    <row r="133" spans="1:7" ht="12.75" customHeight="1" x14ac:dyDescent="0.2">
      <c r="A133" s="159"/>
      <c r="B133" s="18" t="s">
        <v>24</v>
      </c>
      <c r="C133" s="19"/>
      <c r="D133" s="33">
        <f t="shared" si="6"/>
        <v>20</v>
      </c>
      <c r="E133" s="33">
        <v>10</v>
      </c>
      <c r="F133" s="34"/>
      <c r="G133" s="60">
        <v>10</v>
      </c>
    </row>
    <row r="134" spans="1:7" ht="12.75" customHeight="1" x14ac:dyDescent="0.2">
      <c r="A134" s="159"/>
      <c r="B134" s="10" t="s">
        <v>25</v>
      </c>
      <c r="C134" s="11" t="s">
        <v>34</v>
      </c>
      <c r="D134" s="12">
        <f t="shared" si="6"/>
        <v>2.1</v>
      </c>
      <c r="E134" s="12">
        <v>2.1</v>
      </c>
      <c r="F134" s="48"/>
      <c r="G134" s="80"/>
    </row>
    <row r="135" spans="1:7" ht="12.75" customHeight="1" x14ac:dyDescent="0.2">
      <c r="A135" s="159"/>
      <c r="B135" s="10" t="s">
        <v>16</v>
      </c>
      <c r="C135" s="11" t="s">
        <v>35</v>
      </c>
      <c r="D135" s="12">
        <f t="shared" si="6"/>
        <v>0.1</v>
      </c>
      <c r="E135" s="12">
        <v>0.1</v>
      </c>
      <c r="F135" s="128"/>
      <c r="G135" s="143"/>
    </row>
    <row r="136" spans="1:7" ht="15" customHeight="1" x14ac:dyDescent="0.2">
      <c r="A136" s="171" t="s">
        <v>70</v>
      </c>
      <c r="B136" s="67" t="s">
        <v>71</v>
      </c>
      <c r="C136" s="42"/>
      <c r="D136" s="43">
        <f t="shared" si="6"/>
        <v>58.400000000000006</v>
      </c>
      <c r="E136" s="43">
        <f>SUM(E137)</f>
        <v>58.400000000000006</v>
      </c>
      <c r="F136" s="44">
        <f>SUM(F137)</f>
        <v>0</v>
      </c>
      <c r="G136" s="72">
        <f>SUM(G137)</f>
        <v>0</v>
      </c>
    </row>
    <row r="137" spans="1:7" ht="12.75" customHeight="1" x14ac:dyDescent="0.2">
      <c r="A137" s="172"/>
      <c r="B137" s="10" t="s">
        <v>26</v>
      </c>
      <c r="C137" s="11" t="s">
        <v>27</v>
      </c>
      <c r="D137" s="12">
        <f t="shared" si="6"/>
        <v>58.400000000000006</v>
      </c>
      <c r="E137" s="12">
        <f>SUM(E138:E140)</f>
        <v>58.400000000000006</v>
      </c>
      <c r="F137" s="32"/>
      <c r="G137" s="75"/>
    </row>
    <row r="138" spans="1:7" ht="12.75" customHeight="1" x14ac:dyDescent="0.2">
      <c r="A138" s="172"/>
      <c r="B138" s="18" t="s">
        <v>21</v>
      </c>
      <c r="C138" s="19"/>
      <c r="D138" s="33">
        <f t="shared" si="6"/>
        <v>4.7</v>
      </c>
      <c r="E138" s="33">
        <v>4.7</v>
      </c>
      <c r="F138" s="35"/>
      <c r="G138" s="78"/>
    </row>
    <row r="139" spans="1:7" ht="12.75" customHeight="1" x14ac:dyDescent="0.2">
      <c r="A139" s="172"/>
      <c r="B139" s="18" t="s">
        <v>24</v>
      </c>
      <c r="C139" s="19"/>
      <c r="D139" s="33">
        <f t="shared" si="6"/>
        <v>40</v>
      </c>
      <c r="E139" s="33">
        <v>40</v>
      </c>
      <c r="F139" s="35"/>
      <c r="G139" s="60"/>
    </row>
    <row r="140" spans="1:7" ht="12.75" customHeight="1" x14ac:dyDescent="0.2">
      <c r="A140" s="173"/>
      <c r="B140" s="68" t="s">
        <v>186</v>
      </c>
      <c r="C140" s="50"/>
      <c r="D140" s="53">
        <f t="shared" si="6"/>
        <v>13.7</v>
      </c>
      <c r="E140" s="53">
        <v>13.7</v>
      </c>
      <c r="F140" s="130"/>
      <c r="G140" s="60"/>
    </row>
    <row r="141" spans="1:7" ht="15" customHeight="1" x14ac:dyDescent="0.2">
      <c r="A141" s="170" t="s">
        <v>72</v>
      </c>
      <c r="B141" s="69" t="s">
        <v>73</v>
      </c>
      <c r="C141" s="70"/>
      <c r="D141" s="71">
        <f t="shared" si="6"/>
        <v>61.6</v>
      </c>
      <c r="E141" s="71">
        <f>SUM(E142:E142)</f>
        <v>61.6</v>
      </c>
      <c r="F141" s="73">
        <f>SUM(F142:F142)</f>
        <v>0</v>
      </c>
      <c r="G141" s="72">
        <f>SUM(G142:G142)</f>
        <v>0</v>
      </c>
    </row>
    <row r="142" spans="1:7" ht="12.75" customHeight="1" x14ac:dyDescent="0.2">
      <c r="A142" s="174"/>
      <c r="B142" s="74" t="s">
        <v>26</v>
      </c>
      <c r="C142" s="59" t="s">
        <v>27</v>
      </c>
      <c r="D142" s="75">
        <f t="shared" si="6"/>
        <v>61.6</v>
      </c>
      <c r="E142" s="75">
        <f>SUM(E143:E147)</f>
        <v>61.6</v>
      </c>
      <c r="F142" s="76"/>
      <c r="G142" s="75"/>
    </row>
    <row r="143" spans="1:7" ht="12.75" customHeight="1" x14ac:dyDescent="0.2">
      <c r="A143" s="174"/>
      <c r="B143" s="58" t="s">
        <v>21</v>
      </c>
      <c r="C143" s="77"/>
      <c r="D143" s="60">
        <f t="shared" si="6"/>
        <v>8.9</v>
      </c>
      <c r="E143" s="60">
        <v>8.9</v>
      </c>
      <c r="F143" s="79"/>
      <c r="G143" s="78"/>
    </row>
    <row r="144" spans="1:7" ht="12.75" customHeight="1" x14ac:dyDescent="0.2">
      <c r="A144" s="174"/>
      <c r="B144" s="58" t="s">
        <v>24</v>
      </c>
      <c r="C144" s="77"/>
      <c r="D144" s="60">
        <f t="shared" si="6"/>
        <v>32.200000000000003</v>
      </c>
      <c r="E144" s="60">
        <v>32.200000000000003</v>
      </c>
      <c r="F144" s="79"/>
      <c r="G144" s="60"/>
    </row>
    <row r="145" spans="1:7" ht="12.75" customHeight="1" x14ac:dyDescent="0.2">
      <c r="A145" s="174"/>
      <c r="B145" s="58" t="s">
        <v>74</v>
      </c>
      <c r="C145" s="77"/>
      <c r="D145" s="60">
        <f t="shared" si="6"/>
        <v>0.4</v>
      </c>
      <c r="E145" s="60">
        <v>0.4</v>
      </c>
      <c r="F145" s="79"/>
      <c r="G145" s="60"/>
    </row>
    <row r="146" spans="1:7" ht="12.75" customHeight="1" x14ac:dyDescent="0.2">
      <c r="A146" s="174"/>
      <c r="B146" s="58" t="s">
        <v>10</v>
      </c>
      <c r="C146" s="77"/>
      <c r="D146" s="60">
        <f t="shared" si="6"/>
        <v>20</v>
      </c>
      <c r="E146" s="60">
        <v>20</v>
      </c>
      <c r="F146" s="79"/>
      <c r="G146" s="60"/>
    </row>
    <row r="147" spans="1:7" ht="12.75" customHeight="1" x14ac:dyDescent="0.2">
      <c r="A147" s="175"/>
      <c r="B147" s="58" t="s">
        <v>75</v>
      </c>
      <c r="C147" s="77"/>
      <c r="D147" s="60">
        <v>0.1</v>
      </c>
      <c r="E147" s="60">
        <v>0.1</v>
      </c>
      <c r="F147" s="79"/>
      <c r="G147" s="60"/>
    </row>
    <row r="148" spans="1:7" ht="15" customHeight="1" x14ac:dyDescent="0.2">
      <c r="A148" s="160" t="s">
        <v>76</v>
      </c>
      <c r="B148" s="69" t="s">
        <v>77</v>
      </c>
      <c r="C148" s="70"/>
      <c r="D148" s="71">
        <f t="shared" ref="D148:D158" si="7">SUM(G148+E148)</f>
        <v>40.200000000000003</v>
      </c>
      <c r="E148" s="71">
        <f>SUM(E149+E152)</f>
        <v>5.2</v>
      </c>
      <c r="F148" s="73">
        <f>SUM(F149+F152)</f>
        <v>0</v>
      </c>
      <c r="G148" s="71">
        <f>SUM(G149+G152)</f>
        <v>35</v>
      </c>
    </row>
    <row r="149" spans="1:7" ht="12.75" customHeight="1" x14ac:dyDescent="0.2">
      <c r="A149" s="160"/>
      <c r="B149" s="74" t="s">
        <v>26</v>
      </c>
      <c r="C149" s="59" t="s">
        <v>27</v>
      </c>
      <c r="D149" s="75">
        <f t="shared" si="7"/>
        <v>39.299999999999997</v>
      </c>
      <c r="E149" s="75">
        <f>SUM(E150:E151)</f>
        <v>4.3</v>
      </c>
      <c r="F149" s="76"/>
      <c r="G149" s="75">
        <f>SUM(G150:G151)</f>
        <v>35</v>
      </c>
    </row>
    <row r="150" spans="1:7" ht="12.75" customHeight="1" x14ac:dyDescent="0.2">
      <c r="A150" s="160"/>
      <c r="B150" s="58" t="s">
        <v>21</v>
      </c>
      <c r="C150" s="77"/>
      <c r="D150" s="60">
        <f t="shared" si="7"/>
        <v>4.3</v>
      </c>
      <c r="E150" s="60">
        <v>4.3</v>
      </c>
      <c r="F150" s="79"/>
      <c r="G150" s="78"/>
    </row>
    <row r="151" spans="1:7" ht="12.75" customHeight="1" x14ac:dyDescent="0.2">
      <c r="A151" s="160"/>
      <c r="B151" s="58" t="s">
        <v>24</v>
      </c>
      <c r="C151" s="77"/>
      <c r="D151" s="60">
        <f t="shared" si="7"/>
        <v>35</v>
      </c>
      <c r="E151" s="60"/>
      <c r="F151" s="79"/>
      <c r="G151" s="60">
        <v>35</v>
      </c>
    </row>
    <row r="152" spans="1:7" ht="12.75" customHeight="1" x14ac:dyDescent="0.2">
      <c r="A152" s="160"/>
      <c r="B152" s="74" t="s">
        <v>25</v>
      </c>
      <c r="C152" s="59" t="s">
        <v>27</v>
      </c>
      <c r="D152" s="75">
        <f t="shared" si="7"/>
        <v>0.9</v>
      </c>
      <c r="E152" s="75">
        <v>0.9</v>
      </c>
      <c r="F152" s="131"/>
      <c r="G152" s="145"/>
    </row>
    <row r="153" spans="1:7" ht="15" customHeight="1" x14ac:dyDescent="0.2">
      <c r="A153" s="170" t="s">
        <v>78</v>
      </c>
      <c r="B153" s="69" t="s">
        <v>79</v>
      </c>
      <c r="C153" s="70"/>
      <c r="D153" s="71">
        <f t="shared" si="7"/>
        <v>20.700000000000003</v>
      </c>
      <c r="E153" s="71">
        <f>SUM(E154)</f>
        <v>20.700000000000003</v>
      </c>
      <c r="F153" s="73">
        <f>SUM(F154)</f>
        <v>0</v>
      </c>
      <c r="G153" s="72">
        <f>SUM(G154)</f>
        <v>0</v>
      </c>
    </row>
    <row r="154" spans="1:7" ht="12.75" customHeight="1" x14ac:dyDescent="0.2">
      <c r="A154" s="170"/>
      <c r="B154" s="74" t="s">
        <v>26</v>
      </c>
      <c r="C154" s="59" t="s">
        <v>27</v>
      </c>
      <c r="D154" s="75">
        <f t="shared" si="7"/>
        <v>20.700000000000003</v>
      </c>
      <c r="E154" s="75">
        <f>SUM(E155:E159)</f>
        <v>20.700000000000003</v>
      </c>
      <c r="F154" s="76"/>
      <c r="G154" s="142"/>
    </row>
    <row r="155" spans="1:7" ht="12.75" customHeight="1" x14ac:dyDescent="0.2">
      <c r="A155" s="170"/>
      <c r="B155" s="58" t="s">
        <v>21</v>
      </c>
      <c r="C155" s="77"/>
      <c r="D155" s="60">
        <f t="shared" si="7"/>
        <v>3.3</v>
      </c>
      <c r="E155" s="60">
        <v>3.3</v>
      </c>
      <c r="F155" s="79"/>
      <c r="G155" s="78"/>
    </row>
    <row r="156" spans="1:7" ht="12.75" customHeight="1" x14ac:dyDescent="0.2">
      <c r="A156" s="170"/>
      <c r="B156" s="58" t="s">
        <v>24</v>
      </c>
      <c r="C156" s="77"/>
      <c r="D156" s="60">
        <f t="shared" si="7"/>
        <v>10</v>
      </c>
      <c r="E156" s="60">
        <v>10</v>
      </c>
      <c r="F156" s="79"/>
      <c r="G156" s="60"/>
    </row>
    <row r="157" spans="1:7" ht="12.75" customHeight="1" x14ac:dyDescent="0.2">
      <c r="A157" s="81"/>
      <c r="B157" s="58" t="s">
        <v>75</v>
      </c>
      <c r="C157" s="77"/>
      <c r="D157" s="60">
        <v>0.30000000000000004</v>
      </c>
      <c r="E157" s="60">
        <v>0.30000000000000004</v>
      </c>
      <c r="F157" s="79"/>
      <c r="G157" s="60"/>
    </row>
    <row r="158" spans="1:7" ht="12.75" customHeight="1" x14ac:dyDescent="0.2">
      <c r="A158" s="153"/>
      <c r="B158" s="58" t="s">
        <v>10</v>
      </c>
      <c r="C158" s="77"/>
      <c r="D158" s="60">
        <f t="shared" si="7"/>
        <v>4.0999999999999996</v>
      </c>
      <c r="E158" s="60">
        <v>4.0999999999999996</v>
      </c>
      <c r="F158" s="79"/>
      <c r="G158" s="60"/>
    </row>
    <row r="159" spans="1:7" ht="12.75" customHeight="1" x14ac:dyDescent="0.2">
      <c r="A159" s="81"/>
      <c r="B159" s="58" t="s">
        <v>80</v>
      </c>
      <c r="C159" s="77"/>
      <c r="D159" s="60">
        <f>SUM(G159+E159)</f>
        <v>3</v>
      </c>
      <c r="E159" s="60">
        <v>3</v>
      </c>
      <c r="F159" s="79"/>
      <c r="G159" s="60"/>
    </row>
    <row r="160" spans="1:7" s="9" customFormat="1" ht="15" customHeight="1" x14ac:dyDescent="0.2">
      <c r="A160" s="160" t="s">
        <v>81</v>
      </c>
      <c r="B160" s="69" t="s">
        <v>82</v>
      </c>
      <c r="C160" s="70"/>
      <c r="D160" s="71">
        <f>SUM(G160+E160)</f>
        <v>52.9</v>
      </c>
      <c r="E160" s="71">
        <f>SUM(E161)</f>
        <v>47.9</v>
      </c>
      <c r="F160" s="73">
        <f>SUM(F161)</f>
        <v>0</v>
      </c>
      <c r="G160" s="71">
        <f>SUM(G161)</f>
        <v>5</v>
      </c>
    </row>
    <row r="161" spans="1:7" s="9" customFormat="1" ht="12.75" customHeight="1" x14ac:dyDescent="0.2">
      <c r="A161" s="160"/>
      <c r="B161" s="74" t="s">
        <v>26</v>
      </c>
      <c r="C161" s="59" t="s">
        <v>27</v>
      </c>
      <c r="D161" s="75">
        <f>SUM(G161+E161)</f>
        <v>52.9</v>
      </c>
      <c r="E161" s="75">
        <f>SUM(E162:E163)</f>
        <v>47.9</v>
      </c>
      <c r="F161" s="76"/>
      <c r="G161" s="75">
        <f>SUM(G162:G163)</f>
        <v>5</v>
      </c>
    </row>
    <row r="162" spans="1:7" s="9" customFormat="1" ht="12.75" customHeight="1" x14ac:dyDescent="0.2">
      <c r="A162" s="160"/>
      <c r="B162" s="58" t="s">
        <v>21</v>
      </c>
      <c r="C162" s="77"/>
      <c r="D162" s="60">
        <f>SUM(G162+E162)</f>
        <v>11.1</v>
      </c>
      <c r="E162" s="60">
        <v>11.1</v>
      </c>
      <c r="F162" s="79"/>
      <c r="G162" s="78"/>
    </row>
    <row r="163" spans="1:7" s="9" customFormat="1" ht="12.75" customHeight="1" x14ac:dyDescent="0.2">
      <c r="A163" s="160"/>
      <c r="B163" s="58" t="s">
        <v>24</v>
      </c>
      <c r="C163" s="77"/>
      <c r="D163" s="60">
        <f>SUM(G163+E163)</f>
        <v>41.8</v>
      </c>
      <c r="E163" s="60">
        <v>36.799999999999997</v>
      </c>
      <c r="F163" s="79"/>
      <c r="G163" s="60">
        <v>5</v>
      </c>
    </row>
    <row r="164" spans="1:7" ht="15" customHeight="1" x14ac:dyDescent="0.2">
      <c r="A164" s="160" t="s">
        <v>83</v>
      </c>
      <c r="B164" s="69" t="s">
        <v>84</v>
      </c>
      <c r="C164" s="70"/>
      <c r="D164" s="71">
        <f>SUM(D171+D165)</f>
        <v>59.3</v>
      </c>
      <c r="E164" s="71">
        <f>SUM(E165+E171)</f>
        <v>24.7</v>
      </c>
      <c r="F164" s="73">
        <f>SUM(F165+F171)</f>
        <v>0</v>
      </c>
      <c r="G164" s="71">
        <f>SUM(G165+G171)</f>
        <v>34.6</v>
      </c>
    </row>
    <row r="165" spans="1:7" ht="12.75" customHeight="1" x14ac:dyDescent="0.2">
      <c r="A165" s="159"/>
      <c r="B165" s="63" t="s">
        <v>26</v>
      </c>
      <c r="C165" s="64" t="s">
        <v>27</v>
      </c>
      <c r="D165" s="75">
        <f>SUM(D166:D170)</f>
        <v>56.3</v>
      </c>
      <c r="E165" s="75">
        <f>SUM(E166:E170)</f>
        <v>21.7</v>
      </c>
      <c r="F165" s="75"/>
      <c r="G165" s="75">
        <f>SUM(G166:G170)</f>
        <v>34.6</v>
      </c>
    </row>
    <row r="166" spans="1:7" ht="12.75" customHeight="1" x14ac:dyDescent="0.2">
      <c r="A166" s="159"/>
      <c r="B166" s="18" t="s">
        <v>21</v>
      </c>
      <c r="C166" s="19"/>
      <c r="D166" s="33">
        <f t="shared" ref="D166:D172" si="8">SUM(G166+E166)</f>
        <v>8.9</v>
      </c>
      <c r="E166" s="33">
        <v>8.9</v>
      </c>
      <c r="F166" s="35"/>
      <c r="G166" s="78"/>
    </row>
    <row r="167" spans="1:7" ht="12.75" customHeight="1" x14ac:dyDescent="0.2">
      <c r="A167" s="159"/>
      <c r="B167" s="18" t="s">
        <v>24</v>
      </c>
      <c r="C167" s="19"/>
      <c r="D167" s="33">
        <f t="shared" si="8"/>
        <v>39.200000000000003</v>
      </c>
      <c r="E167" s="33">
        <v>8.5</v>
      </c>
      <c r="F167" s="35"/>
      <c r="G167" s="60">
        <v>30.7</v>
      </c>
    </row>
    <row r="168" spans="1:7" ht="12.75" customHeight="1" x14ac:dyDescent="0.2">
      <c r="A168" s="159"/>
      <c r="B168" s="18" t="s">
        <v>10</v>
      </c>
      <c r="C168" s="19"/>
      <c r="D168" s="33">
        <f t="shared" si="8"/>
        <v>2.5</v>
      </c>
      <c r="E168" s="33">
        <v>2.5</v>
      </c>
      <c r="F168" s="35"/>
      <c r="G168" s="60"/>
    </row>
    <row r="169" spans="1:7" ht="12.75" customHeight="1" x14ac:dyDescent="0.2">
      <c r="A169" s="159"/>
      <c r="B169" s="18" t="s">
        <v>187</v>
      </c>
      <c r="C169" s="19"/>
      <c r="D169" s="33">
        <f t="shared" si="8"/>
        <v>1.8</v>
      </c>
      <c r="E169" s="33">
        <v>1.8</v>
      </c>
      <c r="F169" s="35"/>
      <c r="G169" s="60"/>
    </row>
    <row r="170" spans="1:7" ht="12.75" customHeight="1" x14ac:dyDescent="0.2">
      <c r="A170" s="159"/>
      <c r="B170" s="18" t="s">
        <v>188</v>
      </c>
      <c r="C170" s="19"/>
      <c r="D170" s="33">
        <f t="shared" si="8"/>
        <v>3.9</v>
      </c>
      <c r="E170" s="33"/>
      <c r="F170" s="35"/>
      <c r="G170" s="60">
        <v>3.9</v>
      </c>
    </row>
    <row r="171" spans="1:7" ht="12.75" customHeight="1" x14ac:dyDescent="0.2">
      <c r="A171" s="159"/>
      <c r="B171" s="10" t="s">
        <v>25</v>
      </c>
      <c r="C171" s="11" t="s">
        <v>27</v>
      </c>
      <c r="D171" s="12">
        <f t="shared" si="8"/>
        <v>3</v>
      </c>
      <c r="E171" s="12">
        <v>3</v>
      </c>
      <c r="F171" s="48"/>
      <c r="G171" s="145"/>
    </row>
    <row r="172" spans="1:7" ht="15" customHeight="1" x14ac:dyDescent="0.2">
      <c r="A172" s="159" t="s">
        <v>85</v>
      </c>
      <c r="B172" s="67" t="s">
        <v>86</v>
      </c>
      <c r="C172" s="42"/>
      <c r="D172" s="43">
        <f t="shared" si="8"/>
        <v>50.499999999999993</v>
      </c>
      <c r="E172" s="43">
        <f>SUM(E173+E178)</f>
        <v>50.499999999999993</v>
      </c>
      <c r="F172" s="49">
        <f>SUM(F173+F178)</f>
        <v>0.30000000000000004</v>
      </c>
      <c r="G172" s="72">
        <f>SUM(G173+G178)</f>
        <v>0</v>
      </c>
    </row>
    <row r="173" spans="1:7" ht="12.75" customHeight="1" x14ac:dyDescent="0.2">
      <c r="A173" s="159"/>
      <c r="B173" s="10" t="s">
        <v>26</v>
      </c>
      <c r="C173" s="11" t="s">
        <v>27</v>
      </c>
      <c r="D173" s="12">
        <v>46.3</v>
      </c>
      <c r="E173" s="12">
        <f>SUM(E174:E177)</f>
        <v>49.699999999999996</v>
      </c>
      <c r="F173" s="32">
        <v>0.30000000000000004</v>
      </c>
      <c r="G173" s="142"/>
    </row>
    <row r="174" spans="1:7" ht="12.75" customHeight="1" x14ac:dyDescent="0.2">
      <c r="A174" s="159"/>
      <c r="B174" s="18" t="s">
        <v>21</v>
      </c>
      <c r="C174" s="19"/>
      <c r="D174" s="33">
        <f>SUM(G174+E174)</f>
        <v>18.8</v>
      </c>
      <c r="E174" s="33">
        <v>18.8</v>
      </c>
      <c r="F174" s="35"/>
      <c r="G174" s="78"/>
    </row>
    <row r="175" spans="1:7" ht="12.75" customHeight="1" x14ac:dyDescent="0.2">
      <c r="A175" s="159"/>
      <c r="B175" s="18" t="s">
        <v>24</v>
      </c>
      <c r="C175" s="19"/>
      <c r="D175" s="33">
        <f>SUM(G175+E175)</f>
        <v>25</v>
      </c>
      <c r="E175" s="33">
        <v>25</v>
      </c>
      <c r="F175" s="35"/>
      <c r="G175" s="60"/>
    </row>
    <row r="176" spans="1:7" ht="12.75" customHeight="1" x14ac:dyDescent="0.2">
      <c r="A176" s="159"/>
      <c r="B176" s="18" t="s">
        <v>75</v>
      </c>
      <c r="C176" s="19"/>
      <c r="D176" s="33">
        <f>SUM(G176+E176)</f>
        <v>2.5</v>
      </c>
      <c r="E176" s="33">
        <v>2.5</v>
      </c>
      <c r="F176" s="34">
        <v>0.30000000000000004</v>
      </c>
      <c r="G176" s="60"/>
    </row>
    <row r="177" spans="1:7" ht="12.75" customHeight="1" x14ac:dyDescent="0.2">
      <c r="A177" s="159"/>
      <c r="B177" s="18" t="s">
        <v>10</v>
      </c>
      <c r="C177" s="19"/>
      <c r="D177" s="33">
        <f>SUM(G177+E177)</f>
        <v>3.4</v>
      </c>
      <c r="E177" s="33">
        <v>3.4</v>
      </c>
      <c r="F177" s="34"/>
      <c r="G177" s="60"/>
    </row>
    <row r="178" spans="1:7" ht="12.75" customHeight="1" x14ac:dyDescent="0.2">
      <c r="A178" s="159"/>
      <c r="B178" s="10" t="s">
        <v>25</v>
      </c>
      <c r="C178" s="11" t="s">
        <v>27</v>
      </c>
      <c r="D178" s="12">
        <f>SUM(G178+E178)</f>
        <v>0.8</v>
      </c>
      <c r="E178" s="12">
        <v>0.8</v>
      </c>
      <c r="F178" s="48"/>
      <c r="G178" s="145"/>
    </row>
    <row r="179" spans="1:7" ht="15" customHeight="1" x14ac:dyDescent="0.2">
      <c r="A179" s="171" t="s">
        <v>87</v>
      </c>
      <c r="B179" s="41" t="s">
        <v>88</v>
      </c>
      <c r="C179" s="42"/>
      <c r="D179" s="43">
        <f>SUM(D180)</f>
        <v>15.7</v>
      </c>
      <c r="E179" s="43">
        <f>SUM(E180)</f>
        <v>14.299999999999999</v>
      </c>
      <c r="F179" s="44">
        <f>SUM(F180:F180)</f>
        <v>0</v>
      </c>
      <c r="G179" s="71">
        <f>SUM(G180:G180)</f>
        <v>1.4</v>
      </c>
    </row>
    <row r="180" spans="1:7" ht="12.75" customHeight="1" x14ac:dyDescent="0.2">
      <c r="A180" s="172"/>
      <c r="B180" s="10" t="s">
        <v>26</v>
      </c>
      <c r="C180" s="11" t="s">
        <v>27</v>
      </c>
      <c r="D180" s="29">
        <f>SUM(D181:D183)</f>
        <v>15.7</v>
      </c>
      <c r="E180" s="12">
        <f>SUM(E181:E183)</f>
        <v>14.299999999999999</v>
      </c>
      <c r="F180" s="12"/>
      <c r="G180" s="12">
        <f t="shared" ref="G180" si="9">SUM(G181:G182)</f>
        <v>1.4</v>
      </c>
    </row>
    <row r="181" spans="1:7" ht="12.75" customHeight="1" x14ac:dyDescent="0.2">
      <c r="A181" s="172"/>
      <c r="B181" s="18" t="s">
        <v>21</v>
      </c>
      <c r="C181" s="19"/>
      <c r="D181" s="33">
        <f t="shared" ref="D181:D214" si="10">SUM(G181+E181)</f>
        <v>2.6</v>
      </c>
      <c r="E181" s="33">
        <v>2.6</v>
      </c>
      <c r="F181" s="35"/>
      <c r="G181" s="78"/>
    </row>
    <row r="182" spans="1:7" ht="12.75" customHeight="1" x14ac:dyDescent="0.2">
      <c r="A182" s="172"/>
      <c r="B182" s="18" t="s">
        <v>24</v>
      </c>
      <c r="C182" s="19"/>
      <c r="D182" s="33">
        <f t="shared" si="10"/>
        <v>11.4</v>
      </c>
      <c r="E182" s="33">
        <v>10</v>
      </c>
      <c r="F182" s="35"/>
      <c r="G182" s="60">
        <v>1.4</v>
      </c>
    </row>
    <row r="183" spans="1:7" ht="12.75" customHeight="1" x14ac:dyDescent="0.2">
      <c r="A183" s="173"/>
      <c r="B183" s="18" t="s">
        <v>10</v>
      </c>
      <c r="C183" s="19"/>
      <c r="D183" s="33">
        <f t="shared" si="10"/>
        <v>1.7</v>
      </c>
      <c r="E183" s="33">
        <v>1.7</v>
      </c>
      <c r="F183" s="35"/>
      <c r="G183" s="60"/>
    </row>
    <row r="184" spans="1:7" ht="15" customHeight="1" x14ac:dyDescent="0.2">
      <c r="A184" s="171" t="s">
        <v>89</v>
      </c>
      <c r="B184" s="41" t="s">
        <v>90</v>
      </c>
      <c r="C184" s="42"/>
      <c r="D184" s="43">
        <f t="shared" si="10"/>
        <v>11</v>
      </c>
      <c r="E184" s="43">
        <f>SUM(E185+E188)</f>
        <v>11</v>
      </c>
      <c r="F184" s="44">
        <f>SUM(F185:F188)</f>
        <v>0</v>
      </c>
      <c r="G184" s="72">
        <f>SUM(G185:G188)</f>
        <v>0</v>
      </c>
    </row>
    <row r="185" spans="1:7" ht="12.75" customHeight="1" x14ac:dyDescent="0.2">
      <c r="A185" s="171"/>
      <c r="B185" s="10" t="s">
        <v>26</v>
      </c>
      <c r="C185" s="11" t="s">
        <v>27</v>
      </c>
      <c r="D185" s="12">
        <f>SUM(D186:D187)</f>
        <v>7.5</v>
      </c>
      <c r="E185" s="12">
        <f>SUM(E186:E187)</f>
        <v>7.5</v>
      </c>
      <c r="F185" s="82"/>
      <c r="G185" s="145"/>
    </row>
    <row r="186" spans="1:7" ht="12.75" customHeight="1" x14ac:dyDescent="0.2">
      <c r="A186" s="171"/>
      <c r="B186" s="18" t="s">
        <v>21</v>
      </c>
      <c r="C186" s="19"/>
      <c r="D186" s="33">
        <f t="shared" ref="D186:D187" si="11">SUM(G186+E186)</f>
        <v>5.7</v>
      </c>
      <c r="E186" s="33">
        <v>5.7</v>
      </c>
      <c r="F186" s="82"/>
      <c r="G186" s="145"/>
    </row>
    <row r="187" spans="1:7" ht="12.75" customHeight="1" x14ac:dyDescent="0.2">
      <c r="A187" s="171"/>
      <c r="B187" s="18" t="s">
        <v>10</v>
      </c>
      <c r="C187" s="19"/>
      <c r="D187" s="33">
        <f t="shared" si="11"/>
        <v>1.8</v>
      </c>
      <c r="E187" s="33">
        <v>1.8</v>
      </c>
      <c r="F187" s="82"/>
      <c r="G187" s="145"/>
    </row>
    <row r="188" spans="1:7" ht="12.75" customHeight="1" x14ac:dyDescent="0.2">
      <c r="A188" s="171"/>
      <c r="B188" s="10" t="s">
        <v>25</v>
      </c>
      <c r="C188" s="11" t="s">
        <v>27</v>
      </c>
      <c r="D188" s="12">
        <f t="shared" si="10"/>
        <v>3.5</v>
      </c>
      <c r="E188" s="12">
        <v>3.5</v>
      </c>
      <c r="F188" s="82"/>
      <c r="G188" s="145"/>
    </row>
    <row r="189" spans="1:7" ht="15" customHeight="1" x14ac:dyDescent="0.2">
      <c r="A189" s="171" t="s">
        <v>91</v>
      </c>
      <c r="B189" s="41" t="s">
        <v>92</v>
      </c>
      <c r="C189" s="42"/>
      <c r="D189" s="43">
        <f t="shared" si="10"/>
        <v>4.2</v>
      </c>
      <c r="E189" s="43">
        <f>SUM(E190:E190)</f>
        <v>4.2</v>
      </c>
      <c r="F189" s="44">
        <f>SUM(F190:F190)</f>
        <v>0</v>
      </c>
      <c r="G189" s="72">
        <f>SUM(G190:G190)</f>
        <v>0</v>
      </c>
    </row>
    <row r="190" spans="1:7" ht="12.75" customHeight="1" x14ac:dyDescent="0.2">
      <c r="A190" s="171"/>
      <c r="B190" s="10" t="s">
        <v>16</v>
      </c>
      <c r="C190" s="11" t="s">
        <v>27</v>
      </c>
      <c r="D190" s="12">
        <f t="shared" si="10"/>
        <v>4.2</v>
      </c>
      <c r="E190" s="12">
        <v>4.2</v>
      </c>
      <c r="F190" s="48"/>
      <c r="G190" s="145"/>
    </row>
    <row r="191" spans="1:7" ht="15" customHeight="1" x14ac:dyDescent="0.2">
      <c r="A191" s="171" t="s">
        <v>93</v>
      </c>
      <c r="B191" s="41" t="s">
        <v>94</v>
      </c>
      <c r="C191" s="42"/>
      <c r="D191" s="43">
        <f t="shared" si="10"/>
        <v>2.8</v>
      </c>
      <c r="E191" s="43">
        <f>SUM(E197+E192)</f>
        <v>2.4</v>
      </c>
      <c r="F191" s="44">
        <f>SUM(F192:F197)</f>
        <v>0</v>
      </c>
      <c r="G191" s="71">
        <f>SUM(G192+G197)</f>
        <v>0.4</v>
      </c>
    </row>
    <row r="192" spans="1:7" ht="12.75" customHeight="1" x14ac:dyDescent="0.2">
      <c r="A192" s="171"/>
      <c r="B192" s="10" t="s">
        <v>16</v>
      </c>
      <c r="C192" s="11"/>
      <c r="D192" s="12">
        <f t="shared" si="10"/>
        <v>1.9</v>
      </c>
      <c r="E192" s="75">
        <f>SUM(E193:E196)</f>
        <v>1.5</v>
      </c>
      <c r="F192" s="75"/>
      <c r="G192" s="75">
        <f>SUM(G196+G194+G193)</f>
        <v>0.4</v>
      </c>
    </row>
    <row r="193" spans="1:7" ht="12.75" customHeight="1" x14ac:dyDescent="0.2">
      <c r="A193" s="171"/>
      <c r="B193" s="18" t="s">
        <v>21</v>
      </c>
      <c r="C193" s="11" t="s">
        <v>27</v>
      </c>
      <c r="D193" s="33">
        <f t="shared" si="10"/>
        <v>0.7</v>
      </c>
      <c r="E193" s="33">
        <v>0.7</v>
      </c>
      <c r="F193" s="82"/>
      <c r="G193" s="145"/>
    </row>
    <row r="194" spans="1:7" ht="12.75" customHeight="1" x14ac:dyDescent="0.2">
      <c r="A194" s="171"/>
      <c r="B194" s="18" t="s">
        <v>24</v>
      </c>
      <c r="C194" s="11" t="s">
        <v>27</v>
      </c>
      <c r="D194" s="33">
        <f t="shared" si="10"/>
        <v>0.2</v>
      </c>
      <c r="E194" s="33">
        <v>0.2</v>
      </c>
      <c r="F194" s="82"/>
      <c r="G194" s="145"/>
    </row>
    <row r="195" spans="1:7" ht="12.75" customHeight="1" x14ac:dyDescent="0.2">
      <c r="A195" s="171"/>
      <c r="B195" s="18" t="s">
        <v>10</v>
      </c>
      <c r="C195" s="11" t="s">
        <v>27</v>
      </c>
      <c r="D195" s="33">
        <f t="shared" si="10"/>
        <v>0.6</v>
      </c>
      <c r="E195" s="33">
        <v>0.6</v>
      </c>
      <c r="F195" s="82"/>
      <c r="G195" s="145"/>
    </row>
    <row r="196" spans="1:7" ht="12.75" customHeight="1" x14ac:dyDescent="0.2">
      <c r="A196" s="171"/>
      <c r="B196" s="18" t="s">
        <v>116</v>
      </c>
      <c r="C196" s="91" t="s">
        <v>34</v>
      </c>
      <c r="D196" s="33">
        <f t="shared" si="10"/>
        <v>0.4</v>
      </c>
      <c r="E196" s="33"/>
      <c r="F196" s="35"/>
      <c r="G196" s="60">
        <v>0.4</v>
      </c>
    </row>
    <row r="197" spans="1:7" ht="12.75" customHeight="1" x14ac:dyDescent="0.2">
      <c r="A197" s="171"/>
      <c r="B197" s="10" t="s">
        <v>25</v>
      </c>
      <c r="C197" s="11" t="s">
        <v>27</v>
      </c>
      <c r="D197" s="12">
        <f t="shared" si="10"/>
        <v>0.9</v>
      </c>
      <c r="E197" s="12">
        <v>0.9</v>
      </c>
      <c r="F197" s="82"/>
      <c r="G197" s="145"/>
    </row>
    <row r="198" spans="1:7" s="9" customFormat="1" ht="15" customHeight="1" x14ac:dyDescent="0.2">
      <c r="A198" s="171" t="s">
        <v>95</v>
      </c>
      <c r="B198" s="41" t="s">
        <v>96</v>
      </c>
      <c r="C198" s="42"/>
      <c r="D198" s="43">
        <f t="shared" si="10"/>
        <v>10.799999999999999</v>
      </c>
      <c r="E198" s="43">
        <f>SUM(E199+E203)</f>
        <v>8.1999999999999993</v>
      </c>
      <c r="F198" s="44">
        <f>SUM(F199+F203)</f>
        <v>0</v>
      </c>
      <c r="G198" s="71">
        <f>SUM(G199+G203)</f>
        <v>2.6</v>
      </c>
    </row>
    <row r="199" spans="1:7" s="9" customFormat="1" ht="12.75" customHeight="1" x14ac:dyDescent="0.2">
      <c r="A199" s="171"/>
      <c r="B199" s="10" t="s">
        <v>26</v>
      </c>
      <c r="C199" s="11" t="s">
        <v>27</v>
      </c>
      <c r="D199" s="12">
        <f t="shared" si="10"/>
        <v>9.9</v>
      </c>
      <c r="E199" s="12">
        <f>SUM(E200:E202)</f>
        <v>7.3</v>
      </c>
      <c r="F199" s="12"/>
      <c r="G199" s="12">
        <f t="shared" ref="G199" si="12">SUM(G200:G201)</f>
        <v>2.6</v>
      </c>
    </row>
    <row r="200" spans="1:7" s="9" customFormat="1" ht="12.75" customHeight="1" x14ac:dyDescent="0.2">
      <c r="A200" s="171"/>
      <c r="B200" s="18" t="s">
        <v>21</v>
      </c>
      <c r="C200" s="19"/>
      <c r="D200" s="33">
        <f t="shared" si="10"/>
        <v>0.30000000000000004</v>
      </c>
      <c r="E200" s="33">
        <v>0.30000000000000004</v>
      </c>
      <c r="F200" s="35"/>
      <c r="G200" s="78"/>
    </row>
    <row r="201" spans="1:7" s="9" customFormat="1" ht="12.75" customHeight="1" x14ac:dyDescent="0.2">
      <c r="A201" s="171"/>
      <c r="B201" s="18" t="s">
        <v>24</v>
      </c>
      <c r="C201" s="19"/>
      <c r="D201" s="33">
        <f t="shared" si="10"/>
        <v>5.4</v>
      </c>
      <c r="E201" s="33">
        <v>2.8</v>
      </c>
      <c r="F201" s="35"/>
      <c r="G201" s="60">
        <v>2.6</v>
      </c>
    </row>
    <row r="202" spans="1:7" s="9" customFormat="1" ht="12.75" customHeight="1" x14ac:dyDescent="0.2">
      <c r="A202" s="171"/>
      <c r="B202" s="18" t="s">
        <v>10</v>
      </c>
      <c r="C202" s="19"/>
      <c r="D202" s="33">
        <f t="shared" si="10"/>
        <v>4.2</v>
      </c>
      <c r="E202" s="33">
        <v>4.2</v>
      </c>
      <c r="F202" s="35"/>
      <c r="G202" s="60"/>
    </row>
    <row r="203" spans="1:7" s="9" customFormat="1" ht="12.75" customHeight="1" x14ac:dyDescent="0.2">
      <c r="A203" s="171"/>
      <c r="B203" s="10" t="s">
        <v>25</v>
      </c>
      <c r="C203" s="11" t="s">
        <v>27</v>
      </c>
      <c r="D203" s="12">
        <f t="shared" si="10"/>
        <v>0.9</v>
      </c>
      <c r="E203" s="12">
        <v>0.9</v>
      </c>
      <c r="F203" s="48"/>
      <c r="G203" s="145"/>
    </row>
    <row r="204" spans="1:7" ht="15" customHeight="1" x14ac:dyDescent="0.2">
      <c r="A204" s="171" t="s">
        <v>97</v>
      </c>
      <c r="B204" s="41" t="s">
        <v>98</v>
      </c>
      <c r="C204" s="42"/>
      <c r="D204" s="43">
        <f t="shared" si="10"/>
        <v>37.299999999999997</v>
      </c>
      <c r="E204" s="43">
        <f>SUM(E205+E210)</f>
        <v>17.299999999999997</v>
      </c>
      <c r="F204" s="44">
        <f>SUM(F205+F210)</f>
        <v>0</v>
      </c>
      <c r="G204" s="71">
        <f>SUM(G210+G205)</f>
        <v>20</v>
      </c>
    </row>
    <row r="205" spans="1:7" ht="12.75" customHeight="1" x14ac:dyDescent="0.2">
      <c r="A205" s="171"/>
      <c r="B205" s="10" t="s">
        <v>26</v>
      </c>
      <c r="C205" s="11" t="s">
        <v>27</v>
      </c>
      <c r="D205" s="12">
        <f>SUM(D206:D209)</f>
        <v>36.9</v>
      </c>
      <c r="E205" s="12">
        <f>SUM(E206:E209)</f>
        <v>16.899999999999999</v>
      </c>
      <c r="F205" s="45"/>
      <c r="G205" s="75">
        <f>SUM(G208+G207+G206)</f>
        <v>20</v>
      </c>
    </row>
    <row r="206" spans="1:7" ht="12.75" customHeight="1" x14ac:dyDescent="0.2">
      <c r="A206" s="171"/>
      <c r="B206" s="18" t="s">
        <v>21</v>
      </c>
      <c r="C206" s="19"/>
      <c r="D206" s="33">
        <f t="shared" si="10"/>
        <v>6</v>
      </c>
      <c r="E206" s="33">
        <v>6</v>
      </c>
      <c r="F206" s="35"/>
      <c r="G206" s="78"/>
    </row>
    <row r="207" spans="1:7" ht="12.75" customHeight="1" x14ac:dyDescent="0.2">
      <c r="A207" s="171"/>
      <c r="B207" s="18" t="s">
        <v>24</v>
      </c>
      <c r="C207" s="19"/>
      <c r="D207" s="33">
        <f t="shared" si="10"/>
        <v>10</v>
      </c>
      <c r="E207" s="33">
        <v>10</v>
      </c>
      <c r="F207" s="35"/>
      <c r="G207" s="60"/>
    </row>
    <row r="208" spans="1:7" ht="12.75" customHeight="1" x14ac:dyDescent="0.2">
      <c r="A208" s="171"/>
      <c r="B208" s="18" t="s">
        <v>99</v>
      </c>
      <c r="C208" s="19"/>
      <c r="D208" s="33">
        <f t="shared" si="10"/>
        <v>20</v>
      </c>
      <c r="E208" s="33"/>
      <c r="F208" s="35"/>
      <c r="G208" s="60">
        <v>20</v>
      </c>
    </row>
    <row r="209" spans="1:7" ht="12.75" customHeight="1" x14ac:dyDescent="0.2">
      <c r="A209" s="171"/>
      <c r="B209" s="18" t="s">
        <v>10</v>
      </c>
      <c r="C209" s="19"/>
      <c r="D209" s="33">
        <f t="shared" si="10"/>
        <v>0.9</v>
      </c>
      <c r="E209" s="33">
        <v>0.9</v>
      </c>
      <c r="F209" s="35"/>
      <c r="G209" s="60"/>
    </row>
    <row r="210" spans="1:7" ht="12.75" customHeight="1" x14ac:dyDescent="0.2">
      <c r="A210" s="171"/>
      <c r="B210" s="10" t="s">
        <v>25</v>
      </c>
      <c r="C210" s="11" t="s">
        <v>27</v>
      </c>
      <c r="D210" s="12">
        <f t="shared" si="10"/>
        <v>0.4</v>
      </c>
      <c r="E210" s="12">
        <v>0.4</v>
      </c>
      <c r="F210" s="48"/>
      <c r="G210" s="145"/>
    </row>
    <row r="211" spans="1:7" ht="15" customHeight="1" x14ac:dyDescent="0.2">
      <c r="A211" s="171" t="s">
        <v>100</v>
      </c>
      <c r="B211" s="41" t="s">
        <v>101</v>
      </c>
      <c r="C211" s="42"/>
      <c r="D211" s="43">
        <f t="shared" si="10"/>
        <v>12.8</v>
      </c>
      <c r="E211" s="43">
        <f>SUM(E212+E217)</f>
        <v>10.5</v>
      </c>
      <c r="F211" s="44">
        <f>SUM(F212+F217)</f>
        <v>0</v>
      </c>
      <c r="G211" s="71">
        <f>SUM(G212+G217)</f>
        <v>2.2999999999999998</v>
      </c>
    </row>
    <row r="212" spans="1:7" ht="12.75" customHeight="1" x14ac:dyDescent="0.2">
      <c r="A212" s="171"/>
      <c r="B212" s="10" t="s">
        <v>26</v>
      </c>
      <c r="C212" s="11" t="s">
        <v>27</v>
      </c>
      <c r="D212" s="12">
        <f t="shared" si="10"/>
        <v>11.899999999999999</v>
      </c>
      <c r="E212" s="12">
        <f>SUM(E213:E216)</f>
        <v>9.6</v>
      </c>
      <c r="F212" s="45"/>
      <c r="G212" s="75">
        <f>SUM(G213:G214)</f>
        <v>2.2999999999999998</v>
      </c>
    </row>
    <row r="213" spans="1:7" ht="12.75" customHeight="1" x14ac:dyDescent="0.2">
      <c r="A213" s="171"/>
      <c r="B213" s="18" t="s">
        <v>21</v>
      </c>
      <c r="C213" s="19"/>
      <c r="D213" s="33">
        <f t="shared" si="10"/>
        <v>0.1</v>
      </c>
      <c r="E213" s="33">
        <v>0.1</v>
      </c>
      <c r="F213" s="35"/>
      <c r="G213" s="78"/>
    </row>
    <row r="214" spans="1:7" ht="12.75" customHeight="1" x14ac:dyDescent="0.2">
      <c r="A214" s="171"/>
      <c r="B214" s="18" t="s">
        <v>24</v>
      </c>
      <c r="C214" s="19"/>
      <c r="D214" s="33">
        <f t="shared" si="10"/>
        <v>8</v>
      </c>
      <c r="E214" s="33">
        <v>5.7</v>
      </c>
      <c r="F214" s="35"/>
      <c r="G214" s="60">
        <v>2.2999999999999998</v>
      </c>
    </row>
    <row r="215" spans="1:7" ht="12.75" customHeight="1" x14ac:dyDescent="0.2">
      <c r="A215" s="171"/>
      <c r="B215" s="18" t="s">
        <v>75</v>
      </c>
      <c r="C215" s="19"/>
      <c r="D215" s="33">
        <v>0.1</v>
      </c>
      <c r="E215" s="33">
        <v>0.1</v>
      </c>
      <c r="F215" s="35"/>
      <c r="G215" s="60"/>
    </row>
    <row r="216" spans="1:7" ht="12.75" customHeight="1" x14ac:dyDescent="0.2">
      <c r="A216" s="171"/>
      <c r="B216" s="18" t="s">
        <v>102</v>
      </c>
      <c r="C216" s="19"/>
      <c r="D216" s="33">
        <f t="shared" ref="D216:D235" si="13">SUM(G216+E216)</f>
        <v>3.7</v>
      </c>
      <c r="E216" s="33">
        <v>3.7</v>
      </c>
      <c r="F216" s="35"/>
      <c r="G216" s="60"/>
    </row>
    <row r="217" spans="1:7" x14ac:dyDescent="0.2">
      <c r="A217" s="171"/>
      <c r="B217" s="10" t="s">
        <v>25</v>
      </c>
      <c r="C217" s="11" t="s">
        <v>27</v>
      </c>
      <c r="D217" s="12">
        <f t="shared" si="13"/>
        <v>0.9</v>
      </c>
      <c r="E217" s="12">
        <v>0.9</v>
      </c>
      <c r="F217" s="48"/>
      <c r="G217" s="145"/>
    </row>
    <row r="218" spans="1:7" ht="15" customHeight="1" x14ac:dyDescent="0.2">
      <c r="A218" s="171" t="s">
        <v>103</v>
      </c>
      <c r="B218" s="41" t="s">
        <v>104</v>
      </c>
      <c r="C218" s="42"/>
      <c r="D218" s="43">
        <f t="shared" si="13"/>
        <v>35</v>
      </c>
      <c r="E218" s="43">
        <f>SUM(E219+E223)</f>
        <v>11.900000000000002</v>
      </c>
      <c r="F218" s="44">
        <f>SUM(F219+F223)</f>
        <v>0</v>
      </c>
      <c r="G218" s="71">
        <f>SUM(G219+G223)</f>
        <v>23.1</v>
      </c>
    </row>
    <row r="219" spans="1:7" ht="12.75" customHeight="1" x14ac:dyDescent="0.2">
      <c r="A219" s="171"/>
      <c r="B219" s="10" t="s">
        <v>26</v>
      </c>
      <c r="C219" s="11" t="s">
        <v>27</v>
      </c>
      <c r="D219" s="12">
        <f>SUM(D220:D222)</f>
        <v>31.8</v>
      </c>
      <c r="E219" s="12">
        <f>SUM(E220:E222)</f>
        <v>8.7000000000000011</v>
      </c>
      <c r="F219" s="45"/>
      <c r="G219" s="75">
        <f>SUM(G220:G221)</f>
        <v>23.1</v>
      </c>
    </row>
    <row r="220" spans="1:7" ht="12.75" customHeight="1" x14ac:dyDescent="0.2">
      <c r="A220" s="171"/>
      <c r="B220" s="18" t="s">
        <v>21</v>
      </c>
      <c r="C220" s="19"/>
      <c r="D220" s="33">
        <f t="shared" si="13"/>
        <v>6</v>
      </c>
      <c r="E220" s="33">
        <v>6</v>
      </c>
      <c r="F220" s="35"/>
      <c r="G220" s="78"/>
    </row>
    <row r="221" spans="1:7" ht="12.75" customHeight="1" x14ac:dyDescent="0.2">
      <c r="A221" s="171"/>
      <c r="B221" s="18" t="s">
        <v>24</v>
      </c>
      <c r="C221" s="19"/>
      <c r="D221" s="33">
        <f t="shared" si="13"/>
        <v>25</v>
      </c>
      <c r="E221" s="33">
        <v>1.9</v>
      </c>
      <c r="F221" s="35"/>
      <c r="G221" s="60">
        <v>23.1</v>
      </c>
    </row>
    <row r="222" spans="1:7" ht="12.75" customHeight="1" x14ac:dyDescent="0.2">
      <c r="A222" s="171"/>
      <c r="B222" s="18" t="s">
        <v>10</v>
      </c>
      <c r="C222" s="19"/>
      <c r="D222" s="33">
        <f t="shared" si="13"/>
        <v>0.8</v>
      </c>
      <c r="E222" s="33">
        <v>0.8</v>
      </c>
      <c r="F222" s="35"/>
      <c r="G222" s="60"/>
    </row>
    <row r="223" spans="1:7" ht="12.75" customHeight="1" x14ac:dyDescent="0.2">
      <c r="A223" s="171"/>
      <c r="B223" s="10" t="s">
        <v>25</v>
      </c>
      <c r="C223" s="11" t="s">
        <v>27</v>
      </c>
      <c r="D223" s="12">
        <f t="shared" si="13"/>
        <v>3.2</v>
      </c>
      <c r="E223" s="12">
        <v>3.2</v>
      </c>
      <c r="F223" s="48"/>
      <c r="G223" s="145"/>
    </row>
    <row r="224" spans="1:7" ht="15" customHeight="1" x14ac:dyDescent="0.2">
      <c r="A224" s="171" t="s">
        <v>105</v>
      </c>
      <c r="B224" s="41" t="s">
        <v>106</v>
      </c>
      <c r="C224" s="42"/>
      <c r="D224" s="43">
        <f t="shared" si="13"/>
        <v>26</v>
      </c>
      <c r="E224" s="43">
        <f>SUM(E225+E229)</f>
        <v>20.9</v>
      </c>
      <c r="F224" s="44">
        <f>SUM(F225+F229)</f>
        <v>0</v>
      </c>
      <c r="G224" s="71">
        <f>SUM(G225+G229)</f>
        <v>5.0999999999999996</v>
      </c>
    </row>
    <row r="225" spans="1:7" ht="12.75" customHeight="1" x14ac:dyDescent="0.2">
      <c r="A225" s="171"/>
      <c r="B225" s="10" t="s">
        <v>26</v>
      </c>
      <c r="C225" s="11" t="s">
        <v>27</v>
      </c>
      <c r="D225" s="12">
        <f t="shared" si="13"/>
        <v>25.5</v>
      </c>
      <c r="E225" s="75">
        <f t="shared" ref="E225:F225" si="14">SUM(E226:E228)</f>
        <v>20.399999999999999</v>
      </c>
      <c r="F225" s="75">
        <f t="shared" si="14"/>
        <v>0</v>
      </c>
      <c r="G225" s="75">
        <f>SUM(G226:G228)</f>
        <v>5.0999999999999996</v>
      </c>
    </row>
    <row r="226" spans="1:7" ht="12.75" customHeight="1" x14ac:dyDescent="0.2">
      <c r="A226" s="171"/>
      <c r="B226" s="18" t="s">
        <v>21</v>
      </c>
      <c r="C226" s="19"/>
      <c r="D226" s="33">
        <f t="shared" si="13"/>
        <v>4.5999999999999996</v>
      </c>
      <c r="E226" s="33">
        <v>4.5999999999999996</v>
      </c>
      <c r="F226" s="35"/>
      <c r="G226" s="78"/>
    </row>
    <row r="227" spans="1:7" ht="12.75" customHeight="1" x14ac:dyDescent="0.2">
      <c r="A227" s="171"/>
      <c r="B227" s="18" t="s">
        <v>24</v>
      </c>
      <c r="C227" s="19"/>
      <c r="D227" s="33">
        <f t="shared" si="13"/>
        <v>15.799999999999999</v>
      </c>
      <c r="E227" s="33">
        <v>10.7</v>
      </c>
      <c r="F227" s="35"/>
      <c r="G227" s="60">
        <v>5.0999999999999996</v>
      </c>
    </row>
    <row r="228" spans="1:7" ht="12.75" customHeight="1" x14ac:dyDescent="0.2">
      <c r="A228" s="171"/>
      <c r="B228" s="18" t="s">
        <v>10</v>
      </c>
      <c r="C228" s="19"/>
      <c r="D228" s="33">
        <f t="shared" si="13"/>
        <v>5.0999999999999996</v>
      </c>
      <c r="E228" s="33">
        <v>5.0999999999999996</v>
      </c>
      <c r="F228" s="35"/>
      <c r="G228" s="60"/>
    </row>
    <row r="229" spans="1:7" ht="12.75" customHeight="1" x14ac:dyDescent="0.2">
      <c r="A229" s="171"/>
      <c r="B229" s="10" t="s">
        <v>25</v>
      </c>
      <c r="C229" s="11" t="s">
        <v>27</v>
      </c>
      <c r="D229" s="12">
        <f t="shared" si="13"/>
        <v>0.5</v>
      </c>
      <c r="E229" s="12">
        <v>0.5</v>
      </c>
      <c r="F229" s="48"/>
      <c r="G229" s="145"/>
    </row>
    <row r="230" spans="1:7" ht="15" customHeight="1" x14ac:dyDescent="0.2">
      <c r="A230" s="171" t="s">
        <v>107</v>
      </c>
      <c r="B230" s="41" t="s">
        <v>108</v>
      </c>
      <c r="C230" s="42"/>
      <c r="D230" s="43">
        <f t="shared" si="13"/>
        <v>9.6</v>
      </c>
      <c r="E230" s="43">
        <f>SUM(E231+E235)</f>
        <v>9.6</v>
      </c>
      <c r="F230" s="44">
        <f>SUM(F231+F235)</f>
        <v>0</v>
      </c>
      <c r="G230" s="72">
        <f>SUM(G231+G235)</f>
        <v>0</v>
      </c>
    </row>
    <row r="231" spans="1:7" ht="12.75" customHeight="1" x14ac:dyDescent="0.2">
      <c r="A231" s="171"/>
      <c r="B231" s="10" t="s">
        <v>26</v>
      </c>
      <c r="C231" s="11" t="s">
        <v>27</v>
      </c>
      <c r="D231" s="12">
        <f t="shared" si="13"/>
        <v>6.5</v>
      </c>
      <c r="E231" s="12">
        <f>SUM(E232:E234)</f>
        <v>6.5</v>
      </c>
      <c r="F231" s="45"/>
      <c r="G231" s="75"/>
    </row>
    <row r="232" spans="1:7" ht="12.75" customHeight="1" x14ac:dyDescent="0.2">
      <c r="A232" s="171"/>
      <c r="B232" s="18" t="s">
        <v>21</v>
      </c>
      <c r="C232" s="19"/>
      <c r="D232" s="33">
        <f t="shared" si="13"/>
        <v>4.5</v>
      </c>
      <c r="E232" s="33">
        <v>4.5</v>
      </c>
      <c r="F232" s="35"/>
      <c r="G232" s="78"/>
    </row>
    <row r="233" spans="1:7" ht="12.75" customHeight="1" x14ac:dyDescent="0.2">
      <c r="A233" s="171"/>
      <c r="B233" s="18" t="s">
        <v>24</v>
      </c>
      <c r="C233" s="19"/>
      <c r="D233" s="33">
        <f t="shared" si="13"/>
        <v>1</v>
      </c>
      <c r="E233" s="33">
        <v>1</v>
      </c>
      <c r="F233" s="35"/>
      <c r="G233" s="60"/>
    </row>
    <row r="234" spans="1:7" ht="12.75" customHeight="1" x14ac:dyDescent="0.2">
      <c r="A234" s="171"/>
      <c r="B234" s="18" t="s">
        <v>10</v>
      </c>
      <c r="C234" s="19"/>
      <c r="D234" s="33">
        <f t="shared" si="13"/>
        <v>1</v>
      </c>
      <c r="E234" s="33">
        <v>1</v>
      </c>
      <c r="F234" s="35"/>
      <c r="G234" s="60"/>
    </row>
    <row r="235" spans="1:7" ht="12.75" customHeight="1" x14ac:dyDescent="0.2">
      <c r="A235" s="171"/>
      <c r="B235" s="10" t="s">
        <v>25</v>
      </c>
      <c r="C235" s="11" t="s">
        <v>27</v>
      </c>
      <c r="D235" s="12">
        <f t="shared" si="13"/>
        <v>3.1</v>
      </c>
      <c r="E235" s="12">
        <v>3.1</v>
      </c>
      <c r="F235" s="48"/>
      <c r="G235" s="145"/>
    </row>
    <row r="236" spans="1:7" s="9" customFormat="1" ht="15" customHeight="1" x14ac:dyDescent="0.2">
      <c r="A236" s="171" t="s">
        <v>109</v>
      </c>
      <c r="B236" s="41" t="s">
        <v>110</v>
      </c>
      <c r="C236" s="42"/>
      <c r="D236" s="43">
        <f>SUM(D241+D237)</f>
        <v>23.1</v>
      </c>
      <c r="E236" s="43">
        <f>SUM(E237+E241)</f>
        <v>22.5</v>
      </c>
      <c r="F236" s="44"/>
      <c r="G236" s="71">
        <f>SUM(G237+G241)</f>
        <v>0.60000000000000009</v>
      </c>
    </row>
    <row r="237" spans="1:7" s="9" customFormat="1" ht="12.75" customHeight="1" x14ac:dyDescent="0.2">
      <c r="A237" s="171"/>
      <c r="B237" s="83" t="s">
        <v>26</v>
      </c>
      <c r="C237" s="84" t="s">
        <v>27</v>
      </c>
      <c r="D237" s="85">
        <f>SUM(D238:D240)</f>
        <v>21.900000000000002</v>
      </c>
      <c r="E237" s="85">
        <f>SUM(E238:E240)</f>
        <v>21.3</v>
      </c>
      <c r="F237" s="86"/>
      <c r="G237" s="75">
        <f>SUM(G238:G239)</f>
        <v>0.60000000000000009</v>
      </c>
    </row>
    <row r="238" spans="1:7" s="9" customFormat="1" ht="12.75" customHeight="1" x14ac:dyDescent="0.2">
      <c r="A238" s="170"/>
      <c r="B238" s="18" t="s">
        <v>21</v>
      </c>
      <c r="C238" s="87"/>
      <c r="D238" s="33">
        <f>SUM(G238+E238)</f>
        <v>2.5</v>
      </c>
      <c r="E238" s="33">
        <v>2.5</v>
      </c>
      <c r="F238" s="132"/>
      <c r="G238" s="142"/>
    </row>
    <row r="239" spans="1:7" s="9" customFormat="1" ht="12.75" customHeight="1" x14ac:dyDescent="0.2">
      <c r="A239" s="171"/>
      <c r="B239" s="88" t="s">
        <v>111</v>
      </c>
      <c r="C239" s="11"/>
      <c r="D239" s="33">
        <f>SUM(G239+E239)</f>
        <v>17.400000000000002</v>
      </c>
      <c r="E239" s="33">
        <v>16.8</v>
      </c>
      <c r="F239" s="133"/>
      <c r="G239" s="146">
        <v>0.60000000000000009</v>
      </c>
    </row>
    <row r="240" spans="1:7" s="9" customFormat="1" ht="12.75" customHeight="1" x14ac:dyDescent="0.2">
      <c r="A240" s="155"/>
      <c r="B240" s="18" t="s">
        <v>10</v>
      </c>
      <c r="C240" s="19"/>
      <c r="D240" s="33">
        <f t="shared" ref="D240" si="15">SUM(G240+E240)</f>
        <v>2</v>
      </c>
      <c r="E240" s="33">
        <v>2</v>
      </c>
      <c r="F240" s="156"/>
      <c r="G240" s="146"/>
    </row>
    <row r="241" spans="1:7" s="9" customFormat="1" ht="12.75" customHeight="1" x14ac:dyDescent="0.2">
      <c r="A241" s="89"/>
      <c r="B241" s="10" t="s">
        <v>25</v>
      </c>
      <c r="C241" s="64" t="s">
        <v>27</v>
      </c>
      <c r="D241" s="29">
        <f>SUM(G241+E241)</f>
        <v>1.2</v>
      </c>
      <c r="E241" s="29">
        <v>1.2</v>
      </c>
      <c r="F241" s="90"/>
      <c r="G241" s="145"/>
    </row>
    <row r="242" spans="1:7" ht="15" customHeight="1" x14ac:dyDescent="0.2">
      <c r="A242" s="171" t="s">
        <v>112</v>
      </c>
      <c r="B242" s="41" t="s">
        <v>113</v>
      </c>
      <c r="C242" s="42"/>
      <c r="D242" s="43">
        <f>SUM(D248+D243)</f>
        <v>28.599999999999998</v>
      </c>
      <c r="E242" s="43">
        <f>SUM(E243+E248)</f>
        <v>8.6000000000000014</v>
      </c>
      <c r="F242" s="44"/>
      <c r="G242" s="71">
        <f>SUM(G243+G248)</f>
        <v>20</v>
      </c>
    </row>
    <row r="243" spans="1:7" ht="12.75" customHeight="1" x14ac:dyDescent="0.2">
      <c r="A243" s="171"/>
      <c r="B243" s="10" t="s">
        <v>26</v>
      </c>
      <c r="C243" s="11"/>
      <c r="D243" s="12">
        <f>SUM(D244:D247)</f>
        <v>24.4</v>
      </c>
      <c r="E243" s="12">
        <f>SUM(E244:E247)</f>
        <v>4.4000000000000004</v>
      </c>
      <c r="F243" s="32"/>
      <c r="G243" s="75">
        <f>SUM(G244:G247)</f>
        <v>20</v>
      </c>
    </row>
    <row r="244" spans="1:7" ht="12.75" customHeight="1" x14ac:dyDescent="0.2">
      <c r="A244" s="171"/>
      <c r="B244" s="18" t="s">
        <v>21</v>
      </c>
      <c r="C244" s="11" t="s">
        <v>27</v>
      </c>
      <c r="D244" s="33">
        <f t="shared" ref="D244:D255" si="16">SUM(G244+E244)</f>
        <v>1.9</v>
      </c>
      <c r="E244" s="33">
        <v>1.9</v>
      </c>
      <c r="F244" s="35"/>
      <c r="G244" s="78"/>
    </row>
    <row r="245" spans="1:7" ht="12.75" customHeight="1" x14ac:dyDescent="0.2">
      <c r="A245" s="171"/>
      <c r="B245" s="18" t="s">
        <v>24</v>
      </c>
      <c r="C245" s="11" t="s">
        <v>27</v>
      </c>
      <c r="D245" s="33">
        <f t="shared" si="16"/>
        <v>21.3</v>
      </c>
      <c r="E245" s="33">
        <v>1.6</v>
      </c>
      <c r="F245" s="35"/>
      <c r="G245" s="60">
        <v>19.7</v>
      </c>
    </row>
    <row r="246" spans="1:7" ht="12.75" customHeight="1" x14ac:dyDescent="0.2">
      <c r="A246" s="171"/>
      <c r="B246" s="18" t="s">
        <v>10</v>
      </c>
      <c r="C246" s="11" t="s">
        <v>27</v>
      </c>
      <c r="D246" s="33">
        <f t="shared" si="16"/>
        <v>0.9</v>
      </c>
      <c r="E246" s="33">
        <v>0.9</v>
      </c>
      <c r="F246" s="35"/>
      <c r="G246" s="60"/>
    </row>
    <row r="247" spans="1:7" ht="12.75" customHeight="1" x14ac:dyDescent="0.2">
      <c r="A247" s="171"/>
      <c r="B247" s="18" t="s">
        <v>192</v>
      </c>
      <c r="C247" s="19" t="s">
        <v>34</v>
      </c>
      <c r="D247" s="33">
        <f t="shared" si="16"/>
        <v>0.3</v>
      </c>
      <c r="E247" s="33"/>
      <c r="F247" s="35"/>
      <c r="G247" s="60">
        <v>0.3</v>
      </c>
    </row>
    <row r="248" spans="1:7" ht="12.75" customHeight="1" x14ac:dyDescent="0.2">
      <c r="A248" s="171"/>
      <c r="B248" s="10" t="s">
        <v>25</v>
      </c>
      <c r="C248" s="11" t="s">
        <v>27</v>
      </c>
      <c r="D248" s="12">
        <f t="shared" si="16"/>
        <v>4.2</v>
      </c>
      <c r="E248" s="12">
        <v>4.2</v>
      </c>
      <c r="F248" s="48"/>
      <c r="G248" s="145"/>
    </row>
    <row r="249" spans="1:7" ht="15" customHeight="1" x14ac:dyDescent="0.2">
      <c r="A249" s="171" t="s">
        <v>114</v>
      </c>
      <c r="B249" s="41" t="s">
        <v>115</v>
      </c>
      <c r="C249" s="42"/>
      <c r="D249" s="43">
        <f t="shared" si="16"/>
        <v>18.600000000000001</v>
      </c>
      <c r="E249" s="43">
        <f>SUM(E250+E255)</f>
        <v>16.100000000000001</v>
      </c>
      <c r="F249" s="44">
        <f>SUM(F250+F255)</f>
        <v>0</v>
      </c>
      <c r="G249" s="71">
        <f>SUM(G250+G255)</f>
        <v>2.5</v>
      </c>
    </row>
    <row r="250" spans="1:7" ht="12.75" customHeight="1" x14ac:dyDescent="0.2">
      <c r="A250" s="171"/>
      <c r="B250" s="10" t="s">
        <v>26</v>
      </c>
      <c r="C250" s="11"/>
      <c r="D250" s="85">
        <f t="shared" si="16"/>
        <v>10.5</v>
      </c>
      <c r="E250" s="85">
        <f>SUM(E251:E254)</f>
        <v>8</v>
      </c>
      <c r="F250" s="86"/>
      <c r="G250" s="75">
        <f>SUM(G251:G254)</f>
        <v>2.5</v>
      </c>
    </row>
    <row r="251" spans="1:7" ht="12.75" customHeight="1" x14ac:dyDescent="0.2">
      <c r="A251" s="171"/>
      <c r="B251" s="18" t="s">
        <v>21</v>
      </c>
      <c r="C251" s="91" t="s">
        <v>27</v>
      </c>
      <c r="D251" s="92">
        <f t="shared" si="16"/>
        <v>0.3</v>
      </c>
      <c r="E251" s="92">
        <v>0.3</v>
      </c>
      <c r="F251" s="132"/>
      <c r="G251" s="142"/>
    </row>
    <row r="252" spans="1:7" ht="12.75" customHeight="1" x14ac:dyDescent="0.2">
      <c r="A252" s="171"/>
      <c r="B252" s="18" t="s">
        <v>10</v>
      </c>
      <c r="C252" s="91" t="s">
        <v>27</v>
      </c>
      <c r="D252" s="92">
        <f t="shared" si="16"/>
        <v>7.7</v>
      </c>
      <c r="E252" s="92">
        <v>7.7</v>
      </c>
      <c r="F252" s="93"/>
      <c r="G252" s="62"/>
    </row>
    <row r="253" spans="1:7" ht="12.75" customHeight="1" x14ac:dyDescent="0.2">
      <c r="A253" s="171"/>
      <c r="B253" s="18" t="s">
        <v>24</v>
      </c>
      <c r="C253" s="91" t="s">
        <v>27</v>
      </c>
      <c r="D253" s="92">
        <f t="shared" si="16"/>
        <v>1.9</v>
      </c>
      <c r="E253" s="92"/>
      <c r="F253" s="93"/>
      <c r="G253" s="60">
        <v>1.9</v>
      </c>
    </row>
    <row r="254" spans="1:7" ht="12.75" customHeight="1" x14ac:dyDescent="0.2">
      <c r="A254" s="171"/>
      <c r="B254" s="18" t="s">
        <v>116</v>
      </c>
      <c r="C254" s="91" t="s">
        <v>34</v>
      </c>
      <c r="D254" s="33">
        <f t="shared" si="16"/>
        <v>0.60000000000000009</v>
      </c>
      <c r="E254" s="33"/>
      <c r="F254" s="35"/>
      <c r="G254" s="60">
        <v>0.60000000000000009</v>
      </c>
    </row>
    <row r="255" spans="1:7" ht="12.75" customHeight="1" x14ac:dyDescent="0.2">
      <c r="A255" s="94"/>
      <c r="B255" s="10" t="s">
        <v>25</v>
      </c>
      <c r="C255" s="91" t="s">
        <v>27</v>
      </c>
      <c r="D255" s="12">
        <f t="shared" si="16"/>
        <v>8.1</v>
      </c>
      <c r="E255" s="12">
        <v>8.1</v>
      </c>
      <c r="F255" s="82"/>
      <c r="G255" s="145"/>
    </row>
    <row r="256" spans="1:7" ht="15" customHeight="1" x14ac:dyDescent="0.2">
      <c r="A256" s="171" t="s">
        <v>117</v>
      </c>
      <c r="B256" s="41" t="s">
        <v>118</v>
      </c>
      <c r="C256" s="95"/>
      <c r="D256" s="43">
        <f>SUM(D257+D261)</f>
        <v>20.7</v>
      </c>
      <c r="E256" s="43">
        <f>SUM(E257+E261)</f>
        <v>17.7</v>
      </c>
      <c r="F256" s="44">
        <f>SUM(F257+F261)</f>
        <v>0</v>
      </c>
      <c r="G256" s="71">
        <f>SUM(G257+G261)</f>
        <v>3</v>
      </c>
    </row>
    <row r="257" spans="1:7" ht="12.75" customHeight="1" x14ac:dyDescent="0.2">
      <c r="A257" s="171"/>
      <c r="B257" s="10" t="s">
        <v>26</v>
      </c>
      <c r="C257" s="11" t="s">
        <v>27</v>
      </c>
      <c r="D257" s="29">
        <f>SUM(D258:D260)</f>
        <v>13.7</v>
      </c>
      <c r="E257" s="29">
        <f>SUM(E258:E260)</f>
        <v>10.7</v>
      </c>
      <c r="F257" s="30"/>
      <c r="G257" s="75">
        <f>SUM(G258:G259)</f>
        <v>3</v>
      </c>
    </row>
    <row r="258" spans="1:7" ht="12.75" customHeight="1" x14ac:dyDescent="0.2">
      <c r="A258" s="171"/>
      <c r="B258" s="18" t="s">
        <v>21</v>
      </c>
      <c r="C258" s="19"/>
      <c r="D258" s="33">
        <f t="shared" ref="D258:D266" si="17">SUM(G258+E258)</f>
        <v>1.6</v>
      </c>
      <c r="E258" s="33">
        <v>1.6</v>
      </c>
      <c r="F258" s="35"/>
      <c r="G258" s="78"/>
    </row>
    <row r="259" spans="1:7" ht="12.75" customHeight="1" x14ac:dyDescent="0.2">
      <c r="A259" s="171"/>
      <c r="B259" s="18" t="s">
        <v>24</v>
      </c>
      <c r="C259" s="19"/>
      <c r="D259" s="33">
        <f t="shared" si="17"/>
        <v>4.3</v>
      </c>
      <c r="E259" s="33">
        <v>1.3</v>
      </c>
      <c r="F259" s="35"/>
      <c r="G259" s="60">
        <v>3</v>
      </c>
    </row>
    <row r="260" spans="1:7" ht="12.75" customHeight="1" x14ac:dyDescent="0.2">
      <c r="A260" s="171"/>
      <c r="B260" s="18" t="s">
        <v>10</v>
      </c>
      <c r="C260" s="19"/>
      <c r="D260" s="33">
        <f t="shared" si="17"/>
        <v>7.8</v>
      </c>
      <c r="E260" s="33">
        <v>7.8</v>
      </c>
      <c r="F260" s="35"/>
      <c r="G260" s="60"/>
    </row>
    <row r="261" spans="1:7" ht="12.75" customHeight="1" x14ac:dyDescent="0.2">
      <c r="A261" s="171"/>
      <c r="B261" s="10" t="s">
        <v>25</v>
      </c>
      <c r="C261" s="11" t="s">
        <v>27</v>
      </c>
      <c r="D261" s="12">
        <f t="shared" si="17"/>
        <v>7</v>
      </c>
      <c r="E261" s="12">
        <v>7</v>
      </c>
      <c r="F261" s="48"/>
      <c r="G261" s="145"/>
    </row>
    <row r="262" spans="1:7" ht="15" customHeight="1" x14ac:dyDescent="0.2">
      <c r="A262" s="171" t="s">
        <v>119</v>
      </c>
      <c r="B262" s="41" t="s">
        <v>120</v>
      </c>
      <c r="C262" s="42"/>
      <c r="D262" s="43">
        <f t="shared" si="17"/>
        <v>9.1</v>
      </c>
      <c r="E262" s="43">
        <f>SUM(E263+E266)</f>
        <v>9.1</v>
      </c>
      <c r="F262" s="44">
        <f>SUM(F263+F266)</f>
        <v>0</v>
      </c>
      <c r="G262" s="72">
        <f>SUM(G263+G266)</f>
        <v>0</v>
      </c>
    </row>
    <row r="263" spans="1:7" ht="12.75" customHeight="1" x14ac:dyDescent="0.2">
      <c r="A263" s="171"/>
      <c r="B263" s="10" t="s">
        <v>26</v>
      </c>
      <c r="C263" s="11" t="s">
        <v>27</v>
      </c>
      <c r="D263" s="12">
        <f t="shared" si="17"/>
        <v>5.2</v>
      </c>
      <c r="E263" s="12">
        <f>SUM(E264:E265)</f>
        <v>5.2</v>
      </c>
      <c r="F263" s="82"/>
      <c r="G263" s="142"/>
    </row>
    <row r="264" spans="1:7" ht="12.75" customHeight="1" x14ac:dyDescent="0.2">
      <c r="A264" s="171"/>
      <c r="B264" s="18" t="s">
        <v>21</v>
      </c>
      <c r="C264" s="11"/>
      <c r="D264" s="33">
        <f t="shared" si="17"/>
        <v>2.5</v>
      </c>
      <c r="E264" s="33">
        <v>2.5</v>
      </c>
      <c r="F264" s="82"/>
      <c r="G264" s="142"/>
    </row>
    <row r="265" spans="1:7" ht="12.75" customHeight="1" x14ac:dyDescent="0.2">
      <c r="A265" s="171"/>
      <c r="B265" s="18" t="s">
        <v>121</v>
      </c>
      <c r="C265" s="37"/>
      <c r="D265" s="33">
        <f t="shared" si="17"/>
        <v>2.7</v>
      </c>
      <c r="E265" s="33">
        <v>2.7</v>
      </c>
      <c r="F265" s="82"/>
      <c r="G265" s="142"/>
    </row>
    <row r="266" spans="1:7" ht="12.75" customHeight="1" x14ac:dyDescent="0.2">
      <c r="A266" s="171"/>
      <c r="B266" s="10" t="s">
        <v>25</v>
      </c>
      <c r="C266" s="11" t="s">
        <v>27</v>
      </c>
      <c r="D266" s="12">
        <f t="shared" si="17"/>
        <v>3.9</v>
      </c>
      <c r="E266" s="12">
        <v>3.9</v>
      </c>
      <c r="F266" s="82"/>
      <c r="G266" s="145"/>
    </row>
    <row r="267" spans="1:7" ht="15" customHeight="1" x14ac:dyDescent="0.2">
      <c r="A267" s="171" t="s">
        <v>122</v>
      </c>
      <c r="B267" s="41" t="s">
        <v>123</v>
      </c>
      <c r="C267" s="42"/>
      <c r="D267" s="43">
        <f>SUM(D268+D272)</f>
        <v>7.8</v>
      </c>
      <c r="E267" s="43">
        <f>SUM(E272+E268)</f>
        <v>7.8</v>
      </c>
      <c r="F267" s="49">
        <f>SUM(F268:F272)</f>
        <v>0.6</v>
      </c>
      <c r="G267" s="72">
        <f>SUM(G268:G272)</f>
        <v>0</v>
      </c>
    </row>
    <row r="268" spans="1:7" ht="12.75" customHeight="1" x14ac:dyDescent="0.2">
      <c r="A268" s="171"/>
      <c r="B268" s="10" t="s">
        <v>26</v>
      </c>
      <c r="C268" s="11" t="s">
        <v>27</v>
      </c>
      <c r="D268" s="12">
        <f>SUM(D269:D271)</f>
        <v>3.7</v>
      </c>
      <c r="E268" s="12">
        <f>SUM(E269:E271)</f>
        <v>3.7</v>
      </c>
      <c r="F268" s="48"/>
      <c r="G268" s="142"/>
    </row>
    <row r="269" spans="1:7" ht="12.75" customHeight="1" x14ac:dyDescent="0.2">
      <c r="A269" s="171"/>
      <c r="B269" s="18" t="s">
        <v>21</v>
      </c>
      <c r="C269" s="11"/>
      <c r="D269" s="33">
        <f t="shared" ref="D269:D289" si="18">SUM(G269+E269)</f>
        <v>2</v>
      </c>
      <c r="E269" s="33">
        <v>2</v>
      </c>
      <c r="F269" s="48"/>
      <c r="G269" s="142"/>
    </row>
    <row r="270" spans="1:7" ht="12.75" customHeight="1" x14ac:dyDescent="0.2">
      <c r="A270" s="171"/>
      <c r="B270" s="18" t="s">
        <v>24</v>
      </c>
      <c r="C270" s="11"/>
      <c r="D270" s="33">
        <f t="shared" si="18"/>
        <v>0.4</v>
      </c>
      <c r="E270" s="33">
        <v>0.4</v>
      </c>
      <c r="F270" s="48"/>
      <c r="G270" s="142"/>
    </row>
    <row r="271" spans="1:7" ht="12.75" customHeight="1" x14ac:dyDescent="0.2">
      <c r="A271" s="171"/>
      <c r="B271" s="18" t="s">
        <v>10</v>
      </c>
      <c r="C271" s="19"/>
      <c r="D271" s="33">
        <f t="shared" si="18"/>
        <v>1.3</v>
      </c>
      <c r="E271" s="33">
        <v>1.3</v>
      </c>
      <c r="F271" s="48">
        <v>0.6</v>
      </c>
      <c r="G271" s="142"/>
    </row>
    <row r="272" spans="1:7" ht="12.75" customHeight="1" x14ac:dyDescent="0.2">
      <c r="A272" s="171"/>
      <c r="B272" s="10" t="s">
        <v>25</v>
      </c>
      <c r="C272" s="11" t="s">
        <v>27</v>
      </c>
      <c r="D272" s="12">
        <f t="shared" si="18"/>
        <v>4.0999999999999996</v>
      </c>
      <c r="E272" s="12">
        <v>4.0999999999999996</v>
      </c>
      <c r="F272" s="48"/>
      <c r="G272" s="145"/>
    </row>
    <row r="273" spans="1:7" ht="15" customHeight="1" x14ac:dyDescent="0.2">
      <c r="A273" s="171" t="s">
        <v>124</v>
      </c>
      <c r="B273" s="41" t="s">
        <v>125</v>
      </c>
      <c r="C273" s="42"/>
      <c r="D273" s="43">
        <f t="shared" si="18"/>
        <v>7</v>
      </c>
      <c r="E273" s="43">
        <f>SUM(E274+E277)</f>
        <v>7</v>
      </c>
      <c r="F273" s="44">
        <f>SUM(F274:F277)</f>
        <v>0</v>
      </c>
      <c r="G273" s="72">
        <f>SUM(G274:G277)</f>
        <v>0</v>
      </c>
    </row>
    <row r="274" spans="1:7" x14ac:dyDescent="0.2">
      <c r="A274" s="171"/>
      <c r="B274" s="10" t="s">
        <v>26</v>
      </c>
      <c r="C274" s="11" t="s">
        <v>27</v>
      </c>
      <c r="D274" s="12">
        <f t="shared" si="18"/>
        <v>3.7</v>
      </c>
      <c r="E274" s="12">
        <f>SUM(E275:E276)</f>
        <v>3.7</v>
      </c>
      <c r="F274" s="45"/>
      <c r="G274" s="145"/>
    </row>
    <row r="275" spans="1:7" x14ac:dyDescent="0.2">
      <c r="A275" s="171"/>
      <c r="B275" s="18" t="s">
        <v>21</v>
      </c>
      <c r="C275" s="11"/>
      <c r="D275" s="33">
        <f t="shared" si="18"/>
        <v>2.7</v>
      </c>
      <c r="E275" s="33">
        <v>2.7</v>
      </c>
      <c r="F275" s="45"/>
      <c r="G275" s="145"/>
    </row>
    <row r="276" spans="1:7" x14ac:dyDescent="0.2">
      <c r="A276" s="171"/>
      <c r="B276" s="18" t="s">
        <v>10</v>
      </c>
      <c r="C276" s="37"/>
      <c r="D276" s="33">
        <f t="shared" si="18"/>
        <v>1</v>
      </c>
      <c r="E276" s="33">
        <v>1</v>
      </c>
      <c r="F276" s="45"/>
      <c r="G276" s="145"/>
    </row>
    <row r="277" spans="1:7" x14ac:dyDescent="0.2">
      <c r="A277" s="171"/>
      <c r="B277" s="10" t="s">
        <v>25</v>
      </c>
      <c r="C277" s="11" t="s">
        <v>27</v>
      </c>
      <c r="D277" s="12">
        <f t="shared" si="18"/>
        <v>3.3</v>
      </c>
      <c r="E277" s="12">
        <v>3.3</v>
      </c>
      <c r="F277" s="45"/>
      <c r="G277" s="145"/>
    </row>
    <row r="278" spans="1:7" ht="15" customHeight="1" x14ac:dyDescent="0.2">
      <c r="A278" s="171" t="s">
        <v>126</v>
      </c>
      <c r="B278" s="41" t="s">
        <v>127</v>
      </c>
      <c r="C278" s="96"/>
      <c r="D278" s="43">
        <f t="shared" si="18"/>
        <v>13.100000000000001</v>
      </c>
      <c r="E278" s="43">
        <f>SUM(E283+E279)</f>
        <v>13.100000000000001</v>
      </c>
      <c r="F278" s="44">
        <f>SUM(F283+F279)</f>
        <v>0</v>
      </c>
      <c r="G278" s="72">
        <f>SUM(G283+G279)</f>
        <v>0</v>
      </c>
    </row>
    <row r="279" spans="1:7" x14ac:dyDescent="0.2">
      <c r="A279" s="171"/>
      <c r="B279" s="10" t="s">
        <v>26</v>
      </c>
      <c r="C279" s="11" t="s">
        <v>27</v>
      </c>
      <c r="D279" s="12">
        <f t="shared" si="18"/>
        <v>10.9</v>
      </c>
      <c r="E279" s="12">
        <f>SUM(E280:E282)</f>
        <v>10.9</v>
      </c>
      <c r="F279" s="32"/>
      <c r="G279" s="75"/>
    </row>
    <row r="280" spans="1:7" x14ac:dyDescent="0.2">
      <c r="A280" s="171"/>
      <c r="B280" s="18" t="s">
        <v>21</v>
      </c>
      <c r="C280" s="19"/>
      <c r="D280" s="33">
        <f t="shared" si="18"/>
        <v>3.3</v>
      </c>
      <c r="E280" s="33">
        <v>3.3</v>
      </c>
      <c r="F280" s="35"/>
      <c r="G280" s="78"/>
    </row>
    <row r="281" spans="1:7" x14ac:dyDescent="0.2">
      <c r="A281" s="171"/>
      <c r="B281" s="18" t="s">
        <v>24</v>
      </c>
      <c r="C281" s="19"/>
      <c r="D281" s="33">
        <f t="shared" si="18"/>
        <v>5</v>
      </c>
      <c r="E281" s="33">
        <v>5</v>
      </c>
      <c r="F281" s="35"/>
      <c r="G281" s="60"/>
    </row>
    <row r="282" spans="1:7" x14ac:dyDescent="0.2">
      <c r="A282" s="171"/>
      <c r="B282" s="18" t="s">
        <v>10</v>
      </c>
      <c r="C282" s="19"/>
      <c r="D282" s="33">
        <f t="shared" si="18"/>
        <v>2.6</v>
      </c>
      <c r="E282" s="33">
        <v>2.6</v>
      </c>
      <c r="F282" s="35"/>
      <c r="G282" s="60"/>
    </row>
    <row r="283" spans="1:7" x14ac:dyDescent="0.2">
      <c r="A283" s="171"/>
      <c r="B283" s="10" t="s">
        <v>25</v>
      </c>
      <c r="C283" s="11" t="s">
        <v>27</v>
      </c>
      <c r="D283" s="12">
        <f t="shared" si="18"/>
        <v>2.2000000000000002</v>
      </c>
      <c r="E283" s="12">
        <v>2.2000000000000002</v>
      </c>
      <c r="F283" s="48"/>
      <c r="G283" s="145"/>
    </row>
    <row r="284" spans="1:7" ht="15" customHeight="1" x14ac:dyDescent="0.2">
      <c r="A284" s="171" t="s">
        <v>128</v>
      </c>
      <c r="B284" s="41" t="s">
        <v>129</v>
      </c>
      <c r="C284" s="96"/>
      <c r="D284" s="43">
        <f t="shared" si="18"/>
        <v>27.1</v>
      </c>
      <c r="E284" s="43">
        <f>SUM(E288+E285)</f>
        <v>21.1</v>
      </c>
      <c r="F284" s="44">
        <f>SUM(F288+F285)</f>
        <v>0</v>
      </c>
      <c r="G284" s="71">
        <f>SUM(G288+G285)</f>
        <v>6</v>
      </c>
    </row>
    <row r="285" spans="1:7" x14ac:dyDescent="0.2">
      <c r="A285" s="171"/>
      <c r="B285" s="10" t="s">
        <v>26</v>
      </c>
      <c r="C285" s="11" t="s">
        <v>27</v>
      </c>
      <c r="D285" s="12">
        <f t="shared" si="18"/>
        <v>9.5</v>
      </c>
      <c r="E285" s="12">
        <f>SUM(E286:E287)</f>
        <v>3.5</v>
      </c>
      <c r="F285" s="12"/>
      <c r="G285" s="12">
        <f t="shared" ref="G285" si="19">SUM(G286:G287)</f>
        <v>6</v>
      </c>
    </row>
    <row r="286" spans="1:7" x14ac:dyDescent="0.2">
      <c r="A286" s="171"/>
      <c r="B286" s="18" t="s">
        <v>21</v>
      </c>
      <c r="C286" s="37"/>
      <c r="D286" s="33">
        <f t="shared" si="18"/>
        <v>2.6</v>
      </c>
      <c r="E286" s="33">
        <v>2.6</v>
      </c>
      <c r="F286" s="35"/>
      <c r="G286" s="78"/>
    </row>
    <row r="287" spans="1:7" x14ac:dyDescent="0.2">
      <c r="A287" s="171"/>
      <c r="B287" s="18" t="s">
        <v>24</v>
      </c>
      <c r="C287" s="37"/>
      <c r="D287" s="33">
        <f t="shared" si="18"/>
        <v>6.9</v>
      </c>
      <c r="E287" s="33">
        <v>0.9</v>
      </c>
      <c r="F287" s="35"/>
      <c r="G287" s="60">
        <v>6</v>
      </c>
    </row>
    <row r="288" spans="1:7" x14ac:dyDescent="0.2">
      <c r="A288" s="171"/>
      <c r="B288" s="10" t="s">
        <v>25</v>
      </c>
      <c r="C288" s="11" t="s">
        <v>27</v>
      </c>
      <c r="D288" s="12">
        <f t="shared" si="18"/>
        <v>17.600000000000001</v>
      </c>
      <c r="E288" s="12">
        <v>17.600000000000001</v>
      </c>
      <c r="F288" s="82"/>
      <c r="G288" s="145"/>
    </row>
    <row r="289" spans="1:7" ht="15" customHeight="1" x14ac:dyDescent="0.2">
      <c r="A289" s="171" t="s">
        <v>130</v>
      </c>
      <c r="B289" s="41" t="s">
        <v>131</v>
      </c>
      <c r="C289" s="97"/>
      <c r="D289" s="98">
        <f t="shared" si="18"/>
        <v>7</v>
      </c>
      <c r="E289" s="98">
        <f>SUM(E291:E294)</f>
        <v>7</v>
      </c>
      <c r="F289" s="99">
        <f>SUM(F291:F294)</f>
        <v>0</v>
      </c>
      <c r="G289" s="72">
        <f>SUM(G291:G294)</f>
        <v>0</v>
      </c>
    </row>
    <row r="290" spans="1:7" x14ac:dyDescent="0.2">
      <c r="A290" s="171"/>
      <c r="B290" s="100" t="s">
        <v>132</v>
      </c>
      <c r="C290" s="11" t="s">
        <v>27</v>
      </c>
      <c r="D290" s="118">
        <f>SUM(D291:D293)</f>
        <v>4.9000000000000004</v>
      </c>
      <c r="E290" s="118">
        <f>SUM(E291:E293)</f>
        <v>4.9000000000000004</v>
      </c>
      <c r="F290" s="101"/>
      <c r="G290" s="147"/>
    </row>
    <row r="291" spans="1:7" x14ac:dyDescent="0.2">
      <c r="A291" s="171"/>
      <c r="B291" s="18" t="s">
        <v>133</v>
      </c>
      <c r="C291" s="102"/>
      <c r="D291" s="27">
        <f>SUM(G291+E291)</f>
        <v>1</v>
      </c>
      <c r="E291" s="27">
        <v>1</v>
      </c>
      <c r="F291" s="65"/>
      <c r="G291" s="80"/>
    </row>
    <row r="292" spans="1:7" x14ac:dyDescent="0.2">
      <c r="A292" s="171"/>
      <c r="B292" s="18" t="s">
        <v>22</v>
      </c>
      <c r="C292" s="11"/>
      <c r="D292" s="33">
        <v>3.2</v>
      </c>
      <c r="E292" s="33">
        <v>3.2</v>
      </c>
      <c r="F292" s="48"/>
      <c r="G292" s="80"/>
    </row>
    <row r="293" spans="1:7" x14ac:dyDescent="0.2">
      <c r="A293" s="171"/>
      <c r="B293" s="18" t="s">
        <v>10</v>
      </c>
      <c r="C293" s="19"/>
      <c r="D293" s="33">
        <f t="shared" ref="D293" si="20">SUM(G293+E293)</f>
        <v>0.7</v>
      </c>
      <c r="E293" s="33">
        <v>0.7</v>
      </c>
      <c r="F293" s="48"/>
      <c r="G293" s="80"/>
    </row>
    <row r="294" spans="1:7" x14ac:dyDescent="0.2">
      <c r="A294" s="171"/>
      <c r="B294" s="10" t="s">
        <v>25</v>
      </c>
      <c r="C294" s="11" t="s">
        <v>27</v>
      </c>
      <c r="D294" s="12">
        <f t="shared" ref="D294:D333" si="21">SUM(G294+E294)</f>
        <v>2.1</v>
      </c>
      <c r="E294" s="12">
        <v>2.1</v>
      </c>
      <c r="F294" s="48"/>
      <c r="G294" s="80"/>
    </row>
    <row r="295" spans="1:7" ht="15" customHeight="1" x14ac:dyDescent="0.2">
      <c r="A295" s="171" t="s">
        <v>134</v>
      </c>
      <c r="B295" s="41" t="s">
        <v>135</v>
      </c>
      <c r="C295" s="42"/>
      <c r="D295" s="43">
        <f t="shared" si="21"/>
        <v>2.4000000000000004</v>
      </c>
      <c r="E295" s="43">
        <f>SUM(E296)</f>
        <v>1.1000000000000001</v>
      </c>
      <c r="F295" s="157">
        <f t="shared" ref="F295:G295" si="22">SUM(F296)</f>
        <v>0</v>
      </c>
      <c r="G295" s="43">
        <f t="shared" si="22"/>
        <v>1.3</v>
      </c>
    </row>
    <row r="296" spans="1:7" ht="12.75" customHeight="1" x14ac:dyDescent="0.2">
      <c r="A296" s="171"/>
      <c r="B296" s="10" t="s">
        <v>26</v>
      </c>
      <c r="C296" s="11" t="s">
        <v>27</v>
      </c>
      <c r="D296" s="12">
        <f t="shared" si="21"/>
        <v>2.4000000000000004</v>
      </c>
      <c r="E296" s="12">
        <f>SUM(E297:E299)</f>
        <v>1.1000000000000001</v>
      </c>
      <c r="F296" s="12"/>
      <c r="G296" s="12">
        <f t="shared" ref="G296" si="23">SUM(G297:G299)</f>
        <v>1.3</v>
      </c>
    </row>
    <row r="297" spans="1:7" ht="12.75" customHeight="1" x14ac:dyDescent="0.2">
      <c r="A297" s="171"/>
      <c r="B297" s="18" t="s">
        <v>21</v>
      </c>
      <c r="C297" s="42"/>
      <c r="D297" s="33">
        <f t="shared" si="21"/>
        <v>0.4</v>
      </c>
      <c r="E297" s="33">
        <v>0.4</v>
      </c>
      <c r="F297" s="44"/>
      <c r="G297" s="72"/>
    </row>
    <row r="298" spans="1:7" ht="12.75" customHeight="1" x14ac:dyDescent="0.2">
      <c r="A298" s="171"/>
      <c r="B298" s="18" t="s">
        <v>24</v>
      </c>
      <c r="C298" s="42"/>
      <c r="D298" s="33">
        <f t="shared" si="21"/>
        <v>1.3</v>
      </c>
      <c r="E298" s="33"/>
      <c r="F298" s="44"/>
      <c r="G298" s="60">
        <v>1.3</v>
      </c>
    </row>
    <row r="299" spans="1:7" x14ac:dyDescent="0.2">
      <c r="A299" s="171"/>
      <c r="B299" s="18" t="s">
        <v>10</v>
      </c>
      <c r="C299" s="19"/>
      <c r="D299" s="33">
        <f t="shared" si="21"/>
        <v>0.7</v>
      </c>
      <c r="E299" s="33">
        <v>0.7</v>
      </c>
      <c r="F299" s="32"/>
      <c r="G299" s="80"/>
    </row>
    <row r="300" spans="1:7" ht="15" customHeight="1" x14ac:dyDescent="0.2">
      <c r="A300" s="171" t="s">
        <v>136</v>
      </c>
      <c r="B300" s="41" t="s">
        <v>137</v>
      </c>
      <c r="C300" s="42"/>
      <c r="D300" s="43">
        <f t="shared" si="21"/>
        <v>3.5</v>
      </c>
      <c r="E300" s="98">
        <f>SUM(E302:E304)</f>
        <v>3.5</v>
      </c>
      <c r="F300" s="44">
        <f>SUM(F301:F304)</f>
        <v>0</v>
      </c>
      <c r="G300" s="72">
        <f>SUM(G301+G304)</f>
        <v>0</v>
      </c>
    </row>
    <row r="301" spans="1:7" x14ac:dyDescent="0.2">
      <c r="A301" s="171"/>
      <c r="B301" s="10" t="s">
        <v>26</v>
      </c>
      <c r="C301" s="11" t="s">
        <v>27</v>
      </c>
      <c r="D301" s="12">
        <f t="shared" ref="D301:D303" si="24">SUM(G301+E301)</f>
        <v>1.5</v>
      </c>
      <c r="E301" s="12">
        <f>SUM(E302:E303)</f>
        <v>1.5</v>
      </c>
      <c r="F301" s="32"/>
      <c r="G301" s="75"/>
    </row>
    <row r="302" spans="1:7" x14ac:dyDescent="0.2">
      <c r="A302" s="171"/>
      <c r="B302" s="18" t="s">
        <v>21</v>
      </c>
      <c r="C302" s="11"/>
      <c r="D302" s="33">
        <f t="shared" si="24"/>
        <v>0.2</v>
      </c>
      <c r="E302" s="33">
        <v>0.2</v>
      </c>
      <c r="F302" s="32"/>
      <c r="G302" s="75"/>
    </row>
    <row r="303" spans="1:7" x14ac:dyDescent="0.2">
      <c r="A303" s="171"/>
      <c r="B303" s="18" t="s">
        <v>10</v>
      </c>
      <c r="C303" s="11"/>
      <c r="D303" s="33">
        <f t="shared" si="24"/>
        <v>1.3</v>
      </c>
      <c r="E303" s="33">
        <v>1.3</v>
      </c>
      <c r="F303" s="32"/>
      <c r="G303" s="75"/>
    </row>
    <row r="304" spans="1:7" x14ac:dyDescent="0.2">
      <c r="A304" s="171"/>
      <c r="B304" s="10" t="s">
        <v>25</v>
      </c>
      <c r="C304" s="11" t="s">
        <v>27</v>
      </c>
      <c r="D304" s="12">
        <f t="shared" si="21"/>
        <v>2</v>
      </c>
      <c r="E304" s="12">
        <v>2</v>
      </c>
      <c r="F304" s="82"/>
      <c r="G304" s="145"/>
    </row>
    <row r="305" spans="1:7" ht="15" customHeight="1" x14ac:dyDescent="0.2">
      <c r="A305" s="159" t="s">
        <v>138</v>
      </c>
      <c r="B305" s="41" t="s">
        <v>139</v>
      </c>
      <c r="C305" s="42"/>
      <c r="D305" s="43">
        <f t="shared" si="21"/>
        <v>47.1</v>
      </c>
      <c r="E305" s="43">
        <f>SUM(E306+E310)</f>
        <v>39.5</v>
      </c>
      <c r="F305" s="44">
        <f>SUM(F306+F310)</f>
        <v>0</v>
      </c>
      <c r="G305" s="71">
        <f>SUM(G306+G310)</f>
        <v>7.6</v>
      </c>
    </row>
    <row r="306" spans="1:7" x14ac:dyDescent="0.2">
      <c r="A306" s="159"/>
      <c r="B306" s="10" t="s">
        <v>26</v>
      </c>
      <c r="C306" s="11" t="s">
        <v>30</v>
      </c>
      <c r="D306" s="12">
        <f t="shared" si="21"/>
        <v>46.5</v>
      </c>
      <c r="E306" s="12">
        <f>SUM(E307:E309)</f>
        <v>38.9</v>
      </c>
      <c r="F306" s="32"/>
      <c r="G306" s="75">
        <f>SUM(G307:G309)</f>
        <v>7.6</v>
      </c>
    </row>
    <row r="307" spans="1:7" x14ac:dyDescent="0.2">
      <c r="A307" s="159"/>
      <c r="B307" s="18" t="s">
        <v>21</v>
      </c>
      <c r="C307" s="19"/>
      <c r="D307" s="33">
        <f t="shared" si="21"/>
        <v>3.3</v>
      </c>
      <c r="E307" s="33">
        <v>3.3</v>
      </c>
      <c r="F307" s="35"/>
      <c r="G307" s="78"/>
    </row>
    <row r="308" spans="1:7" x14ac:dyDescent="0.2">
      <c r="A308" s="159"/>
      <c r="B308" s="18" t="s">
        <v>24</v>
      </c>
      <c r="C308" s="19"/>
      <c r="D308" s="33">
        <f t="shared" si="21"/>
        <v>40.6</v>
      </c>
      <c r="E308" s="33">
        <v>35.6</v>
      </c>
      <c r="F308" s="35"/>
      <c r="G308" s="60">
        <v>5</v>
      </c>
    </row>
    <row r="309" spans="1:7" x14ac:dyDescent="0.2">
      <c r="A309" s="159"/>
      <c r="B309" s="18" t="s">
        <v>140</v>
      </c>
      <c r="C309" s="19"/>
      <c r="D309" s="33">
        <f t="shared" si="21"/>
        <v>2.6</v>
      </c>
      <c r="E309" s="33"/>
      <c r="F309" s="34"/>
      <c r="G309" s="60">
        <v>2.6</v>
      </c>
    </row>
    <row r="310" spans="1:7" x14ac:dyDescent="0.2">
      <c r="A310" s="159"/>
      <c r="B310" s="10" t="s">
        <v>25</v>
      </c>
      <c r="C310" s="11" t="s">
        <v>30</v>
      </c>
      <c r="D310" s="12">
        <f t="shared" si="21"/>
        <v>0.60000000000000009</v>
      </c>
      <c r="E310" s="12">
        <v>0.60000000000000009</v>
      </c>
      <c r="F310" s="82"/>
      <c r="G310" s="145"/>
    </row>
    <row r="311" spans="1:7" ht="15" customHeight="1" x14ac:dyDescent="0.2">
      <c r="A311" s="159" t="s">
        <v>141</v>
      </c>
      <c r="B311" s="41" t="s">
        <v>142</v>
      </c>
      <c r="C311" s="42"/>
      <c r="D311" s="43">
        <f t="shared" si="21"/>
        <v>6.3000000000000007</v>
      </c>
      <c r="E311" s="43">
        <f>SUM(E312+E315)</f>
        <v>6.3000000000000007</v>
      </c>
      <c r="F311" s="44">
        <f>SUM(F312:F315)</f>
        <v>0</v>
      </c>
      <c r="G311" s="72">
        <f>SUM(G312:G315)</f>
        <v>0</v>
      </c>
    </row>
    <row r="312" spans="1:7" ht="12.75" customHeight="1" x14ac:dyDescent="0.2">
      <c r="A312" s="159"/>
      <c r="B312" s="10" t="s">
        <v>26</v>
      </c>
      <c r="C312" s="11" t="s">
        <v>27</v>
      </c>
      <c r="D312" s="12">
        <f t="shared" si="21"/>
        <v>2.1</v>
      </c>
      <c r="E312" s="12">
        <f>SUM(E313:E314)</f>
        <v>2.1</v>
      </c>
      <c r="F312" s="48"/>
      <c r="G312" s="145"/>
    </row>
    <row r="313" spans="1:7" ht="12.75" customHeight="1" x14ac:dyDescent="0.2">
      <c r="A313" s="159"/>
      <c r="B313" s="18" t="s">
        <v>21</v>
      </c>
      <c r="C313" s="11"/>
      <c r="D313" s="33">
        <f t="shared" si="21"/>
        <v>0.8</v>
      </c>
      <c r="E313" s="33">
        <v>0.8</v>
      </c>
      <c r="F313" s="48"/>
      <c r="G313" s="145"/>
    </row>
    <row r="314" spans="1:7" ht="12.75" customHeight="1" x14ac:dyDescent="0.2">
      <c r="A314" s="159"/>
      <c r="B314" s="18" t="s">
        <v>10</v>
      </c>
      <c r="C314" s="11"/>
      <c r="D314" s="33">
        <f t="shared" si="21"/>
        <v>1.3</v>
      </c>
      <c r="E314" s="33">
        <v>1.3</v>
      </c>
      <c r="F314" s="48"/>
      <c r="G314" s="145"/>
    </row>
    <row r="315" spans="1:7" ht="12.75" customHeight="1" x14ac:dyDescent="0.2">
      <c r="A315" s="159"/>
      <c r="B315" s="10" t="s">
        <v>25</v>
      </c>
      <c r="C315" s="11" t="s">
        <v>30</v>
      </c>
      <c r="D315" s="12">
        <f t="shared" si="21"/>
        <v>4.2</v>
      </c>
      <c r="E315" s="12">
        <v>4.2</v>
      </c>
      <c r="F315" s="48"/>
      <c r="G315" s="145"/>
    </row>
    <row r="316" spans="1:7" ht="15" customHeight="1" x14ac:dyDescent="0.2">
      <c r="A316" s="171" t="s">
        <v>143</v>
      </c>
      <c r="B316" s="41" t="s">
        <v>144</v>
      </c>
      <c r="C316" s="42"/>
      <c r="D316" s="43">
        <f t="shared" si="21"/>
        <v>7.6000000000000005</v>
      </c>
      <c r="E316" s="43">
        <f>SUM(E317+E320)</f>
        <v>5.4</v>
      </c>
      <c r="F316" s="44">
        <f>SUM(F317+F320)</f>
        <v>0</v>
      </c>
      <c r="G316" s="71">
        <f>SUM(G317+G320)</f>
        <v>2.2000000000000002</v>
      </c>
    </row>
    <row r="317" spans="1:7" ht="12.75" customHeight="1" x14ac:dyDescent="0.2">
      <c r="A317" s="171"/>
      <c r="B317" s="10" t="s">
        <v>26</v>
      </c>
      <c r="C317" s="11" t="s">
        <v>30</v>
      </c>
      <c r="D317" s="12">
        <f t="shared" si="21"/>
        <v>5.6000000000000005</v>
      </c>
      <c r="E317" s="12">
        <f>SUM(E318:E319)</f>
        <v>3.4000000000000004</v>
      </c>
      <c r="F317" s="32"/>
      <c r="G317" s="75">
        <f>SUM(G318:G319)</f>
        <v>2.2000000000000002</v>
      </c>
    </row>
    <row r="318" spans="1:7" ht="12.75" customHeight="1" x14ac:dyDescent="0.2">
      <c r="A318" s="171"/>
      <c r="B318" s="18" t="s">
        <v>21</v>
      </c>
      <c r="C318" s="19"/>
      <c r="D318" s="33">
        <f t="shared" si="21"/>
        <v>2.6</v>
      </c>
      <c r="E318" s="33">
        <v>2.6</v>
      </c>
      <c r="F318" s="35"/>
      <c r="G318" s="78"/>
    </row>
    <row r="319" spans="1:7" ht="12.75" customHeight="1" x14ac:dyDescent="0.2">
      <c r="A319" s="171"/>
      <c r="B319" s="18" t="s">
        <v>24</v>
      </c>
      <c r="C319" s="19"/>
      <c r="D319" s="33">
        <f t="shared" si="21"/>
        <v>3</v>
      </c>
      <c r="E319" s="33">
        <v>0.8</v>
      </c>
      <c r="F319" s="35"/>
      <c r="G319" s="60">
        <v>2.2000000000000002</v>
      </c>
    </row>
    <row r="320" spans="1:7" ht="12.75" customHeight="1" x14ac:dyDescent="0.2">
      <c r="A320" s="171"/>
      <c r="B320" s="10" t="s">
        <v>25</v>
      </c>
      <c r="C320" s="11" t="s">
        <v>30</v>
      </c>
      <c r="D320" s="12">
        <f t="shared" si="21"/>
        <v>2</v>
      </c>
      <c r="E320" s="12">
        <v>2</v>
      </c>
      <c r="F320" s="48"/>
      <c r="G320" s="145"/>
    </row>
    <row r="321" spans="1:7" ht="15" customHeight="1" x14ac:dyDescent="0.2">
      <c r="A321" s="171" t="s">
        <v>145</v>
      </c>
      <c r="B321" s="41" t="s">
        <v>146</v>
      </c>
      <c r="C321" s="42"/>
      <c r="D321" s="43">
        <f t="shared" si="21"/>
        <v>10.5</v>
      </c>
      <c r="E321" s="43">
        <f>SUM(E322+E326)</f>
        <v>3.3</v>
      </c>
      <c r="F321" s="44">
        <f>SUM(F322+F326)</f>
        <v>0</v>
      </c>
      <c r="G321" s="71">
        <f>SUM(G322+G326)</f>
        <v>7.2</v>
      </c>
    </row>
    <row r="322" spans="1:7" ht="12.75" customHeight="1" x14ac:dyDescent="0.2">
      <c r="A322" s="171"/>
      <c r="B322" s="10" t="s">
        <v>26</v>
      </c>
      <c r="C322" s="11" t="s">
        <v>30</v>
      </c>
      <c r="D322" s="12">
        <f t="shared" si="21"/>
        <v>10.1</v>
      </c>
      <c r="E322" s="12">
        <f>SUM(E323:E325)</f>
        <v>2.9</v>
      </c>
      <c r="F322" s="32"/>
      <c r="G322" s="75">
        <f>SUM(G323:G324)</f>
        <v>7.2</v>
      </c>
    </row>
    <row r="323" spans="1:7" ht="12.75" customHeight="1" x14ac:dyDescent="0.2">
      <c r="A323" s="171"/>
      <c r="B323" s="18" t="s">
        <v>21</v>
      </c>
      <c r="C323" s="19"/>
      <c r="D323" s="33">
        <f t="shared" si="21"/>
        <v>2</v>
      </c>
      <c r="E323" s="33">
        <v>2</v>
      </c>
      <c r="F323" s="35"/>
      <c r="G323" s="78"/>
    </row>
    <row r="324" spans="1:7" ht="12.75" customHeight="1" x14ac:dyDescent="0.2">
      <c r="A324" s="171"/>
      <c r="B324" s="18" t="s">
        <v>24</v>
      </c>
      <c r="C324" s="19"/>
      <c r="D324" s="33">
        <f t="shared" si="21"/>
        <v>7.2</v>
      </c>
      <c r="E324" s="33"/>
      <c r="F324" s="35"/>
      <c r="G324" s="60">
        <v>7.2</v>
      </c>
    </row>
    <row r="325" spans="1:7" ht="12.75" customHeight="1" x14ac:dyDescent="0.2">
      <c r="A325" s="171"/>
      <c r="B325" s="18" t="s">
        <v>10</v>
      </c>
      <c r="C325" s="11"/>
      <c r="D325" s="33">
        <f t="shared" ref="D325" si="25">SUM(G325+E325)</f>
        <v>0.9</v>
      </c>
      <c r="E325" s="33">
        <v>0.9</v>
      </c>
      <c r="F325" s="35"/>
      <c r="G325" s="60"/>
    </row>
    <row r="326" spans="1:7" ht="12.75" customHeight="1" x14ac:dyDescent="0.2">
      <c r="A326" s="171"/>
      <c r="B326" s="10" t="s">
        <v>25</v>
      </c>
      <c r="C326" s="11" t="s">
        <v>30</v>
      </c>
      <c r="D326" s="12">
        <f t="shared" si="21"/>
        <v>0.4</v>
      </c>
      <c r="E326" s="12">
        <v>0.4</v>
      </c>
      <c r="F326" s="48"/>
      <c r="G326" s="145"/>
    </row>
    <row r="327" spans="1:7" ht="15" customHeight="1" x14ac:dyDescent="0.2">
      <c r="A327" s="171" t="s">
        <v>147</v>
      </c>
      <c r="B327" s="41" t="s">
        <v>148</v>
      </c>
      <c r="C327" s="42"/>
      <c r="D327" s="43">
        <f t="shared" si="21"/>
        <v>18.799999999999997</v>
      </c>
      <c r="E327" s="43">
        <f>SUM(E328+E333)</f>
        <v>8.1999999999999993</v>
      </c>
      <c r="F327" s="44">
        <f>SUM(F328+F333)</f>
        <v>0</v>
      </c>
      <c r="G327" s="71">
        <f>SUM(G328+G333)</f>
        <v>10.6</v>
      </c>
    </row>
    <row r="328" spans="1:7" x14ac:dyDescent="0.2">
      <c r="A328" s="171"/>
      <c r="B328" s="10" t="s">
        <v>26</v>
      </c>
      <c r="C328" s="11" t="s">
        <v>30</v>
      </c>
      <c r="D328" s="12">
        <f t="shared" si="21"/>
        <v>17.799999999999997</v>
      </c>
      <c r="E328" s="12">
        <f>SUM(E329:E332)</f>
        <v>7.1999999999999993</v>
      </c>
      <c r="F328" s="32"/>
      <c r="G328" s="75">
        <f>SUM(G329:G330)</f>
        <v>10.6</v>
      </c>
    </row>
    <row r="329" spans="1:7" x14ac:dyDescent="0.2">
      <c r="A329" s="171"/>
      <c r="B329" s="18" t="s">
        <v>21</v>
      </c>
      <c r="C329" s="19"/>
      <c r="D329" s="33">
        <f t="shared" si="21"/>
        <v>1.9</v>
      </c>
      <c r="E329" s="33">
        <v>1.9</v>
      </c>
      <c r="F329" s="34"/>
      <c r="G329" s="60"/>
    </row>
    <row r="330" spans="1:7" x14ac:dyDescent="0.2">
      <c r="A330" s="171"/>
      <c r="B330" s="18" t="s">
        <v>22</v>
      </c>
      <c r="C330" s="19"/>
      <c r="D330" s="33">
        <f t="shared" si="21"/>
        <v>10.6</v>
      </c>
      <c r="E330" s="33"/>
      <c r="F330" s="34"/>
      <c r="G330" s="60">
        <v>10.6</v>
      </c>
    </row>
    <row r="331" spans="1:7" x14ac:dyDescent="0.2">
      <c r="A331" s="171"/>
      <c r="B331" s="18" t="s">
        <v>24</v>
      </c>
      <c r="C331" s="19"/>
      <c r="D331" s="33">
        <f t="shared" si="21"/>
        <v>1.9</v>
      </c>
      <c r="E331" s="33">
        <v>1.9</v>
      </c>
      <c r="F331" s="34"/>
      <c r="G331" s="60"/>
    </row>
    <row r="332" spans="1:7" x14ac:dyDescent="0.2">
      <c r="A332" s="171"/>
      <c r="B332" s="18" t="s">
        <v>10</v>
      </c>
      <c r="C332" s="19"/>
      <c r="D332" s="33">
        <f t="shared" si="21"/>
        <v>3.4</v>
      </c>
      <c r="E332" s="33">
        <v>3.4</v>
      </c>
      <c r="F332" s="34"/>
      <c r="G332" s="60"/>
    </row>
    <row r="333" spans="1:7" x14ac:dyDescent="0.2">
      <c r="A333" s="171"/>
      <c r="B333" s="10" t="s">
        <v>25</v>
      </c>
      <c r="C333" s="11" t="s">
        <v>30</v>
      </c>
      <c r="D333" s="12">
        <f t="shared" si="21"/>
        <v>1</v>
      </c>
      <c r="E333" s="12">
        <v>1</v>
      </c>
      <c r="F333" s="32"/>
      <c r="G333" s="75"/>
    </row>
    <row r="334" spans="1:7" ht="15" customHeight="1" x14ac:dyDescent="0.2">
      <c r="A334" s="171" t="s">
        <v>149</v>
      </c>
      <c r="B334" s="41" t="s">
        <v>150</v>
      </c>
      <c r="C334" s="42"/>
      <c r="D334" s="43">
        <f t="shared" ref="D334:D371" si="26">SUM(G334+E334)</f>
        <v>2.4</v>
      </c>
      <c r="E334" s="43">
        <f>SUM(E335:E336)</f>
        <v>2.4</v>
      </c>
      <c r="F334" s="44">
        <f>SUM(F335:F336)</f>
        <v>0</v>
      </c>
      <c r="G334" s="72">
        <f>SUM(G335:G336)</f>
        <v>0</v>
      </c>
    </row>
    <row r="335" spans="1:7" x14ac:dyDescent="0.2">
      <c r="A335" s="171"/>
      <c r="B335" s="10" t="s">
        <v>16</v>
      </c>
      <c r="C335" s="11" t="s">
        <v>30</v>
      </c>
      <c r="D335" s="12">
        <f t="shared" si="26"/>
        <v>2.2999999999999998</v>
      </c>
      <c r="E335" s="12">
        <v>2.2999999999999998</v>
      </c>
      <c r="F335" s="48"/>
      <c r="G335" s="80"/>
    </row>
    <row r="336" spans="1:7" x14ac:dyDescent="0.2">
      <c r="A336" s="171"/>
      <c r="B336" s="10" t="s">
        <v>25</v>
      </c>
      <c r="C336" s="11" t="s">
        <v>30</v>
      </c>
      <c r="D336" s="12">
        <f t="shared" si="26"/>
        <v>0.1</v>
      </c>
      <c r="E336" s="12">
        <v>0.1</v>
      </c>
      <c r="F336" s="48"/>
      <c r="G336" s="145"/>
    </row>
    <row r="337" spans="1:7" ht="15" customHeight="1" x14ac:dyDescent="0.2">
      <c r="A337" s="171" t="s">
        <v>151</v>
      </c>
      <c r="B337" s="41" t="s">
        <v>152</v>
      </c>
      <c r="C337" s="42"/>
      <c r="D337" s="43">
        <f t="shared" si="26"/>
        <v>59.6</v>
      </c>
      <c r="E337" s="43">
        <f>SUM(E338+E343)</f>
        <v>12.399999999999999</v>
      </c>
      <c r="F337" s="44">
        <f>SUM(F338+F343)</f>
        <v>0</v>
      </c>
      <c r="G337" s="71">
        <f>SUM(G338+G343)</f>
        <v>47.2</v>
      </c>
    </row>
    <row r="338" spans="1:7" s="103" customFormat="1" ht="12.75" customHeight="1" x14ac:dyDescent="0.25">
      <c r="A338" s="171"/>
      <c r="B338" s="10" t="s">
        <v>26</v>
      </c>
      <c r="C338" s="11" t="s">
        <v>30</v>
      </c>
      <c r="D338" s="12">
        <f t="shared" si="26"/>
        <v>55.400000000000006</v>
      </c>
      <c r="E338" s="75">
        <f>SUM(E339:E342)</f>
        <v>8.1999999999999993</v>
      </c>
      <c r="F338" s="75"/>
      <c r="G338" s="75">
        <f>SUM(G339:G340)</f>
        <v>47.2</v>
      </c>
    </row>
    <row r="339" spans="1:7" s="103" customFormat="1" ht="12.75" customHeight="1" x14ac:dyDescent="0.25">
      <c r="A339" s="171"/>
      <c r="B339" s="18" t="s">
        <v>21</v>
      </c>
      <c r="C339" s="19"/>
      <c r="D339" s="33">
        <f t="shared" si="26"/>
        <v>2.8</v>
      </c>
      <c r="E339" s="33">
        <v>2.8</v>
      </c>
      <c r="F339" s="35"/>
      <c r="G339" s="78"/>
    </row>
    <row r="340" spans="1:7" s="103" customFormat="1" ht="12.75" customHeight="1" x14ac:dyDescent="0.25">
      <c r="A340" s="171"/>
      <c r="B340" s="18" t="s">
        <v>24</v>
      </c>
      <c r="C340" s="19"/>
      <c r="D340" s="33">
        <f t="shared" si="26"/>
        <v>47.5</v>
      </c>
      <c r="E340" s="33">
        <v>0.3</v>
      </c>
      <c r="F340" s="35"/>
      <c r="G340" s="60">
        <v>47.2</v>
      </c>
    </row>
    <row r="341" spans="1:7" s="103" customFormat="1" ht="12.75" customHeight="1" x14ac:dyDescent="0.25">
      <c r="A341" s="171"/>
      <c r="B341" s="18" t="s">
        <v>183</v>
      </c>
      <c r="C341" s="19"/>
      <c r="D341" s="33">
        <f t="shared" si="26"/>
        <v>4</v>
      </c>
      <c r="E341" s="33">
        <v>4</v>
      </c>
      <c r="F341" s="35"/>
      <c r="G341" s="60"/>
    </row>
    <row r="342" spans="1:7" s="103" customFormat="1" ht="12.75" customHeight="1" x14ac:dyDescent="0.25">
      <c r="A342" s="171"/>
      <c r="B342" s="18" t="s">
        <v>10</v>
      </c>
      <c r="C342" s="19"/>
      <c r="D342" s="33">
        <f t="shared" si="26"/>
        <v>1.1000000000000001</v>
      </c>
      <c r="E342" s="33">
        <v>1.1000000000000001</v>
      </c>
      <c r="F342" s="35"/>
      <c r="G342" s="60"/>
    </row>
    <row r="343" spans="1:7" s="103" customFormat="1" ht="12.75" customHeight="1" x14ac:dyDescent="0.25">
      <c r="A343" s="171"/>
      <c r="B343" s="10" t="s">
        <v>25</v>
      </c>
      <c r="C343" s="11" t="s">
        <v>30</v>
      </c>
      <c r="D343" s="12">
        <f t="shared" si="26"/>
        <v>4.2</v>
      </c>
      <c r="E343" s="12">
        <v>4.2</v>
      </c>
      <c r="F343" s="45"/>
      <c r="G343" s="142"/>
    </row>
    <row r="344" spans="1:7" ht="15" customHeight="1" x14ac:dyDescent="0.2">
      <c r="A344" s="171" t="s">
        <v>153</v>
      </c>
      <c r="B344" s="41" t="s">
        <v>154</v>
      </c>
      <c r="C344" s="42"/>
      <c r="D344" s="43">
        <f t="shared" si="26"/>
        <v>3.3</v>
      </c>
      <c r="E344" s="43">
        <f>SUM(E345:E345)</f>
        <v>3.3</v>
      </c>
      <c r="F344" s="44">
        <f>SUM(F345:F345)</f>
        <v>0</v>
      </c>
      <c r="G344" s="72">
        <f>SUM(G345:G345)</f>
        <v>0</v>
      </c>
    </row>
    <row r="345" spans="1:7" x14ac:dyDescent="0.2">
      <c r="A345" s="171"/>
      <c r="B345" s="10" t="s">
        <v>16</v>
      </c>
      <c r="C345" s="11" t="s">
        <v>30</v>
      </c>
      <c r="D345" s="12">
        <f t="shared" si="26"/>
        <v>3.3</v>
      </c>
      <c r="E345" s="12">
        <v>3.3</v>
      </c>
      <c r="F345" s="48"/>
      <c r="G345" s="145"/>
    </row>
    <row r="346" spans="1:7" ht="15" customHeight="1" x14ac:dyDescent="0.2">
      <c r="A346" s="171" t="s">
        <v>155</v>
      </c>
      <c r="B346" s="41" t="s">
        <v>156</v>
      </c>
      <c r="C346" s="42"/>
      <c r="D346" s="43">
        <f t="shared" si="26"/>
        <v>1.4000000000000001</v>
      </c>
      <c r="E346" s="43">
        <f>SUM(E347:E348)</f>
        <v>1.4000000000000001</v>
      </c>
      <c r="F346" s="44">
        <f>SUM(F347:F348)</f>
        <v>0</v>
      </c>
      <c r="G346" s="72">
        <f>SUM(G347:G348)</f>
        <v>0</v>
      </c>
    </row>
    <row r="347" spans="1:7" x14ac:dyDescent="0.2">
      <c r="A347" s="171"/>
      <c r="B347" s="10" t="s">
        <v>16</v>
      </c>
      <c r="C347" s="11" t="s">
        <v>30</v>
      </c>
      <c r="D347" s="12">
        <f t="shared" si="26"/>
        <v>0.8</v>
      </c>
      <c r="E347" s="12">
        <v>0.8</v>
      </c>
      <c r="F347" s="82"/>
      <c r="G347" s="80"/>
    </row>
    <row r="348" spans="1:7" x14ac:dyDescent="0.2">
      <c r="A348" s="171"/>
      <c r="B348" s="10" t="s">
        <v>25</v>
      </c>
      <c r="C348" s="11" t="s">
        <v>30</v>
      </c>
      <c r="D348" s="12">
        <f t="shared" si="26"/>
        <v>0.60000000000000009</v>
      </c>
      <c r="E348" s="12">
        <v>0.60000000000000009</v>
      </c>
      <c r="F348" s="82"/>
      <c r="G348" s="145"/>
    </row>
    <row r="349" spans="1:7" ht="15" customHeight="1" x14ac:dyDescent="0.2">
      <c r="A349" s="171" t="s">
        <v>157</v>
      </c>
      <c r="B349" s="41" t="s">
        <v>158</v>
      </c>
      <c r="C349" s="42"/>
      <c r="D349" s="43">
        <f t="shared" si="26"/>
        <v>7</v>
      </c>
      <c r="E349" s="43">
        <f>SUM(E350+E354)</f>
        <v>7</v>
      </c>
      <c r="F349" s="44">
        <f>SUM(F350+F354)</f>
        <v>0</v>
      </c>
      <c r="G349" s="72">
        <f>SUM(G350+G354)</f>
        <v>0</v>
      </c>
    </row>
    <row r="350" spans="1:7" x14ac:dyDescent="0.2">
      <c r="A350" s="171"/>
      <c r="B350" s="10" t="s">
        <v>26</v>
      </c>
      <c r="C350" s="11" t="s">
        <v>30</v>
      </c>
      <c r="D350" s="12">
        <f t="shared" si="26"/>
        <v>5</v>
      </c>
      <c r="E350" s="12">
        <f>SUM(E351:E353)</f>
        <v>5</v>
      </c>
      <c r="F350" s="45"/>
      <c r="G350" s="142"/>
    </row>
    <row r="351" spans="1:7" x14ac:dyDescent="0.2">
      <c r="A351" s="171"/>
      <c r="B351" s="18" t="s">
        <v>21</v>
      </c>
      <c r="C351" s="19"/>
      <c r="D351" s="33">
        <f t="shared" si="26"/>
        <v>2.2999999999999998</v>
      </c>
      <c r="E351" s="33">
        <v>2.2999999999999998</v>
      </c>
      <c r="F351" s="82"/>
      <c r="G351" s="145"/>
    </row>
    <row r="352" spans="1:7" x14ac:dyDescent="0.2">
      <c r="A352" s="171"/>
      <c r="B352" s="18" t="s">
        <v>159</v>
      </c>
      <c r="C352" s="11"/>
      <c r="D352" s="33">
        <f t="shared" si="26"/>
        <v>2.2000000000000002</v>
      </c>
      <c r="E352" s="33">
        <v>2.2000000000000002</v>
      </c>
      <c r="F352" s="82"/>
      <c r="G352" s="145"/>
    </row>
    <row r="353" spans="1:7" x14ac:dyDescent="0.2">
      <c r="A353" s="171"/>
      <c r="B353" s="18" t="s">
        <v>10</v>
      </c>
      <c r="C353" s="19"/>
      <c r="D353" s="33">
        <f t="shared" ref="D353" si="27">SUM(G353+E353)</f>
        <v>0.5</v>
      </c>
      <c r="E353" s="33">
        <v>0.5</v>
      </c>
      <c r="F353" s="82"/>
      <c r="G353" s="145"/>
    </row>
    <row r="354" spans="1:7" x14ac:dyDescent="0.2">
      <c r="A354" s="171"/>
      <c r="B354" s="10" t="s">
        <v>25</v>
      </c>
      <c r="C354" s="11" t="s">
        <v>30</v>
      </c>
      <c r="D354" s="12">
        <f t="shared" si="26"/>
        <v>2</v>
      </c>
      <c r="E354" s="12">
        <v>2</v>
      </c>
      <c r="F354" s="48"/>
      <c r="G354" s="145"/>
    </row>
    <row r="355" spans="1:7" ht="15" customHeight="1" x14ac:dyDescent="0.2">
      <c r="A355" s="171" t="s">
        <v>160</v>
      </c>
      <c r="B355" s="41" t="s">
        <v>161</v>
      </c>
      <c r="C355" s="42"/>
      <c r="D355" s="43">
        <f t="shared" si="26"/>
        <v>31.299999999999997</v>
      </c>
      <c r="E355" s="43">
        <f>SUM(E356+E360)</f>
        <v>12.799999999999999</v>
      </c>
      <c r="F355" s="44">
        <f>SUM(F356+F360)</f>
        <v>0</v>
      </c>
      <c r="G355" s="71">
        <f>SUM(G356+G360)</f>
        <v>18.5</v>
      </c>
    </row>
    <row r="356" spans="1:7" x14ac:dyDescent="0.2">
      <c r="A356" s="171"/>
      <c r="B356" s="10" t="s">
        <v>26</v>
      </c>
      <c r="C356" s="11" t="s">
        <v>30</v>
      </c>
      <c r="D356" s="12">
        <f t="shared" si="26"/>
        <v>31.2</v>
      </c>
      <c r="E356" s="12">
        <f>SUM(E357:E359)</f>
        <v>12.7</v>
      </c>
      <c r="F356" s="32"/>
      <c r="G356" s="75">
        <f>SUM(G357:G358)</f>
        <v>18.5</v>
      </c>
    </row>
    <row r="357" spans="1:7" x14ac:dyDescent="0.2">
      <c r="A357" s="171"/>
      <c r="B357" s="18" t="s">
        <v>21</v>
      </c>
      <c r="C357" s="19"/>
      <c r="D357" s="33">
        <f t="shared" si="26"/>
        <v>3.3</v>
      </c>
      <c r="E357" s="33">
        <v>3.3</v>
      </c>
      <c r="F357" s="35"/>
      <c r="G357" s="78"/>
    </row>
    <row r="358" spans="1:7" x14ac:dyDescent="0.2">
      <c r="A358" s="171"/>
      <c r="B358" s="18" t="s">
        <v>24</v>
      </c>
      <c r="C358" s="19"/>
      <c r="D358" s="33">
        <f t="shared" si="26"/>
        <v>18.5</v>
      </c>
      <c r="E358" s="33"/>
      <c r="F358" s="35"/>
      <c r="G358" s="60">
        <v>18.5</v>
      </c>
    </row>
    <row r="359" spans="1:7" x14ac:dyDescent="0.2">
      <c r="A359" s="171"/>
      <c r="B359" s="18" t="s">
        <v>10</v>
      </c>
      <c r="C359" s="19"/>
      <c r="D359" s="33">
        <f t="shared" si="26"/>
        <v>9.4</v>
      </c>
      <c r="E359" s="33">
        <v>9.4</v>
      </c>
      <c r="F359" s="35"/>
      <c r="G359" s="60"/>
    </row>
    <row r="360" spans="1:7" x14ac:dyDescent="0.2">
      <c r="A360" s="171"/>
      <c r="B360" s="10" t="s">
        <v>25</v>
      </c>
      <c r="C360" s="11" t="s">
        <v>30</v>
      </c>
      <c r="D360" s="12">
        <f t="shared" si="26"/>
        <v>0.1</v>
      </c>
      <c r="E360" s="12">
        <v>0.1</v>
      </c>
      <c r="F360" s="82"/>
      <c r="G360" s="145"/>
    </row>
    <row r="361" spans="1:7" ht="15" customHeight="1" x14ac:dyDescent="0.2">
      <c r="A361" s="171" t="s">
        <v>162</v>
      </c>
      <c r="B361" s="41" t="s">
        <v>163</v>
      </c>
      <c r="C361" s="42"/>
      <c r="D361" s="43">
        <f t="shared" si="26"/>
        <v>4.5999999999999996</v>
      </c>
      <c r="E361" s="43">
        <f>SUM(E362+E365)</f>
        <v>4.5999999999999996</v>
      </c>
      <c r="F361" s="44">
        <f>SUM(F362+F365)</f>
        <v>0</v>
      </c>
      <c r="G361" s="72">
        <f>SUM(G362+G365)</f>
        <v>0</v>
      </c>
    </row>
    <row r="362" spans="1:7" x14ac:dyDescent="0.2">
      <c r="A362" s="171"/>
      <c r="B362" s="10" t="s">
        <v>26</v>
      </c>
      <c r="C362" s="11" t="s">
        <v>30</v>
      </c>
      <c r="D362" s="12">
        <f t="shared" si="26"/>
        <v>4.0999999999999996</v>
      </c>
      <c r="E362" s="12">
        <f>SUM(E363:E364)</f>
        <v>4.0999999999999996</v>
      </c>
      <c r="F362" s="32"/>
      <c r="G362" s="75"/>
    </row>
    <row r="363" spans="1:7" x14ac:dyDescent="0.2">
      <c r="A363" s="171"/>
      <c r="B363" s="18" t="s">
        <v>21</v>
      </c>
      <c r="C363" s="19"/>
      <c r="D363" s="33">
        <f t="shared" si="26"/>
        <v>2.1</v>
      </c>
      <c r="E363" s="33">
        <v>2.1</v>
      </c>
      <c r="F363" s="35"/>
      <c r="G363" s="78"/>
    </row>
    <row r="364" spans="1:7" x14ac:dyDescent="0.2">
      <c r="A364" s="171"/>
      <c r="B364" s="18" t="s">
        <v>24</v>
      </c>
      <c r="C364" s="19"/>
      <c r="D364" s="33">
        <f t="shared" si="26"/>
        <v>2</v>
      </c>
      <c r="E364" s="33">
        <v>2</v>
      </c>
      <c r="F364" s="35"/>
      <c r="G364" s="60"/>
    </row>
    <row r="365" spans="1:7" x14ac:dyDescent="0.2">
      <c r="A365" s="171"/>
      <c r="B365" s="10" t="s">
        <v>25</v>
      </c>
      <c r="C365" s="11" t="s">
        <v>30</v>
      </c>
      <c r="D365" s="12">
        <f t="shared" si="26"/>
        <v>0.5</v>
      </c>
      <c r="E365" s="12">
        <v>0.5</v>
      </c>
      <c r="F365" s="82"/>
      <c r="G365" s="145"/>
    </row>
    <row r="366" spans="1:7" ht="15" customHeight="1" x14ac:dyDescent="0.2">
      <c r="A366" s="171" t="s">
        <v>164</v>
      </c>
      <c r="B366" s="41" t="s">
        <v>165</v>
      </c>
      <c r="C366" s="42"/>
      <c r="D366" s="43">
        <f t="shared" si="26"/>
        <v>2.7</v>
      </c>
      <c r="E366" s="43">
        <f>SUM(E367+E371)</f>
        <v>2.7</v>
      </c>
      <c r="F366" s="44">
        <f>SUM(F367:F371)</f>
        <v>0</v>
      </c>
      <c r="G366" s="72">
        <f>SUM(G367:G371)</f>
        <v>0</v>
      </c>
    </row>
    <row r="367" spans="1:7" ht="12.75" customHeight="1" x14ac:dyDescent="0.2">
      <c r="A367" s="171"/>
      <c r="B367" s="10" t="s">
        <v>26</v>
      </c>
      <c r="C367" s="11" t="s">
        <v>30</v>
      </c>
      <c r="D367" s="12">
        <f>SUM(D368:D370)</f>
        <v>2.1</v>
      </c>
      <c r="E367" s="12">
        <f>SUM(E368:E370)</f>
        <v>2.1</v>
      </c>
      <c r="F367" s="48"/>
      <c r="G367" s="80"/>
    </row>
    <row r="368" spans="1:7" ht="12.75" customHeight="1" x14ac:dyDescent="0.2">
      <c r="A368" s="171"/>
      <c r="B368" s="18" t="s">
        <v>21</v>
      </c>
      <c r="C368" s="11"/>
      <c r="D368" s="33">
        <f t="shared" ref="D368:D370" si="28">SUM(G368+E368)</f>
        <v>0.5</v>
      </c>
      <c r="E368" s="33">
        <v>0.5</v>
      </c>
      <c r="F368" s="48"/>
      <c r="G368" s="80"/>
    </row>
    <row r="369" spans="1:7" ht="12.75" customHeight="1" x14ac:dyDescent="0.2">
      <c r="A369" s="171"/>
      <c r="B369" s="154" t="s">
        <v>189</v>
      </c>
      <c r="C369" s="11"/>
      <c r="D369" s="33">
        <f t="shared" si="28"/>
        <v>1</v>
      </c>
      <c r="E369" s="33">
        <v>1</v>
      </c>
      <c r="F369" s="48"/>
      <c r="G369" s="80"/>
    </row>
    <row r="370" spans="1:7" ht="12.75" customHeight="1" x14ac:dyDescent="0.2">
      <c r="A370" s="171"/>
      <c r="B370" s="18" t="s">
        <v>10</v>
      </c>
      <c r="C370" s="19"/>
      <c r="D370" s="33">
        <f t="shared" si="28"/>
        <v>0.6</v>
      </c>
      <c r="E370" s="33">
        <v>0.6</v>
      </c>
      <c r="F370" s="48"/>
      <c r="G370" s="80"/>
    </row>
    <row r="371" spans="1:7" ht="12.75" customHeight="1" x14ac:dyDescent="0.2">
      <c r="A371" s="171"/>
      <c r="B371" s="10" t="s">
        <v>25</v>
      </c>
      <c r="C371" s="11" t="s">
        <v>30</v>
      </c>
      <c r="D371" s="12">
        <f t="shared" si="26"/>
        <v>0.60000000000000009</v>
      </c>
      <c r="E371" s="12">
        <v>0.60000000000000009</v>
      </c>
      <c r="F371" s="48"/>
      <c r="G371" s="145"/>
    </row>
    <row r="372" spans="1:7" ht="15" customHeight="1" x14ac:dyDescent="0.2">
      <c r="A372" s="171" t="s">
        <v>166</v>
      </c>
      <c r="B372" s="41" t="s">
        <v>167</v>
      </c>
      <c r="C372" s="42"/>
      <c r="D372" s="43">
        <f t="shared" ref="D372:D378" si="29">SUM(G372+E372)</f>
        <v>74</v>
      </c>
      <c r="E372" s="43">
        <f>SUM(E373:E373)</f>
        <v>66.099999999999994</v>
      </c>
      <c r="F372" s="44">
        <f>SUM(F373:F373)</f>
        <v>0</v>
      </c>
      <c r="G372" s="71">
        <f>SUM(G373:G373)</f>
        <v>7.9</v>
      </c>
    </row>
    <row r="373" spans="1:7" x14ac:dyDescent="0.2">
      <c r="A373" s="171"/>
      <c r="B373" s="10" t="s">
        <v>25</v>
      </c>
      <c r="C373" s="11" t="s">
        <v>35</v>
      </c>
      <c r="D373" s="12">
        <f t="shared" si="29"/>
        <v>74</v>
      </c>
      <c r="E373" s="12">
        <v>66.099999999999994</v>
      </c>
      <c r="F373" s="48"/>
      <c r="G373" s="75">
        <v>7.9</v>
      </c>
    </row>
    <row r="374" spans="1:7" ht="15" customHeight="1" x14ac:dyDescent="0.2">
      <c r="A374" s="159" t="s">
        <v>168</v>
      </c>
      <c r="B374" s="41" t="s">
        <v>169</v>
      </c>
      <c r="C374" s="42"/>
      <c r="D374" s="43">
        <f t="shared" si="29"/>
        <v>12.6</v>
      </c>
      <c r="E374" s="43">
        <f>SUM(E378+E375)</f>
        <v>12.6</v>
      </c>
      <c r="F374" s="44">
        <f>SUM(F378+F375)</f>
        <v>0</v>
      </c>
      <c r="G374" s="72">
        <f>SUM(G378+G375)</f>
        <v>0</v>
      </c>
    </row>
    <row r="375" spans="1:7" x14ac:dyDescent="0.2">
      <c r="A375" s="159"/>
      <c r="B375" s="10" t="s">
        <v>26</v>
      </c>
      <c r="C375" s="11" t="s">
        <v>30</v>
      </c>
      <c r="D375" s="12">
        <f t="shared" si="29"/>
        <v>11.7</v>
      </c>
      <c r="E375" s="12">
        <f>SUM(E376:E377)</f>
        <v>11.7</v>
      </c>
      <c r="F375" s="32"/>
      <c r="G375" s="75"/>
    </row>
    <row r="376" spans="1:7" x14ac:dyDescent="0.2">
      <c r="A376" s="159"/>
      <c r="B376" s="18" t="s">
        <v>21</v>
      </c>
      <c r="C376" s="19"/>
      <c r="D376" s="33">
        <f t="shared" si="29"/>
        <v>1.7000000000000002</v>
      </c>
      <c r="E376" s="33">
        <v>1.7000000000000002</v>
      </c>
      <c r="F376" s="35"/>
      <c r="G376" s="78"/>
    </row>
    <row r="377" spans="1:7" x14ac:dyDescent="0.2">
      <c r="A377" s="159"/>
      <c r="B377" s="18" t="s">
        <v>24</v>
      </c>
      <c r="C377" s="19"/>
      <c r="D377" s="33">
        <f t="shared" si="29"/>
        <v>10</v>
      </c>
      <c r="E377" s="33">
        <v>10</v>
      </c>
      <c r="F377" s="35"/>
      <c r="G377" s="60"/>
    </row>
    <row r="378" spans="1:7" x14ac:dyDescent="0.2">
      <c r="A378" s="159"/>
      <c r="B378" s="10" t="s">
        <v>25</v>
      </c>
      <c r="C378" s="11" t="s">
        <v>35</v>
      </c>
      <c r="D378" s="12">
        <f t="shared" si="29"/>
        <v>0.9</v>
      </c>
      <c r="E378" s="12">
        <v>0.9</v>
      </c>
      <c r="F378" s="48"/>
      <c r="G378" s="145"/>
    </row>
    <row r="379" spans="1:7" ht="18" customHeight="1" x14ac:dyDescent="0.2">
      <c r="A379" s="177" t="s">
        <v>170</v>
      </c>
      <c r="B379" s="177"/>
      <c r="C379" s="104"/>
      <c r="D379" s="105">
        <f>SUM(D380+D388+D397+D405+D414+D419+D424+D430)</f>
        <v>2237.6999999999998</v>
      </c>
      <c r="E379" s="105">
        <f>SUM(E424+E419+E414+E405+E397+E388+E380+E430)</f>
        <v>1242.4999999999998</v>
      </c>
      <c r="F379" s="105">
        <f>SUM(F424+F419+F414+F405+F397+F388+F380+F430)</f>
        <v>0.9</v>
      </c>
      <c r="G379" s="148">
        <f>SUM(G424+G419+G414+G405+G397+G388+G380+G430)</f>
        <v>995.2</v>
      </c>
    </row>
    <row r="380" spans="1:7" ht="15" customHeight="1" x14ac:dyDescent="0.2">
      <c r="A380" s="178" t="s">
        <v>171</v>
      </c>
      <c r="B380" s="178"/>
      <c r="C380" s="106" t="s">
        <v>17</v>
      </c>
      <c r="D380" s="107">
        <f>SUM(D387+D381)</f>
        <v>234.79999999999998</v>
      </c>
      <c r="E380" s="107">
        <f>SUM(E381+E387)</f>
        <v>53.3</v>
      </c>
      <c r="F380" s="134">
        <f>SUM(F381+F387+F384)</f>
        <v>0</v>
      </c>
      <c r="G380" s="149">
        <f>SUM(G381+G387)</f>
        <v>181.5</v>
      </c>
    </row>
    <row r="381" spans="1:7" ht="12.95" customHeight="1" x14ac:dyDescent="0.2">
      <c r="A381" s="179"/>
      <c r="B381" s="10" t="s">
        <v>20</v>
      </c>
      <c r="C381" s="108"/>
      <c r="D381" s="12">
        <f>SUM(D382:D386)</f>
        <v>219.29999999999998</v>
      </c>
      <c r="E381" s="12">
        <f>SUM(E386+E385+E384+E383+E382)</f>
        <v>40.599999999999994</v>
      </c>
      <c r="F381" s="32"/>
      <c r="G381" s="75">
        <f>SUM(G382:G385)</f>
        <v>178.7</v>
      </c>
    </row>
    <row r="382" spans="1:7" ht="12.95" customHeight="1" x14ac:dyDescent="0.2">
      <c r="A382" s="179"/>
      <c r="B382" s="18" t="s">
        <v>21</v>
      </c>
      <c r="C382" s="108"/>
      <c r="D382" s="33">
        <f t="shared" ref="D382:D387" si="30">SUM(G382+E382)</f>
        <v>19.099999999999998</v>
      </c>
      <c r="E382" s="33">
        <f>SUM(E17+E50+E55+E61+E70+E78+E86+E92+E99+E107+E113+E118+E129+E14)</f>
        <v>19.099999999999998</v>
      </c>
      <c r="F382" s="34"/>
      <c r="G382" s="60"/>
    </row>
    <row r="383" spans="1:7" ht="12.95" customHeight="1" x14ac:dyDescent="0.2">
      <c r="A383" s="179"/>
      <c r="B383" s="18" t="s">
        <v>22</v>
      </c>
      <c r="C383" s="108"/>
      <c r="D383" s="33">
        <f t="shared" si="30"/>
        <v>4</v>
      </c>
      <c r="E383" s="60">
        <f t="shared" ref="E383" si="31">SUM(E18)</f>
        <v>4</v>
      </c>
      <c r="F383" s="60"/>
      <c r="G383" s="60"/>
    </row>
    <row r="384" spans="1:7" ht="12.95" customHeight="1" x14ac:dyDescent="0.2">
      <c r="A384" s="179"/>
      <c r="B384" s="18" t="s">
        <v>23</v>
      </c>
      <c r="C384" s="108"/>
      <c r="D384" s="33">
        <f t="shared" si="30"/>
        <v>153.19999999999999</v>
      </c>
      <c r="E384" s="33"/>
      <c r="F384" s="34"/>
      <c r="G384" s="60">
        <f>SUM(G19)</f>
        <v>153.19999999999999</v>
      </c>
    </row>
    <row r="385" spans="1:7" ht="12.95" customHeight="1" x14ac:dyDescent="0.2">
      <c r="A385" s="179"/>
      <c r="B385" s="18" t="s">
        <v>24</v>
      </c>
      <c r="C385" s="108"/>
      <c r="D385" s="33">
        <f t="shared" si="30"/>
        <v>38.4</v>
      </c>
      <c r="E385" s="60">
        <f>SUM(E20+E71+E108+E119+E130)</f>
        <v>12.9</v>
      </c>
      <c r="F385" s="60"/>
      <c r="G385" s="60">
        <f>SUM(G20+G71+G108+G119+G130)</f>
        <v>25.5</v>
      </c>
    </row>
    <row r="386" spans="1:7" ht="12.95" customHeight="1" x14ac:dyDescent="0.2">
      <c r="A386" s="179"/>
      <c r="B386" s="58" t="s">
        <v>172</v>
      </c>
      <c r="C386" s="108"/>
      <c r="D386" s="33">
        <f t="shared" si="30"/>
        <v>4.5999999999999996</v>
      </c>
      <c r="E386" s="33">
        <f>SUM(E62+E120+E87)</f>
        <v>4.5999999999999996</v>
      </c>
      <c r="F386" s="33"/>
      <c r="G386" s="33"/>
    </row>
    <row r="387" spans="1:7" ht="12.95" customHeight="1" x14ac:dyDescent="0.2">
      <c r="A387" s="179"/>
      <c r="B387" s="10" t="s">
        <v>25</v>
      </c>
      <c r="C387" s="108"/>
      <c r="D387" s="12">
        <f t="shared" si="30"/>
        <v>15.5</v>
      </c>
      <c r="E387" s="12">
        <f>SUM(E21)</f>
        <v>12.7</v>
      </c>
      <c r="F387" s="32"/>
      <c r="G387" s="75">
        <v>2.8</v>
      </c>
    </row>
    <row r="388" spans="1:7" ht="15" customHeight="1" x14ac:dyDescent="0.2">
      <c r="A388" s="176" t="s">
        <v>173</v>
      </c>
      <c r="B388" s="178"/>
      <c r="C388" s="106" t="s">
        <v>27</v>
      </c>
      <c r="D388" s="107">
        <f>SUM(D396+D389)</f>
        <v>809</v>
      </c>
      <c r="E388" s="107">
        <f>SUM(E389+E396)</f>
        <v>525.9</v>
      </c>
      <c r="F388" s="107">
        <f>SUM(F389+F396)</f>
        <v>0.9</v>
      </c>
      <c r="G388" s="149">
        <f>SUM(G389+G396)</f>
        <v>283.10000000000002</v>
      </c>
    </row>
    <row r="389" spans="1:7" ht="12.95" customHeight="1" x14ac:dyDescent="0.2">
      <c r="A389" s="180"/>
      <c r="B389" s="74" t="s">
        <v>20</v>
      </c>
      <c r="C389" s="109"/>
      <c r="D389" s="75">
        <f>SUM(D390:D395)</f>
        <v>735.2</v>
      </c>
      <c r="E389" s="75">
        <f>SUM(E390:E395)</f>
        <v>452.09999999999997</v>
      </c>
      <c r="F389" s="75">
        <f>SUM(F390:F395)</f>
        <v>0.9</v>
      </c>
      <c r="G389" s="75">
        <f>SUM(G390:G395)</f>
        <v>283.10000000000002</v>
      </c>
    </row>
    <row r="390" spans="1:7" ht="12.95" customHeight="1" x14ac:dyDescent="0.2">
      <c r="A390" s="180"/>
      <c r="B390" s="58" t="s">
        <v>21</v>
      </c>
      <c r="C390" s="110"/>
      <c r="D390" s="60">
        <f>SUM(G390+E390)</f>
        <v>115.69999999999999</v>
      </c>
      <c r="E390" s="60">
        <f>SUM(E138+E150+E155+E162+E166+E174+E181+E186+E190+E193+E200+E206+E213+E220+E226+E232+E238+E244+E251+E258+E264+E269+E275+E280+E286+E291+E297+E143+E302)</f>
        <v>115.69999999999999</v>
      </c>
      <c r="F390" s="60"/>
      <c r="G390" s="60"/>
    </row>
    <row r="391" spans="1:7" ht="12.95" customHeight="1" x14ac:dyDescent="0.2">
      <c r="A391" s="180"/>
      <c r="B391" s="58" t="s">
        <v>28</v>
      </c>
      <c r="C391" s="110"/>
      <c r="D391" s="60">
        <f>SUM(G391+E391)</f>
        <v>124.7</v>
      </c>
      <c r="E391" s="60">
        <f>SUM(E23+E292)</f>
        <v>3.2</v>
      </c>
      <c r="F391" s="60"/>
      <c r="G391" s="60">
        <f>SUM(G23+G292)</f>
        <v>121.5</v>
      </c>
    </row>
    <row r="392" spans="1:7" ht="12.95" customHeight="1" x14ac:dyDescent="0.2">
      <c r="A392" s="180"/>
      <c r="B392" s="18" t="s">
        <v>29</v>
      </c>
      <c r="C392" s="110"/>
      <c r="D392" s="33">
        <f>SUM(G392+E392)</f>
        <v>12</v>
      </c>
      <c r="E392" s="60">
        <f>SUM(E24)</f>
        <v>12</v>
      </c>
      <c r="F392" s="61"/>
      <c r="G392" s="60"/>
    </row>
    <row r="393" spans="1:7" ht="12.95" customHeight="1" x14ac:dyDescent="0.2">
      <c r="A393" s="180"/>
      <c r="B393" s="58" t="s">
        <v>24</v>
      </c>
      <c r="C393" s="110"/>
      <c r="D393" s="33">
        <f>SUM(G393+E393)</f>
        <v>361.8</v>
      </c>
      <c r="E393" s="60">
        <f>SUM(E139+E144+E151+E156+E163+E167+E175+E182+E201+E207+E214+E221+E227+E233+E245+E259+E281+E287+E270+E194+E239)</f>
        <v>220.8</v>
      </c>
      <c r="F393" s="60"/>
      <c r="G393" s="60">
        <f>SUM(G139+G144+G151+G156+G163+G167+G175+G182+G201+G207+G214+G221+G227+G233+G245+G259+G281+G287+G270+G170+G253+G298)</f>
        <v>141</v>
      </c>
    </row>
    <row r="394" spans="1:7" ht="12.95" customHeight="1" x14ac:dyDescent="0.2">
      <c r="A394" s="180"/>
      <c r="B394" s="58" t="s">
        <v>75</v>
      </c>
      <c r="C394" s="110"/>
      <c r="D394" s="60">
        <v>3</v>
      </c>
      <c r="E394" s="60">
        <v>3</v>
      </c>
      <c r="F394" s="61">
        <v>0.30000000000000004</v>
      </c>
      <c r="G394" s="60"/>
    </row>
    <row r="395" spans="1:7" ht="12.95" customHeight="1" x14ac:dyDescent="0.2">
      <c r="A395" s="180"/>
      <c r="B395" s="58" t="s">
        <v>172</v>
      </c>
      <c r="C395" s="110"/>
      <c r="D395" s="60">
        <f t="shared" ref="D395:D430" si="32">SUM(G395+E395)</f>
        <v>118</v>
      </c>
      <c r="E395" s="60">
        <f>SUM(E159+E168+E195+E216+E228+E234+E246+E260+E265+E282+E299+E140+E145+E252+E177+E169+E146+E202+E158+E303+E183+E187+E209+E222+E240+E271+E293+E276)</f>
        <v>97.399999999999991</v>
      </c>
      <c r="F395" s="60">
        <f>SUM(F159+F168+F195+F216+F228+F234+F246+F260+F265+F282+F299+F140+F145+F252+F177+F169+F146+F202+F158+F303+F183+F187+F209+F222+F240+F271+F293+F276)</f>
        <v>0.6</v>
      </c>
      <c r="G395" s="60">
        <v>20.6</v>
      </c>
    </row>
    <row r="396" spans="1:7" ht="12.95" customHeight="1" x14ac:dyDescent="0.2">
      <c r="A396" s="180"/>
      <c r="B396" s="74" t="s">
        <v>25</v>
      </c>
      <c r="C396" s="109"/>
      <c r="D396" s="75">
        <f t="shared" si="32"/>
        <v>73.8</v>
      </c>
      <c r="E396" s="75">
        <f>SUM(E152+E171+E178+E188+E197+E203+E210+E217+E223+E229+E235+E248+E241+E255+E261+E266+E272+E277+E283+E288+E294+E304)</f>
        <v>73.8</v>
      </c>
      <c r="F396" s="76"/>
      <c r="G396" s="75"/>
    </row>
    <row r="397" spans="1:7" ht="15" customHeight="1" x14ac:dyDescent="0.2">
      <c r="A397" s="176" t="s">
        <v>174</v>
      </c>
      <c r="B397" s="181"/>
      <c r="C397" s="111" t="s">
        <v>30</v>
      </c>
      <c r="D397" s="112">
        <f t="shared" si="32"/>
        <v>355</v>
      </c>
      <c r="E397" s="112">
        <f>SUM(E398+E404)</f>
        <v>174.8</v>
      </c>
      <c r="F397" s="135">
        <f>SUM(F398+F404)</f>
        <v>0</v>
      </c>
      <c r="G397" s="149">
        <f>SUM(G398+G404)</f>
        <v>180.2</v>
      </c>
    </row>
    <row r="398" spans="1:7" ht="12.95" customHeight="1" x14ac:dyDescent="0.2">
      <c r="A398" s="179"/>
      <c r="B398" s="10" t="s">
        <v>20</v>
      </c>
      <c r="C398" s="108"/>
      <c r="D398" s="12">
        <f t="shared" si="32"/>
        <v>338.7</v>
      </c>
      <c r="E398" s="12">
        <f>SUM(E399:E403)</f>
        <v>158.5</v>
      </c>
      <c r="F398" s="32"/>
      <c r="G398" s="75">
        <f>SUM(G399:G403)</f>
        <v>180.2</v>
      </c>
    </row>
    <row r="399" spans="1:7" ht="12.95" customHeight="1" x14ac:dyDescent="0.2">
      <c r="A399" s="179"/>
      <c r="B399" s="18" t="s">
        <v>21</v>
      </c>
      <c r="C399" s="113"/>
      <c r="D399" s="33">
        <f t="shared" si="32"/>
        <v>28.100000000000005</v>
      </c>
      <c r="E399" s="33">
        <f>SUM(E26+E307+E313+E318+E323+E329+E335+E339+E345+E347+E351+E357+E363+E368)</f>
        <v>28.100000000000005</v>
      </c>
      <c r="F399" s="34"/>
      <c r="G399" s="60"/>
    </row>
    <row r="400" spans="1:7" ht="12.95" customHeight="1" x14ac:dyDescent="0.2">
      <c r="A400" s="179"/>
      <c r="B400" s="18" t="s">
        <v>28</v>
      </c>
      <c r="C400" s="113"/>
      <c r="D400" s="33">
        <f t="shared" si="32"/>
        <v>122.9</v>
      </c>
      <c r="E400" s="33">
        <f>SUM(E27+E330)</f>
        <v>25.4</v>
      </c>
      <c r="F400" s="34"/>
      <c r="G400" s="60">
        <f>SUM(G27+G330)</f>
        <v>97.5</v>
      </c>
    </row>
    <row r="401" spans="1:7" ht="12.95" customHeight="1" x14ac:dyDescent="0.2">
      <c r="A401" s="179"/>
      <c r="B401" s="18" t="s">
        <v>31</v>
      </c>
      <c r="C401" s="113"/>
      <c r="D401" s="33">
        <f t="shared" si="32"/>
        <v>25</v>
      </c>
      <c r="E401" s="33">
        <f>SUM(E28)</f>
        <v>25</v>
      </c>
      <c r="F401" s="114"/>
      <c r="G401" s="150"/>
    </row>
    <row r="402" spans="1:7" ht="12.95" customHeight="1" x14ac:dyDescent="0.2">
      <c r="A402" s="179"/>
      <c r="B402" s="18" t="s">
        <v>24</v>
      </c>
      <c r="C402" s="113"/>
      <c r="D402" s="33">
        <f t="shared" si="32"/>
        <v>120.69999999999999</v>
      </c>
      <c r="E402" s="33">
        <f>SUM(E308+E319+E324+E340+E358+E364+E331)</f>
        <v>40.599999999999994</v>
      </c>
      <c r="F402" s="34"/>
      <c r="G402" s="60">
        <f>SUM(G308+G319+G324+G340+G358+G364)</f>
        <v>80.099999999999994</v>
      </c>
    </row>
    <row r="403" spans="1:7" ht="12.95" customHeight="1" x14ac:dyDescent="0.2">
      <c r="A403" s="179"/>
      <c r="B403" s="18" t="s">
        <v>172</v>
      </c>
      <c r="C403" s="113"/>
      <c r="D403" s="33">
        <f t="shared" si="32"/>
        <v>42</v>
      </c>
      <c r="E403" s="33">
        <f>SUM(E314+E325+E332+E341+E342+E352+E353+E359+E369+E370+E32+E31+E30+E29)</f>
        <v>39.4</v>
      </c>
      <c r="F403" s="34"/>
      <c r="G403" s="60">
        <v>2.6</v>
      </c>
    </row>
    <row r="404" spans="1:7" ht="12.95" customHeight="1" x14ac:dyDescent="0.2">
      <c r="A404" s="179"/>
      <c r="B404" s="10" t="s">
        <v>25</v>
      </c>
      <c r="C404" s="108"/>
      <c r="D404" s="39">
        <f t="shared" si="32"/>
        <v>16.3</v>
      </c>
      <c r="E404" s="12">
        <f>SUM(E310+E315+E320+E326+E333+E336+E343+E348+E354+E360+E365+E371)</f>
        <v>16.3</v>
      </c>
      <c r="F404" s="32"/>
      <c r="G404" s="75"/>
    </row>
    <row r="405" spans="1:7" ht="15" customHeight="1" x14ac:dyDescent="0.2">
      <c r="A405" s="176" t="s">
        <v>175</v>
      </c>
      <c r="B405" s="176"/>
      <c r="C405" s="96" t="s">
        <v>34</v>
      </c>
      <c r="D405" s="115">
        <f t="shared" si="32"/>
        <v>501.79999999999995</v>
      </c>
      <c r="E405" s="115">
        <f>SUM(E406+E413)</f>
        <v>209.59999999999997</v>
      </c>
      <c r="F405" s="116">
        <f>SUM(F406+F413)</f>
        <v>0</v>
      </c>
      <c r="G405" s="149">
        <f>SUM(G406+G413)</f>
        <v>292.2</v>
      </c>
    </row>
    <row r="406" spans="1:7" ht="12.75" customHeight="1" x14ac:dyDescent="0.2">
      <c r="A406" s="179"/>
      <c r="B406" s="10" t="s">
        <v>20</v>
      </c>
      <c r="C406" s="108"/>
      <c r="D406" s="12">
        <f t="shared" si="32"/>
        <v>490.9</v>
      </c>
      <c r="E406" s="12">
        <f>SUM(E407:E412)</f>
        <v>198.69999999999996</v>
      </c>
      <c r="F406" s="32"/>
      <c r="G406" s="75">
        <f>SUM(G407:G412)</f>
        <v>292.2</v>
      </c>
    </row>
    <row r="407" spans="1:7" ht="12.75" customHeight="1" x14ac:dyDescent="0.2">
      <c r="A407" s="179"/>
      <c r="B407" s="18" t="s">
        <v>21</v>
      </c>
      <c r="C407" s="113"/>
      <c r="D407" s="33">
        <f t="shared" si="32"/>
        <v>26.499999999999996</v>
      </c>
      <c r="E407" s="33">
        <f>SUM(E34+E51+E56+E64+E73+E80+E88+E94+E101+E109+E114+E122+E132)</f>
        <v>15.599999999999996</v>
      </c>
      <c r="F407" s="34"/>
      <c r="G407" s="60">
        <f>SUM(G34+G51+G56+G64+G73+G80+G88+G94+G101+G109+G114+G122+G132)</f>
        <v>10.9</v>
      </c>
    </row>
    <row r="408" spans="1:7" ht="12.75" customHeight="1" x14ac:dyDescent="0.2">
      <c r="A408" s="179"/>
      <c r="B408" s="18" t="s">
        <v>28</v>
      </c>
      <c r="C408" s="113"/>
      <c r="D408" s="33">
        <f t="shared" si="32"/>
        <v>202</v>
      </c>
      <c r="E408" s="33"/>
      <c r="F408" s="34"/>
      <c r="G408" s="60">
        <f>SUM(G35)</f>
        <v>202</v>
      </c>
    </row>
    <row r="409" spans="1:7" ht="12.75" customHeight="1" x14ac:dyDescent="0.2">
      <c r="A409" s="179"/>
      <c r="B409" s="18" t="s">
        <v>24</v>
      </c>
      <c r="C409" s="113"/>
      <c r="D409" s="33">
        <f t="shared" si="32"/>
        <v>254.99999999999997</v>
      </c>
      <c r="E409" s="33">
        <f>SUM(E36+E65+E81+E95+E102+E123+E133)</f>
        <v>181.99999999999997</v>
      </c>
      <c r="F409" s="34"/>
      <c r="G409" s="60">
        <f>SUM(G36+G65+G81+G95+G102+G123+G133)</f>
        <v>73</v>
      </c>
    </row>
    <row r="410" spans="1:7" ht="12.75" customHeight="1" x14ac:dyDescent="0.2">
      <c r="A410" s="179"/>
      <c r="B410" s="18" t="s">
        <v>176</v>
      </c>
      <c r="C410" s="108"/>
      <c r="D410" s="33">
        <f t="shared" si="32"/>
        <v>1</v>
      </c>
      <c r="E410" s="33"/>
      <c r="F410" s="34"/>
      <c r="G410" s="60">
        <f>SUM(G254+G196)</f>
        <v>1</v>
      </c>
    </row>
    <row r="411" spans="1:7" ht="12.75" customHeight="1" x14ac:dyDescent="0.2">
      <c r="A411" s="179"/>
      <c r="B411" s="18" t="s">
        <v>192</v>
      </c>
      <c r="C411" s="108"/>
      <c r="D411" s="33">
        <f t="shared" si="32"/>
        <v>0.3</v>
      </c>
      <c r="E411" s="33"/>
      <c r="F411" s="34"/>
      <c r="G411" s="60">
        <v>0.3</v>
      </c>
    </row>
    <row r="412" spans="1:7" ht="12.75" customHeight="1" x14ac:dyDescent="0.2">
      <c r="A412" s="179"/>
      <c r="B412" s="18" t="s">
        <v>172</v>
      </c>
      <c r="C412" s="108"/>
      <c r="D412" s="33">
        <f t="shared" si="32"/>
        <v>6.1</v>
      </c>
      <c r="E412" s="33">
        <f>SUM(E124)</f>
        <v>1.1000000000000001</v>
      </c>
      <c r="F412" s="34"/>
      <c r="G412" s="60">
        <v>5</v>
      </c>
    </row>
    <row r="413" spans="1:7" ht="12.75" customHeight="1" x14ac:dyDescent="0.2">
      <c r="A413" s="179"/>
      <c r="B413" s="10" t="s">
        <v>25</v>
      </c>
      <c r="C413" s="108"/>
      <c r="D413" s="12">
        <f t="shared" si="32"/>
        <v>10.9</v>
      </c>
      <c r="E413" s="12">
        <f>SUM(E52+E57+E66+E75+E82+E89+E97+E103+E110+E115+E125+E134)</f>
        <v>10.9</v>
      </c>
      <c r="F413" s="32"/>
      <c r="G413" s="75"/>
    </row>
    <row r="414" spans="1:7" ht="15" customHeight="1" x14ac:dyDescent="0.2">
      <c r="A414" s="176" t="s">
        <v>177</v>
      </c>
      <c r="B414" s="176"/>
      <c r="C414" s="96" t="s">
        <v>35</v>
      </c>
      <c r="D414" s="115">
        <f t="shared" si="32"/>
        <v>217.79999999999993</v>
      </c>
      <c r="E414" s="115">
        <f>SUM(E415+E418)</f>
        <v>209.89999999999992</v>
      </c>
      <c r="F414" s="116">
        <f>SUM(F415+F418)</f>
        <v>0</v>
      </c>
      <c r="G414" s="149">
        <f>SUM(G415+G418)</f>
        <v>7.9</v>
      </c>
    </row>
    <row r="415" spans="1:7" ht="12.75" customHeight="1" x14ac:dyDescent="0.2">
      <c r="A415" s="179"/>
      <c r="B415" s="10" t="s">
        <v>26</v>
      </c>
      <c r="C415" s="108"/>
      <c r="D415" s="12">
        <f t="shared" si="32"/>
        <v>142.89999999999992</v>
      </c>
      <c r="E415" s="12">
        <f>SUM(E416:E417)</f>
        <v>142.89999999999992</v>
      </c>
      <c r="F415" s="32"/>
      <c r="G415" s="75"/>
    </row>
    <row r="416" spans="1:7" ht="12.75" customHeight="1" x14ac:dyDescent="0.2">
      <c r="A416" s="179"/>
      <c r="B416" s="18" t="s">
        <v>21</v>
      </c>
      <c r="C416" s="113"/>
      <c r="D416" s="33">
        <f t="shared" si="32"/>
        <v>132.89999999999992</v>
      </c>
      <c r="E416" s="33">
        <f>SUM(E37+E53+E58+E67+E76+E83+E90+E104+E111+E126+E135+E376)</f>
        <v>132.89999999999992</v>
      </c>
      <c r="F416" s="34"/>
      <c r="G416" s="60"/>
    </row>
    <row r="417" spans="1:7" ht="12.75" customHeight="1" x14ac:dyDescent="0.2">
      <c r="A417" s="179"/>
      <c r="B417" s="18" t="s">
        <v>24</v>
      </c>
      <c r="C417" s="113"/>
      <c r="D417" s="33">
        <f t="shared" si="32"/>
        <v>10</v>
      </c>
      <c r="E417" s="33">
        <f>SUM(E377)</f>
        <v>10</v>
      </c>
      <c r="F417" s="34"/>
      <c r="G417" s="60"/>
    </row>
    <row r="418" spans="1:7" ht="12.75" customHeight="1" x14ac:dyDescent="0.2">
      <c r="A418" s="179"/>
      <c r="B418" s="10" t="s">
        <v>25</v>
      </c>
      <c r="C418" s="108"/>
      <c r="D418" s="12">
        <f t="shared" si="32"/>
        <v>74.900000000000006</v>
      </c>
      <c r="E418" s="12">
        <f>SUM(E373+E378)</f>
        <v>67</v>
      </c>
      <c r="F418" s="12"/>
      <c r="G418" s="12">
        <f t="shared" ref="G418" si="33">SUM(G373+G378)</f>
        <v>7.9</v>
      </c>
    </row>
    <row r="419" spans="1:7" ht="15" customHeight="1" x14ac:dyDescent="0.2">
      <c r="A419" s="176" t="s">
        <v>178</v>
      </c>
      <c r="B419" s="176"/>
      <c r="C419" s="96" t="s">
        <v>36</v>
      </c>
      <c r="D419" s="115">
        <f t="shared" si="32"/>
        <v>32</v>
      </c>
      <c r="E419" s="115">
        <f>SUM(E423+E420)</f>
        <v>27.6</v>
      </c>
      <c r="F419" s="116">
        <f>SUM(F423+F420)</f>
        <v>0</v>
      </c>
      <c r="G419" s="149">
        <f>SUM(G423+G420)</f>
        <v>4.4000000000000004</v>
      </c>
    </row>
    <row r="420" spans="1:7" ht="12.75" customHeight="1" x14ac:dyDescent="0.2">
      <c r="A420" s="179"/>
      <c r="B420" s="10" t="s">
        <v>26</v>
      </c>
      <c r="C420" s="108"/>
      <c r="D420" s="12">
        <f t="shared" si="32"/>
        <v>19.399999999999999</v>
      </c>
      <c r="E420" s="12">
        <f>SUM(E421:E422)</f>
        <v>15</v>
      </c>
      <c r="F420" s="32"/>
      <c r="G420" s="75">
        <f>SUM(G421:G422)</f>
        <v>4.4000000000000004</v>
      </c>
    </row>
    <row r="421" spans="1:7" ht="12.75" customHeight="1" x14ac:dyDescent="0.2">
      <c r="A421" s="179"/>
      <c r="B421" s="18" t="s">
        <v>28</v>
      </c>
      <c r="C421" s="113"/>
      <c r="D421" s="33">
        <f t="shared" si="32"/>
        <v>4.4000000000000004</v>
      </c>
      <c r="E421" s="33"/>
      <c r="F421" s="34"/>
      <c r="G421" s="60">
        <f>SUM(G39)</f>
        <v>4.4000000000000004</v>
      </c>
    </row>
    <row r="422" spans="1:7" ht="12.75" customHeight="1" x14ac:dyDescent="0.2">
      <c r="A422" s="179"/>
      <c r="B422" s="18" t="s">
        <v>24</v>
      </c>
      <c r="C422" s="113"/>
      <c r="D422" s="33">
        <f t="shared" si="32"/>
        <v>15</v>
      </c>
      <c r="E422" s="33">
        <f>SUM(E40)</f>
        <v>15</v>
      </c>
      <c r="F422" s="34"/>
      <c r="G422" s="60"/>
    </row>
    <row r="423" spans="1:7" ht="12.75" customHeight="1" x14ac:dyDescent="0.25">
      <c r="A423" s="179"/>
      <c r="B423" s="10" t="s">
        <v>179</v>
      </c>
      <c r="C423" s="117"/>
      <c r="D423" s="12">
        <f t="shared" si="32"/>
        <v>12.6</v>
      </c>
      <c r="E423" s="118">
        <f>SUM(E41)</f>
        <v>12.6</v>
      </c>
      <c r="F423" s="119"/>
      <c r="G423" s="151"/>
    </row>
    <row r="424" spans="1:7" ht="15" customHeight="1" x14ac:dyDescent="0.2">
      <c r="A424" s="176" t="s">
        <v>180</v>
      </c>
      <c r="B424" s="176"/>
      <c r="C424" s="96" t="s">
        <v>38</v>
      </c>
      <c r="D424" s="115">
        <f t="shared" si="32"/>
        <v>69.8</v>
      </c>
      <c r="E424" s="115">
        <f>SUM(E425+E429)</f>
        <v>41.3</v>
      </c>
      <c r="F424" s="116">
        <f>SUM(F425+F429)</f>
        <v>0</v>
      </c>
      <c r="G424" s="149">
        <f>SUM(G425+G429)</f>
        <v>28.5</v>
      </c>
    </row>
    <row r="425" spans="1:7" ht="12.75" customHeight="1" x14ac:dyDescent="0.2">
      <c r="A425" s="179"/>
      <c r="B425" s="10" t="s">
        <v>20</v>
      </c>
      <c r="C425" s="108"/>
      <c r="D425" s="12">
        <f t="shared" si="32"/>
        <v>38</v>
      </c>
      <c r="E425" s="12">
        <f>SUM(E426:E428)</f>
        <v>9.5</v>
      </c>
      <c r="F425" s="32"/>
      <c r="G425" s="75">
        <f>SUM(G426:G428)</f>
        <v>28.5</v>
      </c>
    </row>
    <row r="426" spans="1:7" ht="12.75" customHeight="1" x14ac:dyDescent="0.2">
      <c r="A426" s="179"/>
      <c r="B426" s="18" t="s">
        <v>21</v>
      </c>
      <c r="C426" s="113"/>
      <c r="D426" s="33">
        <f t="shared" si="32"/>
        <v>4.0999999999999996</v>
      </c>
      <c r="E426" s="53">
        <f>SUM(E43)</f>
        <v>4.0999999999999996</v>
      </c>
      <c r="F426" s="34"/>
      <c r="G426" s="60"/>
    </row>
    <row r="427" spans="1:7" ht="12.75" customHeight="1" x14ac:dyDescent="0.2">
      <c r="A427" s="179"/>
      <c r="B427" s="18" t="s">
        <v>24</v>
      </c>
      <c r="C427" s="113"/>
      <c r="D427" s="33">
        <f t="shared" si="32"/>
        <v>6.5</v>
      </c>
      <c r="E427" s="60">
        <f t="shared" ref="E427" si="34">SUM(E45+E46)</f>
        <v>0.4</v>
      </c>
      <c r="F427" s="60"/>
      <c r="G427" s="60">
        <f>SUM(G45+G46)</f>
        <v>6.1</v>
      </c>
    </row>
    <row r="428" spans="1:7" ht="12.75" customHeight="1" x14ac:dyDescent="0.2">
      <c r="A428" s="179"/>
      <c r="B428" s="18" t="s">
        <v>28</v>
      </c>
      <c r="C428" s="113"/>
      <c r="D428" s="33">
        <f t="shared" si="32"/>
        <v>27.4</v>
      </c>
      <c r="E428" s="60">
        <f t="shared" ref="E428" si="35">SUM(E44)</f>
        <v>5</v>
      </c>
      <c r="F428" s="60"/>
      <c r="G428" s="60">
        <f>SUM(G44)</f>
        <v>22.4</v>
      </c>
    </row>
    <row r="429" spans="1:7" ht="12.75" customHeight="1" x14ac:dyDescent="0.25">
      <c r="A429" s="179"/>
      <c r="B429" s="10" t="s">
        <v>179</v>
      </c>
      <c r="C429" s="117"/>
      <c r="D429" s="12">
        <f t="shared" si="32"/>
        <v>31.8</v>
      </c>
      <c r="E429" s="118">
        <f>SUM(E47)</f>
        <v>31.8</v>
      </c>
      <c r="F429" s="120"/>
      <c r="G429" s="144"/>
    </row>
    <row r="430" spans="1:7" ht="15" customHeight="1" x14ac:dyDescent="0.2">
      <c r="A430" s="176" t="s">
        <v>181</v>
      </c>
      <c r="B430" s="176"/>
      <c r="C430" s="96" t="s">
        <v>40</v>
      </c>
      <c r="D430" s="115">
        <f t="shared" si="32"/>
        <v>17.5</v>
      </c>
      <c r="E430" s="115">
        <f>SUM(E431+E434)</f>
        <v>0.1</v>
      </c>
      <c r="F430" s="116">
        <f>SUM(F431+F434)</f>
        <v>0</v>
      </c>
      <c r="G430" s="149">
        <f>SUM(G431+G434)</f>
        <v>17.399999999999999</v>
      </c>
    </row>
    <row r="431" spans="1:7" x14ac:dyDescent="0.2">
      <c r="A431" s="182"/>
      <c r="B431" s="10" t="s">
        <v>26</v>
      </c>
      <c r="C431" s="121"/>
      <c r="D431" s="118">
        <f>SUM(D432)</f>
        <v>17.5</v>
      </c>
      <c r="E431" s="118">
        <f>SUM(E432)</f>
        <v>0.1</v>
      </c>
      <c r="F431" s="120"/>
      <c r="G431" s="144">
        <f>SUM(G432)</f>
        <v>17.399999999999999</v>
      </c>
    </row>
    <row r="432" spans="1:7" x14ac:dyDescent="0.2">
      <c r="A432" s="182"/>
      <c r="B432" s="18" t="s">
        <v>28</v>
      </c>
      <c r="C432" s="122"/>
      <c r="D432" s="33">
        <f>SUM(G432+E432)</f>
        <v>17.5</v>
      </c>
      <c r="E432" s="123">
        <f>SUM(E48)</f>
        <v>0.1</v>
      </c>
      <c r="F432" s="124"/>
      <c r="G432" s="152">
        <f>SUM(G48)</f>
        <v>17.399999999999999</v>
      </c>
    </row>
    <row r="434" spans="1:7" x14ac:dyDescent="0.2">
      <c r="A434" s="158" t="s">
        <v>190</v>
      </c>
      <c r="B434" s="158"/>
      <c r="C434" s="158"/>
      <c r="D434" s="158"/>
      <c r="E434" s="158"/>
      <c r="F434" s="158"/>
      <c r="G434" s="158"/>
    </row>
  </sheetData>
  <mergeCells count="85">
    <mergeCell ref="A425:A429"/>
    <mergeCell ref="A430:B430"/>
    <mergeCell ref="A431:A432"/>
    <mergeCell ref="A406:A413"/>
    <mergeCell ref="A414:B414"/>
    <mergeCell ref="A415:A418"/>
    <mergeCell ref="A419:B419"/>
    <mergeCell ref="A420:A423"/>
    <mergeCell ref="A424:B424"/>
    <mergeCell ref="A405:B405"/>
    <mergeCell ref="A361:A365"/>
    <mergeCell ref="A366:A371"/>
    <mergeCell ref="A372:A373"/>
    <mergeCell ref="A374:A378"/>
    <mergeCell ref="A379:B379"/>
    <mergeCell ref="A380:B380"/>
    <mergeCell ref="A381:A387"/>
    <mergeCell ref="A388:B388"/>
    <mergeCell ref="A389:A396"/>
    <mergeCell ref="A397:B397"/>
    <mergeCell ref="A398:A404"/>
    <mergeCell ref="A355:A360"/>
    <mergeCell ref="A300:A304"/>
    <mergeCell ref="A305:A310"/>
    <mergeCell ref="A311:A315"/>
    <mergeCell ref="A316:A320"/>
    <mergeCell ref="A321:A326"/>
    <mergeCell ref="A327:A333"/>
    <mergeCell ref="A334:A336"/>
    <mergeCell ref="A337:A343"/>
    <mergeCell ref="A344:A345"/>
    <mergeCell ref="A346:A348"/>
    <mergeCell ref="A349:A354"/>
    <mergeCell ref="A295:A299"/>
    <mergeCell ref="A230:A235"/>
    <mergeCell ref="A236:A239"/>
    <mergeCell ref="A242:A248"/>
    <mergeCell ref="A249:A254"/>
    <mergeCell ref="A256:A261"/>
    <mergeCell ref="A262:A266"/>
    <mergeCell ref="A267:A272"/>
    <mergeCell ref="A273:A277"/>
    <mergeCell ref="A278:A283"/>
    <mergeCell ref="A284:A288"/>
    <mergeCell ref="A289:A294"/>
    <mergeCell ref="A224:A229"/>
    <mergeCell ref="A160:A163"/>
    <mergeCell ref="A164:A171"/>
    <mergeCell ref="A172:A178"/>
    <mergeCell ref="A184:A188"/>
    <mergeCell ref="A189:A190"/>
    <mergeCell ref="A191:A197"/>
    <mergeCell ref="A198:A203"/>
    <mergeCell ref="A204:A210"/>
    <mergeCell ref="A211:A217"/>
    <mergeCell ref="A218:A223"/>
    <mergeCell ref="A179:A183"/>
    <mergeCell ref="A153:A156"/>
    <mergeCell ref="A77:A83"/>
    <mergeCell ref="A84:A90"/>
    <mergeCell ref="A91:A97"/>
    <mergeCell ref="A98:A104"/>
    <mergeCell ref="A105:A111"/>
    <mergeCell ref="A112:A115"/>
    <mergeCell ref="A116:A126"/>
    <mergeCell ref="A127:A135"/>
    <mergeCell ref="A136:A140"/>
    <mergeCell ref="A141:A147"/>
    <mergeCell ref="A148:A152"/>
    <mergeCell ref="A434:G434"/>
    <mergeCell ref="A68:A7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48"/>
    <mergeCell ref="A49:A53"/>
    <mergeCell ref="A54:A58"/>
    <mergeCell ref="A59:A67"/>
  </mergeCells>
  <pageMargins left="0.7" right="0.24" top="0.39" bottom="0.2" header="0.49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2017-12-18T08:07:27Z</cp:lastPrinted>
  <dcterms:created xsi:type="dcterms:W3CDTF">2017-09-28T10:11:28Z</dcterms:created>
  <dcterms:modified xsi:type="dcterms:W3CDTF">2017-12-21T10:26:14Z</dcterms:modified>
</cp:coreProperties>
</file>