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835"/>
  </bookViews>
  <sheets>
    <sheet name="Lapas1" sheetId="1" r:id="rId1"/>
  </sheets>
  <calcPr calcId="145621"/>
</workbook>
</file>

<file path=xl/calcChain.xml><?xml version="1.0" encoding="utf-8"?>
<calcChain xmlns="http://schemas.openxmlformats.org/spreadsheetml/2006/main">
  <c r="E465" i="1" l="1"/>
  <c r="F461" i="1"/>
  <c r="G465" i="1"/>
  <c r="D76" i="1"/>
  <c r="F447" i="1"/>
  <c r="G463" i="1"/>
  <c r="D463" i="1"/>
  <c r="E171" i="1"/>
  <c r="D171" i="1"/>
  <c r="F171" i="1"/>
  <c r="G171" i="1"/>
  <c r="D179" i="1"/>
  <c r="D273" i="1"/>
  <c r="G449" i="1"/>
  <c r="G443" i="1"/>
  <c r="D449" i="1"/>
  <c r="D443" i="1"/>
  <c r="G450" i="1"/>
  <c r="D450" i="1"/>
  <c r="E17" i="1"/>
  <c r="D17" i="1"/>
  <c r="F17" i="1"/>
  <c r="G17" i="1"/>
  <c r="D30" i="1"/>
  <c r="D26" i="1"/>
  <c r="E440" i="1"/>
  <c r="D440" i="1"/>
  <c r="D24" i="1"/>
  <c r="F440" i="1"/>
  <c r="F474" i="1"/>
  <c r="E474" i="1"/>
  <c r="D474" i="1"/>
  <c r="F480" i="1"/>
  <c r="E480" i="1"/>
  <c r="D480" i="1"/>
  <c r="F459" i="1"/>
  <c r="E459" i="1"/>
  <c r="F448" i="1"/>
  <c r="E448" i="1"/>
  <c r="D448" i="1"/>
  <c r="E447" i="1"/>
  <c r="D447" i="1"/>
  <c r="E439" i="1"/>
  <c r="D439" i="1"/>
  <c r="D459" i="1"/>
  <c r="E118" i="1"/>
  <c r="F118" i="1"/>
  <c r="D121" i="1"/>
  <c r="F13" i="1"/>
  <c r="E13" i="1"/>
  <c r="D16" i="1"/>
  <c r="E429" i="1"/>
  <c r="F429" i="1"/>
  <c r="D432" i="1"/>
  <c r="D427" i="1"/>
  <c r="E419" i="1"/>
  <c r="D423" i="1"/>
  <c r="E412" i="1"/>
  <c r="F412" i="1"/>
  <c r="D417" i="1"/>
  <c r="E405" i="1"/>
  <c r="F405" i="1"/>
  <c r="D410" i="1"/>
  <c r="F398" i="1"/>
  <c r="E398" i="1"/>
  <c r="D403" i="1"/>
  <c r="F392" i="1"/>
  <c r="E392" i="1"/>
  <c r="D396" i="1"/>
  <c r="E385" i="1"/>
  <c r="F385" i="1"/>
  <c r="D390" i="1"/>
  <c r="D391" i="1"/>
  <c r="D388" i="1"/>
  <c r="D389" i="1"/>
  <c r="E380" i="1"/>
  <c r="F380" i="1"/>
  <c r="D383" i="1"/>
  <c r="E373" i="1"/>
  <c r="F373" i="1"/>
  <c r="D378" i="1"/>
  <c r="E366" i="1"/>
  <c r="F366" i="1"/>
  <c r="D371" i="1"/>
  <c r="E359" i="1"/>
  <c r="F359" i="1"/>
  <c r="D364" i="1"/>
  <c r="E353" i="1"/>
  <c r="F353" i="1"/>
  <c r="D357" i="1"/>
  <c r="E347" i="1"/>
  <c r="F347" i="1"/>
  <c r="D351" i="1"/>
  <c r="E340" i="1"/>
  <c r="F340" i="1"/>
  <c r="D345" i="1"/>
  <c r="D338" i="1"/>
  <c r="D332" i="1"/>
  <c r="F323" i="1"/>
  <c r="E323" i="1"/>
  <c r="D326" i="1"/>
  <c r="D321" i="1"/>
  <c r="F311" i="1"/>
  <c r="D316" i="1"/>
  <c r="D309" i="1"/>
  <c r="D302" i="1"/>
  <c r="D296" i="1"/>
  <c r="D289" i="1"/>
  <c r="D282" i="1"/>
  <c r="D276" i="1"/>
  <c r="D269" i="1"/>
  <c r="D262" i="1"/>
  <c r="D254" i="1"/>
  <c r="D246" i="1"/>
  <c r="D238" i="1"/>
  <c r="D230" i="1"/>
  <c r="D222" i="1"/>
  <c r="D214" i="1"/>
  <c r="D207" i="1"/>
  <c r="D193" i="1"/>
  <c r="D186" i="1"/>
  <c r="D177" i="1"/>
  <c r="D169" i="1"/>
  <c r="D161" i="1"/>
  <c r="D153" i="1"/>
  <c r="D144" i="1"/>
  <c r="D136" i="1"/>
  <c r="E122" i="1"/>
  <c r="D128" i="1"/>
  <c r="D451" i="1"/>
  <c r="D31" i="1"/>
  <c r="E458" i="1"/>
  <c r="E453" i="1"/>
  <c r="D453" i="1"/>
  <c r="F458" i="1"/>
  <c r="G458" i="1"/>
  <c r="D36" i="1"/>
  <c r="D34" i="1"/>
  <c r="G454" i="1"/>
  <c r="E490" i="1"/>
  <c r="D490" i="1"/>
  <c r="G489" i="1"/>
  <c r="D489" i="1"/>
  <c r="E489" i="1"/>
  <c r="E488" i="1"/>
  <c r="F488" i="1"/>
  <c r="G487" i="1"/>
  <c r="F487" i="1"/>
  <c r="E487" i="1"/>
  <c r="D487" i="1"/>
  <c r="E486" i="1"/>
  <c r="G485" i="1"/>
  <c r="E485" i="1"/>
  <c r="D485" i="1"/>
  <c r="G484" i="1"/>
  <c r="G483" i="1"/>
  <c r="F484" i="1"/>
  <c r="E484" i="1"/>
  <c r="E483" i="1"/>
  <c r="D483" i="1"/>
  <c r="F482" i="1"/>
  <c r="E482" i="1"/>
  <c r="D482" i="1"/>
  <c r="E481" i="1"/>
  <c r="D481" i="1"/>
  <c r="F479" i="1"/>
  <c r="E479" i="1"/>
  <c r="D479" i="1"/>
  <c r="F478" i="1"/>
  <c r="F477" i="1"/>
  <c r="E478" i="1"/>
  <c r="D478" i="1"/>
  <c r="G477" i="1"/>
  <c r="F476" i="1"/>
  <c r="E476" i="1"/>
  <c r="D476" i="1"/>
  <c r="G475" i="1"/>
  <c r="D475" i="1"/>
  <c r="E473" i="1"/>
  <c r="D473" i="1"/>
  <c r="G472" i="1"/>
  <c r="D472" i="1"/>
  <c r="F472" i="1"/>
  <c r="E472" i="1"/>
  <c r="E471" i="1"/>
  <c r="D471" i="1"/>
  <c r="G470" i="1"/>
  <c r="G468" i="1"/>
  <c r="F470" i="1"/>
  <c r="E470" i="1"/>
  <c r="F469" i="1"/>
  <c r="E469" i="1"/>
  <c r="E467" i="1"/>
  <c r="D467" i="1"/>
  <c r="G466" i="1"/>
  <c r="D466" i="1"/>
  <c r="D465" i="1"/>
  <c r="G464" i="1"/>
  <c r="E464" i="1"/>
  <c r="G462" i="1"/>
  <c r="G461" i="1"/>
  <c r="D461" i="1"/>
  <c r="F462" i="1"/>
  <c r="E462" i="1"/>
  <c r="G460" i="1"/>
  <c r="D460" i="1"/>
  <c r="E460" i="1"/>
  <c r="G457" i="1"/>
  <c r="D457" i="1"/>
  <c r="F457" i="1"/>
  <c r="F453" i="1"/>
  <c r="E457" i="1"/>
  <c r="G456" i="1"/>
  <c r="D456" i="1"/>
  <c r="E455" i="1"/>
  <c r="D455" i="1"/>
  <c r="F454" i="1"/>
  <c r="E454" i="1"/>
  <c r="D454" i="1"/>
  <c r="G452" i="1"/>
  <c r="D452" i="1"/>
  <c r="F452" i="1"/>
  <c r="E452" i="1"/>
  <c r="F446" i="1"/>
  <c r="E446" i="1"/>
  <c r="D446" i="1"/>
  <c r="E445" i="1"/>
  <c r="D445" i="1"/>
  <c r="F444" i="1"/>
  <c r="E444" i="1"/>
  <c r="D444" i="1"/>
  <c r="G442" i="1"/>
  <c r="G441" i="1"/>
  <c r="F442" i="1"/>
  <c r="E442" i="1"/>
  <c r="D442" i="1"/>
  <c r="F439" i="1"/>
  <c r="F438" i="1"/>
  <c r="E438" i="1"/>
  <c r="D438" i="1"/>
  <c r="G437" i="1"/>
  <c r="D437" i="1"/>
  <c r="E437" i="1"/>
  <c r="F436" i="1"/>
  <c r="E436" i="1"/>
  <c r="D436" i="1"/>
  <c r="G435" i="1"/>
  <c r="F435" i="1"/>
  <c r="E435" i="1"/>
  <c r="D435" i="1"/>
  <c r="D431" i="1"/>
  <c r="D430" i="1"/>
  <c r="G429" i="1"/>
  <c r="D429" i="1"/>
  <c r="D428" i="1"/>
  <c r="D426" i="1"/>
  <c r="G425" i="1"/>
  <c r="F425" i="1"/>
  <c r="E425" i="1"/>
  <c r="D425" i="1"/>
  <c r="D424" i="1"/>
  <c r="D422" i="1"/>
  <c r="D421" i="1"/>
  <c r="D420" i="1"/>
  <c r="G419" i="1"/>
  <c r="D419" i="1"/>
  <c r="F419" i="1"/>
  <c r="D418" i="1"/>
  <c r="D416" i="1"/>
  <c r="D415" i="1"/>
  <c r="D414" i="1"/>
  <c r="D413" i="1"/>
  <c r="G412" i="1"/>
  <c r="D411" i="1"/>
  <c r="D409" i="1"/>
  <c r="D408" i="1"/>
  <c r="D407" i="1"/>
  <c r="D406" i="1"/>
  <c r="G405" i="1"/>
  <c r="D405" i="1"/>
  <c r="D404" i="1"/>
  <c r="D402" i="1"/>
  <c r="D401" i="1"/>
  <c r="D400" i="1"/>
  <c r="D399" i="1"/>
  <c r="G398" i="1"/>
  <c r="D398" i="1"/>
  <c r="D397" i="1"/>
  <c r="D395" i="1"/>
  <c r="D394" i="1"/>
  <c r="D393" i="1"/>
  <c r="G392" i="1"/>
  <c r="D392" i="1"/>
  <c r="D387" i="1"/>
  <c r="D386" i="1"/>
  <c r="G385" i="1"/>
  <c r="D384" i="1"/>
  <c r="D382" i="1"/>
  <c r="D381" i="1"/>
  <c r="G380" i="1"/>
  <c r="D380" i="1"/>
  <c r="D379" i="1"/>
  <c r="D377" i="1"/>
  <c r="D376" i="1"/>
  <c r="D375" i="1"/>
  <c r="D374" i="1"/>
  <c r="G373" i="1"/>
  <c r="D372" i="1"/>
  <c r="D370" i="1"/>
  <c r="D369" i="1"/>
  <c r="D368" i="1"/>
  <c r="D367" i="1"/>
  <c r="G366" i="1"/>
  <c r="D365" i="1"/>
  <c r="D363" i="1"/>
  <c r="D362" i="1"/>
  <c r="D361" i="1"/>
  <c r="D360" i="1"/>
  <c r="G359" i="1"/>
  <c r="D358" i="1"/>
  <c r="D356" i="1"/>
  <c r="D355" i="1"/>
  <c r="D354" i="1"/>
  <c r="G353" i="1"/>
  <c r="D353" i="1"/>
  <c r="D352" i="1"/>
  <c r="D350" i="1"/>
  <c r="D349" i="1"/>
  <c r="D348" i="1"/>
  <c r="G347" i="1"/>
  <c r="D347" i="1"/>
  <c r="D346" i="1"/>
  <c r="D344" i="1"/>
  <c r="D343" i="1"/>
  <c r="D342" i="1"/>
  <c r="D341" i="1"/>
  <c r="G340" i="1"/>
  <c r="D339" i="1"/>
  <c r="D337" i="1"/>
  <c r="D336" i="1"/>
  <c r="D335" i="1"/>
  <c r="G334" i="1"/>
  <c r="D334" i="1"/>
  <c r="F334" i="1"/>
  <c r="E334" i="1"/>
  <c r="D333" i="1"/>
  <c r="D331" i="1"/>
  <c r="D330" i="1"/>
  <c r="D329" i="1"/>
  <c r="D328" i="1"/>
  <c r="G327" i="1"/>
  <c r="D327" i="1"/>
  <c r="F327" i="1"/>
  <c r="E327" i="1"/>
  <c r="D325" i="1"/>
  <c r="D324" i="1"/>
  <c r="G323" i="1"/>
  <c r="D322" i="1"/>
  <c r="D320" i="1"/>
  <c r="D319" i="1"/>
  <c r="G318" i="1"/>
  <c r="F318" i="1"/>
  <c r="E318" i="1"/>
  <c r="D318" i="1"/>
  <c r="D317" i="1"/>
  <c r="D315" i="1"/>
  <c r="D314" i="1"/>
  <c r="D313" i="1"/>
  <c r="D312" i="1"/>
  <c r="G311" i="1"/>
  <c r="E311" i="1"/>
  <c r="D311" i="1"/>
  <c r="D310" i="1"/>
  <c r="D308" i="1"/>
  <c r="D307" i="1"/>
  <c r="D306" i="1"/>
  <c r="D305" i="1"/>
  <c r="G304" i="1"/>
  <c r="F304" i="1"/>
  <c r="E304" i="1"/>
  <c r="D304" i="1"/>
  <c r="D303" i="1"/>
  <c r="D301" i="1"/>
  <c r="D300" i="1"/>
  <c r="D299" i="1"/>
  <c r="G298" i="1"/>
  <c r="F298" i="1"/>
  <c r="E298" i="1"/>
  <c r="D298" i="1"/>
  <c r="D297" i="1"/>
  <c r="D295" i="1"/>
  <c r="D294" i="1"/>
  <c r="D293" i="1"/>
  <c r="D292" i="1"/>
  <c r="G291" i="1"/>
  <c r="F291" i="1"/>
  <c r="E291" i="1"/>
  <c r="D291" i="1"/>
  <c r="D290" i="1"/>
  <c r="D288" i="1"/>
  <c r="D287" i="1"/>
  <c r="D286" i="1"/>
  <c r="D285" i="1"/>
  <c r="G284" i="1"/>
  <c r="F284" i="1"/>
  <c r="E284" i="1"/>
  <c r="D284" i="1"/>
  <c r="D283" i="1"/>
  <c r="D281" i="1"/>
  <c r="D280" i="1"/>
  <c r="D279" i="1"/>
  <c r="G278" i="1"/>
  <c r="F278" i="1"/>
  <c r="E278" i="1"/>
  <c r="D278" i="1"/>
  <c r="D277" i="1"/>
  <c r="D275" i="1"/>
  <c r="D274" i="1"/>
  <c r="D272" i="1"/>
  <c r="G271" i="1"/>
  <c r="D271" i="1"/>
  <c r="F271" i="1"/>
  <c r="E271" i="1"/>
  <c r="D270" i="1"/>
  <c r="D268" i="1"/>
  <c r="D267" i="1"/>
  <c r="D266" i="1"/>
  <c r="D265" i="1"/>
  <c r="G264" i="1"/>
  <c r="D264" i="1"/>
  <c r="F264" i="1"/>
  <c r="E264" i="1"/>
  <c r="D263" i="1"/>
  <c r="D261" i="1"/>
  <c r="D260" i="1"/>
  <c r="D259" i="1"/>
  <c r="D258" i="1"/>
  <c r="D257" i="1"/>
  <c r="G256" i="1"/>
  <c r="F256" i="1"/>
  <c r="E256" i="1"/>
  <c r="D256" i="1"/>
  <c r="D255" i="1"/>
  <c r="D253" i="1"/>
  <c r="D252" i="1"/>
  <c r="D251" i="1"/>
  <c r="D250" i="1"/>
  <c r="D249" i="1"/>
  <c r="G248" i="1"/>
  <c r="F248" i="1"/>
  <c r="E248" i="1"/>
  <c r="D248" i="1"/>
  <c r="D247" i="1"/>
  <c r="D245" i="1"/>
  <c r="D244" i="1"/>
  <c r="D243" i="1"/>
  <c r="D242" i="1"/>
  <c r="D241" i="1"/>
  <c r="G240" i="1"/>
  <c r="D240" i="1"/>
  <c r="F240" i="1"/>
  <c r="E240" i="1"/>
  <c r="D239" i="1"/>
  <c r="D237" i="1"/>
  <c r="D236" i="1"/>
  <c r="D235" i="1"/>
  <c r="D234" i="1"/>
  <c r="D233" i="1"/>
  <c r="G232" i="1"/>
  <c r="D232" i="1"/>
  <c r="F232" i="1"/>
  <c r="E232" i="1"/>
  <c r="D231" i="1"/>
  <c r="D229" i="1"/>
  <c r="D228" i="1"/>
  <c r="D227" i="1"/>
  <c r="D226" i="1"/>
  <c r="D225" i="1"/>
  <c r="G224" i="1"/>
  <c r="F224" i="1"/>
  <c r="E224" i="1"/>
  <c r="D224" i="1"/>
  <c r="D223" i="1"/>
  <c r="D221" i="1"/>
  <c r="D220" i="1"/>
  <c r="D219" i="1"/>
  <c r="D218" i="1"/>
  <c r="D217" i="1"/>
  <c r="G216" i="1"/>
  <c r="F216" i="1"/>
  <c r="E216" i="1"/>
  <c r="D215" i="1"/>
  <c r="D213" i="1"/>
  <c r="D212" i="1"/>
  <c r="D211" i="1"/>
  <c r="D210" i="1"/>
  <c r="G209" i="1"/>
  <c r="D209" i="1"/>
  <c r="F209" i="1"/>
  <c r="E209" i="1"/>
  <c r="D208" i="1"/>
  <c r="D206" i="1"/>
  <c r="D205" i="1"/>
  <c r="D204" i="1"/>
  <c r="D203" i="1"/>
  <c r="D202" i="1"/>
  <c r="G201" i="1"/>
  <c r="F201" i="1"/>
  <c r="E201" i="1"/>
  <c r="D201" i="1"/>
  <c r="D200" i="1"/>
  <c r="D199" i="1"/>
  <c r="D198" i="1"/>
  <c r="D197" i="1"/>
  <c r="D196" i="1"/>
  <c r="G195" i="1"/>
  <c r="F195" i="1"/>
  <c r="E195" i="1"/>
  <c r="D194" i="1"/>
  <c r="D192" i="1"/>
  <c r="D191" i="1"/>
  <c r="D190" i="1"/>
  <c r="D189" i="1"/>
  <c r="G188" i="1"/>
  <c r="F188" i="1"/>
  <c r="E188" i="1"/>
  <c r="D188" i="1"/>
  <c r="D187" i="1"/>
  <c r="D185" i="1"/>
  <c r="D184" i="1"/>
  <c r="D183" i="1"/>
  <c r="D182" i="1"/>
  <c r="D181" i="1"/>
  <c r="G180" i="1"/>
  <c r="D180" i="1"/>
  <c r="F180" i="1"/>
  <c r="E180" i="1"/>
  <c r="D178" i="1"/>
  <c r="D176" i="1"/>
  <c r="D175" i="1"/>
  <c r="D174" i="1"/>
  <c r="D173" i="1"/>
  <c r="D172" i="1"/>
  <c r="D170" i="1"/>
  <c r="D168" i="1"/>
  <c r="D167" i="1"/>
  <c r="D166" i="1"/>
  <c r="D165" i="1"/>
  <c r="D164" i="1"/>
  <c r="G163" i="1"/>
  <c r="F163" i="1"/>
  <c r="E163" i="1"/>
  <c r="D162" i="1"/>
  <c r="D160" i="1"/>
  <c r="D159" i="1"/>
  <c r="D158" i="1"/>
  <c r="D157" i="1"/>
  <c r="D156" i="1"/>
  <c r="G155" i="1"/>
  <c r="F155" i="1"/>
  <c r="E155" i="1"/>
  <c r="D155" i="1"/>
  <c r="D154" i="1"/>
  <c r="D152" i="1"/>
  <c r="D151" i="1"/>
  <c r="D150" i="1"/>
  <c r="D149" i="1"/>
  <c r="D148" i="1"/>
  <c r="D147" i="1"/>
  <c r="G146" i="1"/>
  <c r="D146" i="1"/>
  <c r="F146" i="1"/>
  <c r="E146" i="1"/>
  <c r="D145" i="1"/>
  <c r="D143" i="1"/>
  <c r="D142" i="1"/>
  <c r="D141" i="1"/>
  <c r="D140" i="1"/>
  <c r="D139" i="1"/>
  <c r="G138" i="1"/>
  <c r="F138" i="1"/>
  <c r="E138" i="1"/>
  <c r="D138" i="1"/>
  <c r="D137" i="1"/>
  <c r="D135" i="1"/>
  <c r="D134" i="1"/>
  <c r="D133" i="1"/>
  <c r="D132" i="1"/>
  <c r="D131" i="1"/>
  <c r="G130" i="1"/>
  <c r="D130" i="1"/>
  <c r="F130" i="1"/>
  <c r="E130" i="1"/>
  <c r="D129" i="1"/>
  <c r="D127" i="1"/>
  <c r="D126" i="1"/>
  <c r="D125" i="1"/>
  <c r="D124" i="1"/>
  <c r="D123" i="1"/>
  <c r="G122" i="1"/>
  <c r="F122" i="1"/>
  <c r="D120" i="1"/>
  <c r="D119" i="1"/>
  <c r="G118" i="1"/>
  <c r="D118" i="1"/>
  <c r="D117" i="1"/>
  <c r="D116" i="1"/>
  <c r="D115" i="1"/>
  <c r="D114" i="1"/>
  <c r="G113" i="1"/>
  <c r="F113" i="1"/>
  <c r="E113" i="1"/>
  <c r="D113" i="1"/>
  <c r="D112" i="1"/>
  <c r="D111" i="1"/>
  <c r="D110" i="1"/>
  <c r="D109" i="1"/>
  <c r="G108" i="1"/>
  <c r="F108" i="1"/>
  <c r="E108" i="1"/>
  <c r="D108" i="1"/>
  <c r="D107" i="1"/>
  <c r="D106" i="1"/>
  <c r="D105" i="1"/>
  <c r="D104" i="1"/>
  <c r="G103" i="1"/>
  <c r="F103" i="1"/>
  <c r="E103" i="1"/>
  <c r="D102" i="1"/>
  <c r="D101" i="1"/>
  <c r="D100" i="1"/>
  <c r="D99" i="1"/>
  <c r="G98" i="1"/>
  <c r="F98" i="1"/>
  <c r="E98" i="1"/>
  <c r="D97" i="1"/>
  <c r="D96" i="1"/>
  <c r="D95" i="1"/>
  <c r="D94" i="1"/>
  <c r="G93" i="1"/>
  <c r="F93" i="1"/>
  <c r="E93" i="1"/>
  <c r="D93" i="1"/>
  <c r="D92" i="1"/>
  <c r="D91" i="1"/>
  <c r="D90" i="1"/>
  <c r="D89" i="1"/>
  <c r="G88" i="1"/>
  <c r="F88" i="1"/>
  <c r="E88" i="1"/>
  <c r="D88" i="1"/>
  <c r="D87" i="1"/>
  <c r="D86" i="1"/>
  <c r="D85" i="1"/>
  <c r="D84" i="1"/>
  <c r="G83" i="1"/>
  <c r="F83" i="1"/>
  <c r="E83" i="1"/>
  <c r="D82" i="1"/>
  <c r="D81" i="1"/>
  <c r="D80" i="1"/>
  <c r="D79" i="1"/>
  <c r="G78" i="1"/>
  <c r="F78" i="1"/>
  <c r="E78" i="1"/>
  <c r="D77" i="1"/>
  <c r="D75" i="1"/>
  <c r="D74" i="1"/>
  <c r="D73" i="1"/>
  <c r="G72" i="1"/>
  <c r="F72" i="1"/>
  <c r="E72" i="1"/>
  <c r="D71" i="1"/>
  <c r="D70" i="1"/>
  <c r="D69" i="1"/>
  <c r="D68" i="1"/>
  <c r="G67" i="1"/>
  <c r="F67" i="1"/>
  <c r="E67" i="1"/>
  <c r="D67" i="1"/>
  <c r="D66" i="1"/>
  <c r="D65" i="1"/>
  <c r="D64" i="1"/>
  <c r="D63" i="1"/>
  <c r="G62" i="1"/>
  <c r="F62" i="1"/>
  <c r="E62" i="1"/>
  <c r="D61" i="1"/>
  <c r="D60" i="1"/>
  <c r="D59" i="1"/>
  <c r="D58" i="1"/>
  <c r="G57" i="1"/>
  <c r="F57" i="1"/>
  <c r="E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69" i="1"/>
  <c r="D41" i="1"/>
  <c r="D40" i="1"/>
  <c r="D39" i="1"/>
  <c r="D38" i="1"/>
  <c r="D37" i="1"/>
  <c r="D35" i="1"/>
  <c r="D33" i="1"/>
  <c r="D32" i="1"/>
  <c r="D29" i="1"/>
  <c r="D28" i="1"/>
  <c r="D27" i="1"/>
  <c r="D25" i="1"/>
  <c r="D23" i="1"/>
  <c r="D22" i="1"/>
  <c r="D21" i="1"/>
  <c r="D20" i="1"/>
  <c r="D19" i="1"/>
  <c r="D18" i="1"/>
  <c r="D15" i="1"/>
  <c r="D14" i="1"/>
  <c r="G13" i="1"/>
  <c r="D13" i="1"/>
  <c r="D216" i="1"/>
  <c r="F483" i="1"/>
  <c r="D323" i="1"/>
  <c r="D486" i="1"/>
  <c r="G488" i="1"/>
  <c r="F441" i="1"/>
  <c r="F434" i="1"/>
  <c r="F468" i="1"/>
  <c r="G453" i="1"/>
  <c r="D366" i="1"/>
  <c r="D62" i="1"/>
  <c r="D83" i="1"/>
  <c r="D103" i="1"/>
  <c r="D195" i="1"/>
  <c r="D340" i="1"/>
  <c r="D385" i="1"/>
  <c r="G434" i="1"/>
  <c r="E461" i="1"/>
  <c r="D122" i="1"/>
  <c r="D57" i="1"/>
  <c r="D78" i="1"/>
  <c r="D98" i="1"/>
  <c r="D163" i="1"/>
  <c r="D359" i="1"/>
  <c r="D373" i="1"/>
  <c r="D412" i="1"/>
  <c r="D464" i="1"/>
  <c r="E477" i="1"/>
  <c r="D477" i="1"/>
  <c r="D488" i="1"/>
  <c r="E434" i="1"/>
  <c r="D434" i="1"/>
  <c r="D484" i="1"/>
  <c r="D462" i="1"/>
  <c r="E468" i="1"/>
  <c r="F433" i="1"/>
  <c r="G433" i="1"/>
  <c r="D468" i="1"/>
  <c r="D72" i="1"/>
  <c r="D470" i="1"/>
  <c r="D458" i="1"/>
  <c r="E441" i="1"/>
  <c r="E433" i="1"/>
  <c r="D433" i="1"/>
  <c r="D441" i="1"/>
</calcChain>
</file>

<file path=xl/sharedStrings.xml><?xml version="1.0" encoding="utf-8"?>
<sst xmlns="http://schemas.openxmlformats.org/spreadsheetml/2006/main" count="907" uniqueCount="174">
  <si>
    <t>PATVIRTINTA</t>
  </si>
  <si>
    <t>Panevėžio rajono savivaldybės tarybos</t>
  </si>
  <si>
    <t xml:space="preserve"> 3 priedas</t>
  </si>
  <si>
    <t>PANEVĖŽIO RAJONO SAVIVALDYBĖS 2017 METŲ ASIGNAVIMAI PAGAL PROGRAMAS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</si>
  <si>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</si>
  <si>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</si>
  <si>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</si>
  <si>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</si>
  <si>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</si>
  <si>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</si>
  <si>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</si>
  <si>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</si>
  <si>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</si>
  <si>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</si>
  <si>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</si>
  <si>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</si>
  <si>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</si>
  <si>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</si>
  <si>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bendrosios dotacijos kompensacija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</si>
  <si>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</si>
  <si>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</si>
  <si>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</si>
  <si>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</si>
  <si>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</si>
  <si>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valstybės biudžeto lėšos</t>
  </si>
  <si>
    <t>02</t>
  </si>
  <si>
    <t xml:space="preserve">ES finansinės paramos lėšos </t>
  </si>
  <si>
    <t>mokinio krepšelio lėšos</t>
  </si>
  <si>
    <t>03</t>
  </si>
  <si>
    <t>iš jų: VŠĮ "Bistrampolio dvaras" XV festivaliui</t>
  </si>
  <si>
    <t>kita tikslinė dotacija(VIPA)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</si>
  <si>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</si>
  <si>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</si>
  <si>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</si>
  <si>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</si>
  <si>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</si>
  <si>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</si>
  <si>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</si>
  <si>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</si>
  <si>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</si>
  <si>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</si>
  <si>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</si>
  <si>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</si>
  <si>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</si>
  <si>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</si>
  <si>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</si>
  <si>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</si>
  <si>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</si>
  <si>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</si>
  <si>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</si>
  <si>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</si>
  <si>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</si>
  <si>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</si>
  <si>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</si>
  <si>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</si>
  <si>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</si>
  <si>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</si>
  <si>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</si>
  <si>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</si>
  <si>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</si>
  <si>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</si>
  <si>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</si>
  <si>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</si>
  <si>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</si>
  <si>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</si>
  <si>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</si>
  <si>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</si>
  <si>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</si>
  <si>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</si>
  <si>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</si>
  <si>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</si>
  <si>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</si>
  <si>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</si>
  <si>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</si>
  <si>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</si>
  <si>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</si>
  <si>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</si>
  <si>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</si>
  <si>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</si>
  <si>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</si>
  <si>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</si>
  <si>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</si>
  <si>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</si>
  <si>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Geležių pagrindinė mokykla, iš viso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</si>
  <si>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</si>
  <si>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</si>
  <si>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</si>
  <si>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</si>
  <si>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</si>
  <si>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</si>
  <si>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</si>
  <si>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</si>
  <si>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</si>
  <si>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</si>
  <si>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31.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</si>
  <si>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</si>
  <si>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</si>
  <si>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</si>
  <si>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</si>
  <si>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</si>
  <si>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</si>
  <si>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</si>
  <si>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</si>
  <si>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</si>
  <si>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</si>
  <si>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</si>
  <si>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</si>
  <si>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</si>
  <si>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</si>
  <si>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</si>
  <si>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</si>
  <si>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</si>
  <si>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</si>
  <si>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</si>
  <si>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</si>
  <si>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</si>
  <si>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</si>
  <si>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</si>
  <si>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</si>
  <si>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</si>
  <si>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</si>
  <si>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</si>
  <si>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</si>
  <si>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</si>
  <si>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</si>
  <si>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</si>
  <si>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</si>
  <si>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</si>
  <si>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</si>
  <si>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</si>
  <si>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</si>
  <si>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</si>
  <si>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</si>
  <si>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</si>
  <si>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</si>
  <si>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</si>
  <si>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</si>
  <si>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</si>
  <si>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</si>
  <si>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</si>
  <si>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</si>
  <si>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</si>
  <si>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</si>
  <si>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</si>
  <si>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</si>
  <si>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</si>
  <si>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</si>
  <si>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</si>
  <si>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</si>
  <si>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</si>
  <si>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</si>
  <si>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</si>
  <si>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</si>
  <si>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60.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</si>
  <si>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</si>
  <si>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</si>
  <si>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</si>
  <si>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</si>
  <si>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</si>
  <si>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</si>
  <si>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</si>
  <si>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</si>
  <si>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</si>
  <si>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</si>
  <si>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</si>
  <si>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Ramygalos klubui „Savos erdvės"</t>
  </si>
  <si>
    <t>dotacija projekto pagal „ERASMUS+" programą vykdymui</t>
  </si>
  <si>
    <t xml:space="preserve">valstybės biudžeto lėšos </t>
  </si>
  <si>
    <t>0,2</t>
  </si>
  <si>
    <t>valstybės biudžeto lėšos (darbo apmokėjimo įstatymui laipsniškai įgyvendinti)</t>
  </si>
  <si>
    <t>savivaldybės biudžeto lėšos(Dembavos progimnazijos pastatui modernizuoti)</t>
  </si>
  <si>
    <t>valstybės biudžeto lėšos(Dembavos progimnazijos pastatui modernizuoti)</t>
  </si>
  <si>
    <t>savivaldybės biudžeto lėšos teisinei registracijai</t>
  </si>
  <si>
    <t>2017 m. rugpjūčio 24 d. sprendimu Nr. T-140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</si>
</sst>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C6EF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41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4">
    <xf numFmtId="0" fontId="0" fillId="0" borderId="0"/>
    <xf numFmtId="0" fontId="16" fillId="0" borderId="0"/>
    <xf numFmtId="0" fontId="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2" fillId="2" borderId="0" xfId="0" applyFont="1" applyFill="1"/>
    <xf numFmtId="0" fontId="7" fillId="4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left" vertical="center"/>
    </xf>
    <xf numFmtId="172" fontId="7" fillId="4" borderId="1" xfId="0" applyNumberFormat="1" applyFont="1" applyFill="1" applyBorder="1" applyAlignment="1">
      <alignment horizontal="right" vertical="center"/>
    </xf>
    <xf numFmtId="172" fontId="9" fillId="5" borderId="16" xfId="3" applyNumberFormat="1" applyFont="1" applyFill="1" applyBorder="1" applyAlignment="1">
      <alignment vertical="center"/>
    </xf>
    <xf numFmtId="0" fontId="18" fillId="0" borderId="0" xfId="0" applyFont="1"/>
    <xf numFmtId="172" fontId="11" fillId="5" borderId="2" xfId="3" applyNumberFormat="1" applyFont="1" applyFill="1" applyBorder="1" applyAlignment="1">
      <alignment vertical="center"/>
    </xf>
    <xf numFmtId="172" fontId="9" fillId="5" borderId="2" xfId="3" applyNumberFormat="1" applyFont="1" applyFill="1" applyBorder="1" applyAlignment="1">
      <alignment vertical="center"/>
    </xf>
    <xf numFmtId="172" fontId="9" fillId="4" borderId="3" xfId="0" applyNumberFormat="1" applyFont="1" applyFill="1" applyBorder="1"/>
    <xf numFmtId="0" fontId="9" fillId="4" borderId="1" xfId="0" applyFont="1" applyFill="1" applyBorder="1" applyAlignment="1">
      <alignment horizontal="right"/>
    </xf>
    <xf numFmtId="172" fontId="9" fillId="4" borderId="1" xfId="0" applyNumberFormat="1" applyFont="1" applyFill="1" applyBorder="1"/>
    <xf numFmtId="0" fontId="9" fillId="4" borderId="1" xfId="0" applyFont="1" applyFill="1" applyBorder="1" applyAlignment="1">
      <alignment horizontal="left"/>
    </xf>
    <xf numFmtId="0" fontId="19" fillId="0" borderId="0" xfId="0" applyFont="1"/>
    <xf numFmtId="172" fontId="10" fillId="5" borderId="1" xfId="3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right"/>
    </xf>
    <xf numFmtId="172" fontId="7" fillId="4" borderId="1" xfId="0" applyNumberFormat="1" applyFont="1" applyFill="1" applyBorder="1" applyAlignment="1">
      <alignment vertical="center"/>
    </xf>
    <xf numFmtId="1" fontId="7" fillId="4" borderId="1" xfId="0" applyNumberFormat="1" applyFont="1" applyFill="1" applyBorder="1" applyAlignment="1">
      <alignment vertical="center"/>
    </xf>
    <xf numFmtId="1" fontId="20" fillId="5" borderId="1" xfId="3" applyNumberFormat="1" applyFont="1" applyFill="1" applyBorder="1" applyAlignment="1">
      <alignment vertical="center"/>
    </xf>
    <xf numFmtId="172" fontId="20" fillId="5" borderId="1" xfId="3" applyNumberFormat="1" applyFont="1" applyFill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12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/>
    <xf numFmtId="0" fontId="13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72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72" fontId="9" fillId="0" borderId="0" xfId="0" applyNumberFormat="1" applyFont="1" applyFill="1" applyBorder="1"/>
    <xf numFmtId="0" fontId="2" fillId="0" borderId="0" xfId="0" applyFont="1" applyBorder="1"/>
    <xf numFmtId="0" fontId="14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9" fillId="4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9" fillId="4" borderId="4" xfId="0" applyFont="1" applyFill="1" applyBorder="1" applyAlignment="1">
      <alignment horizontal="left"/>
    </xf>
    <xf numFmtId="172" fontId="0" fillId="0" borderId="0" xfId="0" applyNumberFormat="1"/>
    <xf numFmtId="0" fontId="9" fillId="4" borderId="2" xfId="0" applyFont="1" applyFill="1" applyBorder="1" applyAlignment="1">
      <alignment horizontal="left"/>
    </xf>
    <xf numFmtId="172" fontId="11" fillId="4" borderId="1" xfId="0" applyNumberFormat="1" applyFont="1" applyFill="1" applyBorder="1"/>
    <xf numFmtId="0" fontId="7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right"/>
    </xf>
    <xf numFmtId="0" fontId="15" fillId="4" borderId="2" xfId="0" applyFont="1" applyFill="1" applyBorder="1"/>
    <xf numFmtId="0" fontId="1" fillId="5" borderId="0" xfId="0" applyFont="1" applyFill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 applyProtection="1">
      <alignment horizontal="left" vertical="center"/>
    </xf>
    <xf numFmtId="49" fontId="8" fillId="4" borderId="1" xfId="2" applyNumberFormat="1" applyFont="1" applyFill="1" applyBorder="1" applyAlignment="1" applyProtection="1">
      <alignment horizontal="left" vertical="center"/>
    </xf>
    <xf numFmtId="172" fontId="7" fillId="4" borderId="1" xfId="2" applyNumberFormat="1" applyFont="1" applyFill="1" applyBorder="1" applyAlignment="1" applyProtection="1">
      <alignment horizontal="right" vertical="center"/>
    </xf>
    <xf numFmtId="1" fontId="7" fillId="4" borderId="1" xfId="2" applyNumberFormat="1" applyFont="1" applyFill="1" applyBorder="1" applyAlignment="1" applyProtection="1">
      <alignment horizontal="right" vertical="center"/>
    </xf>
    <xf numFmtId="49" fontId="10" fillId="4" borderId="1" xfId="0" applyNumberFormat="1" applyFont="1" applyFill="1" applyBorder="1" applyAlignment="1">
      <alignment horizontal="right"/>
    </xf>
    <xf numFmtId="1" fontId="8" fillId="4" borderId="1" xfId="2" applyNumberFormat="1" applyFont="1" applyFill="1" applyBorder="1" applyAlignment="1" applyProtection="1"/>
    <xf numFmtId="1" fontId="10" fillId="4" borderId="1" xfId="0" applyNumberFormat="1" applyFont="1" applyFill="1" applyBorder="1"/>
    <xf numFmtId="0" fontId="11" fillId="4" borderId="1" xfId="0" applyFont="1" applyFill="1" applyBorder="1" applyAlignment="1">
      <alignment horizontal="right"/>
    </xf>
    <xf numFmtId="49" fontId="10" fillId="4" borderId="7" xfId="0" applyNumberFormat="1" applyFont="1" applyFill="1" applyBorder="1" applyAlignment="1">
      <alignment horizontal="right"/>
    </xf>
    <xf numFmtId="0" fontId="9" fillId="4" borderId="1" xfId="1" applyFont="1" applyFill="1" applyBorder="1" applyAlignment="1">
      <alignment horizontal="right"/>
    </xf>
    <xf numFmtId="1" fontId="9" fillId="4" borderId="1" xfId="0" applyNumberFormat="1" applyFont="1" applyFill="1" applyBorder="1"/>
    <xf numFmtId="0" fontId="7" fillId="4" borderId="3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top" wrapText="1"/>
    </xf>
    <xf numFmtId="172" fontId="10" fillId="4" borderId="1" xfId="0" applyNumberFormat="1" applyFont="1" applyFill="1" applyBorder="1"/>
    <xf numFmtId="0" fontId="7" fillId="4" borderId="8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right"/>
    </xf>
    <xf numFmtId="49" fontId="10" fillId="4" borderId="4" xfId="0" applyNumberFormat="1" applyFont="1" applyFill="1" applyBorder="1" applyAlignment="1">
      <alignment horizontal="right"/>
    </xf>
    <xf numFmtId="172" fontId="9" fillId="4" borderId="4" xfId="0" applyNumberFormat="1" applyFont="1" applyFill="1" applyBorder="1"/>
    <xf numFmtId="49" fontId="10" fillId="4" borderId="2" xfId="0" applyNumberFormat="1" applyFont="1" applyFill="1" applyBorder="1" applyAlignment="1">
      <alignment horizontal="right"/>
    </xf>
    <xf numFmtId="172" fontId="9" fillId="4" borderId="2" xfId="0" applyNumberFormat="1" applyFont="1" applyFill="1" applyBorder="1"/>
    <xf numFmtId="49" fontId="5" fillId="4" borderId="2" xfId="0" applyNumberFormat="1" applyFont="1" applyFill="1" applyBorder="1" applyAlignment="1">
      <alignment horizontal="right"/>
    </xf>
    <xf numFmtId="172" fontId="5" fillId="4" borderId="2" xfId="0" applyNumberFormat="1" applyFont="1" applyFill="1" applyBorder="1" applyAlignment="1">
      <alignment vertical="center"/>
    </xf>
    <xf numFmtId="0" fontId="14" fillId="4" borderId="2" xfId="0" applyFont="1" applyFill="1" applyBorder="1" applyAlignment="1"/>
    <xf numFmtId="0" fontId="9" fillId="4" borderId="7" xfId="0" applyFont="1" applyFill="1" applyBorder="1" applyAlignment="1">
      <alignment horizontal="right"/>
    </xf>
    <xf numFmtId="0" fontId="5" fillId="4" borderId="2" xfId="0" applyFont="1" applyFill="1" applyBorder="1"/>
    <xf numFmtId="0" fontId="14" fillId="4" borderId="9" xfId="0" applyFont="1" applyFill="1" applyBorder="1" applyAlignment="1"/>
    <xf numFmtId="172" fontId="11" fillId="4" borderId="2" xfId="0" applyNumberFormat="1" applyFont="1" applyFill="1" applyBorder="1"/>
    <xf numFmtId="0" fontId="5" fillId="4" borderId="9" xfId="0" applyFont="1" applyFill="1" applyBorder="1"/>
    <xf numFmtId="172" fontId="9" fillId="4" borderId="9" xfId="0" applyNumberFormat="1" applyFont="1" applyFill="1" applyBorder="1"/>
    <xf numFmtId="0" fontId="9" fillId="4" borderId="2" xfId="0" applyFont="1" applyFill="1" applyBorder="1" applyAlignment="1">
      <alignment horizontal="right"/>
    </xf>
    <xf numFmtId="0" fontId="0" fillId="5" borderId="2" xfId="0" applyFill="1" applyBorder="1"/>
    <xf numFmtId="172" fontId="9" fillId="5" borderId="2" xfId="0" applyNumberFormat="1" applyFont="1" applyFill="1" applyBorder="1"/>
    <xf numFmtId="1" fontId="9" fillId="5" borderId="2" xfId="0" applyNumberFormat="1" applyFont="1" applyFill="1" applyBorder="1"/>
    <xf numFmtId="1" fontId="5" fillId="4" borderId="2" xfId="0" applyNumberFormat="1" applyFont="1" applyFill="1" applyBorder="1" applyAlignment="1">
      <alignment vertical="center"/>
    </xf>
    <xf numFmtId="0" fontId="0" fillId="5" borderId="9" xfId="0" applyFill="1" applyBorder="1"/>
    <xf numFmtId="0" fontId="7" fillId="6" borderId="2" xfId="0" applyFont="1" applyFill="1" applyBorder="1" applyAlignment="1">
      <alignment vertical="center"/>
    </xf>
    <xf numFmtId="172" fontId="7" fillId="6" borderId="2" xfId="0" applyNumberFormat="1" applyFont="1" applyFill="1" applyBorder="1" applyAlignment="1">
      <alignment vertical="center"/>
    </xf>
    <xf numFmtId="172" fontId="2" fillId="0" borderId="0" xfId="0" applyNumberFormat="1" applyFont="1"/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7" fillId="4" borderId="4" xfId="2" applyNumberFormat="1" applyFont="1" applyFill="1" applyBorder="1" applyAlignment="1" applyProtection="1">
      <alignment horizontal="center" vertical="top" wrapText="1"/>
    </xf>
    <xf numFmtId="0" fontId="7" fillId="4" borderId="8" xfId="2" applyNumberFormat="1" applyFont="1" applyFill="1" applyBorder="1" applyAlignment="1" applyProtection="1">
      <alignment horizontal="center" vertical="top" wrapText="1"/>
    </xf>
    <xf numFmtId="0" fontId="7" fillId="4" borderId="3" xfId="2" applyNumberFormat="1" applyFont="1" applyFill="1" applyBorder="1" applyAlignment="1" applyProtection="1">
      <alignment horizontal="center" vertical="top" wrapText="1"/>
    </xf>
    <xf numFmtId="0" fontId="4" fillId="0" borderId="0" xfId="0" applyFont="1" applyBorder="1" applyAlignment="1">
      <alignment horizontal="center"/>
    </xf>
    <xf numFmtId="0" fontId="1" fillId="5" borderId="10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</cellXfs>
  <cellStyles count="4">
    <cellStyle name="Excel Built-in Normal" xfId="1"/>
    <cellStyle name="Excel_BuiltIn_4 antraštė" xfId="2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6"/>
  <sheetViews>
    <sheetView tabSelected="1" topLeftCell="A415" workbookViewId="0">
      <selection activeCell="J377" sqref="J377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</cols>
  <sheetData>
    <row r="1" spans="1:9" ht="15.75" x14ac:dyDescent="0.25">
      <c r="A1" s="1"/>
      <c r="B1" s="1"/>
      <c r="C1" s="1" t="s">
        <v>0</v>
      </c>
      <c r="D1" s="1"/>
      <c r="E1" s="1"/>
      <c r="F1" s="1"/>
    </row>
    <row r="2" spans="1:9" ht="15.75" x14ac:dyDescent="0.25">
      <c r="A2" s="1"/>
      <c r="B2" s="1"/>
      <c r="C2" s="1" t="s">
        <v>1</v>
      </c>
      <c r="D2" s="1"/>
      <c r="E2" s="1"/>
      <c r="F2" s="1"/>
    </row>
    <row r="3" spans="1:9" ht="15.75" x14ac:dyDescent="0.25">
      <c r="A3" s="1"/>
      <c r="B3" s="1"/>
      <c r="C3" s="1" t="s">
        <v>173</v>
      </c>
      <c r="D3" s="1"/>
      <c r="E3" s="1"/>
      <c r="F3" s="1"/>
    </row>
    <row r="4" spans="1:9" ht="15.75" x14ac:dyDescent="0.25">
      <c r="A4" s="1"/>
      <c r="B4" s="1"/>
      <c r="C4" s="1" t="s">
        <v>2</v>
      </c>
      <c r="D4" s="1"/>
      <c r="E4" s="1"/>
      <c r="F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105" t="s">
        <v>3</v>
      </c>
      <c r="B7" s="105"/>
      <c r="C7" s="105"/>
      <c r="D7" s="105"/>
      <c r="E7" s="105"/>
      <c r="F7" s="105"/>
      <c r="G7" s="105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48"/>
      <c r="B9" s="48"/>
      <c r="C9" s="48"/>
      <c r="D9" s="48"/>
      <c r="E9" s="48"/>
      <c r="F9" s="106" t="s">
        <v>4</v>
      </c>
      <c r="G9" s="106"/>
    </row>
    <row r="10" spans="1:9" ht="12.75" customHeight="1" x14ac:dyDescent="0.25">
      <c r="A10" s="107" t="s">
        <v>5</v>
      </c>
      <c r="B10" s="108" t="s">
        <v>6</v>
      </c>
      <c r="C10" s="107" t="s">
        <v>7</v>
      </c>
      <c r="D10" s="108" t="s">
        <v>8</v>
      </c>
      <c r="E10" s="108" t="s">
        <v>9</v>
      </c>
      <c r="F10" s="108"/>
      <c r="G10" s="108"/>
    </row>
    <row r="11" spans="1:9" x14ac:dyDescent="0.25">
      <c r="A11" s="107"/>
      <c r="B11" s="108"/>
      <c r="C11" s="107"/>
      <c r="D11" s="108"/>
      <c r="E11" s="108" t="s">
        <v>10</v>
      </c>
      <c r="F11" s="108"/>
      <c r="G11" s="108" t="s">
        <v>11</v>
      </c>
    </row>
    <row r="12" spans="1:9" ht="38.25" x14ac:dyDescent="0.25">
      <c r="A12" s="107"/>
      <c r="B12" s="108"/>
      <c r="C12" s="107"/>
      <c r="D12" s="108"/>
      <c r="E12" s="49" t="s">
        <v>12</v>
      </c>
      <c r="F12" s="50" t="s">
        <v>13</v>
      </c>
      <c r="G12" s="108"/>
    </row>
    <row r="13" spans="1:9" s="4" customFormat="1" ht="15" customHeight="1" x14ac:dyDescent="0.25">
      <c r="A13" s="102" t="s">
        <v>14</v>
      </c>
      <c r="B13" s="51" t="s">
        <v>15</v>
      </c>
      <c r="C13" s="52"/>
      <c r="D13" s="53">
        <f>SUM(G13+E13)</f>
        <v>68.099999999999994</v>
      </c>
      <c r="E13" s="53">
        <f>SUM(E14:E16)</f>
        <v>68.099999999999994</v>
      </c>
      <c r="F13" s="53">
        <f>SUM(F14:F16)</f>
        <v>48.400000000000006</v>
      </c>
      <c r="G13" s="54">
        <f>SUM(G14:G15)</f>
        <v>0</v>
      </c>
      <c r="I13" s="5"/>
    </row>
    <row r="14" spans="1:9" s="4" customFormat="1" ht="12.75" customHeight="1" x14ac:dyDescent="0.25">
      <c r="A14" s="103"/>
      <c r="B14" s="14" t="s">
        <v>16</v>
      </c>
      <c r="C14" s="55" t="s">
        <v>17</v>
      </c>
      <c r="D14" s="15">
        <f t="shared" ref="D14:D19" si="0">SUM(G14+E14)</f>
        <v>67.099999999999994</v>
      </c>
      <c r="E14" s="15">
        <v>67.099999999999994</v>
      </c>
      <c r="F14" s="15">
        <v>47.6</v>
      </c>
      <c r="G14" s="56"/>
      <c r="I14" s="5"/>
    </row>
    <row r="15" spans="1:9" s="4" customFormat="1" ht="12.75" customHeight="1" x14ac:dyDescent="0.25">
      <c r="A15" s="103"/>
      <c r="B15" s="14" t="s">
        <v>18</v>
      </c>
      <c r="C15" s="55" t="s">
        <v>17</v>
      </c>
      <c r="D15" s="15">
        <f t="shared" si="0"/>
        <v>0.9</v>
      </c>
      <c r="E15" s="15">
        <v>0.9</v>
      </c>
      <c r="F15" s="15">
        <v>0.7</v>
      </c>
      <c r="G15" s="57"/>
      <c r="I15" s="5"/>
    </row>
    <row r="16" spans="1:9" s="4" customFormat="1" ht="12.75" customHeight="1" x14ac:dyDescent="0.25">
      <c r="A16" s="104"/>
      <c r="B16" s="58" t="s">
        <v>169</v>
      </c>
      <c r="C16" s="55" t="s">
        <v>17</v>
      </c>
      <c r="D16" s="15">
        <f t="shared" si="0"/>
        <v>0.1</v>
      </c>
      <c r="E16" s="15">
        <v>0.1</v>
      </c>
      <c r="F16" s="15">
        <v>0.1</v>
      </c>
      <c r="G16" s="57"/>
      <c r="I16" s="5"/>
    </row>
    <row r="17" spans="1:8" ht="15" customHeight="1" x14ac:dyDescent="0.25">
      <c r="A17" s="94" t="s">
        <v>19</v>
      </c>
      <c r="B17" s="6" t="s">
        <v>20</v>
      </c>
      <c r="C17" s="7"/>
      <c r="D17" s="8">
        <f>SUM(G17+E17)</f>
        <v>12181.100000000002</v>
      </c>
      <c r="E17" s="8">
        <f>SUM(E56+E55+E53+E52+E51+E49+E48+E47+E46+E45+E44+E43+E42+E40+E39+E38+E37+E32+E29+E28+E27+E25+E22+E21+E20+E18+E35+E41+E54+E23+E31+E50+E36+E24+E26+E30)</f>
        <v>9125.0000000000036</v>
      </c>
      <c r="F17" s="8">
        <f>SUM(F56+F55+F53+F52+F51+F49+F48+F47+F46+F45+F44+F43+F42+F40+F39+F38+F37+F32+F29+F28+F27+F25+F22+F21+F20+F18+F35+F41+F54+F23+F36+F50+F24+F26+F30)</f>
        <v>2707.4</v>
      </c>
      <c r="G17" s="8">
        <f>SUM(G56+G55+G53+G52+G51+G49+G48+G47+G46+G45+G44+G43+G42+G40+G39+G38+G37+G32+G29+G28+G27+G25+G22+G21+G20+G18+G35+G41+G54+G31+G36+G24+G26+G30)</f>
        <v>3056.0999999999995</v>
      </c>
    </row>
    <row r="18" spans="1:8" ht="12.75" customHeight="1" x14ac:dyDescent="0.25">
      <c r="A18" s="95"/>
      <c r="B18" s="14" t="s">
        <v>16</v>
      </c>
      <c r="C18" s="55" t="s">
        <v>17</v>
      </c>
      <c r="D18" s="9">
        <f t="shared" si="0"/>
        <v>3473.7</v>
      </c>
      <c r="E18" s="9">
        <v>2776.9</v>
      </c>
      <c r="F18" s="9">
        <v>1730.9</v>
      </c>
      <c r="G18" s="9">
        <v>696.8</v>
      </c>
      <c r="H18" s="10"/>
    </row>
    <row r="19" spans="1:8" ht="12.75" customHeight="1" x14ac:dyDescent="0.25">
      <c r="A19" s="95"/>
      <c r="B19" s="58" t="s">
        <v>21</v>
      </c>
      <c r="C19" s="59"/>
      <c r="D19" s="11">
        <f t="shared" si="0"/>
        <v>3.5</v>
      </c>
      <c r="E19" s="11">
        <v>3.5</v>
      </c>
      <c r="F19" s="12"/>
      <c r="G19" s="12"/>
      <c r="H19" s="10"/>
    </row>
    <row r="20" spans="1:8" ht="12.95" customHeight="1" x14ac:dyDescent="0.25">
      <c r="A20" s="95"/>
      <c r="B20" s="14" t="s">
        <v>18</v>
      </c>
      <c r="C20" s="55" t="s">
        <v>17</v>
      </c>
      <c r="D20" s="13">
        <f t="shared" ref="D20:D94" si="1">SUM(G20+E20)</f>
        <v>11.1</v>
      </c>
      <c r="E20" s="13">
        <v>11.1</v>
      </c>
      <c r="F20" s="13">
        <v>8.5</v>
      </c>
      <c r="G20" s="13"/>
    </row>
    <row r="21" spans="1:8" ht="12.95" customHeight="1" x14ac:dyDescent="0.25">
      <c r="A21" s="95"/>
      <c r="B21" s="14" t="s">
        <v>22</v>
      </c>
      <c r="C21" s="55" t="s">
        <v>17</v>
      </c>
      <c r="D21" s="15">
        <f t="shared" si="1"/>
        <v>28</v>
      </c>
      <c r="E21" s="15">
        <v>25.2</v>
      </c>
      <c r="F21" s="15"/>
      <c r="G21" s="15">
        <v>2.8</v>
      </c>
    </row>
    <row r="22" spans="1:8" ht="12.95" customHeight="1" x14ac:dyDescent="0.25">
      <c r="A22" s="95"/>
      <c r="B22" s="14" t="s">
        <v>23</v>
      </c>
      <c r="C22" s="55" t="s">
        <v>17</v>
      </c>
      <c r="D22" s="15">
        <f t="shared" si="1"/>
        <v>1310</v>
      </c>
      <c r="E22" s="15">
        <v>1310</v>
      </c>
      <c r="F22" s="15">
        <v>583.79999999999995</v>
      </c>
      <c r="G22" s="15"/>
    </row>
    <row r="23" spans="1:8" ht="12.95" customHeight="1" x14ac:dyDescent="0.25">
      <c r="A23" s="95"/>
      <c r="B23" s="14" t="s">
        <v>24</v>
      </c>
      <c r="C23" s="55" t="s">
        <v>17</v>
      </c>
      <c r="D23" s="15">
        <f t="shared" si="1"/>
        <v>1.2</v>
      </c>
      <c r="E23" s="15">
        <v>1.2</v>
      </c>
      <c r="F23" s="15">
        <v>0.8</v>
      </c>
      <c r="G23" s="15"/>
    </row>
    <row r="24" spans="1:8" ht="12.95" customHeight="1" x14ac:dyDescent="0.25">
      <c r="A24" s="95"/>
      <c r="B24" s="58" t="s">
        <v>169</v>
      </c>
      <c r="C24" s="55" t="s">
        <v>17</v>
      </c>
      <c r="D24" s="15">
        <f t="shared" si="1"/>
        <v>25.7</v>
      </c>
      <c r="E24" s="15">
        <v>25.7</v>
      </c>
      <c r="F24" s="15">
        <v>19.7</v>
      </c>
      <c r="G24" s="15"/>
    </row>
    <row r="25" spans="1:8" ht="12.95" customHeight="1" x14ac:dyDescent="0.25">
      <c r="A25" s="95"/>
      <c r="B25" s="14" t="s">
        <v>16</v>
      </c>
      <c r="C25" s="55" t="s">
        <v>25</v>
      </c>
      <c r="D25" s="15">
        <f t="shared" si="1"/>
        <v>35.300000000000004</v>
      </c>
      <c r="E25" s="15">
        <v>33.700000000000003</v>
      </c>
      <c r="F25" s="15"/>
      <c r="G25" s="15">
        <v>1.6</v>
      </c>
      <c r="H25" s="10"/>
    </row>
    <row r="26" spans="1:8" ht="12.95" customHeight="1" x14ac:dyDescent="0.25">
      <c r="A26" s="95"/>
      <c r="B26" s="58" t="s">
        <v>170</v>
      </c>
      <c r="C26" s="55" t="s">
        <v>25</v>
      </c>
      <c r="D26" s="15">
        <f t="shared" si="1"/>
        <v>40</v>
      </c>
      <c r="E26" s="15"/>
      <c r="F26" s="15"/>
      <c r="G26" s="15">
        <v>40</v>
      </c>
      <c r="H26" s="10"/>
    </row>
    <row r="27" spans="1:8" ht="12.95" customHeight="1" x14ac:dyDescent="0.25">
      <c r="A27" s="95"/>
      <c r="B27" s="14" t="s">
        <v>26</v>
      </c>
      <c r="C27" s="55" t="s">
        <v>25</v>
      </c>
      <c r="D27" s="15">
        <f t="shared" si="1"/>
        <v>4.9000000000000004</v>
      </c>
      <c r="E27" s="15">
        <v>4.9000000000000004</v>
      </c>
      <c r="F27" s="15"/>
      <c r="G27" s="15"/>
    </row>
    <row r="28" spans="1:8" ht="12.95" customHeight="1" x14ac:dyDescent="0.25">
      <c r="A28" s="95"/>
      <c r="B28" s="14" t="s">
        <v>27</v>
      </c>
      <c r="C28" s="55" t="s">
        <v>25</v>
      </c>
      <c r="D28" s="15">
        <f t="shared" si="1"/>
        <v>300.5</v>
      </c>
      <c r="E28" s="15">
        <v>300.5</v>
      </c>
      <c r="F28" s="15"/>
      <c r="G28" s="15"/>
    </row>
    <row r="29" spans="1:8" ht="12.95" customHeight="1" x14ac:dyDescent="0.25">
      <c r="A29" s="95"/>
      <c r="B29" s="14" t="s">
        <v>24</v>
      </c>
      <c r="C29" s="55" t="s">
        <v>25</v>
      </c>
      <c r="D29" s="15">
        <f t="shared" si="1"/>
        <v>32.299999999999997</v>
      </c>
      <c r="E29" s="15">
        <v>32.299999999999997</v>
      </c>
      <c r="F29" s="15"/>
      <c r="G29" s="15"/>
    </row>
    <row r="30" spans="1:8" ht="12.95" customHeight="1" x14ac:dyDescent="0.25">
      <c r="A30" s="95"/>
      <c r="B30" s="58" t="s">
        <v>171</v>
      </c>
      <c r="C30" s="55" t="s">
        <v>25</v>
      </c>
      <c r="D30" s="15">
        <f t="shared" si="1"/>
        <v>80</v>
      </c>
      <c r="E30" s="15"/>
      <c r="F30" s="15"/>
      <c r="G30" s="15">
        <v>80</v>
      </c>
    </row>
    <row r="31" spans="1:8" ht="12.95" customHeight="1" x14ac:dyDescent="0.25">
      <c r="A31" s="95"/>
      <c r="B31" s="60" t="s">
        <v>166</v>
      </c>
      <c r="C31" s="55" t="s">
        <v>25</v>
      </c>
      <c r="D31" s="15">
        <f t="shared" si="1"/>
        <v>48</v>
      </c>
      <c r="E31" s="15">
        <v>48</v>
      </c>
      <c r="F31" s="15"/>
      <c r="G31" s="15"/>
    </row>
    <row r="32" spans="1:8" ht="12.95" customHeight="1" x14ac:dyDescent="0.25">
      <c r="A32" s="95"/>
      <c r="B32" s="14" t="s">
        <v>16</v>
      </c>
      <c r="C32" s="55" t="s">
        <v>28</v>
      </c>
      <c r="D32" s="15">
        <f t="shared" si="1"/>
        <v>279.39999999999998</v>
      </c>
      <c r="E32" s="15">
        <v>269.7</v>
      </c>
      <c r="F32" s="15">
        <v>57.5</v>
      </c>
      <c r="G32" s="15">
        <v>9.6999999999999993</v>
      </c>
      <c r="H32" s="10"/>
    </row>
    <row r="33" spans="1:8" ht="12.95" customHeight="1" x14ac:dyDescent="0.25">
      <c r="A33" s="95"/>
      <c r="B33" s="58" t="s">
        <v>29</v>
      </c>
      <c r="C33" s="55"/>
      <c r="D33" s="44">
        <f t="shared" si="1"/>
        <v>2.5</v>
      </c>
      <c r="E33" s="44">
        <v>2.5</v>
      </c>
      <c r="F33" s="15"/>
      <c r="G33" s="15"/>
      <c r="H33" s="10"/>
    </row>
    <row r="34" spans="1:8" ht="12.95" customHeight="1" x14ac:dyDescent="0.25">
      <c r="A34" s="95"/>
      <c r="B34" s="58" t="s">
        <v>165</v>
      </c>
      <c r="C34" s="55"/>
      <c r="D34" s="44">
        <f t="shared" si="1"/>
        <v>0.4</v>
      </c>
      <c r="E34" s="44">
        <v>0.4</v>
      </c>
      <c r="F34" s="15"/>
      <c r="G34" s="15"/>
      <c r="H34" s="10"/>
    </row>
    <row r="35" spans="1:8" ht="12.95" customHeight="1" x14ac:dyDescent="0.25">
      <c r="A35" s="95"/>
      <c r="B35" s="14" t="s">
        <v>26</v>
      </c>
      <c r="C35" s="55" t="s">
        <v>28</v>
      </c>
      <c r="D35" s="15">
        <f t="shared" si="1"/>
        <v>323.40000000000003</v>
      </c>
      <c r="E35" s="15">
        <v>5.6</v>
      </c>
      <c r="F35" s="15">
        <v>2.5</v>
      </c>
      <c r="G35" s="15">
        <v>317.8</v>
      </c>
      <c r="H35" s="10"/>
    </row>
    <row r="36" spans="1:8" ht="12.95" customHeight="1" x14ac:dyDescent="0.25">
      <c r="A36" s="95"/>
      <c r="B36" s="14" t="s">
        <v>24</v>
      </c>
      <c r="C36" s="55" t="s">
        <v>28</v>
      </c>
      <c r="D36" s="15">
        <f t="shared" si="1"/>
        <v>38.1</v>
      </c>
      <c r="E36" s="15">
        <v>0.7</v>
      </c>
      <c r="F36" s="15">
        <v>0.3</v>
      </c>
      <c r="G36" s="15">
        <v>37.4</v>
      </c>
      <c r="H36" s="10"/>
    </row>
    <row r="37" spans="1:8" ht="12.95" customHeight="1" x14ac:dyDescent="0.25">
      <c r="A37" s="95"/>
      <c r="B37" s="14" t="s">
        <v>30</v>
      </c>
      <c r="C37" s="55" t="s">
        <v>28</v>
      </c>
      <c r="D37" s="15">
        <f t="shared" si="1"/>
        <v>50</v>
      </c>
      <c r="E37" s="15"/>
      <c r="F37" s="15"/>
      <c r="G37" s="15">
        <v>50</v>
      </c>
      <c r="H37" s="17"/>
    </row>
    <row r="38" spans="1:8" ht="12.95" customHeight="1" x14ac:dyDescent="0.25">
      <c r="A38" s="95"/>
      <c r="B38" s="14" t="s">
        <v>16</v>
      </c>
      <c r="C38" s="55" t="s">
        <v>31</v>
      </c>
      <c r="D38" s="15">
        <f t="shared" si="1"/>
        <v>564.20000000000005</v>
      </c>
      <c r="E38" s="15">
        <v>358.6</v>
      </c>
      <c r="F38" s="15">
        <v>60.7</v>
      </c>
      <c r="G38" s="15">
        <v>205.6</v>
      </c>
      <c r="H38" s="10"/>
    </row>
    <row r="39" spans="1:8" ht="12.75" customHeight="1" x14ac:dyDescent="0.25">
      <c r="A39" s="95"/>
      <c r="B39" s="14" t="s">
        <v>32</v>
      </c>
      <c r="C39" s="55" t="s">
        <v>31</v>
      </c>
      <c r="D39" s="15">
        <f t="shared" si="1"/>
        <v>50</v>
      </c>
      <c r="E39" s="18"/>
      <c r="F39" s="18"/>
      <c r="G39" s="15">
        <v>50</v>
      </c>
    </row>
    <row r="40" spans="1:8" ht="12.95" customHeight="1" x14ac:dyDescent="0.25">
      <c r="A40" s="95"/>
      <c r="B40" s="14" t="s">
        <v>30</v>
      </c>
      <c r="C40" s="55" t="s">
        <v>31</v>
      </c>
      <c r="D40" s="15">
        <f t="shared" si="1"/>
        <v>80</v>
      </c>
      <c r="E40" s="15"/>
      <c r="F40" s="15"/>
      <c r="G40" s="15">
        <v>80</v>
      </c>
      <c r="H40" s="17"/>
    </row>
    <row r="41" spans="1:8" ht="12.95" customHeight="1" x14ac:dyDescent="0.25">
      <c r="A41" s="95"/>
      <c r="B41" s="14" t="s">
        <v>24</v>
      </c>
      <c r="C41" s="55" t="s">
        <v>31</v>
      </c>
      <c r="D41" s="15">
        <f t="shared" si="1"/>
        <v>1742.6999999999998</v>
      </c>
      <c r="E41" s="15">
        <v>702.6</v>
      </c>
      <c r="F41" s="15"/>
      <c r="G41" s="15">
        <v>1040.0999999999999</v>
      </c>
      <c r="H41" s="17"/>
    </row>
    <row r="42" spans="1:8" ht="12.95" customHeight="1" x14ac:dyDescent="0.25">
      <c r="A42" s="95"/>
      <c r="B42" s="14" t="s">
        <v>16</v>
      </c>
      <c r="C42" s="55" t="s">
        <v>33</v>
      </c>
      <c r="D42" s="15">
        <f t="shared" si="1"/>
        <v>229.5</v>
      </c>
      <c r="E42" s="15">
        <v>229.5</v>
      </c>
      <c r="F42" s="15">
        <v>174.6</v>
      </c>
      <c r="G42" s="61"/>
    </row>
    <row r="43" spans="1:8" ht="12.95" customHeight="1" x14ac:dyDescent="0.25">
      <c r="A43" s="95"/>
      <c r="B43" s="14" t="s">
        <v>18</v>
      </c>
      <c r="C43" s="55" t="s">
        <v>33</v>
      </c>
      <c r="D43" s="15">
        <f t="shared" si="1"/>
        <v>150</v>
      </c>
      <c r="E43" s="15">
        <v>150</v>
      </c>
      <c r="F43" s="61"/>
      <c r="G43" s="61"/>
    </row>
    <row r="44" spans="1:8" ht="12.95" customHeight="1" x14ac:dyDescent="0.25">
      <c r="A44" s="95"/>
      <c r="B44" s="14" t="s">
        <v>26</v>
      </c>
      <c r="C44" s="55" t="s">
        <v>33</v>
      </c>
      <c r="D44" s="15">
        <f t="shared" si="1"/>
        <v>308.7</v>
      </c>
      <c r="E44" s="15">
        <v>100</v>
      </c>
      <c r="F44" s="15">
        <v>60</v>
      </c>
      <c r="G44" s="15">
        <v>208.7</v>
      </c>
    </row>
    <row r="45" spans="1:8" ht="12.95" customHeight="1" x14ac:dyDescent="0.25">
      <c r="A45" s="95"/>
      <c r="B45" s="14" t="s">
        <v>23</v>
      </c>
      <c r="C45" s="55" t="s">
        <v>33</v>
      </c>
      <c r="D45" s="15">
        <f t="shared" si="1"/>
        <v>0.8</v>
      </c>
      <c r="E45" s="15">
        <v>0.8</v>
      </c>
      <c r="F45" s="15"/>
      <c r="G45" s="61"/>
    </row>
    <row r="46" spans="1:8" ht="12.95" customHeight="1" x14ac:dyDescent="0.25">
      <c r="A46" s="95"/>
      <c r="B46" s="14" t="s">
        <v>32</v>
      </c>
      <c r="C46" s="55" t="s">
        <v>33</v>
      </c>
      <c r="D46" s="15">
        <f t="shared" si="1"/>
        <v>2108.8000000000002</v>
      </c>
      <c r="E46" s="15">
        <v>2074.8000000000002</v>
      </c>
      <c r="F46" s="15"/>
      <c r="G46" s="15">
        <v>34</v>
      </c>
    </row>
    <row r="47" spans="1:8" ht="12.95" customHeight="1" x14ac:dyDescent="0.25">
      <c r="A47" s="95"/>
      <c r="B47" s="14" t="s">
        <v>16</v>
      </c>
      <c r="C47" s="55" t="s">
        <v>34</v>
      </c>
      <c r="D47" s="15">
        <f t="shared" si="1"/>
        <v>30</v>
      </c>
      <c r="E47" s="15">
        <v>30</v>
      </c>
      <c r="F47" s="15"/>
      <c r="G47" s="15"/>
      <c r="H47" s="10"/>
    </row>
    <row r="48" spans="1:8" ht="12.95" customHeight="1" x14ac:dyDescent="0.25">
      <c r="A48" s="95"/>
      <c r="B48" s="14" t="s">
        <v>23</v>
      </c>
      <c r="C48" s="55" t="s">
        <v>34</v>
      </c>
      <c r="D48" s="15">
        <f t="shared" si="1"/>
        <v>3.8</v>
      </c>
      <c r="E48" s="15">
        <v>3.8</v>
      </c>
      <c r="F48" s="15">
        <v>2.9</v>
      </c>
      <c r="G48" s="61"/>
    </row>
    <row r="49" spans="1:8" ht="12.95" customHeight="1" x14ac:dyDescent="0.25">
      <c r="A49" s="95"/>
      <c r="B49" s="14" t="s">
        <v>35</v>
      </c>
      <c r="C49" s="55" t="s">
        <v>34</v>
      </c>
      <c r="D49" s="15">
        <f t="shared" si="1"/>
        <v>18</v>
      </c>
      <c r="E49" s="15">
        <v>18</v>
      </c>
      <c r="F49" s="15"/>
      <c r="G49" s="61"/>
    </row>
    <row r="50" spans="1:8" ht="12.95" customHeight="1" x14ac:dyDescent="0.25">
      <c r="A50" s="95"/>
      <c r="B50" s="14" t="s">
        <v>26</v>
      </c>
      <c r="C50" s="55" t="s">
        <v>34</v>
      </c>
      <c r="D50" s="15">
        <f t="shared" si="1"/>
        <v>14</v>
      </c>
      <c r="E50" s="15">
        <v>14</v>
      </c>
      <c r="F50" s="15">
        <v>0.5</v>
      </c>
      <c r="G50" s="15"/>
      <c r="H50" s="17"/>
    </row>
    <row r="51" spans="1:8" ht="12.75" customHeight="1" x14ac:dyDescent="0.25">
      <c r="A51" s="95"/>
      <c r="B51" s="14" t="s">
        <v>16</v>
      </c>
      <c r="C51" s="55" t="s">
        <v>36</v>
      </c>
      <c r="D51" s="15">
        <f t="shared" si="1"/>
        <v>81.2</v>
      </c>
      <c r="E51" s="15">
        <v>66.2</v>
      </c>
      <c r="F51" s="15">
        <v>3</v>
      </c>
      <c r="G51" s="15">
        <v>15</v>
      </c>
      <c r="H51" s="10"/>
    </row>
    <row r="52" spans="1:8" ht="12.95" customHeight="1" x14ac:dyDescent="0.25">
      <c r="A52" s="95"/>
      <c r="B52" s="14" t="s">
        <v>35</v>
      </c>
      <c r="C52" s="55" t="s">
        <v>36</v>
      </c>
      <c r="D52" s="15">
        <f t="shared" si="1"/>
        <v>108</v>
      </c>
      <c r="E52" s="15">
        <v>83</v>
      </c>
      <c r="F52" s="15"/>
      <c r="G52" s="15">
        <v>25</v>
      </c>
    </row>
    <row r="53" spans="1:8" ht="12.75" customHeight="1" x14ac:dyDescent="0.25">
      <c r="A53" s="95"/>
      <c r="B53" s="14" t="s">
        <v>24</v>
      </c>
      <c r="C53" s="55" t="s">
        <v>36</v>
      </c>
      <c r="D53" s="15">
        <f t="shared" si="1"/>
        <v>0.5</v>
      </c>
      <c r="E53" s="15">
        <v>0.5</v>
      </c>
      <c r="F53" s="15"/>
      <c r="G53" s="15"/>
    </row>
    <row r="54" spans="1:8" ht="12.75" customHeight="1" x14ac:dyDescent="0.25">
      <c r="A54" s="95"/>
      <c r="B54" s="14" t="s">
        <v>26</v>
      </c>
      <c r="C54" s="55" t="s">
        <v>36</v>
      </c>
      <c r="D54" s="15">
        <f t="shared" si="1"/>
        <v>157.79999999999998</v>
      </c>
      <c r="E54" s="15">
        <v>2.2000000000000002</v>
      </c>
      <c r="F54" s="15">
        <v>1.7</v>
      </c>
      <c r="G54" s="15">
        <v>155.6</v>
      </c>
    </row>
    <row r="55" spans="1:8" ht="12.95" customHeight="1" x14ac:dyDescent="0.25">
      <c r="A55" s="95"/>
      <c r="B55" s="14" t="s">
        <v>16</v>
      </c>
      <c r="C55" s="55" t="s">
        <v>37</v>
      </c>
      <c r="D55" s="15">
        <f t="shared" si="1"/>
        <v>44.5</v>
      </c>
      <c r="E55" s="15">
        <v>38.5</v>
      </c>
      <c r="F55" s="15"/>
      <c r="G55" s="15">
        <v>6</v>
      </c>
      <c r="H55" s="10"/>
    </row>
    <row r="56" spans="1:8" ht="12.75" customHeight="1" x14ac:dyDescent="0.25">
      <c r="A56" s="95"/>
      <c r="B56" s="14" t="s">
        <v>23</v>
      </c>
      <c r="C56" s="55" t="s">
        <v>37</v>
      </c>
      <c r="D56" s="15">
        <f t="shared" si="1"/>
        <v>407</v>
      </c>
      <c r="E56" s="15">
        <v>407</v>
      </c>
      <c r="F56" s="15"/>
      <c r="G56" s="15"/>
    </row>
    <row r="57" spans="1:8" ht="15" customHeight="1" x14ac:dyDescent="0.25">
      <c r="A57" s="98" t="s">
        <v>38</v>
      </c>
      <c r="B57" s="19" t="s">
        <v>39</v>
      </c>
      <c r="C57" s="20"/>
      <c r="D57" s="21">
        <f t="shared" si="1"/>
        <v>25.6</v>
      </c>
      <c r="E57" s="21">
        <f>SUM(E58:E61)</f>
        <v>25.6</v>
      </c>
      <c r="F57" s="22">
        <f>SUM(F58:F61)</f>
        <v>0</v>
      </c>
      <c r="G57" s="22">
        <f>SUM(G58:G61)</f>
        <v>0</v>
      </c>
    </row>
    <row r="58" spans="1:8" ht="12.75" customHeight="1" x14ac:dyDescent="0.25">
      <c r="A58" s="98"/>
      <c r="B58" s="14" t="s">
        <v>16</v>
      </c>
      <c r="C58" s="55" t="s">
        <v>17</v>
      </c>
      <c r="D58" s="15">
        <f t="shared" si="1"/>
        <v>10.4</v>
      </c>
      <c r="E58" s="15">
        <v>10.4</v>
      </c>
      <c r="F58" s="61"/>
      <c r="G58" s="61"/>
    </row>
    <row r="59" spans="1:8" ht="12.95" customHeight="1" x14ac:dyDescent="0.25">
      <c r="A59" s="98"/>
      <c r="B59" s="14" t="s">
        <v>16</v>
      </c>
      <c r="C59" s="55" t="s">
        <v>31</v>
      </c>
      <c r="D59" s="15">
        <f t="shared" si="1"/>
        <v>10.199999999999999</v>
      </c>
      <c r="E59" s="15">
        <v>10.199999999999999</v>
      </c>
      <c r="F59" s="61"/>
      <c r="G59" s="61"/>
    </row>
    <row r="60" spans="1:8" ht="12.95" customHeight="1" x14ac:dyDescent="0.25">
      <c r="A60" s="98"/>
      <c r="B60" s="14" t="s">
        <v>22</v>
      </c>
      <c r="C60" s="55" t="s">
        <v>31</v>
      </c>
      <c r="D60" s="15">
        <f t="shared" si="1"/>
        <v>0.4</v>
      </c>
      <c r="E60" s="15">
        <v>0.4</v>
      </c>
      <c r="F60" s="61"/>
      <c r="G60" s="61"/>
    </row>
    <row r="61" spans="1:8" ht="12.75" customHeight="1" x14ac:dyDescent="0.25">
      <c r="A61" s="98"/>
      <c r="B61" s="14" t="s">
        <v>32</v>
      </c>
      <c r="C61" s="55" t="s">
        <v>33</v>
      </c>
      <c r="D61" s="15">
        <f t="shared" si="1"/>
        <v>4.5999999999999996</v>
      </c>
      <c r="E61" s="15">
        <v>4.5999999999999996</v>
      </c>
      <c r="F61" s="23"/>
      <c r="G61" s="23"/>
    </row>
    <row r="62" spans="1:8" ht="15" customHeight="1" x14ac:dyDescent="0.25">
      <c r="A62" s="94" t="s">
        <v>40</v>
      </c>
      <c r="B62" s="19" t="s">
        <v>41</v>
      </c>
      <c r="C62" s="20"/>
      <c r="D62" s="21">
        <f t="shared" si="1"/>
        <v>26.900000000000002</v>
      </c>
      <c r="E62" s="21">
        <f>SUM(E63:E66)</f>
        <v>26.900000000000002</v>
      </c>
      <c r="F62" s="22">
        <f>SUM(F63:F66)</f>
        <v>0</v>
      </c>
      <c r="G62" s="22">
        <f>SUM(G63:G66)</f>
        <v>0</v>
      </c>
    </row>
    <row r="63" spans="1:8" ht="12.75" customHeight="1" x14ac:dyDescent="0.25">
      <c r="A63" s="95"/>
      <c r="B63" s="14" t="s">
        <v>16</v>
      </c>
      <c r="C63" s="55" t="s">
        <v>17</v>
      </c>
      <c r="D63" s="15">
        <f t="shared" si="1"/>
        <v>13.8</v>
      </c>
      <c r="E63" s="15">
        <v>13.8</v>
      </c>
      <c r="F63" s="15"/>
      <c r="G63" s="15"/>
    </row>
    <row r="64" spans="1:8" ht="12.75" customHeight="1" x14ac:dyDescent="0.25">
      <c r="A64" s="95"/>
      <c r="B64" s="14" t="s">
        <v>16</v>
      </c>
      <c r="C64" s="55" t="s">
        <v>31</v>
      </c>
      <c r="D64" s="15">
        <f t="shared" si="1"/>
        <v>6</v>
      </c>
      <c r="E64" s="15">
        <v>6</v>
      </c>
      <c r="F64" s="15"/>
      <c r="G64" s="15"/>
    </row>
    <row r="65" spans="1:7" ht="12.75" customHeight="1" x14ac:dyDescent="0.25">
      <c r="A65" s="95"/>
      <c r="B65" s="14" t="s">
        <v>22</v>
      </c>
      <c r="C65" s="55" t="s">
        <v>31</v>
      </c>
      <c r="D65" s="15">
        <f t="shared" si="1"/>
        <v>1.3</v>
      </c>
      <c r="E65" s="15">
        <v>1.3</v>
      </c>
      <c r="F65" s="15"/>
      <c r="G65" s="15"/>
    </row>
    <row r="66" spans="1:7" ht="12.75" customHeight="1" x14ac:dyDescent="0.25">
      <c r="A66" s="96"/>
      <c r="B66" s="14" t="s">
        <v>32</v>
      </c>
      <c r="C66" s="55" t="s">
        <v>33</v>
      </c>
      <c r="D66" s="15">
        <f t="shared" si="1"/>
        <v>5.8</v>
      </c>
      <c r="E66" s="15">
        <v>5.8</v>
      </c>
      <c r="F66" s="24"/>
      <c r="G66" s="23"/>
    </row>
    <row r="67" spans="1:7" ht="15" customHeight="1" x14ac:dyDescent="0.25">
      <c r="A67" s="94" t="s">
        <v>42</v>
      </c>
      <c r="B67" s="19" t="s">
        <v>43</v>
      </c>
      <c r="C67" s="20"/>
      <c r="D67" s="21">
        <f t="shared" si="1"/>
        <v>18.400000000000002</v>
      </c>
      <c r="E67" s="21">
        <f>SUM(E68:E71)</f>
        <v>18.400000000000002</v>
      </c>
      <c r="F67" s="22">
        <f>SUM(F68:F71)</f>
        <v>0</v>
      </c>
      <c r="G67" s="22">
        <f>SUM(G68:G71)</f>
        <v>0</v>
      </c>
    </row>
    <row r="68" spans="1:7" ht="12.75" customHeight="1" x14ac:dyDescent="0.25">
      <c r="A68" s="95"/>
      <c r="B68" s="14" t="s">
        <v>16</v>
      </c>
      <c r="C68" s="55" t="s">
        <v>17</v>
      </c>
      <c r="D68" s="15">
        <f t="shared" si="1"/>
        <v>8.1</v>
      </c>
      <c r="E68" s="15">
        <v>8.1</v>
      </c>
      <c r="F68" s="15"/>
      <c r="G68" s="15"/>
    </row>
    <row r="69" spans="1:7" ht="12.75" customHeight="1" x14ac:dyDescent="0.25">
      <c r="A69" s="95"/>
      <c r="B69" s="14" t="s">
        <v>16</v>
      </c>
      <c r="C69" s="55" t="s">
        <v>31</v>
      </c>
      <c r="D69" s="15">
        <f t="shared" si="1"/>
        <v>4.7</v>
      </c>
      <c r="E69" s="15">
        <v>4.7</v>
      </c>
      <c r="F69" s="15"/>
      <c r="G69" s="15"/>
    </row>
    <row r="70" spans="1:7" ht="12.75" customHeight="1" x14ac:dyDescent="0.25">
      <c r="A70" s="95"/>
      <c r="B70" s="14" t="s">
        <v>22</v>
      </c>
      <c r="C70" s="55" t="s">
        <v>31</v>
      </c>
      <c r="D70" s="15">
        <f t="shared" si="1"/>
        <v>0.4</v>
      </c>
      <c r="E70" s="15">
        <v>0.4</v>
      </c>
      <c r="F70" s="15"/>
      <c r="G70" s="15"/>
    </row>
    <row r="71" spans="1:7" ht="12.75" customHeight="1" x14ac:dyDescent="0.25">
      <c r="A71" s="96"/>
      <c r="B71" s="14" t="s">
        <v>32</v>
      </c>
      <c r="C71" s="55" t="s">
        <v>33</v>
      </c>
      <c r="D71" s="15">
        <f t="shared" si="1"/>
        <v>5.2</v>
      </c>
      <c r="E71" s="15">
        <v>5.2</v>
      </c>
      <c r="F71" s="24"/>
      <c r="G71" s="23"/>
    </row>
    <row r="72" spans="1:7" ht="15" customHeight="1" x14ac:dyDescent="0.25">
      <c r="A72" s="94" t="s">
        <v>44</v>
      </c>
      <c r="B72" s="19" t="s">
        <v>45</v>
      </c>
      <c r="C72" s="20"/>
      <c r="D72" s="21">
        <f t="shared" si="1"/>
        <v>29.699999999999996</v>
      </c>
      <c r="E72" s="21">
        <f>SUM(E73:E77)</f>
        <v>25.799999999999997</v>
      </c>
      <c r="F72" s="22">
        <f>SUM(F73:F77)</f>
        <v>0</v>
      </c>
      <c r="G72" s="21">
        <f>SUM(G73:G77)</f>
        <v>3.9000000000000004</v>
      </c>
    </row>
    <row r="73" spans="1:7" ht="12.75" customHeight="1" x14ac:dyDescent="0.25">
      <c r="A73" s="95"/>
      <c r="B73" s="14" t="s">
        <v>16</v>
      </c>
      <c r="C73" s="55" t="s">
        <v>17</v>
      </c>
      <c r="D73" s="15">
        <f t="shared" si="1"/>
        <v>13.4</v>
      </c>
      <c r="E73" s="15">
        <v>12.1</v>
      </c>
      <c r="F73" s="15"/>
      <c r="G73" s="15">
        <v>1.3</v>
      </c>
    </row>
    <row r="74" spans="1:7" ht="12.75" customHeight="1" x14ac:dyDescent="0.25">
      <c r="A74" s="95"/>
      <c r="B74" s="14" t="s">
        <v>16</v>
      </c>
      <c r="C74" s="55" t="s">
        <v>31</v>
      </c>
      <c r="D74" s="15">
        <f t="shared" si="1"/>
        <v>6.2</v>
      </c>
      <c r="E74" s="15">
        <v>6.2</v>
      </c>
      <c r="F74" s="15"/>
      <c r="G74" s="15"/>
    </row>
    <row r="75" spans="1:7" ht="12.75" customHeight="1" x14ac:dyDescent="0.25">
      <c r="A75" s="95"/>
      <c r="B75" s="14" t="s">
        <v>22</v>
      </c>
      <c r="C75" s="55" t="s">
        <v>31</v>
      </c>
      <c r="D75" s="15">
        <f t="shared" si="1"/>
        <v>2.9</v>
      </c>
      <c r="E75" s="15">
        <v>2.9</v>
      </c>
      <c r="F75" s="15"/>
      <c r="G75" s="15"/>
    </row>
    <row r="76" spans="1:7" ht="12.75" customHeight="1" x14ac:dyDescent="0.25">
      <c r="A76" s="95"/>
      <c r="B76" s="14" t="s">
        <v>32</v>
      </c>
      <c r="C76" s="55" t="s">
        <v>31</v>
      </c>
      <c r="D76" s="15">
        <f t="shared" si="1"/>
        <v>3.3</v>
      </c>
      <c r="E76" s="15">
        <v>0.7</v>
      </c>
      <c r="F76" s="15"/>
      <c r="G76" s="15">
        <v>2.6</v>
      </c>
    </row>
    <row r="77" spans="1:7" ht="12.75" customHeight="1" x14ac:dyDescent="0.25">
      <c r="A77" s="96"/>
      <c r="B77" s="14" t="s">
        <v>32</v>
      </c>
      <c r="C77" s="55" t="s">
        <v>33</v>
      </c>
      <c r="D77" s="15">
        <f t="shared" si="1"/>
        <v>3.9</v>
      </c>
      <c r="E77" s="15">
        <v>3.9</v>
      </c>
      <c r="F77" s="24"/>
      <c r="G77" s="24"/>
    </row>
    <row r="78" spans="1:7" ht="15" customHeight="1" x14ac:dyDescent="0.25">
      <c r="A78" s="99" t="s">
        <v>46</v>
      </c>
      <c r="B78" s="19" t="s">
        <v>47</v>
      </c>
      <c r="C78" s="20"/>
      <c r="D78" s="21">
        <f t="shared" si="1"/>
        <v>20.8</v>
      </c>
      <c r="E78" s="21">
        <f>SUM(E79:E82)</f>
        <v>20.8</v>
      </c>
      <c r="F78" s="22">
        <f>SUM(F79:F82)</f>
        <v>0</v>
      </c>
      <c r="G78" s="22">
        <f>SUM(G79:G82)</f>
        <v>0</v>
      </c>
    </row>
    <row r="79" spans="1:7" ht="12.75" customHeight="1" x14ac:dyDescent="0.25">
      <c r="A79" s="100"/>
      <c r="B79" s="14" t="s">
        <v>16</v>
      </c>
      <c r="C79" s="55" t="s">
        <v>17</v>
      </c>
      <c r="D79" s="15">
        <f t="shared" si="1"/>
        <v>9.5</v>
      </c>
      <c r="E79" s="15">
        <v>9.5</v>
      </c>
      <c r="F79" s="15"/>
      <c r="G79" s="15"/>
    </row>
    <row r="80" spans="1:7" ht="12.75" customHeight="1" x14ac:dyDescent="0.25">
      <c r="A80" s="100"/>
      <c r="B80" s="14" t="s">
        <v>16</v>
      </c>
      <c r="C80" s="55" t="s">
        <v>31</v>
      </c>
      <c r="D80" s="15">
        <f t="shared" si="1"/>
        <v>3.8</v>
      </c>
      <c r="E80" s="15">
        <v>3.8</v>
      </c>
      <c r="F80" s="15"/>
      <c r="G80" s="15"/>
    </row>
    <row r="81" spans="1:7" ht="12.75" customHeight="1" x14ac:dyDescent="0.25">
      <c r="A81" s="100"/>
      <c r="B81" s="14" t="s">
        <v>22</v>
      </c>
      <c r="C81" s="55" t="s">
        <v>31</v>
      </c>
      <c r="D81" s="15">
        <f t="shared" si="1"/>
        <v>1.6</v>
      </c>
      <c r="E81" s="15">
        <v>1.6</v>
      </c>
      <c r="F81" s="15"/>
      <c r="G81" s="15"/>
    </row>
    <row r="82" spans="1:7" ht="12.75" customHeight="1" x14ac:dyDescent="0.25">
      <c r="A82" s="101"/>
      <c r="B82" s="14" t="s">
        <v>32</v>
      </c>
      <c r="C82" s="55" t="s">
        <v>33</v>
      </c>
      <c r="D82" s="15">
        <f t="shared" si="1"/>
        <v>5.9</v>
      </c>
      <c r="E82" s="15">
        <v>5.9</v>
      </c>
      <c r="F82" s="24"/>
      <c r="G82" s="23"/>
    </row>
    <row r="83" spans="1:7" ht="15" customHeight="1" x14ac:dyDescent="0.25">
      <c r="A83" s="99" t="s">
        <v>48</v>
      </c>
      <c r="B83" s="19" t="s">
        <v>49</v>
      </c>
      <c r="C83" s="20"/>
      <c r="D83" s="21">
        <f t="shared" si="1"/>
        <v>22.2</v>
      </c>
      <c r="E83" s="21">
        <f>SUM(E84:E87)</f>
        <v>22.2</v>
      </c>
      <c r="F83" s="22">
        <f>SUM(F84:F87)</f>
        <v>0</v>
      </c>
      <c r="G83" s="22">
        <f>SUM(G84:G87)</f>
        <v>0</v>
      </c>
    </row>
    <row r="84" spans="1:7" ht="12.75" customHeight="1" x14ac:dyDescent="0.25">
      <c r="A84" s="100"/>
      <c r="B84" s="14" t="s">
        <v>16</v>
      </c>
      <c r="C84" s="55" t="s">
        <v>17</v>
      </c>
      <c r="D84" s="15">
        <f t="shared" si="1"/>
        <v>12.4</v>
      </c>
      <c r="E84" s="15">
        <v>12.4</v>
      </c>
      <c r="F84" s="15"/>
      <c r="G84" s="15"/>
    </row>
    <row r="85" spans="1:7" ht="12.75" customHeight="1" x14ac:dyDescent="0.25">
      <c r="A85" s="100"/>
      <c r="B85" s="14" t="s">
        <v>16</v>
      </c>
      <c r="C85" s="55" t="s">
        <v>31</v>
      </c>
      <c r="D85" s="15">
        <f t="shared" si="1"/>
        <v>2.4</v>
      </c>
      <c r="E85" s="15">
        <v>2.4</v>
      </c>
      <c r="F85" s="15"/>
      <c r="G85" s="15"/>
    </row>
    <row r="86" spans="1:7" ht="12.75" customHeight="1" x14ac:dyDescent="0.25">
      <c r="A86" s="100"/>
      <c r="B86" s="14" t="s">
        <v>22</v>
      </c>
      <c r="C86" s="55" t="s">
        <v>31</v>
      </c>
      <c r="D86" s="15">
        <f t="shared" si="1"/>
        <v>3.5</v>
      </c>
      <c r="E86" s="15">
        <v>3.5</v>
      </c>
      <c r="F86" s="15"/>
      <c r="G86" s="15"/>
    </row>
    <row r="87" spans="1:7" ht="12.75" customHeight="1" x14ac:dyDescent="0.25">
      <c r="A87" s="101"/>
      <c r="B87" s="14" t="s">
        <v>32</v>
      </c>
      <c r="C87" s="55" t="s">
        <v>33</v>
      </c>
      <c r="D87" s="15">
        <f t="shared" si="1"/>
        <v>3.9</v>
      </c>
      <c r="E87" s="15">
        <v>3.9</v>
      </c>
      <c r="F87" s="24"/>
      <c r="G87" s="23"/>
    </row>
    <row r="88" spans="1:7" ht="15" customHeight="1" x14ac:dyDescent="0.25">
      <c r="A88" s="99" t="s">
        <v>50</v>
      </c>
      <c r="B88" s="19" t="s">
        <v>51</v>
      </c>
      <c r="C88" s="20"/>
      <c r="D88" s="21">
        <f t="shared" si="1"/>
        <v>18.2</v>
      </c>
      <c r="E88" s="21">
        <f>SUM(E89:E92)</f>
        <v>17.399999999999999</v>
      </c>
      <c r="F88" s="22">
        <f>SUM(F89:F92)</f>
        <v>0</v>
      </c>
      <c r="G88" s="21">
        <f>SUM(G89:G92)</f>
        <v>0.8</v>
      </c>
    </row>
    <row r="89" spans="1:7" ht="12.95" customHeight="1" x14ac:dyDescent="0.25">
      <c r="A89" s="100"/>
      <c r="B89" s="14" t="s">
        <v>16</v>
      </c>
      <c r="C89" s="55" t="s">
        <v>17</v>
      </c>
      <c r="D89" s="15">
        <f t="shared" si="1"/>
        <v>9</v>
      </c>
      <c r="E89" s="15">
        <v>9</v>
      </c>
      <c r="F89" s="15"/>
      <c r="G89" s="15"/>
    </row>
    <row r="90" spans="1:7" ht="12.95" customHeight="1" x14ac:dyDescent="0.25">
      <c r="A90" s="100"/>
      <c r="B90" s="14" t="s">
        <v>16</v>
      </c>
      <c r="C90" s="55" t="s">
        <v>31</v>
      </c>
      <c r="D90" s="15">
        <f t="shared" si="1"/>
        <v>6.2</v>
      </c>
      <c r="E90" s="15">
        <v>5.4</v>
      </c>
      <c r="F90" s="15"/>
      <c r="G90" s="15">
        <v>0.8</v>
      </c>
    </row>
    <row r="91" spans="1:7" ht="12.95" customHeight="1" x14ac:dyDescent="0.25">
      <c r="A91" s="100"/>
      <c r="B91" s="14" t="s">
        <v>22</v>
      </c>
      <c r="C91" s="55" t="s">
        <v>31</v>
      </c>
      <c r="D91" s="15">
        <f t="shared" si="1"/>
        <v>0.1</v>
      </c>
      <c r="E91" s="15">
        <v>0.1</v>
      </c>
      <c r="F91" s="15"/>
      <c r="G91" s="15"/>
    </row>
    <row r="92" spans="1:7" ht="12.95" customHeight="1" x14ac:dyDescent="0.25">
      <c r="A92" s="101"/>
      <c r="B92" s="14" t="s">
        <v>32</v>
      </c>
      <c r="C92" s="55" t="s">
        <v>33</v>
      </c>
      <c r="D92" s="15">
        <f t="shared" si="1"/>
        <v>2.9</v>
      </c>
      <c r="E92" s="15">
        <v>2.9</v>
      </c>
      <c r="F92" s="24"/>
      <c r="G92" s="23"/>
    </row>
    <row r="93" spans="1:7" ht="15" customHeight="1" x14ac:dyDescent="0.25">
      <c r="A93" s="99" t="s">
        <v>52</v>
      </c>
      <c r="B93" s="19" t="s">
        <v>53</v>
      </c>
      <c r="C93" s="20"/>
      <c r="D93" s="21">
        <f t="shared" si="1"/>
        <v>33.199999999999996</v>
      </c>
      <c r="E93" s="21">
        <f>SUM(E94:E97)</f>
        <v>33.199999999999996</v>
      </c>
      <c r="F93" s="22">
        <f>SUM(F94:F97)</f>
        <v>0</v>
      </c>
      <c r="G93" s="22">
        <f>SUM(G94:G97)</f>
        <v>0</v>
      </c>
    </row>
    <row r="94" spans="1:7" ht="12.75" customHeight="1" x14ac:dyDescent="0.25">
      <c r="A94" s="100"/>
      <c r="B94" s="14" t="s">
        <v>16</v>
      </c>
      <c r="C94" s="55" t="s">
        <v>17</v>
      </c>
      <c r="D94" s="15">
        <f t="shared" si="1"/>
        <v>15.6</v>
      </c>
      <c r="E94" s="15">
        <v>15.6</v>
      </c>
      <c r="F94" s="15"/>
      <c r="G94" s="15"/>
    </row>
    <row r="95" spans="1:7" ht="12.75" customHeight="1" x14ac:dyDescent="0.25">
      <c r="A95" s="100"/>
      <c r="B95" s="14" t="s">
        <v>16</v>
      </c>
      <c r="C95" s="55" t="s">
        <v>31</v>
      </c>
      <c r="D95" s="15">
        <f t="shared" ref="D95:D164" si="2">SUM(G95+E95)</f>
        <v>6.8</v>
      </c>
      <c r="E95" s="15">
        <v>6.8</v>
      </c>
      <c r="F95" s="15"/>
      <c r="G95" s="15"/>
    </row>
    <row r="96" spans="1:7" ht="12.75" customHeight="1" x14ac:dyDescent="0.25">
      <c r="A96" s="100"/>
      <c r="B96" s="14" t="s">
        <v>22</v>
      </c>
      <c r="C96" s="55" t="s">
        <v>31</v>
      </c>
      <c r="D96" s="15">
        <f t="shared" si="2"/>
        <v>4</v>
      </c>
      <c r="E96" s="15">
        <v>4</v>
      </c>
      <c r="F96" s="15"/>
      <c r="G96" s="15"/>
    </row>
    <row r="97" spans="1:7" ht="12.75" customHeight="1" x14ac:dyDescent="0.25">
      <c r="A97" s="101"/>
      <c r="B97" s="14" t="s">
        <v>32</v>
      </c>
      <c r="C97" s="55" t="s">
        <v>33</v>
      </c>
      <c r="D97" s="15">
        <f t="shared" si="2"/>
        <v>6.8</v>
      </c>
      <c r="E97" s="15">
        <v>6.8</v>
      </c>
      <c r="F97" s="24"/>
      <c r="G97" s="23"/>
    </row>
    <row r="98" spans="1:7" ht="15" customHeight="1" x14ac:dyDescent="0.25">
      <c r="A98" s="99" t="s">
        <v>54</v>
      </c>
      <c r="B98" s="19" t="s">
        <v>55</v>
      </c>
      <c r="C98" s="20"/>
      <c r="D98" s="21">
        <f t="shared" si="2"/>
        <v>19.899999999999999</v>
      </c>
      <c r="E98" s="21">
        <f>SUM(E99:E102)</f>
        <v>19.899999999999999</v>
      </c>
      <c r="F98" s="22">
        <f>SUM(F99:F102)</f>
        <v>0</v>
      </c>
      <c r="G98" s="22">
        <f>SUM(G99:G102)</f>
        <v>0</v>
      </c>
    </row>
    <row r="99" spans="1:7" ht="12.75" customHeight="1" x14ac:dyDescent="0.25">
      <c r="A99" s="100"/>
      <c r="B99" s="14" t="s">
        <v>16</v>
      </c>
      <c r="C99" s="55" t="s">
        <v>17</v>
      </c>
      <c r="D99" s="15">
        <f t="shared" si="2"/>
        <v>9.1</v>
      </c>
      <c r="E99" s="15">
        <v>9.1</v>
      </c>
      <c r="F99" s="15"/>
      <c r="G99" s="15"/>
    </row>
    <row r="100" spans="1:7" ht="12.75" customHeight="1" x14ac:dyDescent="0.25">
      <c r="A100" s="100"/>
      <c r="B100" s="14" t="s">
        <v>16</v>
      </c>
      <c r="C100" s="55" t="s">
        <v>31</v>
      </c>
      <c r="D100" s="15">
        <f t="shared" si="2"/>
        <v>4.9000000000000004</v>
      </c>
      <c r="E100" s="15">
        <v>4.9000000000000004</v>
      </c>
      <c r="F100" s="15"/>
      <c r="G100" s="15"/>
    </row>
    <row r="101" spans="1:7" ht="12.75" customHeight="1" x14ac:dyDescent="0.25">
      <c r="A101" s="100"/>
      <c r="B101" s="14" t="s">
        <v>22</v>
      </c>
      <c r="C101" s="55" t="s">
        <v>31</v>
      </c>
      <c r="D101" s="15">
        <f t="shared" si="2"/>
        <v>0.9</v>
      </c>
      <c r="E101" s="15">
        <v>0.9</v>
      </c>
      <c r="F101" s="15"/>
      <c r="G101" s="15"/>
    </row>
    <row r="102" spans="1:7" ht="12.75" customHeight="1" x14ac:dyDescent="0.25">
      <c r="A102" s="101"/>
      <c r="B102" s="14" t="s">
        <v>32</v>
      </c>
      <c r="C102" s="55" t="s">
        <v>33</v>
      </c>
      <c r="D102" s="15">
        <f t="shared" si="2"/>
        <v>5</v>
      </c>
      <c r="E102" s="15">
        <v>5</v>
      </c>
      <c r="F102" s="24"/>
      <c r="G102" s="23"/>
    </row>
    <row r="103" spans="1:7" ht="15" customHeight="1" x14ac:dyDescent="0.25">
      <c r="A103" s="99" t="s">
        <v>56</v>
      </c>
      <c r="B103" s="19" t="s">
        <v>57</v>
      </c>
      <c r="C103" s="20"/>
      <c r="D103" s="21">
        <f t="shared" si="2"/>
        <v>15.5</v>
      </c>
      <c r="E103" s="21">
        <f>SUM(E104:E107)</f>
        <v>15.5</v>
      </c>
      <c r="F103" s="22">
        <f>SUM(F104:F107)</f>
        <v>0</v>
      </c>
      <c r="G103" s="22">
        <f>SUM(G104:G107)</f>
        <v>0</v>
      </c>
    </row>
    <row r="104" spans="1:7" ht="12.75" customHeight="1" x14ac:dyDescent="0.25">
      <c r="A104" s="100"/>
      <c r="B104" s="14" t="s">
        <v>16</v>
      </c>
      <c r="C104" s="55" t="s">
        <v>17</v>
      </c>
      <c r="D104" s="15">
        <f t="shared" si="2"/>
        <v>6.2</v>
      </c>
      <c r="E104" s="15">
        <v>6.2</v>
      </c>
      <c r="F104" s="15"/>
      <c r="G104" s="15"/>
    </row>
    <row r="105" spans="1:7" ht="12.75" customHeight="1" x14ac:dyDescent="0.25">
      <c r="A105" s="100"/>
      <c r="B105" s="14" t="s">
        <v>16</v>
      </c>
      <c r="C105" s="55" t="s">
        <v>31</v>
      </c>
      <c r="D105" s="15">
        <f t="shared" si="2"/>
        <v>5.6</v>
      </c>
      <c r="E105" s="15">
        <v>5.6</v>
      </c>
      <c r="F105" s="15"/>
      <c r="G105" s="15"/>
    </row>
    <row r="106" spans="1:7" ht="12.75" customHeight="1" x14ac:dyDescent="0.25">
      <c r="A106" s="100"/>
      <c r="B106" s="14" t="s">
        <v>22</v>
      </c>
      <c r="C106" s="55" t="s">
        <v>31</v>
      </c>
      <c r="D106" s="15">
        <f t="shared" si="2"/>
        <v>0.5</v>
      </c>
      <c r="E106" s="15">
        <v>0.5</v>
      </c>
      <c r="F106" s="15"/>
      <c r="G106" s="15"/>
    </row>
    <row r="107" spans="1:7" ht="12.75" customHeight="1" x14ac:dyDescent="0.25">
      <c r="A107" s="101"/>
      <c r="B107" s="14" t="s">
        <v>32</v>
      </c>
      <c r="C107" s="55" t="s">
        <v>33</v>
      </c>
      <c r="D107" s="15">
        <f t="shared" si="2"/>
        <v>3.2</v>
      </c>
      <c r="E107" s="15">
        <v>3.2</v>
      </c>
      <c r="F107" s="24"/>
      <c r="G107" s="23"/>
    </row>
    <row r="108" spans="1:7" ht="15" customHeight="1" x14ac:dyDescent="0.25">
      <c r="A108" s="94" t="s">
        <v>58</v>
      </c>
      <c r="B108" s="19" t="s">
        <v>59</v>
      </c>
      <c r="C108" s="20"/>
      <c r="D108" s="21">
        <f t="shared" si="2"/>
        <v>22.1</v>
      </c>
      <c r="E108" s="21">
        <f>SUM(E109:E112)</f>
        <v>22.1</v>
      </c>
      <c r="F108" s="22">
        <f>SUM(F109:F112)</f>
        <v>0</v>
      </c>
      <c r="G108" s="22">
        <f>SUM(G109:G112)</f>
        <v>0</v>
      </c>
    </row>
    <row r="109" spans="1:7" ht="12.75" customHeight="1" x14ac:dyDescent="0.25">
      <c r="A109" s="95"/>
      <c r="B109" s="14" t="s">
        <v>16</v>
      </c>
      <c r="C109" s="55" t="s">
        <v>17</v>
      </c>
      <c r="D109" s="15">
        <f t="shared" si="2"/>
        <v>9.4</v>
      </c>
      <c r="E109" s="15">
        <v>9.4</v>
      </c>
      <c r="F109" s="15"/>
      <c r="G109" s="15"/>
    </row>
    <row r="110" spans="1:7" ht="12.75" customHeight="1" x14ac:dyDescent="0.25">
      <c r="A110" s="95"/>
      <c r="B110" s="14" t="s">
        <v>16</v>
      </c>
      <c r="C110" s="55" t="s">
        <v>31</v>
      </c>
      <c r="D110" s="15">
        <f t="shared" si="2"/>
        <v>5.7</v>
      </c>
      <c r="E110" s="15">
        <v>5.7</v>
      </c>
      <c r="F110" s="15"/>
      <c r="G110" s="15"/>
    </row>
    <row r="111" spans="1:7" ht="12.75" customHeight="1" x14ac:dyDescent="0.25">
      <c r="A111" s="95"/>
      <c r="B111" s="14" t="s">
        <v>22</v>
      </c>
      <c r="C111" s="55" t="s">
        <v>31</v>
      </c>
      <c r="D111" s="15">
        <f t="shared" si="2"/>
        <v>1.4</v>
      </c>
      <c r="E111" s="15">
        <v>1.4</v>
      </c>
      <c r="F111" s="15"/>
      <c r="G111" s="15"/>
    </row>
    <row r="112" spans="1:7" ht="12.75" customHeight="1" x14ac:dyDescent="0.25">
      <c r="A112" s="96"/>
      <c r="B112" s="14" t="s">
        <v>32</v>
      </c>
      <c r="C112" s="55" t="s">
        <v>33</v>
      </c>
      <c r="D112" s="15">
        <f t="shared" si="2"/>
        <v>5.6</v>
      </c>
      <c r="E112" s="15">
        <v>5.6</v>
      </c>
      <c r="F112" s="24"/>
      <c r="G112" s="23"/>
    </row>
    <row r="113" spans="1:14" ht="15" customHeight="1" x14ac:dyDescent="0.25">
      <c r="A113" s="94" t="s">
        <v>60</v>
      </c>
      <c r="B113" s="19" t="s">
        <v>61</v>
      </c>
      <c r="C113" s="20"/>
      <c r="D113" s="21">
        <f t="shared" si="2"/>
        <v>29.4</v>
      </c>
      <c r="E113" s="21">
        <f>SUM(E114:E117)</f>
        <v>29.4</v>
      </c>
      <c r="F113" s="22">
        <f>SUM(F114:F117)</f>
        <v>0</v>
      </c>
      <c r="G113" s="22">
        <f>SUM(G114:G117)</f>
        <v>0</v>
      </c>
    </row>
    <row r="114" spans="1:14" ht="12.75" customHeight="1" x14ac:dyDescent="0.25">
      <c r="A114" s="95"/>
      <c r="B114" s="14" t="s">
        <v>16</v>
      </c>
      <c r="C114" s="55" t="s">
        <v>17</v>
      </c>
      <c r="D114" s="15">
        <f t="shared" si="2"/>
        <v>14.9</v>
      </c>
      <c r="E114" s="15">
        <v>14.9</v>
      </c>
      <c r="F114" s="15"/>
      <c r="G114" s="15"/>
    </row>
    <row r="115" spans="1:14" ht="12.75" customHeight="1" x14ac:dyDescent="0.25">
      <c r="A115" s="95"/>
      <c r="B115" s="14" t="s">
        <v>16</v>
      </c>
      <c r="C115" s="55" t="s">
        <v>31</v>
      </c>
      <c r="D115" s="15">
        <f t="shared" si="2"/>
        <v>7.8</v>
      </c>
      <c r="E115" s="15">
        <v>7.8</v>
      </c>
      <c r="F115" s="15"/>
      <c r="G115" s="15"/>
      <c r="H115" s="25"/>
      <c r="I115" s="26"/>
      <c r="J115" s="27"/>
      <c r="K115" s="28"/>
      <c r="L115" s="28"/>
      <c r="M115" s="28"/>
      <c r="N115" s="28"/>
    </row>
    <row r="116" spans="1:14" ht="12.75" customHeight="1" x14ac:dyDescent="0.25">
      <c r="A116" s="95"/>
      <c r="B116" s="14" t="s">
        <v>22</v>
      </c>
      <c r="C116" s="55" t="s">
        <v>31</v>
      </c>
      <c r="D116" s="15">
        <f t="shared" si="2"/>
        <v>3.3</v>
      </c>
      <c r="E116" s="15">
        <v>3.3</v>
      </c>
      <c r="F116" s="15"/>
      <c r="G116" s="15"/>
      <c r="H116" s="25"/>
      <c r="I116" s="29"/>
      <c r="J116" s="30"/>
      <c r="K116" s="31"/>
      <c r="L116" s="31"/>
      <c r="M116" s="31"/>
      <c r="N116" s="31"/>
    </row>
    <row r="117" spans="1:14" ht="12.75" customHeight="1" x14ac:dyDescent="0.25">
      <c r="A117" s="96"/>
      <c r="B117" s="14" t="s">
        <v>32</v>
      </c>
      <c r="C117" s="55" t="s">
        <v>33</v>
      </c>
      <c r="D117" s="15">
        <f t="shared" si="2"/>
        <v>3.4</v>
      </c>
      <c r="E117" s="15">
        <v>3.4</v>
      </c>
      <c r="F117" s="24"/>
      <c r="G117" s="23"/>
      <c r="H117" s="25"/>
      <c r="I117" s="29"/>
      <c r="J117" s="30"/>
      <c r="K117" s="31"/>
      <c r="L117" s="31"/>
      <c r="M117" s="31"/>
      <c r="N117" s="31"/>
    </row>
    <row r="118" spans="1:14" ht="15" customHeight="1" x14ac:dyDescent="0.25">
      <c r="A118" s="94" t="s">
        <v>62</v>
      </c>
      <c r="B118" s="19" t="s">
        <v>63</v>
      </c>
      <c r="C118" s="20"/>
      <c r="D118" s="21">
        <f t="shared" si="2"/>
        <v>621.9</v>
      </c>
      <c r="E118" s="21">
        <f>SUM(E119:E121)</f>
        <v>621.9</v>
      </c>
      <c r="F118" s="21">
        <f>SUM(F119:F121)</f>
        <v>437.29999999999995</v>
      </c>
      <c r="G118" s="22">
        <f>SUM(G119:G123)</f>
        <v>0</v>
      </c>
      <c r="H118" s="25"/>
      <c r="I118" s="29"/>
      <c r="J118" s="30"/>
      <c r="K118" s="31"/>
      <c r="L118" s="31"/>
      <c r="M118" s="31"/>
      <c r="N118" s="31"/>
    </row>
    <row r="119" spans="1:14" ht="12.75" customHeight="1" x14ac:dyDescent="0.25">
      <c r="A119" s="95"/>
      <c r="B119" s="14" t="s">
        <v>16</v>
      </c>
      <c r="C119" s="55" t="s">
        <v>17</v>
      </c>
      <c r="D119" s="15">
        <f t="shared" si="2"/>
        <v>21.6</v>
      </c>
      <c r="E119" s="15">
        <v>21.6</v>
      </c>
      <c r="F119" s="15">
        <v>13.2</v>
      </c>
      <c r="G119" s="61"/>
      <c r="H119" s="25"/>
      <c r="I119" s="29"/>
      <c r="J119" s="30"/>
      <c r="K119" s="31"/>
      <c r="L119" s="31"/>
      <c r="M119" s="31"/>
      <c r="N119" s="31"/>
    </row>
    <row r="120" spans="1:14" ht="12.75" customHeight="1" x14ac:dyDescent="0.25">
      <c r="A120" s="95"/>
      <c r="B120" s="16" t="s">
        <v>23</v>
      </c>
      <c r="C120" s="55" t="s">
        <v>17</v>
      </c>
      <c r="D120" s="15">
        <f t="shared" si="2"/>
        <v>600</v>
      </c>
      <c r="E120" s="15">
        <v>600</v>
      </c>
      <c r="F120" s="15">
        <v>423.9</v>
      </c>
      <c r="G120" s="61"/>
      <c r="H120" s="25"/>
      <c r="I120" s="29"/>
      <c r="J120" s="30"/>
      <c r="K120" s="31"/>
      <c r="L120" s="31"/>
      <c r="M120" s="31"/>
      <c r="N120" s="31"/>
    </row>
    <row r="121" spans="1:14" ht="12.75" customHeight="1" x14ac:dyDescent="0.25">
      <c r="A121" s="96"/>
      <c r="B121" s="58" t="s">
        <v>169</v>
      </c>
      <c r="C121" s="55" t="s">
        <v>17</v>
      </c>
      <c r="D121" s="15">
        <f t="shared" si="2"/>
        <v>0.3</v>
      </c>
      <c r="E121" s="15">
        <v>0.3</v>
      </c>
      <c r="F121" s="15">
        <v>0.2</v>
      </c>
      <c r="G121" s="61"/>
      <c r="H121" s="25"/>
      <c r="I121" s="29"/>
      <c r="J121" s="30"/>
      <c r="K121" s="31"/>
      <c r="L121" s="31"/>
      <c r="M121" s="31"/>
      <c r="N121" s="31"/>
    </row>
    <row r="122" spans="1:14" ht="15" customHeight="1" x14ac:dyDescent="0.25">
      <c r="A122" s="98" t="s">
        <v>64</v>
      </c>
      <c r="B122" s="62" t="s">
        <v>65</v>
      </c>
      <c r="C122" s="20"/>
      <c r="D122" s="21">
        <f t="shared" si="2"/>
        <v>794.2</v>
      </c>
      <c r="E122" s="21">
        <f>SUM(E123:E129)</f>
        <v>794.2</v>
      </c>
      <c r="F122" s="21">
        <f>SUM(F123:F129)</f>
        <v>491.5</v>
      </c>
      <c r="G122" s="22">
        <f>SUM(G123:G129)</f>
        <v>0</v>
      </c>
      <c r="H122" s="25"/>
      <c r="I122" s="29"/>
      <c r="J122" s="30"/>
      <c r="K122" s="31"/>
      <c r="L122" s="31"/>
      <c r="M122" s="31"/>
      <c r="N122" s="31"/>
    </row>
    <row r="123" spans="1:14" ht="12.75" customHeight="1" x14ac:dyDescent="0.25">
      <c r="A123" s="98"/>
      <c r="B123" s="16" t="s">
        <v>23</v>
      </c>
      <c r="C123" s="55" t="s">
        <v>17</v>
      </c>
      <c r="D123" s="15">
        <f t="shared" si="2"/>
        <v>24</v>
      </c>
      <c r="E123" s="15">
        <v>24</v>
      </c>
      <c r="F123" s="15"/>
      <c r="G123" s="57"/>
      <c r="H123" s="25"/>
      <c r="I123" s="29"/>
      <c r="J123" s="30"/>
      <c r="K123" s="31"/>
      <c r="L123" s="31"/>
      <c r="M123" s="31"/>
      <c r="N123" s="31"/>
    </row>
    <row r="124" spans="1:14" ht="12.75" customHeight="1" x14ac:dyDescent="0.25">
      <c r="A124" s="98"/>
      <c r="B124" s="14" t="s">
        <v>16</v>
      </c>
      <c r="C124" s="55" t="s">
        <v>25</v>
      </c>
      <c r="D124" s="15">
        <f t="shared" si="2"/>
        <v>254.4</v>
      </c>
      <c r="E124" s="15">
        <v>254.4</v>
      </c>
      <c r="F124" s="15">
        <v>127.8</v>
      </c>
      <c r="G124" s="61"/>
      <c r="H124" s="25"/>
      <c r="I124" s="26"/>
      <c r="K124" s="28"/>
      <c r="L124" s="28"/>
      <c r="M124" s="28"/>
      <c r="N124" s="28"/>
    </row>
    <row r="125" spans="1:14" ht="12.75" customHeight="1" x14ac:dyDescent="0.25">
      <c r="A125" s="98"/>
      <c r="B125" s="14" t="s">
        <v>27</v>
      </c>
      <c r="C125" s="55" t="s">
        <v>25</v>
      </c>
      <c r="D125" s="15">
        <f t="shared" si="2"/>
        <v>449.3</v>
      </c>
      <c r="E125" s="15">
        <v>449.3</v>
      </c>
      <c r="F125" s="15">
        <v>335.5</v>
      </c>
      <c r="G125" s="61"/>
      <c r="H125" s="25"/>
      <c r="I125" s="26"/>
      <c r="J125" s="27"/>
      <c r="K125" s="28"/>
      <c r="L125" s="28"/>
      <c r="M125" s="28"/>
      <c r="N125" s="28"/>
    </row>
    <row r="126" spans="1:14" ht="12.75" customHeight="1" x14ac:dyDescent="0.25">
      <c r="A126" s="98"/>
      <c r="B126" s="14" t="s">
        <v>32</v>
      </c>
      <c r="C126" s="55" t="s">
        <v>25</v>
      </c>
      <c r="D126" s="15">
        <f t="shared" si="2"/>
        <v>44</v>
      </c>
      <c r="E126" s="15">
        <v>44</v>
      </c>
      <c r="F126" s="15">
        <v>12.6</v>
      </c>
      <c r="G126" s="61"/>
      <c r="H126" s="25"/>
      <c r="I126" s="26"/>
      <c r="J126" s="27"/>
      <c r="K126" s="28"/>
      <c r="L126" s="28"/>
      <c r="M126" s="28"/>
      <c r="N126" s="28"/>
    </row>
    <row r="127" spans="1:14" ht="12.75" customHeight="1" x14ac:dyDescent="0.25">
      <c r="A127" s="98"/>
      <c r="B127" s="14" t="s">
        <v>167</v>
      </c>
      <c r="C127" s="55" t="s">
        <v>25</v>
      </c>
      <c r="D127" s="15">
        <f t="shared" si="2"/>
        <v>16.899999999999999</v>
      </c>
      <c r="E127" s="15">
        <v>16.899999999999999</v>
      </c>
      <c r="F127" s="15">
        <v>12.9</v>
      </c>
      <c r="G127" s="61"/>
      <c r="H127" s="25"/>
      <c r="I127" s="26"/>
      <c r="J127" s="27"/>
      <c r="K127" s="28"/>
      <c r="L127" s="28"/>
      <c r="M127" s="28"/>
      <c r="N127" s="28"/>
    </row>
    <row r="128" spans="1:14" ht="12.75" customHeight="1" x14ac:dyDescent="0.25">
      <c r="A128" s="98"/>
      <c r="B128" s="58" t="s">
        <v>169</v>
      </c>
      <c r="C128" s="55" t="s">
        <v>168</v>
      </c>
      <c r="D128" s="15">
        <f t="shared" si="2"/>
        <v>3.5</v>
      </c>
      <c r="E128" s="15">
        <v>3.5</v>
      </c>
      <c r="F128" s="15">
        <v>2.7</v>
      </c>
      <c r="G128" s="61"/>
      <c r="H128" s="25"/>
      <c r="I128" s="26"/>
      <c r="J128" s="27"/>
      <c r="K128" s="28"/>
      <c r="L128" s="28"/>
      <c r="M128" s="28"/>
      <c r="N128" s="28"/>
    </row>
    <row r="129" spans="1:14" ht="12.75" customHeight="1" x14ac:dyDescent="0.25">
      <c r="A129" s="98"/>
      <c r="B129" s="14" t="s">
        <v>22</v>
      </c>
      <c r="C129" s="55" t="s">
        <v>25</v>
      </c>
      <c r="D129" s="15">
        <f t="shared" si="2"/>
        <v>2.1</v>
      </c>
      <c r="E129" s="15">
        <v>2.1</v>
      </c>
      <c r="F129" s="61"/>
      <c r="G129" s="61"/>
      <c r="H129" s="25"/>
      <c r="I129" s="29"/>
      <c r="J129" s="30"/>
      <c r="K129" s="31"/>
      <c r="L129" s="31"/>
      <c r="M129" s="31"/>
      <c r="N129" s="31"/>
    </row>
    <row r="130" spans="1:14" ht="15" customHeight="1" x14ac:dyDescent="0.25">
      <c r="A130" s="98" t="s">
        <v>66</v>
      </c>
      <c r="B130" s="62" t="s">
        <v>67</v>
      </c>
      <c r="C130" s="20"/>
      <c r="D130" s="21">
        <f t="shared" si="2"/>
        <v>579.4</v>
      </c>
      <c r="E130" s="21">
        <f>SUM(E131:E137)</f>
        <v>579.4</v>
      </c>
      <c r="F130" s="21">
        <f>SUM(F131:F137)</f>
        <v>359</v>
      </c>
      <c r="G130" s="22">
        <f>SUM(G131:G137)</f>
        <v>0</v>
      </c>
      <c r="H130" s="25"/>
      <c r="I130" s="29"/>
      <c r="J130" s="32"/>
      <c r="K130" s="33"/>
      <c r="L130" s="34"/>
      <c r="M130" s="34"/>
      <c r="N130" s="31"/>
    </row>
    <row r="131" spans="1:14" ht="12.75" customHeight="1" x14ac:dyDescent="0.25">
      <c r="A131" s="98"/>
      <c r="B131" s="16" t="s">
        <v>23</v>
      </c>
      <c r="C131" s="55" t="s">
        <v>17</v>
      </c>
      <c r="D131" s="15">
        <f t="shared" si="2"/>
        <v>21</v>
      </c>
      <c r="E131" s="15">
        <v>21</v>
      </c>
      <c r="F131" s="15"/>
      <c r="G131" s="57"/>
      <c r="H131" s="25"/>
      <c r="I131" s="29"/>
      <c r="J131" s="32"/>
      <c r="K131" s="33"/>
      <c r="L131" s="35"/>
      <c r="M131" s="35"/>
      <c r="N131" s="31"/>
    </row>
    <row r="132" spans="1:14" ht="12.75" customHeight="1" x14ac:dyDescent="0.25">
      <c r="A132" s="98"/>
      <c r="B132" s="14" t="s">
        <v>16</v>
      </c>
      <c r="C132" s="55" t="s">
        <v>25</v>
      </c>
      <c r="D132" s="15">
        <f t="shared" si="2"/>
        <v>195.6</v>
      </c>
      <c r="E132" s="15">
        <v>195.6</v>
      </c>
      <c r="F132" s="15">
        <v>94.3</v>
      </c>
      <c r="G132" s="61"/>
      <c r="H132" s="25"/>
      <c r="I132" s="29"/>
      <c r="J132" s="32"/>
      <c r="K132" s="33"/>
      <c r="L132" s="34"/>
      <c r="M132" s="34"/>
      <c r="N132" s="31"/>
    </row>
    <row r="133" spans="1:14" ht="12.75" customHeight="1" x14ac:dyDescent="0.25">
      <c r="A133" s="98"/>
      <c r="B133" s="14" t="s">
        <v>27</v>
      </c>
      <c r="C133" s="55" t="s">
        <v>25</v>
      </c>
      <c r="D133" s="15">
        <f t="shared" si="2"/>
        <v>327.7</v>
      </c>
      <c r="E133" s="15">
        <v>327.7</v>
      </c>
      <c r="F133" s="15">
        <v>246.5</v>
      </c>
      <c r="G133" s="61"/>
      <c r="H133" s="25"/>
      <c r="I133" s="26"/>
      <c r="J133" s="32"/>
      <c r="K133" s="33"/>
      <c r="L133" s="35"/>
      <c r="M133" s="35"/>
      <c r="N133" s="28"/>
    </row>
    <row r="134" spans="1:14" ht="12.75" customHeight="1" x14ac:dyDescent="0.25">
      <c r="A134" s="98"/>
      <c r="B134" s="14" t="s">
        <v>32</v>
      </c>
      <c r="C134" s="55" t="s">
        <v>25</v>
      </c>
      <c r="D134" s="15">
        <f t="shared" si="2"/>
        <v>23</v>
      </c>
      <c r="E134" s="15">
        <v>23</v>
      </c>
      <c r="F134" s="15">
        <v>9.3000000000000007</v>
      </c>
      <c r="G134" s="61"/>
      <c r="H134" s="25"/>
      <c r="I134" s="29"/>
      <c r="J134" s="32"/>
      <c r="K134" s="33"/>
      <c r="L134" s="34"/>
      <c r="M134" s="34"/>
      <c r="N134" s="31"/>
    </row>
    <row r="135" spans="1:14" ht="12.75" customHeight="1" x14ac:dyDescent="0.25">
      <c r="A135" s="98"/>
      <c r="B135" s="14" t="s">
        <v>24</v>
      </c>
      <c r="C135" s="55" t="s">
        <v>25</v>
      </c>
      <c r="D135" s="15">
        <f>SUM(G135+E135)</f>
        <v>9</v>
      </c>
      <c r="E135" s="15">
        <v>9</v>
      </c>
      <c r="F135" s="15">
        <v>6.9</v>
      </c>
      <c r="G135" s="61"/>
      <c r="H135" s="25"/>
      <c r="I135" s="29"/>
      <c r="J135" s="32"/>
      <c r="K135" s="33"/>
      <c r="L135" s="34"/>
      <c r="M135" s="34"/>
      <c r="N135" s="31"/>
    </row>
    <row r="136" spans="1:14" ht="12.75" customHeight="1" x14ac:dyDescent="0.25">
      <c r="A136" s="98"/>
      <c r="B136" s="58" t="s">
        <v>169</v>
      </c>
      <c r="C136" s="55" t="s">
        <v>168</v>
      </c>
      <c r="D136" s="15">
        <f>SUM(G136+E136)</f>
        <v>2.6</v>
      </c>
      <c r="E136" s="15">
        <v>2.6</v>
      </c>
      <c r="F136" s="15">
        <v>2</v>
      </c>
      <c r="G136" s="61"/>
      <c r="H136" s="25"/>
      <c r="I136" s="29"/>
      <c r="J136" s="32"/>
      <c r="K136" s="33"/>
      <c r="L136" s="34"/>
      <c r="M136" s="34"/>
      <c r="N136" s="31"/>
    </row>
    <row r="137" spans="1:14" ht="12.75" customHeight="1" x14ac:dyDescent="0.25">
      <c r="A137" s="98"/>
      <c r="B137" s="14" t="s">
        <v>22</v>
      </c>
      <c r="C137" s="55" t="s">
        <v>25</v>
      </c>
      <c r="D137" s="15">
        <f t="shared" si="2"/>
        <v>0.5</v>
      </c>
      <c r="E137" s="15">
        <v>0.5</v>
      </c>
      <c r="F137" s="61"/>
      <c r="G137" s="61"/>
      <c r="H137" s="25"/>
      <c r="I137" s="29"/>
      <c r="J137" s="32"/>
      <c r="K137" s="33"/>
      <c r="L137" s="34"/>
      <c r="M137" s="34"/>
      <c r="N137" s="31"/>
    </row>
    <row r="138" spans="1:14" ht="15" customHeight="1" x14ac:dyDescent="0.25">
      <c r="A138" s="98" t="s">
        <v>68</v>
      </c>
      <c r="B138" s="62" t="s">
        <v>69</v>
      </c>
      <c r="C138" s="20"/>
      <c r="D138" s="21">
        <f t="shared" si="2"/>
        <v>921.09999999999991</v>
      </c>
      <c r="E138" s="21">
        <f>SUM(E139:E145)</f>
        <v>921.09999999999991</v>
      </c>
      <c r="F138" s="21">
        <f>SUM(F139:F145)</f>
        <v>568.79999999999995</v>
      </c>
      <c r="G138" s="22">
        <f>SUM(G139:G145)</f>
        <v>0</v>
      </c>
      <c r="H138" s="25"/>
      <c r="I138" s="29"/>
      <c r="J138" s="32"/>
      <c r="K138" s="33"/>
      <c r="L138" s="34"/>
      <c r="M138" s="34"/>
      <c r="N138" s="31"/>
    </row>
    <row r="139" spans="1:14" ht="12.75" customHeight="1" x14ac:dyDescent="0.25">
      <c r="A139" s="98"/>
      <c r="B139" s="16" t="s">
        <v>23</v>
      </c>
      <c r="C139" s="55" t="s">
        <v>17</v>
      </c>
      <c r="D139" s="15">
        <f t="shared" si="2"/>
        <v>24.4</v>
      </c>
      <c r="E139" s="15">
        <v>24.4</v>
      </c>
      <c r="F139" s="15"/>
      <c r="G139" s="57"/>
      <c r="H139" s="34"/>
      <c r="I139" s="36"/>
      <c r="J139" s="32"/>
      <c r="K139" s="33"/>
      <c r="L139" s="34"/>
      <c r="M139" s="34"/>
      <c r="N139" s="34"/>
    </row>
    <row r="140" spans="1:14" ht="12.75" customHeight="1" x14ac:dyDescent="0.25">
      <c r="A140" s="98"/>
      <c r="B140" s="14" t="s">
        <v>16</v>
      </c>
      <c r="C140" s="55" t="s">
        <v>25</v>
      </c>
      <c r="D140" s="15">
        <f t="shared" si="2"/>
        <v>280</v>
      </c>
      <c r="E140" s="15">
        <v>280</v>
      </c>
      <c r="F140" s="15">
        <v>150.9</v>
      </c>
      <c r="G140" s="61"/>
      <c r="J140" s="32"/>
      <c r="K140" s="33"/>
      <c r="L140" s="34"/>
      <c r="M140" s="34"/>
    </row>
    <row r="141" spans="1:14" ht="12.75" customHeight="1" x14ac:dyDescent="0.25">
      <c r="A141" s="98"/>
      <c r="B141" s="14" t="s">
        <v>27</v>
      </c>
      <c r="C141" s="55" t="s">
        <v>25</v>
      </c>
      <c r="D141" s="15">
        <f t="shared" si="2"/>
        <v>522.79999999999995</v>
      </c>
      <c r="E141" s="15">
        <v>522.79999999999995</v>
      </c>
      <c r="F141" s="15">
        <v>391.1</v>
      </c>
      <c r="G141" s="61"/>
      <c r="J141" s="32"/>
      <c r="K141" s="33"/>
      <c r="L141" s="34"/>
      <c r="M141" s="34"/>
    </row>
    <row r="142" spans="1:14" ht="12.75" customHeight="1" x14ac:dyDescent="0.25">
      <c r="A142" s="98"/>
      <c r="B142" s="14" t="s">
        <v>32</v>
      </c>
      <c r="C142" s="55" t="s">
        <v>25</v>
      </c>
      <c r="D142" s="15">
        <f t="shared" si="2"/>
        <v>61.6</v>
      </c>
      <c r="E142" s="15">
        <v>61.6</v>
      </c>
      <c r="F142" s="15">
        <v>12.8</v>
      </c>
      <c r="G142" s="61"/>
      <c r="J142" s="32"/>
      <c r="K142" s="33"/>
      <c r="L142" s="34"/>
      <c r="M142" s="34"/>
    </row>
    <row r="143" spans="1:14" ht="12.75" customHeight="1" x14ac:dyDescent="0.25">
      <c r="A143" s="98"/>
      <c r="B143" s="14" t="s">
        <v>24</v>
      </c>
      <c r="C143" s="55" t="s">
        <v>25</v>
      </c>
      <c r="D143" s="15">
        <f t="shared" si="2"/>
        <v>14.3</v>
      </c>
      <c r="E143" s="15">
        <v>14.3</v>
      </c>
      <c r="F143" s="15">
        <v>10.9</v>
      </c>
      <c r="G143" s="61"/>
      <c r="J143" s="32"/>
      <c r="K143" s="33"/>
      <c r="L143" s="34"/>
      <c r="M143" s="34"/>
    </row>
    <row r="144" spans="1:14" ht="12.75" customHeight="1" x14ac:dyDescent="0.25">
      <c r="A144" s="98"/>
      <c r="B144" s="58" t="s">
        <v>169</v>
      </c>
      <c r="C144" s="55" t="s">
        <v>168</v>
      </c>
      <c r="D144" s="15">
        <f t="shared" si="2"/>
        <v>4</v>
      </c>
      <c r="E144" s="15">
        <v>4</v>
      </c>
      <c r="F144" s="15">
        <v>3.1</v>
      </c>
      <c r="G144" s="61"/>
      <c r="J144" s="32"/>
      <c r="K144" s="33"/>
      <c r="L144" s="34"/>
      <c r="M144" s="34"/>
    </row>
    <row r="145" spans="1:13" ht="12.75" customHeight="1" x14ac:dyDescent="0.25">
      <c r="A145" s="98"/>
      <c r="B145" s="14" t="s">
        <v>22</v>
      </c>
      <c r="C145" s="55" t="s">
        <v>25</v>
      </c>
      <c r="D145" s="15">
        <f t="shared" si="2"/>
        <v>14</v>
      </c>
      <c r="E145" s="15">
        <v>14</v>
      </c>
      <c r="F145" s="61"/>
      <c r="G145" s="61"/>
      <c r="J145" s="32"/>
      <c r="K145" s="33"/>
      <c r="L145" s="34"/>
      <c r="M145" s="34"/>
    </row>
    <row r="146" spans="1:13" ht="15" customHeight="1" x14ac:dyDescent="0.25">
      <c r="A146" s="94" t="s">
        <v>70</v>
      </c>
      <c r="B146" s="62" t="s">
        <v>71</v>
      </c>
      <c r="C146" s="20"/>
      <c r="D146" s="21">
        <f t="shared" si="2"/>
        <v>656.1</v>
      </c>
      <c r="E146" s="21">
        <f>SUM(E147:E154)</f>
        <v>656.1</v>
      </c>
      <c r="F146" s="21">
        <f>SUM(F147:F154)</f>
        <v>424</v>
      </c>
      <c r="G146" s="22">
        <f>SUM(G147:G151)</f>
        <v>0</v>
      </c>
      <c r="J146" s="32"/>
      <c r="K146" s="33"/>
      <c r="L146" s="35"/>
      <c r="M146" s="35"/>
    </row>
    <row r="147" spans="1:13" ht="12.75" customHeight="1" x14ac:dyDescent="0.25">
      <c r="A147" s="95"/>
      <c r="B147" s="16" t="s">
        <v>23</v>
      </c>
      <c r="C147" s="55" t="s">
        <v>17</v>
      </c>
      <c r="D147" s="15">
        <f t="shared" si="2"/>
        <v>18</v>
      </c>
      <c r="E147" s="15">
        <v>18</v>
      </c>
      <c r="F147" s="15"/>
      <c r="G147" s="57"/>
      <c r="J147" s="32"/>
      <c r="K147" s="33"/>
      <c r="L147" s="35"/>
      <c r="M147" s="35"/>
    </row>
    <row r="148" spans="1:13" ht="12.75" customHeight="1" x14ac:dyDescent="0.25">
      <c r="A148" s="95"/>
      <c r="B148" s="14" t="s">
        <v>16</v>
      </c>
      <c r="C148" s="55" t="s">
        <v>25</v>
      </c>
      <c r="D148" s="15">
        <f t="shared" si="2"/>
        <v>206.4</v>
      </c>
      <c r="E148" s="15">
        <v>206.4</v>
      </c>
      <c r="F148" s="15">
        <v>118.3</v>
      </c>
      <c r="G148" s="61"/>
      <c r="J148" s="32"/>
      <c r="K148" s="33"/>
      <c r="L148" s="35"/>
      <c r="M148" s="35"/>
    </row>
    <row r="149" spans="1:13" ht="12.75" customHeight="1" x14ac:dyDescent="0.25">
      <c r="A149" s="95"/>
      <c r="B149" s="14" t="s">
        <v>27</v>
      </c>
      <c r="C149" s="55" t="s">
        <v>25</v>
      </c>
      <c r="D149" s="15">
        <f t="shared" si="2"/>
        <v>367.2</v>
      </c>
      <c r="E149" s="15">
        <v>367.2</v>
      </c>
      <c r="F149" s="15">
        <v>276.2</v>
      </c>
      <c r="G149" s="61"/>
      <c r="J149" s="32"/>
      <c r="K149" s="33"/>
      <c r="L149" s="35"/>
      <c r="M149" s="35"/>
    </row>
    <row r="150" spans="1:13" ht="12.75" customHeight="1" x14ac:dyDescent="0.25">
      <c r="A150" s="95"/>
      <c r="B150" s="14" t="s">
        <v>32</v>
      </c>
      <c r="C150" s="55" t="s">
        <v>25</v>
      </c>
      <c r="D150" s="15">
        <f t="shared" si="2"/>
        <v>48.5</v>
      </c>
      <c r="E150" s="15">
        <v>48.5</v>
      </c>
      <c r="F150" s="15">
        <v>19.2</v>
      </c>
      <c r="G150" s="61"/>
      <c r="J150" s="32"/>
      <c r="K150" s="33"/>
      <c r="L150" s="35"/>
      <c r="M150" s="35"/>
    </row>
    <row r="151" spans="1:13" ht="12.75" customHeight="1" x14ac:dyDescent="0.25">
      <c r="A151" s="95"/>
      <c r="B151" s="14" t="s">
        <v>22</v>
      </c>
      <c r="C151" s="55" t="s">
        <v>25</v>
      </c>
      <c r="D151" s="15">
        <f t="shared" si="2"/>
        <v>2.2000000000000002</v>
      </c>
      <c r="E151" s="15">
        <v>2.2000000000000002</v>
      </c>
      <c r="F151" s="61"/>
      <c r="G151" s="61"/>
      <c r="J151" s="32"/>
      <c r="K151" s="33"/>
      <c r="L151" s="35"/>
      <c r="M151" s="35"/>
    </row>
    <row r="152" spans="1:13" ht="12.75" customHeight="1" x14ac:dyDescent="0.25">
      <c r="A152" s="95"/>
      <c r="B152" s="14" t="s">
        <v>24</v>
      </c>
      <c r="C152" s="55" t="s">
        <v>25</v>
      </c>
      <c r="D152" s="15">
        <f>SUM(G152+E152)</f>
        <v>10.1</v>
      </c>
      <c r="E152" s="15">
        <v>10.1</v>
      </c>
      <c r="F152" s="15">
        <v>7.7</v>
      </c>
      <c r="G152" s="61"/>
      <c r="J152" s="32"/>
      <c r="K152" s="33"/>
      <c r="L152" s="35"/>
      <c r="M152" s="35"/>
    </row>
    <row r="153" spans="1:13" ht="12.75" customHeight="1" x14ac:dyDescent="0.25">
      <c r="A153" s="95"/>
      <c r="B153" s="58" t="s">
        <v>169</v>
      </c>
      <c r="C153" s="55" t="s">
        <v>168</v>
      </c>
      <c r="D153" s="15">
        <f>SUM(G153+E153)</f>
        <v>3.4</v>
      </c>
      <c r="E153" s="15">
        <v>3.4</v>
      </c>
      <c r="F153" s="15">
        <v>2.6</v>
      </c>
      <c r="G153" s="61"/>
      <c r="J153" s="32"/>
      <c r="K153" s="33"/>
      <c r="L153" s="35"/>
      <c r="M153" s="35"/>
    </row>
    <row r="154" spans="1:13" ht="12.75" customHeight="1" x14ac:dyDescent="0.25">
      <c r="A154" s="96"/>
      <c r="B154" s="14" t="s">
        <v>16</v>
      </c>
      <c r="C154" s="55" t="s">
        <v>28</v>
      </c>
      <c r="D154" s="15">
        <f t="shared" si="2"/>
        <v>0.3</v>
      </c>
      <c r="E154" s="15">
        <v>0.3</v>
      </c>
      <c r="F154" s="57"/>
      <c r="G154" s="57"/>
      <c r="J154" s="32"/>
      <c r="K154" s="33"/>
      <c r="L154" s="35"/>
      <c r="M154" s="35"/>
    </row>
    <row r="155" spans="1:13" ht="15" customHeight="1" x14ac:dyDescent="0.25">
      <c r="A155" s="98" t="s">
        <v>72</v>
      </c>
      <c r="B155" s="62" t="s">
        <v>73</v>
      </c>
      <c r="C155" s="20"/>
      <c r="D155" s="21">
        <f t="shared" si="2"/>
        <v>1015.3000000000001</v>
      </c>
      <c r="E155" s="21">
        <f>SUM(E156:E162)</f>
        <v>1015.3000000000001</v>
      </c>
      <c r="F155" s="21">
        <f>SUM(F156:F162)</f>
        <v>627.99999999999989</v>
      </c>
      <c r="G155" s="22">
        <f>SUM(G156:G162)</f>
        <v>0</v>
      </c>
      <c r="J155" s="32"/>
      <c r="K155" s="33"/>
      <c r="L155" s="35"/>
      <c r="M155" s="35"/>
    </row>
    <row r="156" spans="1:13" ht="12.75" customHeight="1" x14ac:dyDescent="0.25">
      <c r="A156" s="98"/>
      <c r="B156" s="16" t="s">
        <v>23</v>
      </c>
      <c r="C156" s="55" t="s">
        <v>17</v>
      </c>
      <c r="D156" s="15">
        <f t="shared" si="2"/>
        <v>37</v>
      </c>
      <c r="E156" s="15">
        <v>37</v>
      </c>
      <c r="F156" s="15"/>
      <c r="G156" s="57"/>
      <c r="J156" s="32"/>
      <c r="K156" s="33"/>
      <c r="L156" s="35"/>
      <c r="M156" s="35"/>
    </row>
    <row r="157" spans="1:13" ht="12.75" customHeight="1" x14ac:dyDescent="0.25">
      <c r="A157" s="98"/>
      <c r="B157" s="14" t="s">
        <v>16</v>
      </c>
      <c r="C157" s="55" t="s">
        <v>25</v>
      </c>
      <c r="D157" s="15">
        <f t="shared" si="2"/>
        <v>331.1</v>
      </c>
      <c r="E157" s="15">
        <v>331.1</v>
      </c>
      <c r="F157" s="15">
        <v>179.6</v>
      </c>
      <c r="G157" s="61"/>
      <c r="J157" s="32"/>
      <c r="K157" s="33"/>
      <c r="L157" s="35"/>
      <c r="M157" s="35"/>
    </row>
    <row r="158" spans="1:13" ht="12.75" customHeight="1" x14ac:dyDescent="0.25">
      <c r="A158" s="98"/>
      <c r="B158" s="14" t="s">
        <v>27</v>
      </c>
      <c r="C158" s="55" t="s">
        <v>25</v>
      </c>
      <c r="D158" s="15">
        <f t="shared" si="2"/>
        <v>551.6</v>
      </c>
      <c r="E158" s="15">
        <v>551.6</v>
      </c>
      <c r="F158" s="15">
        <v>408.3</v>
      </c>
      <c r="G158" s="61"/>
      <c r="J158" s="32"/>
      <c r="K158" s="33"/>
      <c r="L158" s="35"/>
      <c r="M158" s="35"/>
    </row>
    <row r="159" spans="1:13" ht="12.75" customHeight="1" x14ac:dyDescent="0.25">
      <c r="A159" s="98"/>
      <c r="B159" s="14" t="s">
        <v>32</v>
      </c>
      <c r="C159" s="55" t="s">
        <v>25</v>
      </c>
      <c r="D159" s="15">
        <f t="shared" si="2"/>
        <v>68.7</v>
      </c>
      <c r="E159" s="15">
        <v>68.7</v>
      </c>
      <c r="F159" s="15">
        <v>23</v>
      </c>
      <c r="G159" s="61"/>
      <c r="J159" s="32"/>
      <c r="K159" s="33"/>
      <c r="L159" s="34"/>
      <c r="M159" s="34"/>
    </row>
    <row r="160" spans="1:13" ht="12.75" customHeight="1" x14ac:dyDescent="0.25">
      <c r="A160" s="98"/>
      <c r="B160" s="14" t="s">
        <v>24</v>
      </c>
      <c r="C160" s="55" t="s">
        <v>25</v>
      </c>
      <c r="D160" s="15">
        <f t="shared" si="2"/>
        <v>17.5</v>
      </c>
      <c r="E160" s="15">
        <v>17.5</v>
      </c>
      <c r="F160" s="15">
        <v>13.3</v>
      </c>
      <c r="G160" s="61"/>
      <c r="J160" s="32"/>
      <c r="K160" s="33"/>
      <c r="L160" s="34"/>
      <c r="M160" s="34"/>
    </row>
    <row r="161" spans="1:14" ht="12.75" customHeight="1" x14ac:dyDescent="0.25">
      <c r="A161" s="98"/>
      <c r="B161" s="58" t="s">
        <v>169</v>
      </c>
      <c r="C161" s="55" t="s">
        <v>168</v>
      </c>
      <c r="D161" s="15">
        <f t="shared" si="2"/>
        <v>5</v>
      </c>
      <c r="E161" s="15">
        <v>5</v>
      </c>
      <c r="F161" s="15">
        <v>3.8</v>
      </c>
      <c r="G161" s="61"/>
      <c r="J161" s="32"/>
      <c r="K161" s="33"/>
      <c r="L161" s="34"/>
      <c r="M161" s="34"/>
    </row>
    <row r="162" spans="1:14" ht="12.75" customHeight="1" x14ac:dyDescent="0.25">
      <c r="A162" s="98"/>
      <c r="B162" s="14" t="s">
        <v>22</v>
      </c>
      <c r="C162" s="55" t="s">
        <v>25</v>
      </c>
      <c r="D162" s="15">
        <f t="shared" si="2"/>
        <v>4.4000000000000004</v>
      </c>
      <c r="E162" s="15">
        <v>4.4000000000000004</v>
      </c>
      <c r="F162" s="61"/>
      <c r="G162" s="61"/>
      <c r="J162" s="32"/>
      <c r="K162" s="33"/>
      <c r="L162" s="34"/>
      <c r="M162" s="34"/>
    </row>
    <row r="163" spans="1:14" ht="15" customHeight="1" x14ac:dyDescent="0.25">
      <c r="A163" s="98" t="s">
        <v>74</v>
      </c>
      <c r="B163" s="62" t="s">
        <v>75</v>
      </c>
      <c r="C163" s="20"/>
      <c r="D163" s="21">
        <f t="shared" si="2"/>
        <v>807.4</v>
      </c>
      <c r="E163" s="21">
        <f>SUM(E164:E170)</f>
        <v>807.4</v>
      </c>
      <c r="F163" s="21">
        <f>SUM(F164:F170)</f>
        <v>491.9</v>
      </c>
      <c r="G163" s="22">
        <f>SUM(G164:G170)</f>
        <v>0</v>
      </c>
      <c r="J163" s="32"/>
      <c r="K163" s="33"/>
      <c r="L163" s="34"/>
      <c r="M163" s="34"/>
    </row>
    <row r="164" spans="1:14" ht="12.75" customHeight="1" x14ac:dyDescent="0.25">
      <c r="A164" s="98"/>
      <c r="B164" s="16" t="s">
        <v>23</v>
      </c>
      <c r="C164" s="55" t="s">
        <v>17</v>
      </c>
      <c r="D164" s="15">
        <f t="shared" si="2"/>
        <v>27.2</v>
      </c>
      <c r="E164" s="15">
        <v>27.2</v>
      </c>
      <c r="F164" s="15"/>
      <c r="G164" s="57"/>
      <c r="I164" s="36"/>
      <c r="J164" s="32"/>
      <c r="K164" s="33"/>
      <c r="L164" s="34"/>
      <c r="M164" s="34"/>
      <c r="N164" s="34"/>
    </row>
    <row r="165" spans="1:14" ht="12.75" customHeight="1" x14ac:dyDescent="0.25">
      <c r="A165" s="98"/>
      <c r="B165" s="14" t="s">
        <v>16</v>
      </c>
      <c r="C165" s="55" t="s">
        <v>25</v>
      </c>
      <c r="D165" s="15">
        <f t="shared" ref="D165:D199" si="3">SUM(G165+E165)</f>
        <v>276.89999999999998</v>
      </c>
      <c r="E165" s="15">
        <v>276.89999999999998</v>
      </c>
      <c r="F165" s="15">
        <v>150.30000000000001</v>
      </c>
      <c r="G165" s="61"/>
      <c r="I165" s="36"/>
      <c r="J165" s="32"/>
      <c r="K165" s="33"/>
      <c r="L165" s="34"/>
      <c r="M165" s="34"/>
      <c r="N165" s="34"/>
    </row>
    <row r="166" spans="1:14" ht="12.75" customHeight="1" x14ac:dyDescent="0.25">
      <c r="A166" s="98"/>
      <c r="B166" s="14" t="s">
        <v>27</v>
      </c>
      <c r="C166" s="55" t="s">
        <v>25</v>
      </c>
      <c r="D166" s="15">
        <f t="shared" si="3"/>
        <v>417.2</v>
      </c>
      <c r="E166" s="15">
        <v>417.2</v>
      </c>
      <c r="F166" s="15">
        <v>310.8</v>
      </c>
      <c r="G166" s="61"/>
      <c r="I166" s="36"/>
      <c r="J166" s="32"/>
      <c r="K166" s="33"/>
      <c r="L166" s="34"/>
      <c r="M166" s="34"/>
      <c r="N166" s="34"/>
    </row>
    <row r="167" spans="1:14" ht="12.75" customHeight="1" x14ac:dyDescent="0.25">
      <c r="A167" s="98"/>
      <c r="B167" s="14" t="s">
        <v>32</v>
      </c>
      <c r="C167" s="55" t="s">
        <v>25</v>
      </c>
      <c r="D167" s="15">
        <f t="shared" si="3"/>
        <v>57</v>
      </c>
      <c r="E167" s="15">
        <v>57</v>
      </c>
      <c r="F167" s="15">
        <v>18.899999999999999</v>
      </c>
      <c r="G167" s="61"/>
      <c r="I167" s="36"/>
      <c r="J167" s="32"/>
      <c r="K167" s="33"/>
      <c r="L167" s="34"/>
      <c r="M167" s="34"/>
      <c r="N167" s="34"/>
    </row>
    <row r="168" spans="1:14" ht="12.75" customHeight="1" x14ac:dyDescent="0.25">
      <c r="A168" s="98"/>
      <c r="B168" s="14" t="s">
        <v>24</v>
      </c>
      <c r="C168" s="55" t="s">
        <v>25</v>
      </c>
      <c r="D168" s="15">
        <f>SUM(G168+E168)</f>
        <v>11.4</v>
      </c>
      <c r="E168" s="15">
        <v>11.4</v>
      </c>
      <c r="F168" s="15">
        <v>8.6999999999999993</v>
      </c>
      <c r="G168" s="61"/>
      <c r="I168" s="36"/>
      <c r="J168" s="32"/>
      <c r="K168" s="33"/>
      <c r="L168" s="34"/>
      <c r="M168" s="34"/>
      <c r="N168" s="34"/>
    </row>
    <row r="169" spans="1:14" ht="12.75" customHeight="1" x14ac:dyDescent="0.25">
      <c r="A169" s="98"/>
      <c r="B169" s="58" t="s">
        <v>169</v>
      </c>
      <c r="C169" s="55" t="s">
        <v>168</v>
      </c>
      <c r="D169" s="15">
        <f>SUM(G169+E169)</f>
        <v>4.2</v>
      </c>
      <c r="E169" s="15">
        <v>4.2</v>
      </c>
      <c r="F169" s="15">
        <v>3.2</v>
      </c>
      <c r="G169" s="61"/>
      <c r="I169" s="36"/>
      <c r="J169" s="32"/>
      <c r="K169" s="33"/>
      <c r="L169" s="34"/>
      <c r="M169" s="34"/>
      <c r="N169" s="34"/>
    </row>
    <row r="170" spans="1:14" ht="12.75" customHeight="1" x14ac:dyDescent="0.25">
      <c r="A170" s="98"/>
      <c r="B170" s="14" t="s">
        <v>22</v>
      </c>
      <c r="C170" s="55" t="s">
        <v>25</v>
      </c>
      <c r="D170" s="15">
        <f t="shared" si="3"/>
        <v>13.5</v>
      </c>
      <c r="E170" s="15">
        <v>13.5</v>
      </c>
      <c r="F170" s="61"/>
      <c r="G170" s="61"/>
      <c r="I170" s="36"/>
      <c r="J170" s="32"/>
      <c r="K170" s="33"/>
      <c r="L170" s="34"/>
      <c r="M170" s="34"/>
      <c r="N170" s="34"/>
    </row>
    <row r="171" spans="1:14" ht="15" customHeight="1" x14ac:dyDescent="0.25">
      <c r="A171" s="94" t="s">
        <v>76</v>
      </c>
      <c r="B171" s="62" t="s">
        <v>77</v>
      </c>
      <c r="C171" s="20"/>
      <c r="D171" s="21">
        <f>SUM(G171+E171)</f>
        <v>1077.4000000000001</v>
      </c>
      <c r="E171" s="21">
        <f>SUM(E172:E179)</f>
        <v>1076.9000000000001</v>
      </c>
      <c r="F171" s="21">
        <f>SUM(F172:F179)</f>
        <v>638.70000000000005</v>
      </c>
      <c r="G171" s="21">
        <f>SUM(G172:G179)</f>
        <v>0.5</v>
      </c>
      <c r="I171" s="36"/>
      <c r="J171" s="32"/>
      <c r="K171" s="33"/>
      <c r="L171" s="34"/>
      <c r="M171" s="34"/>
      <c r="N171" s="34"/>
    </row>
    <row r="172" spans="1:14" ht="12.75" customHeight="1" x14ac:dyDescent="0.25">
      <c r="A172" s="95"/>
      <c r="B172" s="16" t="s">
        <v>23</v>
      </c>
      <c r="C172" s="55" t="s">
        <v>17</v>
      </c>
      <c r="D172" s="15">
        <f t="shared" si="3"/>
        <v>18</v>
      </c>
      <c r="E172" s="15">
        <v>18</v>
      </c>
      <c r="F172" s="15"/>
      <c r="G172" s="57"/>
      <c r="I172" s="36"/>
      <c r="J172" s="32"/>
      <c r="K172" s="33"/>
      <c r="L172" s="34"/>
      <c r="M172" s="34"/>
      <c r="N172" s="34"/>
    </row>
    <row r="173" spans="1:14" ht="12.75" customHeight="1" x14ac:dyDescent="0.25">
      <c r="A173" s="95"/>
      <c r="B173" s="14" t="s">
        <v>16</v>
      </c>
      <c r="C173" s="55" t="s">
        <v>25</v>
      </c>
      <c r="D173" s="15">
        <f t="shared" si="3"/>
        <v>299</v>
      </c>
      <c r="E173" s="15">
        <v>299</v>
      </c>
      <c r="F173" s="15">
        <v>133.80000000000001</v>
      </c>
      <c r="G173" s="61"/>
      <c r="I173" s="36"/>
      <c r="J173" s="32"/>
      <c r="K173" s="33"/>
      <c r="L173" s="34"/>
      <c r="M173" s="34"/>
      <c r="N173" s="34"/>
    </row>
    <row r="174" spans="1:14" ht="12.75" customHeight="1" x14ac:dyDescent="0.25">
      <c r="A174" s="95"/>
      <c r="B174" s="14" t="s">
        <v>27</v>
      </c>
      <c r="C174" s="55" t="s">
        <v>25</v>
      </c>
      <c r="D174" s="15">
        <f t="shared" si="3"/>
        <v>645.70000000000005</v>
      </c>
      <c r="E174" s="15">
        <v>645.70000000000005</v>
      </c>
      <c r="F174" s="15">
        <v>478.4</v>
      </c>
      <c r="G174" s="61"/>
      <c r="I174" s="36"/>
      <c r="J174" s="32"/>
      <c r="K174" s="33"/>
      <c r="L174" s="35"/>
      <c r="M174" s="35"/>
      <c r="N174" s="34"/>
    </row>
    <row r="175" spans="1:14" ht="12.75" customHeight="1" x14ac:dyDescent="0.25">
      <c r="A175" s="95"/>
      <c r="B175" s="14" t="s">
        <v>32</v>
      </c>
      <c r="C175" s="55" t="s">
        <v>25</v>
      </c>
      <c r="D175" s="15">
        <f t="shared" si="3"/>
        <v>86</v>
      </c>
      <c r="E175" s="15">
        <v>86</v>
      </c>
      <c r="F175" s="15">
        <v>6.4</v>
      </c>
      <c r="G175" s="61"/>
      <c r="I175" s="36"/>
      <c r="J175" s="32"/>
      <c r="K175" s="33"/>
      <c r="L175" s="35"/>
      <c r="M175" s="35"/>
      <c r="N175" s="34"/>
    </row>
    <row r="176" spans="1:14" ht="12.75" customHeight="1" x14ac:dyDescent="0.25">
      <c r="A176" s="95"/>
      <c r="B176" s="14" t="s">
        <v>24</v>
      </c>
      <c r="C176" s="55" t="s">
        <v>25</v>
      </c>
      <c r="D176" s="15">
        <f t="shared" si="3"/>
        <v>22.8</v>
      </c>
      <c r="E176" s="15">
        <v>22.8</v>
      </c>
      <c r="F176" s="15">
        <v>17.399999999999999</v>
      </c>
      <c r="G176" s="61"/>
      <c r="I176" s="36"/>
      <c r="J176" s="32"/>
      <c r="K176" s="33"/>
      <c r="L176" s="35"/>
      <c r="M176" s="35"/>
      <c r="N176" s="34"/>
    </row>
    <row r="177" spans="1:14" ht="12.75" customHeight="1" x14ac:dyDescent="0.25">
      <c r="A177" s="95"/>
      <c r="B177" s="58" t="s">
        <v>169</v>
      </c>
      <c r="C177" s="55" t="s">
        <v>168</v>
      </c>
      <c r="D177" s="15">
        <f t="shared" si="3"/>
        <v>3.5</v>
      </c>
      <c r="E177" s="15">
        <v>3.5</v>
      </c>
      <c r="F177" s="15">
        <v>2.7</v>
      </c>
      <c r="G177" s="61"/>
      <c r="I177" s="36"/>
      <c r="J177" s="32"/>
      <c r="K177" s="33"/>
      <c r="L177" s="35"/>
      <c r="M177" s="35"/>
      <c r="N177" s="34"/>
    </row>
    <row r="178" spans="1:14" ht="12.75" customHeight="1" x14ac:dyDescent="0.25">
      <c r="A178" s="95"/>
      <c r="B178" s="14" t="s">
        <v>22</v>
      </c>
      <c r="C178" s="55" t="s">
        <v>25</v>
      </c>
      <c r="D178" s="15">
        <f t="shared" si="3"/>
        <v>1.9</v>
      </c>
      <c r="E178" s="15">
        <v>1.9</v>
      </c>
      <c r="F178" s="61"/>
      <c r="G178" s="61"/>
      <c r="I178" s="36"/>
      <c r="J178" s="32"/>
      <c r="K178" s="33"/>
      <c r="L178" s="35"/>
      <c r="M178" s="35"/>
      <c r="N178" s="34"/>
    </row>
    <row r="179" spans="1:14" ht="12.75" customHeight="1" x14ac:dyDescent="0.25">
      <c r="A179" s="96"/>
      <c r="B179" s="14" t="s">
        <v>172</v>
      </c>
      <c r="C179" s="55" t="s">
        <v>31</v>
      </c>
      <c r="D179" s="15">
        <f t="shared" si="3"/>
        <v>0.5</v>
      </c>
      <c r="E179" s="15"/>
      <c r="F179" s="61"/>
      <c r="G179" s="15">
        <v>0.5</v>
      </c>
      <c r="I179" s="36"/>
      <c r="J179" s="32"/>
      <c r="K179" s="33"/>
      <c r="L179" s="35"/>
      <c r="M179" s="35"/>
      <c r="N179" s="34"/>
    </row>
    <row r="180" spans="1:14" ht="15" customHeight="1" x14ac:dyDescent="0.25">
      <c r="A180" s="94" t="s">
        <v>78</v>
      </c>
      <c r="B180" s="19" t="s">
        <v>79</v>
      </c>
      <c r="C180" s="20"/>
      <c r="D180" s="21">
        <f t="shared" si="3"/>
        <v>292.70000000000005</v>
      </c>
      <c r="E180" s="21">
        <f>SUM(E181:E187)</f>
        <v>292.70000000000005</v>
      </c>
      <c r="F180" s="21">
        <f>SUM(F181:F187)</f>
        <v>182.7</v>
      </c>
      <c r="G180" s="22">
        <f>SUM(G181:G187)</f>
        <v>0</v>
      </c>
      <c r="I180" s="36"/>
      <c r="J180" s="32"/>
      <c r="K180" s="33"/>
      <c r="L180" s="35"/>
      <c r="M180" s="35"/>
      <c r="N180" s="34"/>
    </row>
    <row r="181" spans="1:14" ht="12.75" customHeight="1" x14ac:dyDescent="0.25">
      <c r="A181" s="95"/>
      <c r="B181" s="16" t="s">
        <v>23</v>
      </c>
      <c r="C181" s="55" t="s">
        <v>17</v>
      </c>
      <c r="D181" s="15">
        <f t="shared" si="3"/>
        <v>8.4</v>
      </c>
      <c r="E181" s="15">
        <v>8.4</v>
      </c>
      <c r="F181" s="15"/>
      <c r="G181" s="57"/>
      <c r="I181" s="36"/>
      <c r="J181" s="32"/>
      <c r="K181" s="33"/>
      <c r="L181" s="35"/>
      <c r="M181" s="35"/>
      <c r="N181" s="34"/>
    </row>
    <row r="182" spans="1:14" ht="12.75" customHeight="1" x14ac:dyDescent="0.25">
      <c r="A182" s="95"/>
      <c r="B182" s="14" t="s">
        <v>16</v>
      </c>
      <c r="C182" s="55" t="s">
        <v>25</v>
      </c>
      <c r="D182" s="15">
        <f t="shared" si="3"/>
        <v>117</v>
      </c>
      <c r="E182" s="15">
        <v>117</v>
      </c>
      <c r="F182" s="15">
        <v>73.8</v>
      </c>
      <c r="G182" s="61"/>
      <c r="I182" s="36"/>
      <c r="J182" s="32"/>
      <c r="K182" s="33"/>
      <c r="L182" s="35"/>
      <c r="M182" s="35"/>
      <c r="N182" s="34"/>
    </row>
    <row r="183" spans="1:14" ht="12.75" customHeight="1" x14ac:dyDescent="0.25">
      <c r="A183" s="95"/>
      <c r="B183" s="14" t="s">
        <v>27</v>
      </c>
      <c r="C183" s="55" t="s">
        <v>25</v>
      </c>
      <c r="D183" s="15">
        <f t="shared" si="3"/>
        <v>139.69999999999999</v>
      </c>
      <c r="E183" s="15">
        <v>139.69999999999999</v>
      </c>
      <c r="F183" s="15">
        <v>104.6</v>
      </c>
      <c r="G183" s="61"/>
      <c r="I183" s="36"/>
      <c r="J183" s="32"/>
      <c r="K183" s="33"/>
      <c r="L183" s="35"/>
      <c r="M183" s="35"/>
      <c r="N183" s="34"/>
    </row>
    <row r="184" spans="1:14" ht="12.75" customHeight="1" x14ac:dyDescent="0.25">
      <c r="A184" s="95"/>
      <c r="B184" s="14" t="s">
        <v>32</v>
      </c>
      <c r="C184" s="55" t="s">
        <v>25</v>
      </c>
      <c r="D184" s="15">
        <f t="shared" si="3"/>
        <v>15</v>
      </c>
      <c r="E184" s="15">
        <v>15</v>
      </c>
      <c r="F184" s="15"/>
      <c r="G184" s="61"/>
      <c r="I184" s="36"/>
      <c r="J184" s="32"/>
      <c r="K184" s="33"/>
      <c r="L184" s="35"/>
      <c r="M184" s="35"/>
      <c r="N184" s="34"/>
    </row>
    <row r="185" spans="1:14" ht="12.75" customHeight="1" x14ac:dyDescent="0.25">
      <c r="A185" s="95"/>
      <c r="B185" s="14" t="s">
        <v>24</v>
      </c>
      <c r="C185" s="55" t="s">
        <v>25</v>
      </c>
      <c r="D185" s="15">
        <f>SUM(G185+E185)</f>
        <v>3.8</v>
      </c>
      <c r="E185" s="15">
        <v>3.8</v>
      </c>
      <c r="F185" s="15">
        <v>2.9</v>
      </c>
      <c r="G185" s="61"/>
      <c r="I185" s="36"/>
      <c r="J185" s="32"/>
      <c r="K185" s="33"/>
      <c r="L185" s="35"/>
      <c r="M185" s="35"/>
      <c r="N185" s="34"/>
    </row>
    <row r="186" spans="1:14" ht="12.75" customHeight="1" x14ac:dyDescent="0.25">
      <c r="A186" s="95"/>
      <c r="B186" s="58" t="s">
        <v>169</v>
      </c>
      <c r="C186" s="55" t="s">
        <v>168</v>
      </c>
      <c r="D186" s="15">
        <f>SUM(G186+E186)</f>
        <v>1.8</v>
      </c>
      <c r="E186" s="15">
        <v>1.8</v>
      </c>
      <c r="F186" s="15">
        <v>1.4</v>
      </c>
      <c r="G186" s="61"/>
      <c r="I186" s="36"/>
      <c r="J186" s="32"/>
      <c r="K186" s="33"/>
      <c r="L186" s="35"/>
      <c r="M186" s="35"/>
      <c r="N186" s="34"/>
    </row>
    <row r="187" spans="1:14" ht="12.75" customHeight="1" x14ac:dyDescent="0.25">
      <c r="A187" s="96"/>
      <c r="B187" s="14" t="s">
        <v>22</v>
      </c>
      <c r="C187" s="55" t="s">
        <v>25</v>
      </c>
      <c r="D187" s="15">
        <f t="shared" si="3"/>
        <v>7</v>
      </c>
      <c r="E187" s="15">
        <v>7</v>
      </c>
      <c r="F187" s="15"/>
      <c r="G187" s="61"/>
      <c r="I187" s="36"/>
      <c r="J187" s="32"/>
      <c r="K187" s="33"/>
      <c r="L187" s="35"/>
      <c r="M187" s="35"/>
      <c r="N187" s="34"/>
    </row>
    <row r="188" spans="1:14" ht="15" customHeight="1" x14ac:dyDescent="0.25">
      <c r="A188" s="94" t="s">
        <v>80</v>
      </c>
      <c r="B188" s="19" t="s">
        <v>81</v>
      </c>
      <c r="C188" s="20"/>
      <c r="D188" s="21">
        <f t="shared" si="3"/>
        <v>350.3</v>
      </c>
      <c r="E188" s="21">
        <f>SUM(E189:E194)</f>
        <v>350.3</v>
      </c>
      <c r="F188" s="21">
        <f>SUM(F189:F194)</f>
        <v>233.1</v>
      </c>
      <c r="G188" s="22">
        <f>SUM(G189:G194)</f>
        <v>0</v>
      </c>
      <c r="I188" s="36"/>
      <c r="J188" s="32"/>
      <c r="K188" s="33"/>
      <c r="L188" s="35"/>
      <c r="M188" s="35"/>
      <c r="N188" s="34"/>
    </row>
    <row r="189" spans="1:14" ht="12.75" customHeight="1" x14ac:dyDescent="0.25">
      <c r="A189" s="95"/>
      <c r="B189" s="16" t="s">
        <v>23</v>
      </c>
      <c r="C189" s="55" t="s">
        <v>17</v>
      </c>
      <c r="D189" s="15">
        <f t="shared" si="3"/>
        <v>5</v>
      </c>
      <c r="E189" s="15">
        <v>5</v>
      </c>
      <c r="F189" s="15"/>
      <c r="G189" s="57"/>
      <c r="I189" s="36"/>
      <c r="J189" s="32"/>
      <c r="K189" s="33"/>
      <c r="L189" s="35"/>
      <c r="M189" s="35"/>
      <c r="N189" s="34"/>
    </row>
    <row r="190" spans="1:14" ht="12.75" customHeight="1" x14ac:dyDescent="0.25">
      <c r="A190" s="95"/>
      <c r="B190" s="14" t="s">
        <v>16</v>
      </c>
      <c r="C190" s="55" t="s">
        <v>25</v>
      </c>
      <c r="D190" s="15">
        <f t="shared" si="3"/>
        <v>138.5</v>
      </c>
      <c r="E190" s="15">
        <v>138.5</v>
      </c>
      <c r="F190" s="15">
        <v>80.099999999999994</v>
      </c>
      <c r="G190" s="61"/>
      <c r="I190" s="36"/>
      <c r="J190" s="32"/>
      <c r="K190" s="33"/>
      <c r="L190" s="35"/>
      <c r="M190" s="35"/>
      <c r="N190" s="34"/>
    </row>
    <row r="191" spans="1:14" ht="12.75" customHeight="1" x14ac:dyDescent="0.25">
      <c r="A191" s="95"/>
      <c r="B191" s="14" t="s">
        <v>27</v>
      </c>
      <c r="C191" s="55" t="s">
        <v>25</v>
      </c>
      <c r="D191" s="15">
        <f t="shared" si="3"/>
        <v>196.1</v>
      </c>
      <c r="E191" s="15">
        <v>196.1</v>
      </c>
      <c r="F191" s="15">
        <v>147.4</v>
      </c>
      <c r="G191" s="61"/>
      <c r="I191" s="36"/>
      <c r="J191" s="32"/>
      <c r="K191" s="33"/>
      <c r="L191" s="35"/>
      <c r="M191" s="35"/>
      <c r="N191" s="34"/>
    </row>
    <row r="192" spans="1:14" ht="12.75" customHeight="1" x14ac:dyDescent="0.25">
      <c r="A192" s="95"/>
      <c r="B192" s="14" t="s">
        <v>24</v>
      </c>
      <c r="C192" s="55" t="s">
        <v>25</v>
      </c>
      <c r="D192" s="15">
        <f t="shared" si="3"/>
        <v>5.4</v>
      </c>
      <c r="E192" s="15">
        <v>5.4</v>
      </c>
      <c r="F192" s="15">
        <v>4.0999999999999996</v>
      </c>
      <c r="G192" s="61"/>
      <c r="I192" s="36"/>
      <c r="J192" s="32"/>
      <c r="K192" s="33"/>
      <c r="L192" s="35"/>
      <c r="M192" s="35"/>
      <c r="N192" s="34"/>
    </row>
    <row r="193" spans="1:14" ht="12.75" customHeight="1" x14ac:dyDescent="0.25">
      <c r="A193" s="95"/>
      <c r="B193" s="58" t="s">
        <v>169</v>
      </c>
      <c r="C193" s="55" t="s">
        <v>168</v>
      </c>
      <c r="D193" s="15">
        <f t="shared" si="3"/>
        <v>2</v>
      </c>
      <c r="E193" s="15">
        <v>2</v>
      </c>
      <c r="F193" s="15">
        <v>1.5</v>
      </c>
      <c r="G193" s="61"/>
      <c r="I193" s="36"/>
      <c r="J193" s="32"/>
      <c r="K193" s="33"/>
      <c r="L193" s="35"/>
      <c r="M193" s="35"/>
      <c r="N193" s="34"/>
    </row>
    <row r="194" spans="1:14" ht="12.75" customHeight="1" x14ac:dyDescent="0.25">
      <c r="A194" s="96"/>
      <c r="B194" s="14" t="s">
        <v>22</v>
      </c>
      <c r="C194" s="55" t="s">
        <v>25</v>
      </c>
      <c r="D194" s="15">
        <f t="shared" si="3"/>
        <v>3.3</v>
      </c>
      <c r="E194" s="15">
        <v>3.3</v>
      </c>
      <c r="F194" s="15"/>
      <c r="G194" s="61"/>
      <c r="I194" s="36"/>
      <c r="J194" s="32"/>
      <c r="K194" s="33"/>
      <c r="L194" s="35"/>
      <c r="M194" s="35"/>
      <c r="N194" s="34"/>
    </row>
    <row r="195" spans="1:14" ht="15" customHeight="1" x14ac:dyDescent="0.25">
      <c r="A195" s="94" t="s">
        <v>82</v>
      </c>
      <c r="B195" s="19" t="s">
        <v>83</v>
      </c>
      <c r="C195" s="20"/>
      <c r="D195" s="21">
        <f t="shared" si="3"/>
        <v>224.3</v>
      </c>
      <c r="E195" s="21">
        <f>SUM(E196:E200)</f>
        <v>224.3</v>
      </c>
      <c r="F195" s="21">
        <f>SUM(F196:F200)</f>
        <v>142.29999999999998</v>
      </c>
      <c r="G195" s="22">
        <f>SUM(G196:G200)</f>
        <v>0</v>
      </c>
      <c r="I195" s="36"/>
      <c r="J195" s="32"/>
      <c r="K195" s="33"/>
      <c r="L195" s="35"/>
      <c r="M195" s="35"/>
      <c r="N195" s="34"/>
    </row>
    <row r="196" spans="1:14" ht="12.75" customHeight="1" x14ac:dyDescent="0.25">
      <c r="A196" s="95"/>
      <c r="B196" s="16" t="s">
        <v>23</v>
      </c>
      <c r="C196" s="55" t="s">
        <v>17</v>
      </c>
      <c r="D196" s="15">
        <f t="shared" si="3"/>
        <v>4</v>
      </c>
      <c r="E196" s="15">
        <v>4</v>
      </c>
      <c r="F196" s="15"/>
      <c r="G196" s="57"/>
      <c r="I196" s="36"/>
      <c r="J196" s="32"/>
      <c r="K196" s="33"/>
      <c r="L196" s="35"/>
      <c r="M196" s="35"/>
      <c r="N196" s="34"/>
    </row>
    <row r="197" spans="1:14" ht="12.75" customHeight="1" x14ac:dyDescent="0.25">
      <c r="A197" s="95"/>
      <c r="B197" s="14" t="s">
        <v>16</v>
      </c>
      <c r="C197" s="55" t="s">
        <v>25</v>
      </c>
      <c r="D197" s="15">
        <f t="shared" si="3"/>
        <v>123.6</v>
      </c>
      <c r="E197" s="15">
        <v>123.6</v>
      </c>
      <c r="F197" s="15">
        <v>73.599999999999994</v>
      </c>
      <c r="G197" s="61"/>
      <c r="I197" s="36"/>
      <c r="J197" s="32"/>
      <c r="K197" s="33"/>
      <c r="L197" s="35"/>
      <c r="M197" s="35"/>
      <c r="N197" s="34"/>
    </row>
    <row r="198" spans="1:14" ht="12.75" customHeight="1" x14ac:dyDescent="0.25">
      <c r="A198" s="95"/>
      <c r="B198" s="14" t="s">
        <v>27</v>
      </c>
      <c r="C198" s="55" t="s">
        <v>25</v>
      </c>
      <c r="D198" s="15">
        <f t="shared" si="3"/>
        <v>81.2</v>
      </c>
      <c r="E198" s="15">
        <v>81.2</v>
      </c>
      <c r="F198" s="15">
        <v>61.9</v>
      </c>
      <c r="G198" s="61"/>
      <c r="I198" s="36"/>
      <c r="J198" s="32"/>
      <c r="K198" s="33"/>
      <c r="L198" s="35"/>
      <c r="M198" s="35"/>
      <c r="N198" s="34"/>
    </row>
    <row r="199" spans="1:14" ht="12.75" customHeight="1" x14ac:dyDescent="0.25">
      <c r="A199" s="95"/>
      <c r="B199" s="14" t="s">
        <v>32</v>
      </c>
      <c r="C199" s="55" t="s">
        <v>25</v>
      </c>
      <c r="D199" s="15">
        <f t="shared" si="3"/>
        <v>14</v>
      </c>
      <c r="E199" s="15">
        <v>14</v>
      </c>
      <c r="F199" s="15">
        <v>5.6</v>
      </c>
      <c r="G199" s="61"/>
      <c r="I199" s="36"/>
      <c r="J199" s="32"/>
      <c r="K199" s="33"/>
      <c r="L199" s="35"/>
      <c r="M199" s="35"/>
      <c r="N199" s="34"/>
    </row>
    <row r="200" spans="1:14" ht="12.75" customHeight="1" x14ac:dyDescent="0.25">
      <c r="A200" s="63"/>
      <c r="B200" s="14" t="s">
        <v>24</v>
      </c>
      <c r="C200" s="55" t="s">
        <v>25</v>
      </c>
      <c r="D200" s="15">
        <f>SUM(G200+E200)</f>
        <v>1.5</v>
      </c>
      <c r="E200" s="15">
        <v>1.5</v>
      </c>
      <c r="F200" s="15">
        <v>1.2</v>
      </c>
      <c r="G200" s="61"/>
      <c r="I200" s="36"/>
      <c r="J200" s="32"/>
      <c r="K200" s="33"/>
      <c r="L200" s="35"/>
      <c r="M200" s="35"/>
      <c r="N200" s="34"/>
    </row>
    <row r="201" spans="1:14" ht="15" customHeight="1" x14ac:dyDescent="0.25">
      <c r="A201" s="94" t="s">
        <v>84</v>
      </c>
      <c r="B201" s="19" t="s">
        <v>85</v>
      </c>
      <c r="C201" s="20"/>
      <c r="D201" s="21">
        <f t="shared" ref="D201:D286" si="4">SUM(G201+E201)</f>
        <v>363.29999999999995</v>
      </c>
      <c r="E201" s="21">
        <f>SUM(E202:E208)</f>
        <v>363.29999999999995</v>
      </c>
      <c r="F201" s="21">
        <f>SUM(F202:F208)</f>
        <v>235.5</v>
      </c>
      <c r="G201" s="22">
        <f>SUM(G202:G208)</f>
        <v>0</v>
      </c>
      <c r="I201" s="36"/>
      <c r="J201" s="32"/>
      <c r="K201" s="33"/>
      <c r="L201" s="35"/>
      <c r="M201" s="35"/>
      <c r="N201" s="34"/>
    </row>
    <row r="202" spans="1:14" ht="12.75" customHeight="1" x14ac:dyDescent="0.25">
      <c r="A202" s="95"/>
      <c r="B202" s="16" t="s">
        <v>23</v>
      </c>
      <c r="C202" s="55" t="s">
        <v>17</v>
      </c>
      <c r="D202" s="15">
        <f t="shared" si="4"/>
        <v>9.6</v>
      </c>
      <c r="E202" s="15">
        <v>9.6</v>
      </c>
      <c r="F202" s="15"/>
      <c r="G202" s="57"/>
      <c r="I202" s="36"/>
      <c r="J202" s="32"/>
      <c r="K202" s="33"/>
      <c r="L202" s="35"/>
      <c r="M202" s="35"/>
      <c r="N202" s="34"/>
    </row>
    <row r="203" spans="1:14" ht="12.75" customHeight="1" x14ac:dyDescent="0.25">
      <c r="A203" s="95"/>
      <c r="B203" s="14" t="s">
        <v>16</v>
      </c>
      <c r="C203" s="55" t="s">
        <v>25</v>
      </c>
      <c r="D203" s="15">
        <f t="shared" si="4"/>
        <v>160.19999999999999</v>
      </c>
      <c r="E203" s="15">
        <v>160.19999999999999</v>
      </c>
      <c r="F203" s="15">
        <v>103.4</v>
      </c>
      <c r="G203" s="61"/>
      <c r="I203" s="36"/>
      <c r="J203" s="32"/>
      <c r="K203" s="33"/>
      <c r="L203" s="35"/>
      <c r="M203" s="35"/>
      <c r="N203" s="34"/>
    </row>
    <row r="204" spans="1:14" ht="12.75" customHeight="1" x14ac:dyDescent="0.25">
      <c r="A204" s="95"/>
      <c r="B204" s="14" t="s">
        <v>27</v>
      </c>
      <c r="C204" s="55" t="s">
        <v>25</v>
      </c>
      <c r="D204" s="15">
        <f t="shared" si="4"/>
        <v>161</v>
      </c>
      <c r="E204" s="15">
        <v>161</v>
      </c>
      <c r="F204" s="15">
        <v>121.1</v>
      </c>
      <c r="G204" s="61"/>
      <c r="I204" s="36"/>
      <c r="J204" s="32"/>
      <c r="K204" s="33"/>
      <c r="L204" s="35"/>
      <c r="M204" s="35"/>
      <c r="N204" s="34"/>
    </row>
    <row r="205" spans="1:14" ht="12.75" customHeight="1" x14ac:dyDescent="0.25">
      <c r="A205" s="95"/>
      <c r="B205" s="14" t="s">
        <v>32</v>
      </c>
      <c r="C205" s="55" t="s">
        <v>25</v>
      </c>
      <c r="D205" s="15">
        <f t="shared" si="4"/>
        <v>17.3</v>
      </c>
      <c r="E205" s="15">
        <v>17.3</v>
      </c>
      <c r="F205" s="15">
        <v>5.5</v>
      </c>
      <c r="G205" s="61"/>
      <c r="I205" s="36"/>
      <c r="J205" s="32"/>
      <c r="K205" s="33"/>
      <c r="L205" s="35"/>
      <c r="M205" s="35"/>
      <c r="N205" s="34"/>
    </row>
    <row r="206" spans="1:14" ht="12.75" customHeight="1" x14ac:dyDescent="0.25">
      <c r="A206" s="95"/>
      <c r="B206" s="14" t="s">
        <v>24</v>
      </c>
      <c r="C206" s="55" t="s">
        <v>25</v>
      </c>
      <c r="D206" s="15">
        <f t="shared" si="4"/>
        <v>4.5</v>
      </c>
      <c r="E206" s="15">
        <v>4.5</v>
      </c>
      <c r="F206" s="15">
        <v>3.4</v>
      </c>
      <c r="G206" s="61"/>
      <c r="I206" s="36"/>
      <c r="J206" s="32"/>
      <c r="K206" s="33"/>
      <c r="L206" s="35"/>
      <c r="M206" s="35"/>
      <c r="N206" s="34"/>
    </row>
    <row r="207" spans="1:14" ht="12.75" customHeight="1" x14ac:dyDescent="0.25">
      <c r="A207" s="95"/>
      <c r="B207" s="58" t="s">
        <v>169</v>
      </c>
      <c r="C207" s="55" t="s">
        <v>25</v>
      </c>
      <c r="D207" s="15">
        <f t="shared" si="4"/>
        <v>2.7</v>
      </c>
      <c r="E207" s="15">
        <v>2.7</v>
      </c>
      <c r="F207" s="15">
        <v>2.1</v>
      </c>
      <c r="G207" s="61"/>
      <c r="I207" s="36"/>
      <c r="J207" s="32"/>
      <c r="K207" s="33"/>
      <c r="L207" s="35"/>
      <c r="M207" s="35"/>
      <c r="N207" s="34"/>
    </row>
    <row r="208" spans="1:14" ht="12.75" customHeight="1" x14ac:dyDescent="0.25">
      <c r="A208" s="96"/>
      <c r="B208" s="14" t="s">
        <v>22</v>
      </c>
      <c r="C208" s="55" t="s">
        <v>25</v>
      </c>
      <c r="D208" s="15">
        <f t="shared" si="4"/>
        <v>8</v>
      </c>
      <c r="E208" s="15">
        <v>8</v>
      </c>
      <c r="F208" s="15"/>
      <c r="G208" s="61"/>
      <c r="I208" s="36"/>
      <c r="J208" s="32"/>
      <c r="K208" s="33"/>
      <c r="L208" s="35"/>
      <c r="M208" s="35"/>
      <c r="N208" s="34"/>
    </row>
    <row r="209" spans="1:14" ht="15" customHeight="1" x14ac:dyDescent="0.25">
      <c r="A209" s="94" t="s">
        <v>86</v>
      </c>
      <c r="B209" s="19" t="s">
        <v>87</v>
      </c>
      <c r="C209" s="20"/>
      <c r="D209" s="21">
        <f t="shared" si="4"/>
        <v>312.60000000000002</v>
      </c>
      <c r="E209" s="21">
        <f>SUM(E210:E215)</f>
        <v>312.60000000000002</v>
      </c>
      <c r="F209" s="21">
        <f>SUM(F210:F215)</f>
        <v>208.3</v>
      </c>
      <c r="G209" s="22">
        <f>SUM(G210:G215)</f>
        <v>0</v>
      </c>
      <c r="I209" s="36"/>
      <c r="J209" s="32"/>
      <c r="K209" s="33"/>
      <c r="L209" s="35"/>
      <c r="M209" s="35"/>
      <c r="N209" s="34"/>
    </row>
    <row r="210" spans="1:14" ht="12.75" customHeight="1" x14ac:dyDescent="0.25">
      <c r="A210" s="95"/>
      <c r="B210" s="16" t="s">
        <v>23</v>
      </c>
      <c r="C210" s="55" t="s">
        <v>17</v>
      </c>
      <c r="D210" s="15">
        <f t="shared" si="4"/>
        <v>6.6</v>
      </c>
      <c r="E210" s="15">
        <v>6.6</v>
      </c>
      <c r="F210" s="15"/>
      <c r="G210" s="57"/>
      <c r="I210" s="36"/>
      <c r="J210" s="32"/>
      <c r="K210" s="33"/>
      <c r="L210" s="35"/>
      <c r="M210" s="35"/>
      <c r="N210" s="34"/>
    </row>
    <row r="211" spans="1:14" ht="12.75" customHeight="1" x14ac:dyDescent="0.25">
      <c r="A211" s="95"/>
      <c r="B211" s="14" t="s">
        <v>16</v>
      </c>
      <c r="C211" s="55" t="s">
        <v>25</v>
      </c>
      <c r="D211" s="15">
        <f t="shared" si="4"/>
        <v>133.69999999999999</v>
      </c>
      <c r="E211" s="15">
        <v>133.69999999999999</v>
      </c>
      <c r="F211" s="15">
        <v>79.5</v>
      </c>
      <c r="G211" s="61"/>
      <c r="I211" s="36"/>
      <c r="J211" s="32"/>
      <c r="K211" s="33"/>
      <c r="L211" s="35"/>
      <c r="M211" s="35"/>
      <c r="N211" s="34"/>
    </row>
    <row r="212" spans="1:14" ht="12.75" customHeight="1" x14ac:dyDescent="0.25">
      <c r="A212" s="95"/>
      <c r="B212" s="14" t="s">
        <v>27</v>
      </c>
      <c r="C212" s="55" t="s">
        <v>25</v>
      </c>
      <c r="D212" s="15">
        <f t="shared" si="4"/>
        <v>164.2</v>
      </c>
      <c r="E212" s="15">
        <v>164.2</v>
      </c>
      <c r="F212" s="15">
        <v>123.9</v>
      </c>
      <c r="G212" s="61"/>
      <c r="I212" s="36"/>
      <c r="J212" s="32"/>
      <c r="K212" s="33"/>
      <c r="L212" s="35"/>
      <c r="M212" s="35"/>
      <c r="N212" s="34"/>
    </row>
    <row r="213" spans="1:14" ht="12.75" customHeight="1" x14ac:dyDescent="0.25">
      <c r="A213" s="95"/>
      <c r="B213" s="14" t="s">
        <v>24</v>
      </c>
      <c r="C213" s="55" t="s">
        <v>25</v>
      </c>
      <c r="D213" s="15">
        <f>SUM(G213+E213)</f>
        <v>4.5</v>
      </c>
      <c r="E213" s="15">
        <v>4.5</v>
      </c>
      <c r="F213" s="15">
        <v>3.4</v>
      </c>
      <c r="G213" s="61"/>
      <c r="I213" s="36"/>
      <c r="J213" s="32"/>
      <c r="K213" s="33"/>
      <c r="L213" s="35"/>
      <c r="M213" s="35"/>
      <c r="N213" s="34"/>
    </row>
    <row r="214" spans="1:14" ht="12.75" customHeight="1" x14ac:dyDescent="0.25">
      <c r="A214" s="95"/>
      <c r="B214" s="58" t="s">
        <v>169</v>
      </c>
      <c r="C214" s="55" t="s">
        <v>25</v>
      </c>
      <c r="D214" s="15">
        <f>SUM(G214+E214)</f>
        <v>2</v>
      </c>
      <c r="E214" s="15">
        <v>2</v>
      </c>
      <c r="F214" s="15">
        <v>1.5</v>
      </c>
      <c r="G214" s="61"/>
      <c r="I214" s="36"/>
      <c r="J214" s="32"/>
      <c r="K214" s="33"/>
      <c r="L214" s="35"/>
      <c r="M214" s="35"/>
      <c r="N214" s="34"/>
    </row>
    <row r="215" spans="1:14" ht="12.75" customHeight="1" x14ac:dyDescent="0.25">
      <c r="A215" s="96"/>
      <c r="B215" s="14" t="s">
        <v>22</v>
      </c>
      <c r="C215" s="55" t="s">
        <v>25</v>
      </c>
      <c r="D215" s="15">
        <f t="shared" si="4"/>
        <v>1.6</v>
      </c>
      <c r="E215" s="15">
        <v>1.6</v>
      </c>
      <c r="F215" s="15"/>
      <c r="G215" s="61"/>
      <c r="I215" s="36"/>
      <c r="J215" s="32"/>
      <c r="K215" s="33"/>
      <c r="L215" s="35"/>
      <c r="M215" s="35"/>
      <c r="N215" s="34"/>
    </row>
    <row r="216" spans="1:14" ht="15" customHeight="1" x14ac:dyDescent="0.25">
      <c r="A216" s="94" t="s">
        <v>88</v>
      </c>
      <c r="B216" s="19" t="s">
        <v>89</v>
      </c>
      <c r="C216" s="20"/>
      <c r="D216" s="21">
        <f t="shared" si="4"/>
        <v>368.99999999999994</v>
      </c>
      <c r="E216" s="21">
        <f>SUM(E217:E223)</f>
        <v>368.99999999999994</v>
      </c>
      <c r="F216" s="21">
        <f>SUM(F217:F223)</f>
        <v>228.6</v>
      </c>
      <c r="G216" s="22">
        <f>SUM(G217:G223)</f>
        <v>0</v>
      </c>
      <c r="I216" s="36"/>
      <c r="J216" s="32"/>
      <c r="K216" s="33"/>
      <c r="L216" s="35"/>
      <c r="M216" s="35"/>
      <c r="N216" s="34"/>
    </row>
    <row r="217" spans="1:14" ht="12.75" customHeight="1" x14ac:dyDescent="0.25">
      <c r="A217" s="95"/>
      <c r="B217" s="16" t="s">
        <v>23</v>
      </c>
      <c r="C217" s="55" t="s">
        <v>17</v>
      </c>
      <c r="D217" s="15">
        <f t="shared" si="4"/>
        <v>15.8</v>
      </c>
      <c r="E217" s="15">
        <v>15.8</v>
      </c>
      <c r="F217" s="15"/>
      <c r="G217" s="57"/>
      <c r="I217" s="36"/>
      <c r="J217" s="32"/>
      <c r="K217" s="33"/>
      <c r="L217" s="35"/>
      <c r="M217" s="35"/>
      <c r="N217" s="34"/>
    </row>
    <row r="218" spans="1:14" ht="12.75" customHeight="1" x14ac:dyDescent="0.25">
      <c r="A218" s="95"/>
      <c r="B218" s="14" t="s">
        <v>16</v>
      </c>
      <c r="C218" s="55" t="s">
        <v>25</v>
      </c>
      <c r="D218" s="15">
        <f t="shared" si="4"/>
        <v>122.8</v>
      </c>
      <c r="E218" s="15">
        <v>122.8</v>
      </c>
      <c r="F218" s="15">
        <v>65.599999999999994</v>
      </c>
      <c r="G218" s="61"/>
      <c r="I218" s="36"/>
      <c r="J218" s="32"/>
      <c r="K218" s="33"/>
      <c r="L218" s="35"/>
      <c r="M218" s="35"/>
      <c r="N218" s="34"/>
    </row>
    <row r="219" spans="1:14" ht="12.75" customHeight="1" x14ac:dyDescent="0.25">
      <c r="A219" s="95"/>
      <c r="B219" s="14" t="s">
        <v>27</v>
      </c>
      <c r="C219" s="55" t="s">
        <v>25</v>
      </c>
      <c r="D219" s="15">
        <f t="shared" si="4"/>
        <v>194.7</v>
      </c>
      <c r="E219" s="15">
        <v>194.7</v>
      </c>
      <c r="F219" s="15">
        <v>146.69999999999999</v>
      </c>
      <c r="G219" s="61"/>
      <c r="I219" s="36"/>
      <c r="J219" s="32"/>
      <c r="K219" s="33"/>
      <c r="L219" s="35"/>
      <c r="M219" s="35"/>
      <c r="N219" s="34"/>
    </row>
    <row r="220" spans="1:14" ht="12.75" customHeight="1" x14ac:dyDescent="0.25">
      <c r="A220" s="95"/>
      <c r="B220" s="14" t="s">
        <v>32</v>
      </c>
      <c r="C220" s="55" t="s">
        <v>25</v>
      </c>
      <c r="D220" s="15">
        <f t="shared" si="4"/>
        <v>23.1</v>
      </c>
      <c r="E220" s="15">
        <v>23.1</v>
      </c>
      <c r="F220" s="15">
        <v>10.8</v>
      </c>
      <c r="G220" s="61"/>
      <c r="I220" s="36"/>
      <c r="J220" s="32"/>
      <c r="K220" s="33"/>
      <c r="L220" s="35"/>
      <c r="M220" s="35"/>
      <c r="N220" s="34"/>
    </row>
    <row r="221" spans="1:14" ht="12.75" customHeight="1" x14ac:dyDescent="0.25">
      <c r="A221" s="95"/>
      <c r="B221" s="14" t="s">
        <v>24</v>
      </c>
      <c r="C221" s="55" t="s">
        <v>25</v>
      </c>
      <c r="D221" s="15">
        <f t="shared" si="4"/>
        <v>5.3</v>
      </c>
      <c r="E221" s="15">
        <v>5.3</v>
      </c>
      <c r="F221" s="15">
        <v>4</v>
      </c>
      <c r="G221" s="61"/>
      <c r="I221" s="36"/>
      <c r="J221" s="32"/>
      <c r="K221" s="33"/>
      <c r="L221" s="35"/>
      <c r="M221" s="35"/>
      <c r="N221" s="34"/>
    </row>
    <row r="222" spans="1:14" ht="12.75" customHeight="1" x14ac:dyDescent="0.25">
      <c r="A222" s="95"/>
      <c r="B222" s="58" t="s">
        <v>169</v>
      </c>
      <c r="C222" s="55" t="s">
        <v>25</v>
      </c>
      <c r="D222" s="15">
        <f t="shared" si="4"/>
        <v>1.9</v>
      </c>
      <c r="E222" s="15">
        <v>1.9</v>
      </c>
      <c r="F222" s="15">
        <v>1.5</v>
      </c>
      <c r="G222" s="61"/>
      <c r="I222" s="36"/>
      <c r="J222" s="32"/>
      <c r="K222" s="33"/>
      <c r="L222" s="35"/>
      <c r="M222" s="35"/>
      <c r="N222" s="34"/>
    </row>
    <row r="223" spans="1:14" ht="12.75" customHeight="1" x14ac:dyDescent="0.25">
      <c r="A223" s="96"/>
      <c r="B223" s="14" t="s">
        <v>22</v>
      </c>
      <c r="C223" s="55" t="s">
        <v>25</v>
      </c>
      <c r="D223" s="15">
        <f t="shared" si="4"/>
        <v>5.4</v>
      </c>
      <c r="E223" s="15">
        <v>5.4</v>
      </c>
      <c r="F223" s="15"/>
      <c r="G223" s="61"/>
      <c r="I223" s="36"/>
      <c r="J223" s="32"/>
      <c r="K223" s="33"/>
      <c r="L223" s="35"/>
      <c r="M223" s="35"/>
      <c r="N223" s="34"/>
    </row>
    <row r="224" spans="1:14" ht="15" customHeight="1" x14ac:dyDescent="0.25">
      <c r="A224" s="94" t="s">
        <v>90</v>
      </c>
      <c r="B224" s="19" t="s">
        <v>91</v>
      </c>
      <c r="C224" s="20"/>
      <c r="D224" s="21">
        <f t="shared" si="4"/>
        <v>402</v>
      </c>
      <c r="E224" s="21">
        <f>SUM(E225:E231)</f>
        <v>402</v>
      </c>
      <c r="F224" s="21">
        <f>SUM(F225:F231)</f>
        <v>261.59999999999997</v>
      </c>
      <c r="G224" s="22">
        <f>SUM(G225:G231)</f>
        <v>0</v>
      </c>
      <c r="I224" s="36"/>
      <c r="J224" s="32"/>
      <c r="K224" s="33"/>
      <c r="L224" s="35"/>
      <c r="M224" s="35"/>
      <c r="N224" s="34"/>
    </row>
    <row r="225" spans="1:14" ht="12.75" customHeight="1" x14ac:dyDescent="0.25">
      <c r="A225" s="95"/>
      <c r="B225" s="16" t="s">
        <v>23</v>
      </c>
      <c r="C225" s="55" t="s">
        <v>17</v>
      </c>
      <c r="D225" s="15">
        <f t="shared" si="4"/>
        <v>11</v>
      </c>
      <c r="E225" s="15">
        <v>11</v>
      </c>
      <c r="F225" s="15"/>
      <c r="G225" s="57"/>
      <c r="I225" s="36"/>
      <c r="J225" s="32"/>
      <c r="K225" s="33"/>
      <c r="L225" s="35"/>
      <c r="M225" s="35"/>
      <c r="N225" s="34"/>
    </row>
    <row r="226" spans="1:14" ht="12.75" customHeight="1" x14ac:dyDescent="0.25">
      <c r="A226" s="95"/>
      <c r="B226" s="14" t="s">
        <v>16</v>
      </c>
      <c r="C226" s="55" t="s">
        <v>25</v>
      </c>
      <c r="D226" s="15">
        <f t="shared" si="4"/>
        <v>116.8</v>
      </c>
      <c r="E226" s="15">
        <v>116.8</v>
      </c>
      <c r="F226" s="15">
        <v>74.599999999999994</v>
      </c>
      <c r="G226" s="61"/>
      <c r="I226" s="36"/>
      <c r="J226" s="32"/>
      <c r="K226" s="33"/>
      <c r="L226" s="35"/>
      <c r="M226" s="35"/>
      <c r="N226" s="34"/>
    </row>
    <row r="227" spans="1:14" ht="12.75" customHeight="1" x14ac:dyDescent="0.25">
      <c r="A227" s="95"/>
      <c r="B227" s="14" t="s">
        <v>27</v>
      </c>
      <c r="C227" s="55" t="s">
        <v>25</v>
      </c>
      <c r="D227" s="15">
        <f t="shared" si="4"/>
        <v>233.3</v>
      </c>
      <c r="E227" s="15">
        <v>233.3</v>
      </c>
      <c r="F227" s="15">
        <v>175.1</v>
      </c>
      <c r="G227" s="61"/>
      <c r="J227" s="32"/>
      <c r="K227" s="33"/>
      <c r="L227" s="35"/>
      <c r="M227" s="35"/>
      <c r="N227" s="34"/>
    </row>
    <row r="228" spans="1:14" ht="12.75" customHeight="1" x14ac:dyDescent="0.25">
      <c r="A228" s="95"/>
      <c r="B228" s="14" t="s">
        <v>32</v>
      </c>
      <c r="C228" s="55" t="s">
        <v>25</v>
      </c>
      <c r="D228" s="15">
        <f t="shared" si="4"/>
        <v>22.5</v>
      </c>
      <c r="E228" s="15">
        <v>22.5</v>
      </c>
      <c r="F228" s="15">
        <v>5.5</v>
      </c>
      <c r="G228" s="61"/>
      <c r="J228" s="32"/>
      <c r="K228" s="33"/>
      <c r="L228" s="35"/>
      <c r="M228" s="35"/>
      <c r="N228" s="34"/>
    </row>
    <row r="229" spans="1:14" ht="12.75" customHeight="1" x14ac:dyDescent="0.25">
      <c r="A229" s="95"/>
      <c r="B229" s="14" t="s">
        <v>24</v>
      </c>
      <c r="C229" s="55" t="s">
        <v>25</v>
      </c>
      <c r="D229" s="15">
        <f>SUM(G229+E229)</f>
        <v>6.4</v>
      </c>
      <c r="E229" s="15">
        <v>6.4</v>
      </c>
      <c r="F229" s="15">
        <v>4.9000000000000004</v>
      </c>
      <c r="G229" s="61"/>
      <c r="J229" s="32"/>
      <c r="K229" s="33"/>
      <c r="L229" s="35"/>
      <c r="M229" s="35"/>
      <c r="N229" s="34"/>
    </row>
    <row r="230" spans="1:14" ht="12.75" customHeight="1" x14ac:dyDescent="0.25">
      <c r="A230" s="95"/>
      <c r="B230" s="58" t="s">
        <v>169</v>
      </c>
      <c r="C230" s="55" t="s">
        <v>25</v>
      </c>
      <c r="D230" s="15">
        <f>SUM(G230+E230)</f>
        <v>2</v>
      </c>
      <c r="E230" s="15">
        <v>2</v>
      </c>
      <c r="F230" s="15">
        <v>1.5</v>
      </c>
      <c r="G230" s="61"/>
      <c r="J230" s="32"/>
      <c r="K230" s="33"/>
      <c r="L230" s="35"/>
      <c r="M230" s="35"/>
      <c r="N230" s="34"/>
    </row>
    <row r="231" spans="1:14" ht="12.75" customHeight="1" x14ac:dyDescent="0.25">
      <c r="A231" s="96"/>
      <c r="B231" s="14" t="s">
        <v>22</v>
      </c>
      <c r="C231" s="55" t="s">
        <v>25</v>
      </c>
      <c r="D231" s="15">
        <f t="shared" si="4"/>
        <v>10</v>
      </c>
      <c r="E231" s="15">
        <v>10</v>
      </c>
      <c r="F231" s="15"/>
      <c r="G231" s="61"/>
      <c r="J231" s="32"/>
      <c r="K231" s="33"/>
      <c r="L231" s="35"/>
      <c r="M231" s="35"/>
      <c r="N231" s="34"/>
    </row>
    <row r="232" spans="1:14" ht="15" customHeight="1" x14ac:dyDescent="0.25">
      <c r="A232" s="94" t="s">
        <v>92</v>
      </c>
      <c r="B232" s="19" t="s">
        <v>93</v>
      </c>
      <c r="C232" s="20"/>
      <c r="D232" s="21">
        <f t="shared" si="4"/>
        <v>456.6</v>
      </c>
      <c r="E232" s="21">
        <f>SUM(E233:E239)</f>
        <v>449.6</v>
      </c>
      <c r="F232" s="21">
        <f>SUM(F233:F239)</f>
        <v>285.60000000000002</v>
      </c>
      <c r="G232" s="21">
        <f>SUM(G233:G239)</f>
        <v>7</v>
      </c>
      <c r="J232" s="32"/>
      <c r="K232" s="33"/>
      <c r="L232" s="35"/>
      <c r="M232" s="35"/>
      <c r="N232" s="34"/>
    </row>
    <row r="233" spans="1:14" ht="12.75" customHeight="1" x14ac:dyDescent="0.25">
      <c r="A233" s="95"/>
      <c r="B233" s="16" t="s">
        <v>23</v>
      </c>
      <c r="C233" s="55" t="s">
        <v>17</v>
      </c>
      <c r="D233" s="15">
        <f t="shared" si="4"/>
        <v>8.9</v>
      </c>
      <c r="E233" s="15">
        <v>8.9</v>
      </c>
      <c r="F233" s="15"/>
      <c r="G233" s="57"/>
      <c r="J233" s="32"/>
      <c r="K233" s="33"/>
      <c r="L233" s="35"/>
      <c r="M233" s="35"/>
      <c r="N233" s="34"/>
    </row>
    <row r="234" spans="1:14" ht="12.75" customHeight="1" x14ac:dyDescent="0.25">
      <c r="A234" s="95"/>
      <c r="B234" s="14" t="s">
        <v>16</v>
      </c>
      <c r="C234" s="55" t="s">
        <v>25</v>
      </c>
      <c r="D234" s="15">
        <f t="shared" si="4"/>
        <v>194.1</v>
      </c>
      <c r="E234" s="15">
        <v>187.1</v>
      </c>
      <c r="F234" s="15">
        <v>111.7</v>
      </c>
      <c r="G234" s="15">
        <v>7</v>
      </c>
      <c r="J234" s="32"/>
      <c r="K234" s="33"/>
      <c r="L234" s="35"/>
      <c r="M234" s="35"/>
      <c r="N234" s="34"/>
    </row>
    <row r="235" spans="1:14" ht="12.75" customHeight="1" x14ac:dyDescent="0.25">
      <c r="A235" s="95"/>
      <c r="B235" s="14" t="s">
        <v>27</v>
      </c>
      <c r="C235" s="55" t="s">
        <v>25</v>
      </c>
      <c r="D235" s="15">
        <f t="shared" si="4"/>
        <v>223</v>
      </c>
      <c r="E235" s="15">
        <v>223</v>
      </c>
      <c r="F235" s="15">
        <v>167.2</v>
      </c>
      <c r="G235" s="61"/>
      <c r="J235" s="32"/>
      <c r="K235" s="33"/>
      <c r="L235" s="35"/>
      <c r="M235" s="35"/>
      <c r="N235" s="34"/>
    </row>
    <row r="236" spans="1:14" ht="12.75" customHeight="1" x14ac:dyDescent="0.25">
      <c r="A236" s="95"/>
      <c r="B236" s="14" t="s">
        <v>32</v>
      </c>
      <c r="C236" s="55" t="s">
        <v>25</v>
      </c>
      <c r="D236" s="15">
        <f t="shared" si="4"/>
        <v>3.4</v>
      </c>
      <c r="E236" s="15">
        <v>3.4</v>
      </c>
      <c r="F236" s="15"/>
      <c r="G236" s="61"/>
      <c r="J236" s="32"/>
      <c r="K236" s="33"/>
      <c r="L236" s="35"/>
      <c r="M236" s="35"/>
      <c r="N236" s="34"/>
    </row>
    <row r="237" spans="1:14" ht="12.75" customHeight="1" x14ac:dyDescent="0.25">
      <c r="A237" s="95"/>
      <c r="B237" s="14" t="s">
        <v>24</v>
      </c>
      <c r="C237" s="55" t="s">
        <v>25</v>
      </c>
      <c r="D237" s="15">
        <f t="shared" si="4"/>
        <v>6.1</v>
      </c>
      <c r="E237" s="15">
        <v>6.1</v>
      </c>
      <c r="F237" s="15">
        <v>4.5999999999999996</v>
      </c>
      <c r="G237" s="61"/>
      <c r="J237" s="32"/>
      <c r="K237" s="33"/>
      <c r="L237" s="35"/>
      <c r="M237" s="35"/>
      <c r="N237" s="34"/>
    </row>
    <row r="238" spans="1:14" ht="12.75" customHeight="1" x14ac:dyDescent="0.25">
      <c r="A238" s="95"/>
      <c r="B238" s="58" t="s">
        <v>169</v>
      </c>
      <c r="C238" s="55" t="s">
        <v>25</v>
      </c>
      <c r="D238" s="15">
        <f t="shared" si="4"/>
        <v>2.8</v>
      </c>
      <c r="E238" s="15">
        <v>2.8</v>
      </c>
      <c r="F238" s="15">
        <v>2.1</v>
      </c>
      <c r="G238" s="61"/>
      <c r="J238" s="32"/>
      <c r="K238" s="33"/>
      <c r="L238" s="35"/>
      <c r="M238" s="35"/>
      <c r="N238" s="34"/>
    </row>
    <row r="239" spans="1:14" ht="12.75" customHeight="1" x14ac:dyDescent="0.25">
      <c r="A239" s="96"/>
      <c r="B239" s="14" t="s">
        <v>22</v>
      </c>
      <c r="C239" s="55" t="s">
        <v>25</v>
      </c>
      <c r="D239" s="15">
        <f t="shared" si="4"/>
        <v>18.3</v>
      </c>
      <c r="E239" s="15">
        <v>18.3</v>
      </c>
      <c r="F239" s="15"/>
      <c r="G239" s="61"/>
      <c r="J239" s="32"/>
      <c r="K239" s="33"/>
      <c r="L239" s="35"/>
      <c r="M239" s="35"/>
      <c r="N239" s="34"/>
    </row>
    <row r="240" spans="1:14" ht="15" customHeight="1" x14ac:dyDescent="0.25">
      <c r="A240" s="94" t="s">
        <v>94</v>
      </c>
      <c r="B240" s="19" t="s">
        <v>95</v>
      </c>
      <c r="C240" s="20"/>
      <c r="D240" s="21">
        <f t="shared" si="4"/>
        <v>444.3</v>
      </c>
      <c r="E240" s="21">
        <f>SUM(E241:E247)</f>
        <v>444.3</v>
      </c>
      <c r="F240" s="21">
        <f>SUM(F241:F247)</f>
        <v>267.8</v>
      </c>
      <c r="G240" s="22">
        <f>SUM(G241:G247)</f>
        <v>0</v>
      </c>
      <c r="J240" s="32"/>
      <c r="K240" s="33"/>
      <c r="L240" s="35"/>
      <c r="M240" s="35"/>
      <c r="N240" s="34"/>
    </row>
    <row r="241" spans="1:20" ht="12.75" customHeight="1" x14ac:dyDescent="0.25">
      <c r="A241" s="95"/>
      <c r="B241" s="16" t="s">
        <v>23</v>
      </c>
      <c r="C241" s="55" t="s">
        <v>17</v>
      </c>
      <c r="D241" s="15">
        <f t="shared" si="4"/>
        <v>19.5</v>
      </c>
      <c r="E241" s="15">
        <v>19.5</v>
      </c>
      <c r="F241" s="15"/>
      <c r="G241" s="57"/>
      <c r="J241" s="32"/>
      <c r="K241" s="33"/>
      <c r="L241" s="35"/>
      <c r="M241" s="35"/>
      <c r="N241" s="34"/>
    </row>
    <row r="242" spans="1:20" ht="12.75" customHeight="1" x14ac:dyDescent="0.25">
      <c r="A242" s="95"/>
      <c r="B242" s="14" t="s">
        <v>16</v>
      </c>
      <c r="C242" s="55" t="s">
        <v>25</v>
      </c>
      <c r="D242" s="15">
        <f t="shared" si="4"/>
        <v>172.2</v>
      </c>
      <c r="E242" s="15">
        <v>172.2</v>
      </c>
      <c r="F242" s="15">
        <v>90.2</v>
      </c>
      <c r="G242" s="61"/>
      <c r="J242" s="32"/>
      <c r="K242" s="33"/>
      <c r="L242" s="34"/>
      <c r="M242" s="34"/>
      <c r="N242" s="34"/>
    </row>
    <row r="243" spans="1:20" ht="12.75" customHeight="1" x14ac:dyDescent="0.25">
      <c r="A243" s="95"/>
      <c r="B243" s="14" t="s">
        <v>27</v>
      </c>
      <c r="C243" s="55" t="s">
        <v>25</v>
      </c>
      <c r="D243" s="15">
        <f t="shared" si="4"/>
        <v>221.3</v>
      </c>
      <c r="E243" s="15">
        <v>221.3</v>
      </c>
      <c r="F243" s="15">
        <v>166.1</v>
      </c>
      <c r="G243" s="61"/>
      <c r="J243" s="34"/>
      <c r="K243" s="34"/>
      <c r="L243" s="34"/>
      <c r="M243" s="34"/>
      <c r="N243" s="37"/>
      <c r="O243" s="32"/>
      <c r="P243" s="33"/>
      <c r="Q243" s="35"/>
      <c r="R243" s="35"/>
      <c r="S243" s="35"/>
      <c r="T243" s="35"/>
    </row>
    <row r="244" spans="1:20" ht="12.75" customHeight="1" x14ac:dyDescent="0.25">
      <c r="A244" s="95"/>
      <c r="B244" s="14" t="s">
        <v>32</v>
      </c>
      <c r="C244" s="55" t="s">
        <v>25</v>
      </c>
      <c r="D244" s="15">
        <f t="shared" si="4"/>
        <v>17.2</v>
      </c>
      <c r="E244" s="15">
        <v>17.2</v>
      </c>
      <c r="F244" s="15">
        <v>5</v>
      </c>
      <c r="G244" s="61"/>
      <c r="J244" s="34"/>
      <c r="K244" s="34"/>
      <c r="L244" s="34"/>
      <c r="M244" s="34"/>
      <c r="N244" s="37"/>
      <c r="O244" s="32"/>
      <c r="P244" s="33"/>
      <c r="Q244" s="35"/>
      <c r="R244" s="35"/>
      <c r="S244" s="35"/>
      <c r="T244" s="35"/>
    </row>
    <row r="245" spans="1:20" ht="12.75" customHeight="1" x14ac:dyDescent="0.25">
      <c r="A245" s="95"/>
      <c r="B245" s="14" t="s">
        <v>24</v>
      </c>
      <c r="C245" s="55" t="s">
        <v>25</v>
      </c>
      <c r="D245" s="15">
        <f t="shared" si="4"/>
        <v>6.1</v>
      </c>
      <c r="E245" s="15">
        <v>6.1</v>
      </c>
      <c r="F245" s="15">
        <v>4.7</v>
      </c>
      <c r="G245" s="61"/>
      <c r="J245" s="34"/>
      <c r="K245" s="34"/>
      <c r="L245" s="34"/>
      <c r="M245" s="34"/>
      <c r="N245" s="37"/>
      <c r="O245" s="32"/>
      <c r="P245" s="33"/>
      <c r="Q245" s="35"/>
      <c r="R245" s="35"/>
      <c r="S245" s="35"/>
      <c r="T245" s="35"/>
    </row>
    <row r="246" spans="1:20" ht="12.75" customHeight="1" x14ac:dyDescent="0.25">
      <c r="A246" s="95"/>
      <c r="B246" s="58" t="s">
        <v>169</v>
      </c>
      <c r="C246" s="55" t="s">
        <v>25</v>
      </c>
      <c r="D246" s="15">
        <f t="shared" si="4"/>
        <v>2.4</v>
      </c>
      <c r="E246" s="15">
        <v>2.4</v>
      </c>
      <c r="F246" s="15">
        <v>1.8</v>
      </c>
      <c r="G246" s="61"/>
      <c r="J246" s="34"/>
      <c r="K246" s="34"/>
      <c r="L246" s="34"/>
      <c r="M246" s="34"/>
      <c r="N246" s="37"/>
      <c r="O246" s="32"/>
      <c r="P246" s="33"/>
      <c r="Q246" s="35"/>
      <c r="R246" s="35"/>
      <c r="S246" s="35"/>
      <c r="T246" s="35"/>
    </row>
    <row r="247" spans="1:20" ht="12.75" customHeight="1" x14ac:dyDescent="0.25">
      <c r="A247" s="96"/>
      <c r="B247" s="14" t="s">
        <v>22</v>
      </c>
      <c r="C247" s="55" t="s">
        <v>25</v>
      </c>
      <c r="D247" s="15">
        <f t="shared" si="4"/>
        <v>5.6</v>
      </c>
      <c r="E247" s="15">
        <v>5.6</v>
      </c>
      <c r="F247" s="15"/>
      <c r="G247" s="61"/>
      <c r="J247" s="34"/>
      <c r="K247" s="34"/>
      <c r="L247" s="34"/>
      <c r="M247" s="34"/>
      <c r="N247" s="37"/>
      <c r="O247" s="32"/>
      <c r="P247" s="33"/>
      <c r="Q247" s="35"/>
      <c r="R247" s="35"/>
      <c r="S247" s="35"/>
      <c r="T247" s="35"/>
    </row>
    <row r="248" spans="1:20" ht="15" customHeight="1" x14ac:dyDescent="0.25">
      <c r="A248" s="94" t="s">
        <v>96</v>
      </c>
      <c r="B248" s="19" t="s">
        <v>97</v>
      </c>
      <c r="C248" s="20"/>
      <c r="D248" s="21">
        <f t="shared" si="4"/>
        <v>425.20000000000005</v>
      </c>
      <c r="E248" s="21">
        <f>SUM(E249:E255)</f>
        <v>425.20000000000005</v>
      </c>
      <c r="F248" s="21">
        <f>SUM(F249:F255)</f>
        <v>275.40000000000003</v>
      </c>
      <c r="G248" s="22">
        <f>SUM(G249:G255)</f>
        <v>0</v>
      </c>
      <c r="J248" s="34"/>
      <c r="K248" s="34"/>
      <c r="L248" s="34"/>
      <c r="M248" s="34"/>
      <c r="N248" s="37"/>
      <c r="O248" s="32"/>
      <c r="P248" s="33"/>
      <c r="Q248" s="35"/>
      <c r="R248" s="35"/>
      <c r="S248" s="35"/>
      <c r="T248" s="35"/>
    </row>
    <row r="249" spans="1:20" ht="12.75" customHeight="1" x14ac:dyDescent="0.25">
      <c r="A249" s="95"/>
      <c r="B249" s="16" t="s">
        <v>23</v>
      </c>
      <c r="C249" s="55" t="s">
        <v>17</v>
      </c>
      <c r="D249" s="15">
        <f t="shared" si="4"/>
        <v>10</v>
      </c>
      <c r="E249" s="15">
        <v>10</v>
      </c>
      <c r="F249" s="15"/>
      <c r="G249" s="57"/>
      <c r="N249" s="37"/>
      <c r="O249" s="32"/>
      <c r="P249" s="33"/>
      <c r="Q249" s="35"/>
      <c r="R249" s="35"/>
      <c r="S249" s="35"/>
      <c r="T249" s="35"/>
    </row>
    <row r="250" spans="1:20" ht="12.75" customHeight="1" x14ac:dyDescent="0.25">
      <c r="A250" s="95"/>
      <c r="B250" s="14" t="s">
        <v>16</v>
      </c>
      <c r="C250" s="55" t="s">
        <v>25</v>
      </c>
      <c r="D250" s="15">
        <f t="shared" si="4"/>
        <v>168</v>
      </c>
      <c r="E250" s="15">
        <v>168</v>
      </c>
      <c r="F250" s="15">
        <v>101.9</v>
      </c>
      <c r="G250" s="61"/>
      <c r="N250" s="37"/>
      <c r="O250" s="32"/>
      <c r="P250" s="33"/>
      <c r="Q250" s="35"/>
      <c r="R250" s="35"/>
      <c r="S250" s="35"/>
      <c r="T250" s="35"/>
    </row>
    <row r="251" spans="1:20" ht="12.75" customHeight="1" x14ac:dyDescent="0.25">
      <c r="A251" s="95"/>
      <c r="B251" s="14" t="s">
        <v>27</v>
      </c>
      <c r="C251" s="55" t="s">
        <v>25</v>
      </c>
      <c r="D251" s="15">
        <f t="shared" si="4"/>
        <v>214.1</v>
      </c>
      <c r="E251" s="15">
        <v>214.1</v>
      </c>
      <c r="F251" s="15">
        <v>161.4</v>
      </c>
      <c r="G251" s="61"/>
      <c r="N251" s="37"/>
      <c r="O251" s="32"/>
      <c r="P251" s="33"/>
      <c r="Q251" s="35"/>
      <c r="R251" s="35"/>
      <c r="S251" s="35"/>
      <c r="T251" s="35"/>
    </row>
    <row r="252" spans="1:20" ht="12.75" customHeight="1" x14ac:dyDescent="0.25">
      <c r="A252" s="95"/>
      <c r="B252" s="14" t="s">
        <v>32</v>
      </c>
      <c r="C252" s="55" t="s">
        <v>25</v>
      </c>
      <c r="D252" s="15">
        <f t="shared" si="4"/>
        <v>12.6</v>
      </c>
      <c r="E252" s="15">
        <v>12.6</v>
      </c>
      <c r="F252" s="15">
        <v>5.6</v>
      </c>
      <c r="G252" s="61"/>
      <c r="N252" s="37"/>
      <c r="O252" s="32"/>
      <c r="P252" s="33"/>
      <c r="Q252" s="35"/>
      <c r="R252" s="35"/>
      <c r="S252" s="35"/>
      <c r="T252" s="35"/>
    </row>
    <row r="253" spans="1:20" ht="12.75" customHeight="1" x14ac:dyDescent="0.25">
      <c r="A253" s="95"/>
      <c r="B253" s="14" t="s">
        <v>24</v>
      </c>
      <c r="C253" s="55" t="s">
        <v>25</v>
      </c>
      <c r="D253" s="15">
        <f>SUM(G253+E253)</f>
        <v>5.9</v>
      </c>
      <c r="E253" s="15">
        <v>5.9</v>
      </c>
      <c r="F253" s="15">
        <v>4.5</v>
      </c>
      <c r="G253" s="61"/>
      <c r="N253" s="37"/>
      <c r="O253" s="32"/>
      <c r="P253" s="33"/>
      <c r="Q253" s="35"/>
      <c r="R253" s="35"/>
      <c r="S253" s="35"/>
      <c r="T253" s="35"/>
    </row>
    <row r="254" spans="1:20" ht="12.75" customHeight="1" x14ac:dyDescent="0.25">
      <c r="A254" s="95"/>
      <c r="B254" s="58" t="s">
        <v>169</v>
      </c>
      <c r="C254" s="55" t="s">
        <v>25</v>
      </c>
      <c r="D254" s="15">
        <f>SUM(G254+E254)</f>
        <v>2.6</v>
      </c>
      <c r="E254" s="15">
        <v>2.6</v>
      </c>
      <c r="F254" s="15">
        <v>2</v>
      </c>
      <c r="G254" s="61"/>
      <c r="N254" s="37"/>
      <c r="O254" s="32"/>
      <c r="P254" s="33"/>
      <c r="Q254" s="35"/>
      <c r="R254" s="35"/>
      <c r="S254" s="35"/>
      <c r="T254" s="35"/>
    </row>
    <row r="255" spans="1:20" ht="12.75" customHeight="1" x14ac:dyDescent="0.25">
      <c r="A255" s="96"/>
      <c r="B255" s="14" t="s">
        <v>22</v>
      </c>
      <c r="C255" s="55" t="s">
        <v>25</v>
      </c>
      <c r="D255" s="15">
        <f t="shared" si="4"/>
        <v>12</v>
      </c>
      <c r="E255" s="15">
        <v>12</v>
      </c>
      <c r="F255" s="15"/>
      <c r="G255" s="61"/>
      <c r="N255" s="37"/>
      <c r="O255" s="32"/>
      <c r="P255" s="33"/>
      <c r="Q255" s="35"/>
      <c r="R255" s="35"/>
      <c r="S255" s="35"/>
      <c r="T255" s="35"/>
    </row>
    <row r="256" spans="1:20" ht="15" customHeight="1" x14ac:dyDescent="0.25">
      <c r="A256" s="94" t="s">
        <v>98</v>
      </c>
      <c r="B256" s="19" t="s">
        <v>99</v>
      </c>
      <c r="C256" s="20"/>
      <c r="D256" s="21">
        <f t="shared" si="4"/>
        <v>171.89999999999998</v>
      </c>
      <c r="E256" s="21">
        <f>SUM(E257:E263)</f>
        <v>171.89999999999998</v>
      </c>
      <c r="F256" s="21">
        <f>SUM(F257:F263)</f>
        <v>105.8</v>
      </c>
      <c r="G256" s="22">
        <f>SUM(G257:G263)</f>
        <v>0</v>
      </c>
      <c r="N256" s="37"/>
      <c r="O256" s="32"/>
      <c r="P256" s="33"/>
      <c r="Q256" s="35"/>
      <c r="R256" s="35"/>
      <c r="S256" s="35"/>
      <c r="T256" s="35"/>
    </row>
    <row r="257" spans="1:20" ht="12.95" customHeight="1" x14ac:dyDescent="0.25">
      <c r="A257" s="95"/>
      <c r="B257" s="16" t="s">
        <v>23</v>
      </c>
      <c r="C257" s="55" t="s">
        <v>17</v>
      </c>
      <c r="D257" s="15">
        <f t="shared" si="4"/>
        <v>1.8</v>
      </c>
      <c r="E257" s="15">
        <v>1.8</v>
      </c>
      <c r="F257" s="15"/>
      <c r="G257" s="57"/>
      <c r="N257" s="37"/>
      <c r="O257" s="32"/>
      <c r="P257" s="33"/>
      <c r="Q257" s="35"/>
      <c r="R257" s="35"/>
      <c r="S257" s="35"/>
      <c r="T257" s="35"/>
    </row>
    <row r="258" spans="1:20" ht="12.95" customHeight="1" x14ac:dyDescent="0.25">
      <c r="A258" s="95"/>
      <c r="B258" s="14" t="s">
        <v>16</v>
      </c>
      <c r="C258" s="55" t="s">
        <v>25</v>
      </c>
      <c r="D258" s="15">
        <f t="shared" si="4"/>
        <v>98.3</v>
      </c>
      <c r="E258" s="15">
        <v>98.3</v>
      </c>
      <c r="F258" s="15">
        <v>58.9</v>
      </c>
      <c r="G258" s="61"/>
      <c r="N258" s="37"/>
      <c r="O258" s="32"/>
      <c r="P258" s="33"/>
      <c r="Q258" s="35"/>
      <c r="R258" s="35"/>
      <c r="S258" s="35"/>
      <c r="T258" s="35"/>
    </row>
    <row r="259" spans="1:20" ht="12.95" customHeight="1" x14ac:dyDescent="0.25">
      <c r="A259" s="95"/>
      <c r="B259" s="14" t="s">
        <v>27</v>
      </c>
      <c r="C259" s="55" t="s">
        <v>25</v>
      </c>
      <c r="D259" s="15">
        <f t="shared" si="4"/>
        <v>59.5</v>
      </c>
      <c r="E259" s="15">
        <v>59.5</v>
      </c>
      <c r="F259" s="15">
        <v>44.6</v>
      </c>
      <c r="G259" s="61"/>
      <c r="N259" s="37"/>
      <c r="O259" s="32"/>
      <c r="P259" s="33"/>
      <c r="Q259" s="35"/>
      <c r="R259" s="35"/>
      <c r="S259" s="35"/>
      <c r="T259" s="35"/>
    </row>
    <row r="260" spans="1:20" ht="12.95" customHeight="1" x14ac:dyDescent="0.25">
      <c r="A260" s="95"/>
      <c r="B260" s="14" t="s">
        <v>32</v>
      </c>
      <c r="C260" s="55" t="s">
        <v>25</v>
      </c>
      <c r="D260" s="15">
        <f t="shared" si="4"/>
        <v>0.1</v>
      </c>
      <c r="E260" s="15">
        <v>0.1</v>
      </c>
      <c r="F260" s="15"/>
      <c r="G260" s="61"/>
      <c r="N260" s="37"/>
      <c r="O260" s="32"/>
      <c r="P260" s="33"/>
      <c r="Q260" s="35"/>
      <c r="R260" s="35"/>
      <c r="S260" s="35"/>
      <c r="T260" s="35"/>
    </row>
    <row r="261" spans="1:20" ht="12.95" customHeight="1" x14ac:dyDescent="0.25">
      <c r="A261" s="95"/>
      <c r="B261" s="14" t="s">
        <v>24</v>
      </c>
      <c r="C261" s="55" t="s">
        <v>25</v>
      </c>
      <c r="D261" s="15">
        <f t="shared" si="4"/>
        <v>1.6</v>
      </c>
      <c r="E261" s="15">
        <v>1.6</v>
      </c>
      <c r="F261" s="15">
        <v>1.2</v>
      </c>
      <c r="G261" s="61"/>
      <c r="N261" s="37"/>
      <c r="O261" s="32"/>
      <c r="P261" s="33"/>
      <c r="Q261" s="35"/>
      <c r="R261" s="35"/>
      <c r="S261" s="35"/>
      <c r="T261" s="35"/>
    </row>
    <row r="262" spans="1:20" ht="12.95" customHeight="1" x14ac:dyDescent="0.25">
      <c r="A262" s="95"/>
      <c r="B262" s="58" t="s">
        <v>169</v>
      </c>
      <c r="C262" s="55" t="s">
        <v>25</v>
      </c>
      <c r="D262" s="15">
        <f t="shared" si="4"/>
        <v>1.4</v>
      </c>
      <c r="E262" s="15">
        <v>1.4</v>
      </c>
      <c r="F262" s="15">
        <v>1.1000000000000001</v>
      </c>
      <c r="G262" s="61"/>
      <c r="N262" s="37"/>
      <c r="O262" s="32"/>
      <c r="P262" s="33"/>
      <c r="Q262" s="35"/>
      <c r="R262" s="35"/>
      <c r="S262" s="35"/>
      <c r="T262" s="35"/>
    </row>
    <row r="263" spans="1:20" ht="12.95" customHeight="1" x14ac:dyDescent="0.25">
      <c r="A263" s="96"/>
      <c r="B263" s="14" t="s">
        <v>22</v>
      </c>
      <c r="C263" s="55" t="s">
        <v>25</v>
      </c>
      <c r="D263" s="15">
        <f t="shared" si="4"/>
        <v>9.1999999999999993</v>
      </c>
      <c r="E263" s="15">
        <v>9.1999999999999993</v>
      </c>
      <c r="F263" s="15"/>
      <c r="G263" s="61"/>
      <c r="N263" s="37"/>
      <c r="O263" s="32"/>
      <c r="P263" s="33"/>
      <c r="Q263" s="35"/>
      <c r="R263" s="35"/>
      <c r="S263" s="35"/>
      <c r="T263" s="35"/>
    </row>
    <row r="264" spans="1:20" ht="15" customHeight="1" x14ac:dyDescent="0.25">
      <c r="A264" s="94" t="s">
        <v>100</v>
      </c>
      <c r="B264" s="19" t="s">
        <v>101</v>
      </c>
      <c r="C264" s="20"/>
      <c r="D264" s="21">
        <f t="shared" si="4"/>
        <v>313.29999999999995</v>
      </c>
      <c r="E264" s="21">
        <f>SUM(E265:E270)</f>
        <v>313.29999999999995</v>
      </c>
      <c r="F264" s="21">
        <f>SUM(F265:F270)</f>
        <v>203.70000000000002</v>
      </c>
      <c r="G264" s="22">
        <f>SUM(G265:G270)</f>
        <v>0</v>
      </c>
      <c r="N264" s="37"/>
      <c r="O264" s="32"/>
      <c r="P264" s="33"/>
      <c r="Q264" s="35"/>
      <c r="R264" s="35"/>
      <c r="S264" s="35"/>
      <c r="T264" s="35"/>
    </row>
    <row r="265" spans="1:20" ht="12.75" customHeight="1" x14ac:dyDescent="0.25">
      <c r="A265" s="95"/>
      <c r="B265" s="16" t="s">
        <v>23</v>
      </c>
      <c r="C265" s="55" t="s">
        <v>17</v>
      </c>
      <c r="D265" s="15">
        <f t="shared" si="4"/>
        <v>2.2000000000000002</v>
      </c>
      <c r="E265" s="15">
        <v>2.2000000000000002</v>
      </c>
      <c r="F265" s="15"/>
      <c r="G265" s="57"/>
      <c r="N265" s="37"/>
      <c r="O265" s="32"/>
      <c r="P265" s="33"/>
      <c r="Q265" s="35"/>
      <c r="R265" s="35"/>
      <c r="S265" s="35"/>
      <c r="T265" s="35"/>
    </row>
    <row r="266" spans="1:20" ht="12.75" customHeight="1" x14ac:dyDescent="0.25">
      <c r="A266" s="95"/>
      <c r="B266" s="14" t="s">
        <v>16</v>
      </c>
      <c r="C266" s="55" t="s">
        <v>25</v>
      </c>
      <c r="D266" s="15">
        <f t="shared" si="4"/>
        <v>152.69999999999999</v>
      </c>
      <c r="E266" s="15">
        <v>152.69999999999999</v>
      </c>
      <c r="F266" s="15">
        <v>98.3</v>
      </c>
      <c r="G266" s="61"/>
      <c r="N266" s="37"/>
      <c r="O266" s="32"/>
      <c r="P266" s="33"/>
      <c r="Q266" s="35"/>
      <c r="R266" s="35"/>
      <c r="S266" s="35"/>
      <c r="T266" s="35"/>
    </row>
    <row r="267" spans="1:20" ht="12.75" customHeight="1" x14ac:dyDescent="0.25">
      <c r="A267" s="95"/>
      <c r="B267" s="14" t="s">
        <v>27</v>
      </c>
      <c r="C267" s="55" t="s">
        <v>25</v>
      </c>
      <c r="D267" s="15">
        <f t="shared" si="4"/>
        <v>134.19999999999999</v>
      </c>
      <c r="E267" s="15">
        <v>134.19999999999999</v>
      </c>
      <c r="F267" s="15">
        <v>100.7</v>
      </c>
      <c r="G267" s="61"/>
      <c r="N267" s="37"/>
      <c r="O267" s="32"/>
      <c r="P267" s="33"/>
      <c r="Q267" s="35"/>
      <c r="R267" s="35"/>
      <c r="S267" s="35"/>
      <c r="T267" s="35"/>
    </row>
    <row r="268" spans="1:20" ht="12.75" customHeight="1" x14ac:dyDescent="0.25">
      <c r="A268" s="95"/>
      <c r="B268" s="14" t="s">
        <v>24</v>
      </c>
      <c r="C268" s="55" t="s">
        <v>25</v>
      </c>
      <c r="D268" s="15">
        <f t="shared" si="4"/>
        <v>3.7</v>
      </c>
      <c r="E268" s="15">
        <v>3.7</v>
      </c>
      <c r="F268" s="15">
        <v>2.8</v>
      </c>
      <c r="G268" s="61"/>
      <c r="N268" s="37"/>
      <c r="O268" s="32"/>
      <c r="P268" s="33"/>
      <c r="Q268" s="35"/>
      <c r="R268" s="35"/>
      <c r="S268" s="35"/>
      <c r="T268" s="35"/>
    </row>
    <row r="269" spans="1:20" ht="12.75" customHeight="1" x14ac:dyDescent="0.25">
      <c r="A269" s="95"/>
      <c r="B269" s="58" t="s">
        <v>169</v>
      </c>
      <c r="C269" s="55" t="s">
        <v>25</v>
      </c>
      <c r="D269" s="15">
        <f t="shared" si="4"/>
        <v>2.5</v>
      </c>
      <c r="E269" s="15">
        <v>2.5</v>
      </c>
      <c r="F269" s="15">
        <v>1.9</v>
      </c>
      <c r="G269" s="61"/>
      <c r="N269" s="37"/>
      <c r="O269" s="32"/>
      <c r="P269" s="33"/>
      <c r="Q269" s="35"/>
      <c r="R269" s="35"/>
      <c r="S269" s="35"/>
      <c r="T269" s="35"/>
    </row>
    <row r="270" spans="1:20" ht="12.75" customHeight="1" x14ac:dyDescent="0.25">
      <c r="A270" s="96"/>
      <c r="B270" s="14" t="s">
        <v>22</v>
      </c>
      <c r="C270" s="55" t="s">
        <v>25</v>
      </c>
      <c r="D270" s="15">
        <f t="shared" si="4"/>
        <v>18</v>
      </c>
      <c r="E270" s="15">
        <v>18</v>
      </c>
      <c r="F270" s="15"/>
      <c r="G270" s="61"/>
      <c r="N270" s="37"/>
      <c r="O270" s="32"/>
      <c r="P270" s="33"/>
      <c r="Q270" s="35"/>
      <c r="R270" s="35"/>
      <c r="S270" s="35"/>
      <c r="T270" s="35"/>
    </row>
    <row r="271" spans="1:20" ht="15" customHeight="1" x14ac:dyDescent="0.25">
      <c r="A271" s="94" t="s">
        <v>102</v>
      </c>
      <c r="B271" s="19" t="s">
        <v>103</v>
      </c>
      <c r="C271" s="20"/>
      <c r="D271" s="21">
        <f t="shared" si="4"/>
        <v>427</v>
      </c>
      <c r="E271" s="21">
        <f>SUM(E272:E277)</f>
        <v>411.5</v>
      </c>
      <c r="F271" s="21">
        <f>SUM(F272:F277)</f>
        <v>265.99999999999994</v>
      </c>
      <c r="G271" s="21">
        <f>SUM(G272:G277)</f>
        <v>15.5</v>
      </c>
      <c r="J271" s="38"/>
      <c r="K271" s="38"/>
      <c r="L271" s="31"/>
      <c r="M271" s="31"/>
      <c r="N271" s="31"/>
      <c r="O271" s="31"/>
      <c r="P271" s="33"/>
      <c r="Q271" s="35"/>
      <c r="R271" s="35"/>
      <c r="S271" s="35"/>
      <c r="T271" s="35"/>
    </row>
    <row r="272" spans="1:20" ht="12.75" customHeight="1" x14ac:dyDescent="0.25">
      <c r="A272" s="95"/>
      <c r="B272" s="16" t="s">
        <v>23</v>
      </c>
      <c r="C272" s="55" t="s">
        <v>17</v>
      </c>
      <c r="D272" s="15">
        <f t="shared" si="4"/>
        <v>2</v>
      </c>
      <c r="E272" s="15">
        <v>2</v>
      </c>
      <c r="F272" s="15"/>
      <c r="G272" s="57"/>
      <c r="I272" s="88"/>
      <c r="J272" s="38"/>
      <c r="K272" s="38"/>
      <c r="L272" s="31"/>
      <c r="M272" s="31"/>
      <c r="N272" s="31"/>
      <c r="O272" s="31"/>
      <c r="P272" s="33"/>
      <c r="Q272" s="35"/>
      <c r="R272" s="35"/>
      <c r="S272" s="35"/>
      <c r="T272" s="35"/>
    </row>
    <row r="273" spans="1:20" ht="12.75" customHeight="1" x14ac:dyDescent="0.25">
      <c r="A273" s="95"/>
      <c r="B273" s="14" t="s">
        <v>16</v>
      </c>
      <c r="C273" s="55" t="s">
        <v>25</v>
      </c>
      <c r="D273" s="15">
        <f>SUM(G273+E273)</f>
        <v>212</v>
      </c>
      <c r="E273" s="15">
        <v>196.5</v>
      </c>
      <c r="F273" s="15">
        <v>126.2</v>
      </c>
      <c r="G273" s="15">
        <v>15.5</v>
      </c>
      <c r="J273" s="38"/>
      <c r="K273" s="38"/>
      <c r="L273" s="31"/>
      <c r="M273" s="31"/>
      <c r="N273" s="31"/>
      <c r="O273" s="31"/>
      <c r="P273" s="33"/>
      <c r="Q273" s="35"/>
      <c r="R273" s="35"/>
      <c r="S273" s="35"/>
      <c r="T273" s="35"/>
    </row>
    <row r="274" spans="1:20" ht="12.75" customHeight="1" x14ac:dyDescent="0.25">
      <c r="A274" s="95"/>
      <c r="B274" s="14" t="s">
        <v>27</v>
      </c>
      <c r="C274" s="55" t="s">
        <v>25</v>
      </c>
      <c r="D274" s="15">
        <f t="shared" si="4"/>
        <v>178.7</v>
      </c>
      <c r="E274" s="15">
        <v>178.7</v>
      </c>
      <c r="F274" s="15">
        <v>133.69999999999999</v>
      </c>
      <c r="G274" s="61"/>
      <c r="J274" s="38"/>
      <c r="K274" s="38"/>
      <c r="L274" s="31"/>
      <c r="M274" s="31"/>
      <c r="N274" s="31"/>
      <c r="O274" s="31"/>
      <c r="P274" s="33"/>
      <c r="Q274" s="35"/>
      <c r="R274" s="35"/>
      <c r="S274" s="35"/>
      <c r="T274" s="35"/>
    </row>
    <row r="275" spans="1:20" ht="12.75" customHeight="1" x14ac:dyDescent="0.25">
      <c r="A275" s="95"/>
      <c r="B275" s="14" t="s">
        <v>24</v>
      </c>
      <c r="C275" s="55" t="s">
        <v>25</v>
      </c>
      <c r="D275" s="15">
        <f>SUM(G275+E275)</f>
        <v>4.9000000000000004</v>
      </c>
      <c r="E275" s="15">
        <v>4.9000000000000004</v>
      </c>
      <c r="F275" s="15">
        <v>3.7</v>
      </c>
      <c r="G275" s="61"/>
      <c r="J275" s="38"/>
      <c r="K275" s="38"/>
      <c r="L275" s="31"/>
      <c r="M275" s="31"/>
      <c r="N275" s="31"/>
      <c r="O275" s="31"/>
      <c r="P275" s="33"/>
      <c r="Q275" s="35"/>
      <c r="R275" s="35"/>
      <c r="S275" s="35"/>
      <c r="T275" s="35"/>
    </row>
    <row r="276" spans="1:20" ht="12.75" customHeight="1" x14ac:dyDescent="0.25">
      <c r="A276" s="95"/>
      <c r="B276" s="58" t="s">
        <v>169</v>
      </c>
      <c r="C276" s="55" t="s">
        <v>25</v>
      </c>
      <c r="D276" s="15">
        <f>SUM(G276+E276)</f>
        <v>3.1</v>
      </c>
      <c r="E276" s="15">
        <v>3.1</v>
      </c>
      <c r="F276" s="15">
        <v>2.4</v>
      </c>
      <c r="G276" s="61"/>
      <c r="J276" s="38"/>
      <c r="K276" s="38"/>
      <c r="L276" s="31"/>
      <c r="M276" s="31"/>
      <c r="N276" s="31"/>
      <c r="O276" s="31"/>
      <c r="P276" s="33"/>
      <c r="Q276" s="35"/>
      <c r="R276" s="35"/>
      <c r="S276" s="35"/>
      <c r="T276" s="35"/>
    </row>
    <row r="277" spans="1:20" ht="12.75" customHeight="1" x14ac:dyDescent="0.25">
      <c r="A277" s="96"/>
      <c r="B277" s="14" t="s">
        <v>22</v>
      </c>
      <c r="C277" s="55" t="s">
        <v>25</v>
      </c>
      <c r="D277" s="15">
        <f t="shared" si="4"/>
        <v>26.3</v>
      </c>
      <c r="E277" s="15">
        <v>26.3</v>
      </c>
      <c r="F277" s="15"/>
      <c r="G277" s="61"/>
      <c r="J277" s="38"/>
      <c r="K277" s="38"/>
      <c r="L277" s="31"/>
      <c r="M277" s="31"/>
      <c r="N277" s="31"/>
      <c r="O277" s="31"/>
      <c r="P277" s="33"/>
      <c r="Q277" s="35"/>
      <c r="R277" s="35"/>
      <c r="S277" s="35"/>
      <c r="T277" s="35"/>
    </row>
    <row r="278" spans="1:20" ht="15" customHeight="1" x14ac:dyDescent="0.25">
      <c r="A278" s="94" t="s">
        <v>104</v>
      </c>
      <c r="B278" s="19" t="s">
        <v>105</v>
      </c>
      <c r="C278" s="20"/>
      <c r="D278" s="21">
        <f t="shared" si="4"/>
        <v>261.60000000000002</v>
      </c>
      <c r="E278" s="21">
        <f>SUM(E279:E283)</f>
        <v>261.60000000000002</v>
      </c>
      <c r="F278" s="21">
        <f>SUM(F279:F283)</f>
        <v>165.4</v>
      </c>
      <c r="G278" s="22">
        <f>SUM(G279:G283)</f>
        <v>0</v>
      </c>
      <c r="J278" s="38"/>
      <c r="K278" s="38"/>
      <c r="L278" s="31"/>
      <c r="M278" s="31"/>
      <c r="N278" s="31"/>
      <c r="O278" s="31"/>
      <c r="P278" s="33"/>
      <c r="Q278" s="35"/>
      <c r="R278" s="35"/>
      <c r="S278" s="35"/>
      <c r="T278" s="35"/>
    </row>
    <row r="279" spans="1:20" ht="12.75" customHeight="1" x14ac:dyDescent="0.25">
      <c r="A279" s="95"/>
      <c r="B279" s="14" t="s">
        <v>16</v>
      </c>
      <c r="C279" s="55" t="s">
        <v>25</v>
      </c>
      <c r="D279" s="15">
        <f t="shared" si="4"/>
        <v>168</v>
      </c>
      <c r="E279" s="15">
        <v>168</v>
      </c>
      <c r="F279" s="15">
        <v>106.8</v>
      </c>
      <c r="G279" s="61"/>
      <c r="J279" s="38"/>
      <c r="K279" s="38"/>
      <c r="L279" s="31"/>
      <c r="M279" s="31"/>
      <c r="N279" s="31"/>
      <c r="O279" s="31"/>
      <c r="P279" s="33"/>
      <c r="Q279" s="35"/>
      <c r="R279" s="35"/>
      <c r="S279" s="35"/>
      <c r="T279" s="35"/>
    </row>
    <row r="280" spans="1:20" ht="12.75" customHeight="1" x14ac:dyDescent="0.25">
      <c r="A280" s="95"/>
      <c r="B280" s="14" t="s">
        <v>27</v>
      </c>
      <c r="C280" s="55" t="s">
        <v>25</v>
      </c>
      <c r="D280" s="15">
        <f t="shared" si="4"/>
        <v>74</v>
      </c>
      <c r="E280" s="15">
        <v>74</v>
      </c>
      <c r="F280" s="15">
        <v>55.1</v>
      </c>
      <c r="G280" s="61"/>
      <c r="J280" s="38"/>
      <c r="K280" s="38"/>
      <c r="L280" s="31"/>
      <c r="M280" s="31"/>
      <c r="N280" s="31"/>
      <c r="O280" s="31"/>
      <c r="P280" s="33"/>
      <c r="Q280" s="35"/>
      <c r="R280" s="35"/>
      <c r="S280" s="35"/>
      <c r="T280" s="35"/>
    </row>
    <row r="281" spans="1:20" ht="12.75" customHeight="1" x14ac:dyDescent="0.25">
      <c r="A281" s="95"/>
      <c r="B281" s="14" t="s">
        <v>24</v>
      </c>
      <c r="C281" s="55" t="s">
        <v>25</v>
      </c>
      <c r="D281" s="15">
        <f t="shared" si="4"/>
        <v>2</v>
      </c>
      <c r="E281" s="15">
        <v>2</v>
      </c>
      <c r="F281" s="15">
        <v>1.5</v>
      </c>
      <c r="G281" s="61"/>
      <c r="J281" s="38"/>
      <c r="K281" s="38"/>
      <c r="L281" s="31"/>
      <c r="M281" s="31"/>
      <c r="N281" s="31"/>
      <c r="O281" s="31"/>
      <c r="P281" s="33"/>
      <c r="Q281" s="35"/>
      <c r="R281" s="35"/>
      <c r="S281" s="35"/>
      <c r="T281" s="35"/>
    </row>
    <row r="282" spans="1:20" ht="12.75" customHeight="1" x14ac:dyDescent="0.25">
      <c r="A282" s="95"/>
      <c r="B282" s="58" t="s">
        <v>169</v>
      </c>
      <c r="C282" s="55" t="s">
        <v>25</v>
      </c>
      <c r="D282" s="15">
        <f t="shared" si="4"/>
        <v>2.6</v>
      </c>
      <c r="E282" s="15">
        <v>2.6</v>
      </c>
      <c r="F282" s="15">
        <v>2</v>
      </c>
      <c r="G282" s="61"/>
      <c r="J282" s="38"/>
      <c r="K282" s="38"/>
      <c r="L282" s="31"/>
      <c r="M282" s="31"/>
      <c r="N282" s="31"/>
      <c r="O282" s="31"/>
      <c r="P282" s="33"/>
      <c r="Q282" s="35"/>
      <c r="R282" s="35"/>
      <c r="S282" s="35"/>
      <c r="T282" s="35"/>
    </row>
    <row r="283" spans="1:20" ht="12.75" customHeight="1" x14ac:dyDescent="0.25">
      <c r="A283" s="96"/>
      <c r="B283" s="14" t="s">
        <v>22</v>
      </c>
      <c r="C283" s="55" t="s">
        <v>25</v>
      </c>
      <c r="D283" s="15">
        <f t="shared" si="4"/>
        <v>15</v>
      </c>
      <c r="E283" s="15">
        <v>15</v>
      </c>
      <c r="F283" s="15"/>
      <c r="G283" s="61"/>
      <c r="J283" s="38"/>
      <c r="K283" s="38"/>
      <c r="L283" s="31"/>
      <c r="M283" s="31"/>
      <c r="N283" s="31"/>
      <c r="O283" s="31"/>
      <c r="P283" s="33"/>
      <c r="Q283" s="35"/>
      <c r="R283" s="35"/>
      <c r="S283" s="35"/>
      <c r="T283" s="35"/>
    </row>
    <row r="284" spans="1:20" ht="15" customHeight="1" x14ac:dyDescent="0.25">
      <c r="A284" s="94" t="s">
        <v>106</v>
      </c>
      <c r="B284" s="19" t="s">
        <v>107</v>
      </c>
      <c r="C284" s="20"/>
      <c r="D284" s="21">
        <f t="shared" si="4"/>
        <v>248.7</v>
      </c>
      <c r="E284" s="21">
        <f>SUM(E285:E290)</f>
        <v>248.7</v>
      </c>
      <c r="F284" s="21">
        <f>SUM(F285:F290)</f>
        <v>155.5</v>
      </c>
      <c r="G284" s="22">
        <f>SUM(G285:G290)</f>
        <v>0</v>
      </c>
      <c r="J284" s="38"/>
      <c r="K284" s="38"/>
      <c r="L284" s="38"/>
      <c r="M284" s="38"/>
      <c r="N284" s="38"/>
      <c r="O284" s="38"/>
      <c r="P284" s="33"/>
      <c r="Q284" s="35"/>
      <c r="R284" s="35"/>
      <c r="S284" s="35"/>
      <c r="T284" s="35"/>
    </row>
    <row r="285" spans="1:20" ht="12.75" customHeight="1" x14ac:dyDescent="0.25">
      <c r="A285" s="95"/>
      <c r="B285" s="16" t="s">
        <v>23</v>
      </c>
      <c r="C285" s="55" t="s">
        <v>17</v>
      </c>
      <c r="D285" s="15">
        <f t="shared" si="4"/>
        <v>0.8</v>
      </c>
      <c r="E285" s="15">
        <v>0.8</v>
      </c>
      <c r="F285" s="15"/>
      <c r="G285" s="57"/>
      <c r="J285" s="38"/>
      <c r="K285" s="38"/>
      <c r="L285" s="38"/>
      <c r="M285" s="38"/>
      <c r="N285" s="38"/>
      <c r="O285" s="38"/>
      <c r="P285" s="33"/>
      <c r="Q285" s="35"/>
      <c r="R285" s="35"/>
      <c r="S285" s="35"/>
      <c r="T285" s="35"/>
    </row>
    <row r="286" spans="1:20" ht="12.75" customHeight="1" x14ac:dyDescent="0.25">
      <c r="A286" s="95"/>
      <c r="B286" s="14" t="s">
        <v>16</v>
      </c>
      <c r="C286" s="55" t="s">
        <v>25</v>
      </c>
      <c r="D286" s="15">
        <f t="shared" si="4"/>
        <v>164.4</v>
      </c>
      <c r="E286" s="15">
        <v>164.4</v>
      </c>
      <c r="F286" s="15">
        <v>105.9</v>
      </c>
      <c r="G286" s="61"/>
      <c r="J286" s="38"/>
      <c r="K286" s="38"/>
      <c r="L286" s="31"/>
      <c r="M286" s="31"/>
      <c r="N286" s="31"/>
      <c r="O286" s="31"/>
      <c r="P286" s="33"/>
      <c r="Q286" s="35"/>
      <c r="R286" s="35"/>
      <c r="S286" s="35"/>
      <c r="T286" s="35"/>
    </row>
    <row r="287" spans="1:20" ht="12.75" customHeight="1" x14ac:dyDescent="0.25">
      <c r="A287" s="95"/>
      <c r="B287" s="14" t="s">
        <v>27</v>
      </c>
      <c r="C287" s="55" t="s">
        <v>25</v>
      </c>
      <c r="D287" s="15">
        <f t="shared" ref="D287:D363" si="5">SUM(G287+E287)</f>
        <v>62.3</v>
      </c>
      <c r="E287" s="15">
        <v>62.3</v>
      </c>
      <c r="F287" s="15">
        <v>46.3</v>
      </c>
      <c r="G287" s="61"/>
      <c r="J287" s="38"/>
      <c r="K287" s="38"/>
      <c r="L287" s="31"/>
      <c r="M287" s="31"/>
      <c r="N287" s="31"/>
      <c r="O287" s="31"/>
      <c r="P287" s="33"/>
      <c r="Q287" s="35"/>
      <c r="R287" s="35"/>
      <c r="S287" s="35"/>
      <c r="T287" s="35"/>
    </row>
    <row r="288" spans="1:20" ht="12.75" customHeight="1" x14ac:dyDescent="0.25">
      <c r="A288" s="95"/>
      <c r="B288" s="14" t="s">
        <v>24</v>
      </c>
      <c r="C288" s="55" t="s">
        <v>25</v>
      </c>
      <c r="D288" s="15">
        <f t="shared" si="5"/>
        <v>1.7</v>
      </c>
      <c r="E288" s="15">
        <v>1.7</v>
      </c>
      <c r="F288" s="15">
        <v>1.3</v>
      </c>
      <c r="G288" s="61"/>
      <c r="J288" s="38"/>
      <c r="K288" s="38"/>
      <c r="L288" s="31"/>
      <c r="M288" s="31"/>
      <c r="N288" s="31"/>
      <c r="O288" s="31"/>
      <c r="P288" s="33"/>
      <c r="Q288" s="35"/>
      <c r="R288" s="35"/>
      <c r="S288" s="35"/>
      <c r="T288" s="35"/>
    </row>
    <row r="289" spans="1:22" ht="12.75" customHeight="1" x14ac:dyDescent="0.25">
      <c r="A289" s="95"/>
      <c r="B289" s="58" t="s">
        <v>169</v>
      </c>
      <c r="C289" s="55" t="s">
        <v>25</v>
      </c>
      <c r="D289" s="15">
        <f t="shared" si="5"/>
        <v>2.6</v>
      </c>
      <c r="E289" s="15">
        <v>2.6</v>
      </c>
      <c r="F289" s="15">
        <v>2</v>
      </c>
      <c r="G289" s="61"/>
      <c r="J289" s="38"/>
      <c r="K289" s="38"/>
      <c r="L289" s="31"/>
      <c r="M289" s="31"/>
      <c r="N289" s="31"/>
      <c r="O289" s="31"/>
      <c r="P289" s="33"/>
      <c r="Q289" s="35"/>
      <c r="R289" s="35"/>
      <c r="S289" s="35"/>
      <c r="T289" s="35"/>
    </row>
    <row r="290" spans="1:22" ht="12.75" customHeight="1" x14ac:dyDescent="0.25">
      <c r="A290" s="96"/>
      <c r="B290" s="14" t="s">
        <v>22</v>
      </c>
      <c r="C290" s="55" t="s">
        <v>25</v>
      </c>
      <c r="D290" s="15">
        <f t="shared" si="5"/>
        <v>16.899999999999999</v>
      </c>
      <c r="E290" s="15">
        <v>16.899999999999999</v>
      </c>
      <c r="F290" s="15"/>
      <c r="G290" s="61"/>
      <c r="J290" s="38"/>
      <c r="K290" s="38"/>
      <c r="L290" s="31"/>
      <c r="M290" s="31"/>
      <c r="N290" s="31"/>
      <c r="O290" s="31"/>
      <c r="P290" s="33"/>
      <c r="Q290" s="35"/>
      <c r="R290" s="35"/>
      <c r="S290" s="35"/>
      <c r="T290" s="35"/>
    </row>
    <row r="291" spans="1:22" ht="15" customHeight="1" x14ac:dyDescent="0.25">
      <c r="A291" s="94" t="s">
        <v>108</v>
      </c>
      <c r="B291" s="19" t="s">
        <v>109</v>
      </c>
      <c r="C291" s="20"/>
      <c r="D291" s="21">
        <f t="shared" si="5"/>
        <v>242.89999999999998</v>
      </c>
      <c r="E291" s="21">
        <f>SUM(E292:E297)</f>
        <v>242.89999999999998</v>
      </c>
      <c r="F291" s="21">
        <f>SUM(F292:F297)</f>
        <v>152.50000000000003</v>
      </c>
      <c r="G291" s="22">
        <f>SUM(G292:G297)</f>
        <v>0</v>
      </c>
      <c r="J291" s="34"/>
      <c r="K291" s="34"/>
      <c r="L291" s="34"/>
      <c r="M291" s="34"/>
      <c r="N291" s="37"/>
      <c r="O291" s="32"/>
      <c r="P291" s="33"/>
      <c r="Q291" s="35"/>
      <c r="R291" s="35"/>
      <c r="S291" s="35"/>
      <c r="T291" s="35"/>
    </row>
    <row r="292" spans="1:22" ht="12.75" customHeight="1" x14ac:dyDescent="0.25">
      <c r="A292" s="95"/>
      <c r="B292" s="16" t="s">
        <v>23</v>
      </c>
      <c r="C292" s="55" t="s">
        <v>17</v>
      </c>
      <c r="D292" s="15">
        <f t="shared" si="5"/>
        <v>1</v>
      </c>
      <c r="E292" s="15">
        <v>1</v>
      </c>
      <c r="F292" s="15"/>
      <c r="G292" s="57"/>
      <c r="N292" s="37"/>
      <c r="O292" s="32"/>
      <c r="P292" s="33"/>
      <c r="Q292" s="35"/>
      <c r="R292" s="35"/>
      <c r="S292" s="35"/>
      <c r="T292" s="35"/>
      <c r="U292" s="34"/>
      <c r="V292" s="34"/>
    </row>
    <row r="293" spans="1:22" ht="12.75" customHeight="1" x14ac:dyDescent="0.25">
      <c r="A293" s="95"/>
      <c r="B293" s="14" t="s">
        <v>16</v>
      </c>
      <c r="C293" s="55" t="s">
        <v>25</v>
      </c>
      <c r="D293" s="15">
        <f t="shared" si="5"/>
        <v>162.1</v>
      </c>
      <c r="E293" s="15">
        <v>162.1</v>
      </c>
      <c r="F293" s="15">
        <v>102.5</v>
      </c>
      <c r="G293" s="61"/>
      <c r="N293" s="37"/>
      <c r="O293" s="32"/>
      <c r="P293" s="33"/>
      <c r="Q293" s="35"/>
      <c r="R293" s="35"/>
      <c r="S293" s="35"/>
      <c r="T293" s="35"/>
      <c r="U293" s="34"/>
      <c r="V293" s="34"/>
    </row>
    <row r="294" spans="1:22" ht="12.75" customHeight="1" x14ac:dyDescent="0.25">
      <c r="A294" s="95"/>
      <c r="B294" s="14" t="s">
        <v>27</v>
      </c>
      <c r="C294" s="55" t="s">
        <v>25</v>
      </c>
      <c r="D294" s="15">
        <f t="shared" si="5"/>
        <v>62.9</v>
      </c>
      <c r="E294" s="15">
        <v>62.9</v>
      </c>
      <c r="F294" s="15">
        <v>46.8</v>
      </c>
      <c r="G294" s="61"/>
      <c r="N294" s="37"/>
      <c r="O294" s="32"/>
      <c r="P294" s="33"/>
      <c r="Q294" s="35"/>
      <c r="R294" s="35"/>
      <c r="S294" s="35"/>
      <c r="T294" s="35"/>
      <c r="U294" s="34"/>
      <c r="V294" s="34"/>
    </row>
    <row r="295" spans="1:22" ht="12.75" customHeight="1" x14ac:dyDescent="0.25">
      <c r="A295" s="95"/>
      <c r="B295" s="14" t="s">
        <v>24</v>
      </c>
      <c r="C295" s="55" t="s">
        <v>25</v>
      </c>
      <c r="D295" s="15">
        <f>SUM(G295+E295)</f>
        <v>1.7</v>
      </c>
      <c r="E295" s="15">
        <v>1.7</v>
      </c>
      <c r="F295" s="15">
        <v>1.3</v>
      </c>
      <c r="G295" s="61"/>
      <c r="N295" s="37"/>
      <c r="O295" s="32"/>
      <c r="P295" s="33"/>
      <c r="Q295" s="35"/>
      <c r="R295" s="35"/>
      <c r="S295" s="35"/>
      <c r="T295" s="35"/>
      <c r="U295" s="34"/>
      <c r="V295" s="34"/>
    </row>
    <row r="296" spans="1:22" ht="12.75" customHeight="1" x14ac:dyDescent="0.25">
      <c r="A296" s="95"/>
      <c r="B296" s="58" t="s">
        <v>169</v>
      </c>
      <c r="C296" s="55" t="s">
        <v>25</v>
      </c>
      <c r="D296" s="15">
        <f>SUM(G296+E296)</f>
        <v>2.5</v>
      </c>
      <c r="E296" s="15">
        <v>2.5</v>
      </c>
      <c r="F296" s="15">
        <v>1.9</v>
      </c>
      <c r="G296" s="61"/>
      <c r="N296" s="37"/>
      <c r="O296" s="32"/>
      <c r="P296" s="33"/>
      <c r="Q296" s="35"/>
      <c r="R296" s="35"/>
      <c r="S296" s="35"/>
      <c r="T296" s="35"/>
      <c r="U296" s="34"/>
      <c r="V296" s="34"/>
    </row>
    <row r="297" spans="1:22" ht="12.75" customHeight="1" x14ac:dyDescent="0.25">
      <c r="A297" s="96"/>
      <c r="B297" s="14" t="s">
        <v>22</v>
      </c>
      <c r="C297" s="55" t="s">
        <v>25</v>
      </c>
      <c r="D297" s="15">
        <f t="shared" si="5"/>
        <v>12.7</v>
      </c>
      <c r="E297" s="15">
        <v>12.7</v>
      </c>
      <c r="F297" s="15"/>
      <c r="G297" s="61"/>
      <c r="N297" s="37"/>
      <c r="O297" s="32"/>
      <c r="P297" s="33"/>
      <c r="Q297" s="35"/>
      <c r="R297" s="35"/>
      <c r="S297" s="35"/>
      <c r="T297" s="35"/>
      <c r="U297" s="34"/>
      <c r="V297" s="34"/>
    </row>
    <row r="298" spans="1:22" ht="15" customHeight="1" x14ac:dyDescent="0.25">
      <c r="A298" s="94" t="s">
        <v>110</v>
      </c>
      <c r="B298" s="19" t="s">
        <v>111</v>
      </c>
      <c r="C298" s="20"/>
      <c r="D298" s="21">
        <f t="shared" si="5"/>
        <v>159</v>
      </c>
      <c r="E298" s="21">
        <f>SUM(E299:E303)</f>
        <v>159</v>
      </c>
      <c r="F298" s="21">
        <f>SUM(F299:F303)</f>
        <v>93.9</v>
      </c>
      <c r="G298" s="22">
        <f>SUM(G299:G303)</f>
        <v>0</v>
      </c>
      <c r="N298" s="37"/>
      <c r="O298" s="32"/>
      <c r="P298" s="33"/>
      <c r="Q298" s="35"/>
      <c r="R298" s="35"/>
      <c r="S298" s="35"/>
      <c r="T298" s="35"/>
      <c r="U298" s="34"/>
      <c r="V298" s="34"/>
    </row>
    <row r="299" spans="1:22" ht="12.75" customHeight="1" x14ac:dyDescent="0.25">
      <c r="A299" s="95"/>
      <c r="B299" s="14" t="s">
        <v>16</v>
      </c>
      <c r="C299" s="55" t="s">
        <v>25</v>
      </c>
      <c r="D299" s="15">
        <f t="shared" si="5"/>
        <v>109.8</v>
      </c>
      <c r="E299" s="15">
        <v>109.8</v>
      </c>
      <c r="F299" s="15">
        <v>66.900000000000006</v>
      </c>
      <c r="G299" s="61"/>
      <c r="N299" s="37"/>
      <c r="O299" s="32"/>
      <c r="P299" s="33"/>
      <c r="Q299" s="35"/>
      <c r="R299" s="35"/>
      <c r="S299" s="35"/>
      <c r="T299" s="35"/>
      <c r="U299" s="34"/>
      <c r="V299" s="34"/>
    </row>
    <row r="300" spans="1:22" ht="12.75" customHeight="1" x14ac:dyDescent="0.25">
      <c r="A300" s="95"/>
      <c r="B300" s="14" t="s">
        <v>27</v>
      </c>
      <c r="C300" s="55" t="s">
        <v>25</v>
      </c>
      <c r="D300" s="15">
        <f t="shared" si="5"/>
        <v>33.6</v>
      </c>
      <c r="E300" s="15">
        <v>33.6</v>
      </c>
      <c r="F300" s="15">
        <v>25</v>
      </c>
      <c r="G300" s="61"/>
      <c r="N300" s="37"/>
      <c r="O300" s="32"/>
      <c r="P300" s="33"/>
      <c r="Q300" s="35"/>
      <c r="R300" s="35"/>
      <c r="S300" s="35"/>
      <c r="T300" s="35"/>
      <c r="U300" s="34"/>
      <c r="V300" s="34"/>
    </row>
    <row r="301" spans="1:22" ht="12.75" customHeight="1" x14ac:dyDescent="0.25">
      <c r="A301" s="95"/>
      <c r="B301" s="14" t="s">
        <v>24</v>
      </c>
      <c r="C301" s="55" t="s">
        <v>25</v>
      </c>
      <c r="D301" s="15">
        <f t="shared" si="5"/>
        <v>0.9</v>
      </c>
      <c r="E301" s="15">
        <v>0.9</v>
      </c>
      <c r="F301" s="15">
        <v>0.7</v>
      </c>
      <c r="G301" s="61"/>
      <c r="N301" s="37"/>
      <c r="O301" s="32"/>
      <c r="P301" s="33"/>
      <c r="Q301" s="35"/>
      <c r="R301" s="35"/>
      <c r="S301" s="35"/>
      <c r="T301" s="35"/>
      <c r="U301" s="34"/>
      <c r="V301" s="34"/>
    </row>
    <row r="302" spans="1:22" ht="12.75" customHeight="1" x14ac:dyDescent="0.25">
      <c r="A302" s="95"/>
      <c r="B302" s="58" t="s">
        <v>169</v>
      </c>
      <c r="C302" s="55" t="s">
        <v>25</v>
      </c>
      <c r="D302" s="15">
        <f t="shared" si="5"/>
        <v>1.7</v>
      </c>
      <c r="E302" s="15">
        <v>1.7</v>
      </c>
      <c r="F302" s="15">
        <v>1.3</v>
      </c>
      <c r="G302" s="61"/>
      <c r="N302" s="37"/>
      <c r="O302" s="32"/>
      <c r="P302" s="33"/>
      <c r="Q302" s="35"/>
      <c r="R302" s="35"/>
      <c r="S302" s="35"/>
      <c r="T302" s="35"/>
      <c r="U302" s="34"/>
      <c r="V302" s="34"/>
    </row>
    <row r="303" spans="1:22" ht="12.75" customHeight="1" x14ac:dyDescent="0.25">
      <c r="A303" s="96"/>
      <c r="B303" s="14" t="s">
        <v>22</v>
      </c>
      <c r="C303" s="55" t="s">
        <v>25</v>
      </c>
      <c r="D303" s="15">
        <f t="shared" si="5"/>
        <v>13</v>
      </c>
      <c r="E303" s="15">
        <v>13</v>
      </c>
      <c r="F303" s="15"/>
      <c r="G303" s="61"/>
      <c r="N303" s="37"/>
      <c r="O303" s="32"/>
      <c r="P303" s="33"/>
      <c r="Q303" s="35"/>
      <c r="R303" s="35"/>
      <c r="S303" s="35"/>
      <c r="T303" s="35"/>
      <c r="U303" s="34"/>
      <c r="V303" s="34"/>
    </row>
    <row r="304" spans="1:22" ht="15" customHeight="1" x14ac:dyDescent="0.25">
      <c r="A304" s="94" t="s">
        <v>112</v>
      </c>
      <c r="B304" s="19" t="s">
        <v>113</v>
      </c>
      <c r="C304" s="20"/>
      <c r="D304" s="21">
        <f t="shared" si="5"/>
        <v>263</v>
      </c>
      <c r="E304" s="21">
        <f>SUM(E305:E310)</f>
        <v>263</v>
      </c>
      <c r="F304" s="21">
        <f>SUM(F305:F310)</f>
        <v>160.19999999999999</v>
      </c>
      <c r="G304" s="22">
        <f>SUM(G305:G310)</f>
        <v>0</v>
      </c>
      <c r="N304" s="37"/>
      <c r="O304" s="32"/>
      <c r="P304" s="33"/>
      <c r="Q304" s="35"/>
      <c r="R304" s="35"/>
      <c r="S304" s="35"/>
      <c r="T304" s="35"/>
      <c r="U304" s="34"/>
      <c r="V304" s="34"/>
    </row>
    <row r="305" spans="1:22" ht="12.75" customHeight="1" x14ac:dyDescent="0.25">
      <c r="A305" s="95"/>
      <c r="B305" s="16" t="s">
        <v>23</v>
      </c>
      <c r="C305" s="55" t="s">
        <v>17</v>
      </c>
      <c r="D305" s="15">
        <f t="shared" si="5"/>
        <v>1.5</v>
      </c>
      <c r="E305" s="15">
        <v>1.5</v>
      </c>
      <c r="F305" s="15"/>
      <c r="G305" s="57"/>
      <c r="N305" s="37"/>
      <c r="O305" s="32"/>
      <c r="P305" s="33"/>
      <c r="Q305" s="35"/>
      <c r="R305" s="35"/>
      <c r="S305" s="35"/>
      <c r="T305" s="35"/>
      <c r="U305" s="34"/>
      <c r="V305" s="34"/>
    </row>
    <row r="306" spans="1:22" ht="12.75" customHeight="1" x14ac:dyDescent="0.25">
      <c r="A306" s="95"/>
      <c r="B306" s="14" t="s">
        <v>16</v>
      </c>
      <c r="C306" s="55" t="s">
        <v>25</v>
      </c>
      <c r="D306" s="15">
        <f t="shared" si="5"/>
        <v>157.5</v>
      </c>
      <c r="E306" s="15">
        <v>157.5</v>
      </c>
      <c r="F306" s="15">
        <v>96.2</v>
      </c>
      <c r="G306" s="61"/>
      <c r="N306" s="37"/>
      <c r="O306" s="32"/>
      <c r="P306" s="33"/>
      <c r="Q306" s="35"/>
      <c r="R306" s="35"/>
      <c r="S306" s="35"/>
      <c r="T306" s="35"/>
      <c r="U306" s="34"/>
      <c r="V306" s="34"/>
    </row>
    <row r="307" spans="1:22" ht="12.75" customHeight="1" x14ac:dyDescent="0.25">
      <c r="A307" s="95"/>
      <c r="B307" s="14" t="s">
        <v>27</v>
      </c>
      <c r="C307" s="55" t="s">
        <v>25</v>
      </c>
      <c r="D307" s="15">
        <f t="shared" si="5"/>
        <v>81.2</v>
      </c>
      <c r="E307" s="15">
        <v>81.2</v>
      </c>
      <c r="F307" s="15">
        <v>60.5</v>
      </c>
      <c r="G307" s="61"/>
      <c r="N307" s="37"/>
      <c r="O307" s="32"/>
      <c r="P307" s="33"/>
      <c r="Q307" s="35"/>
      <c r="R307" s="35"/>
      <c r="S307" s="35"/>
      <c r="T307" s="35"/>
      <c r="U307" s="34"/>
      <c r="V307" s="34"/>
    </row>
    <row r="308" spans="1:22" ht="12.75" customHeight="1" x14ac:dyDescent="0.25">
      <c r="A308" s="95"/>
      <c r="B308" s="14" t="s">
        <v>24</v>
      </c>
      <c r="C308" s="55" t="s">
        <v>25</v>
      </c>
      <c r="D308" s="15">
        <f t="shared" si="5"/>
        <v>2.2000000000000002</v>
      </c>
      <c r="E308" s="15">
        <v>2.2000000000000002</v>
      </c>
      <c r="F308" s="15">
        <v>1.7</v>
      </c>
      <c r="G308" s="61"/>
      <c r="N308" s="37"/>
      <c r="O308" s="32"/>
      <c r="P308" s="33"/>
      <c r="Q308" s="35"/>
      <c r="R308" s="35"/>
      <c r="S308" s="35"/>
      <c r="T308" s="35"/>
      <c r="U308" s="34"/>
      <c r="V308" s="34"/>
    </row>
    <row r="309" spans="1:22" ht="12.75" customHeight="1" x14ac:dyDescent="0.25">
      <c r="A309" s="95"/>
      <c r="B309" s="58" t="s">
        <v>169</v>
      </c>
      <c r="C309" s="55" t="s">
        <v>25</v>
      </c>
      <c r="D309" s="15">
        <f t="shared" si="5"/>
        <v>2.4</v>
      </c>
      <c r="E309" s="15">
        <v>2.4</v>
      </c>
      <c r="F309" s="15">
        <v>1.8</v>
      </c>
      <c r="G309" s="61"/>
      <c r="N309" s="37"/>
      <c r="O309" s="32"/>
      <c r="P309" s="33"/>
      <c r="Q309" s="35"/>
      <c r="R309" s="35"/>
      <c r="S309" s="35"/>
      <c r="T309" s="35"/>
      <c r="U309" s="34"/>
      <c r="V309" s="34"/>
    </row>
    <row r="310" spans="1:22" ht="12.75" customHeight="1" x14ac:dyDescent="0.25">
      <c r="A310" s="96"/>
      <c r="B310" s="14" t="s">
        <v>22</v>
      </c>
      <c r="C310" s="55" t="s">
        <v>25</v>
      </c>
      <c r="D310" s="15">
        <f t="shared" si="5"/>
        <v>18.2</v>
      </c>
      <c r="E310" s="15">
        <v>18.2</v>
      </c>
      <c r="F310" s="15"/>
      <c r="G310" s="61"/>
      <c r="N310" s="37"/>
      <c r="O310" s="32"/>
      <c r="P310" s="33"/>
      <c r="Q310" s="35"/>
      <c r="R310" s="35"/>
      <c r="S310" s="35"/>
      <c r="T310" s="35"/>
      <c r="U310" s="34"/>
      <c r="V310" s="34"/>
    </row>
    <row r="311" spans="1:22" ht="15" customHeight="1" x14ac:dyDescent="0.25">
      <c r="A311" s="94" t="s">
        <v>114</v>
      </c>
      <c r="B311" s="19" t="s">
        <v>115</v>
      </c>
      <c r="C311" s="20"/>
      <c r="D311" s="21">
        <f t="shared" si="5"/>
        <v>447.09999999999997</v>
      </c>
      <c r="E311" s="21">
        <f>SUM(E312:E317)</f>
        <v>447.09999999999997</v>
      </c>
      <c r="F311" s="21">
        <f>SUM(F312:F317)</f>
        <v>263.2</v>
      </c>
      <c r="G311" s="22">
        <f>SUM(G312:G317)</f>
        <v>0</v>
      </c>
      <c r="N311" s="37"/>
      <c r="O311" s="32"/>
      <c r="P311" s="33"/>
      <c r="Q311" s="35"/>
      <c r="R311" s="35"/>
      <c r="S311" s="35"/>
      <c r="T311" s="35"/>
      <c r="U311" s="34"/>
      <c r="V311" s="34"/>
    </row>
    <row r="312" spans="1:22" ht="12.75" customHeight="1" x14ac:dyDescent="0.25">
      <c r="A312" s="95"/>
      <c r="B312" s="16" t="s">
        <v>23</v>
      </c>
      <c r="C312" s="55" t="s">
        <v>17</v>
      </c>
      <c r="D312" s="15">
        <f t="shared" si="5"/>
        <v>2</v>
      </c>
      <c r="E312" s="15">
        <v>2</v>
      </c>
      <c r="F312" s="15"/>
      <c r="G312" s="64"/>
      <c r="N312" s="37"/>
      <c r="O312" s="32"/>
      <c r="P312" s="33"/>
      <c r="Q312" s="35"/>
      <c r="R312" s="35"/>
      <c r="S312" s="35"/>
      <c r="T312" s="35"/>
      <c r="U312" s="34"/>
      <c r="V312" s="34"/>
    </row>
    <row r="313" spans="1:22" ht="12.75" customHeight="1" x14ac:dyDescent="0.25">
      <c r="A313" s="95"/>
      <c r="B313" s="14" t="s">
        <v>16</v>
      </c>
      <c r="C313" s="55" t="s">
        <v>25</v>
      </c>
      <c r="D313" s="15">
        <f t="shared" si="5"/>
        <v>265.89999999999998</v>
      </c>
      <c r="E313" s="15">
        <v>265.89999999999998</v>
      </c>
      <c r="F313" s="15">
        <v>163.69999999999999</v>
      </c>
      <c r="G313" s="15"/>
      <c r="H313" s="10"/>
      <c r="N313" s="37"/>
      <c r="O313" s="32"/>
      <c r="P313" s="33"/>
      <c r="Q313" s="35"/>
      <c r="R313" s="35"/>
      <c r="S313" s="35"/>
      <c r="T313" s="35"/>
      <c r="U313" s="34"/>
      <c r="V313" s="34"/>
    </row>
    <row r="314" spans="1:22" ht="12.75" customHeight="1" x14ac:dyDescent="0.25">
      <c r="A314" s="95"/>
      <c r="B314" s="14" t="s">
        <v>27</v>
      </c>
      <c r="C314" s="55" t="s">
        <v>25</v>
      </c>
      <c r="D314" s="15">
        <f t="shared" si="5"/>
        <v>125.9</v>
      </c>
      <c r="E314" s="15">
        <v>125.9</v>
      </c>
      <c r="F314" s="15">
        <v>93.7</v>
      </c>
      <c r="G314" s="61"/>
      <c r="N314" s="37"/>
      <c r="O314" s="32"/>
      <c r="P314" s="33"/>
      <c r="Q314" s="35"/>
      <c r="R314" s="35"/>
      <c r="S314" s="35"/>
      <c r="T314" s="35"/>
      <c r="U314" s="34"/>
      <c r="V314" s="34"/>
    </row>
    <row r="315" spans="1:22" ht="12.75" customHeight="1" x14ac:dyDescent="0.25">
      <c r="A315" s="95"/>
      <c r="B315" s="14" t="s">
        <v>24</v>
      </c>
      <c r="C315" s="55" t="s">
        <v>25</v>
      </c>
      <c r="D315" s="15">
        <f t="shared" si="5"/>
        <v>3.5</v>
      </c>
      <c r="E315" s="15">
        <v>3.5</v>
      </c>
      <c r="F315" s="15">
        <v>2.7</v>
      </c>
      <c r="G315" s="61"/>
      <c r="N315" s="37"/>
      <c r="O315" s="32"/>
      <c r="P315" s="33"/>
      <c r="Q315" s="35"/>
      <c r="R315" s="35"/>
      <c r="S315" s="35"/>
      <c r="T315" s="35"/>
      <c r="U315" s="34"/>
      <c r="V315" s="34"/>
    </row>
    <row r="316" spans="1:22" ht="12.75" customHeight="1" x14ac:dyDescent="0.25">
      <c r="A316" s="95"/>
      <c r="B316" s="58" t="s">
        <v>169</v>
      </c>
      <c r="C316" s="55" t="s">
        <v>25</v>
      </c>
      <c r="D316" s="15">
        <f t="shared" si="5"/>
        <v>4</v>
      </c>
      <c r="E316" s="15">
        <v>4</v>
      </c>
      <c r="F316" s="15">
        <v>3.1</v>
      </c>
      <c r="G316" s="61"/>
      <c r="N316" s="37"/>
      <c r="O316" s="32"/>
      <c r="P316" s="33"/>
      <c r="Q316" s="35"/>
      <c r="R316" s="35"/>
      <c r="S316" s="35"/>
      <c r="T316" s="35"/>
      <c r="U316" s="34"/>
      <c r="V316" s="34"/>
    </row>
    <row r="317" spans="1:22" ht="12.75" customHeight="1" x14ac:dyDescent="0.25">
      <c r="A317" s="96"/>
      <c r="B317" s="14" t="s">
        <v>22</v>
      </c>
      <c r="C317" s="55" t="s">
        <v>25</v>
      </c>
      <c r="D317" s="15">
        <f t="shared" si="5"/>
        <v>45.8</v>
      </c>
      <c r="E317" s="15">
        <v>45.8</v>
      </c>
      <c r="F317" s="15"/>
      <c r="G317" s="61"/>
      <c r="N317" s="37"/>
      <c r="O317" s="32"/>
      <c r="P317" s="33"/>
      <c r="Q317" s="35"/>
      <c r="R317" s="35"/>
      <c r="S317" s="35"/>
      <c r="T317" s="35"/>
      <c r="U317" s="34"/>
      <c r="V317" s="34"/>
    </row>
    <row r="318" spans="1:22" ht="15" customHeight="1" x14ac:dyDescent="0.25">
      <c r="A318" s="94" t="s">
        <v>116</v>
      </c>
      <c r="B318" s="19" t="s">
        <v>117</v>
      </c>
      <c r="C318" s="20"/>
      <c r="D318" s="21">
        <f t="shared" si="5"/>
        <v>150.4</v>
      </c>
      <c r="E318" s="21">
        <f>SUM(E319:E322)</f>
        <v>149.1</v>
      </c>
      <c r="F318" s="21">
        <f>SUM(F319:F322)</f>
        <v>68.8</v>
      </c>
      <c r="G318" s="21">
        <f>SUM(G319:G322)</f>
        <v>1.3</v>
      </c>
      <c r="N318" s="37"/>
      <c r="O318" s="32"/>
      <c r="P318" s="33"/>
      <c r="Q318" s="35"/>
      <c r="R318" s="35"/>
      <c r="S318" s="35"/>
      <c r="T318" s="35"/>
      <c r="U318" s="34"/>
      <c r="V318" s="34"/>
    </row>
    <row r="319" spans="1:22" ht="12.95" customHeight="1" x14ac:dyDescent="0.25">
      <c r="A319" s="95"/>
      <c r="B319" s="14" t="s">
        <v>16</v>
      </c>
      <c r="C319" s="55" t="s">
        <v>25</v>
      </c>
      <c r="D319" s="15">
        <f t="shared" si="5"/>
        <v>120.3</v>
      </c>
      <c r="E319" s="15">
        <v>120.3</v>
      </c>
      <c r="F319" s="15">
        <v>66.5</v>
      </c>
      <c r="G319" s="15"/>
      <c r="N319" s="37"/>
      <c r="O319" s="32"/>
      <c r="P319" s="33"/>
      <c r="Q319" s="35"/>
      <c r="R319" s="35"/>
      <c r="S319" s="35"/>
      <c r="T319" s="35"/>
      <c r="U319" s="34"/>
      <c r="V319" s="34"/>
    </row>
    <row r="320" spans="1:22" ht="12.95" customHeight="1" x14ac:dyDescent="0.25">
      <c r="A320" s="95"/>
      <c r="B320" s="14" t="s">
        <v>22</v>
      </c>
      <c r="C320" s="55" t="s">
        <v>25</v>
      </c>
      <c r="D320" s="15">
        <f t="shared" si="5"/>
        <v>25</v>
      </c>
      <c r="E320" s="15">
        <v>23.7</v>
      </c>
      <c r="F320" s="15">
        <v>1</v>
      </c>
      <c r="G320" s="15">
        <v>1.3</v>
      </c>
      <c r="N320" s="37"/>
      <c r="O320" s="32"/>
      <c r="P320" s="33"/>
      <c r="Q320" s="35"/>
      <c r="R320" s="35"/>
      <c r="S320" s="35"/>
      <c r="T320" s="35"/>
      <c r="U320" s="34"/>
      <c r="V320" s="34"/>
    </row>
    <row r="321" spans="1:22" ht="12.95" customHeight="1" x14ac:dyDescent="0.25">
      <c r="A321" s="95"/>
      <c r="B321" s="58" t="s">
        <v>169</v>
      </c>
      <c r="C321" s="55" t="s">
        <v>25</v>
      </c>
      <c r="D321" s="15">
        <f t="shared" si="5"/>
        <v>1.7</v>
      </c>
      <c r="E321" s="15">
        <v>1.7</v>
      </c>
      <c r="F321" s="15">
        <v>1.3</v>
      </c>
      <c r="G321" s="15"/>
      <c r="N321" s="37"/>
      <c r="O321" s="32"/>
      <c r="P321" s="33"/>
      <c r="Q321" s="35"/>
      <c r="R321" s="35"/>
      <c r="S321" s="35"/>
      <c r="T321" s="35"/>
      <c r="U321" s="34"/>
      <c r="V321" s="34"/>
    </row>
    <row r="322" spans="1:22" ht="12.95" customHeight="1" x14ac:dyDescent="0.25">
      <c r="A322" s="96"/>
      <c r="B322" s="14" t="s">
        <v>16</v>
      </c>
      <c r="C322" s="55" t="s">
        <v>28</v>
      </c>
      <c r="D322" s="15">
        <f t="shared" si="5"/>
        <v>3.4</v>
      </c>
      <c r="E322" s="15">
        <v>3.4</v>
      </c>
      <c r="F322" s="15"/>
      <c r="G322" s="61"/>
      <c r="N322" s="37"/>
      <c r="O322" s="32"/>
      <c r="P322" s="33"/>
      <c r="Q322" s="35"/>
      <c r="R322" s="35"/>
      <c r="S322" s="35"/>
      <c r="T322" s="35"/>
      <c r="U322" s="34"/>
      <c r="V322" s="34"/>
    </row>
    <row r="323" spans="1:22" ht="15" customHeight="1" x14ac:dyDescent="0.25">
      <c r="A323" s="94" t="s">
        <v>118</v>
      </c>
      <c r="B323" s="19" t="s">
        <v>119</v>
      </c>
      <c r="C323" s="20"/>
      <c r="D323" s="21">
        <f>SUM(G323+E323)</f>
        <v>96</v>
      </c>
      <c r="E323" s="21">
        <f>SUM(E324:E326)</f>
        <v>96</v>
      </c>
      <c r="F323" s="21">
        <f>SUM(F324:F326)</f>
        <v>70.099999999999994</v>
      </c>
      <c r="G323" s="22">
        <f>SUM(G324:G325)</f>
        <v>0</v>
      </c>
      <c r="N323" s="37"/>
      <c r="O323" s="32"/>
      <c r="P323" s="33"/>
      <c r="Q323" s="35"/>
      <c r="R323" s="35"/>
      <c r="S323" s="35"/>
      <c r="T323" s="35"/>
      <c r="U323" s="34"/>
      <c r="V323" s="34"/>
    </row>
    <row r="324" spans="1:22" ht="12.75" customHeight="1" x14ac:dyDescent="0.25">
      <c r="A324" s="95"/>
      <c r="B324" s="14" t="s">
        <v>16</v>
      </c>
      <c r="C324" s="55" t="s">
        <v>25</v>
      </c>
      <c r="D324" s="15">
        <f t="shared" si="5"/>
        <v>13.5</v>
      </c>
      <c r="E324" s="15">
        <v>13.5</v>
      </c>
      <c r="F324" s="15">
        <v>7.1</v>
      </c>
      <c r="G324" s="15"/>
      <c r="N324" s="37"/>
      <c r="O324" s="32"/>
      <c r="P324" s="33"/>
      <c r="Q324" s="35"/>
      <c r="R324" s="35"/>
      <c r="S324" s="35"/>
      <c r="T324" s="35"/>
      <c r="U324" s="34"/>
      <c r="V324" s="34"/>
    </row>
    <row r="325" spans="1:22" ht="12.75" customHeight="1" x14ac:dyDescent="0.25">
      <c r="A325" s="95"/>
      <c r="B325" s="14" t="s">
        <v>27</v>
      </c>
      <c r="C325" s="55" t="s">
        <v>25</v>
      </c>
      <c r="D325" s="15">
        <f t="shared" si="5"/>
        <v>82.4</v>
      </c>
      <c r="E325" s="15">
        <v>82.4</v>
      </c>
      <c r="F325" s="15">
        <v>62.9</v>
      </c>
      <c r="G325" s="61"/>
      <c r="N325" s="37"/>
      <c r="O325" s="32"/>
      <c r="P325" s="33"/>
      <c r="Q325" s="35"/>
      <c r="R325" s="35"/>
      <c r="S325" s="35"/>
      <c r="T325" s="35"/>
      <c r="U325" s="34"/>
      <c r="V325" s="34"/>
    </row>
    <row r="326" spans="1:22" ht="12.75" customHeight="1" x14ac:dyDescent="0.25">
      <c r="A326" s="65"/>
      <c r="B326" s="58" t="s">
        <v>169</v>
      </c>
      <c r="C326" s="55" t="s">
        <v>25</v>
      </c>
      <c r="D326" s="15">
        <f t="shared" si="5"/>
        <v>0.1</v>
      </c>
      <c r="E326" s="15">
        <v>0.1</v>
      </c>
      <c r="F326" s="15">
        <v>0.1</v>
      </c>
      <c r="G326" s="61"/>
      <c r="N326" s="37"/>
      <c r="O326" s="32"/>
      <c r="P326" s="33"/>
      <c r="Q326" s="35"/>
      <c r="R326" s="35"/>
      <c r="S326" s="35"/>
      <c r="T326" s="35"/>
      <c r="U326" s="34"/>
      <c r="V326" s="34"/>
    </row>
    <row r="327" spans="1:22" ht="15" customHeight="1" x14ac:dyDescent="0.25">
      <c r="A327" s="94" t="s">
        <v>120</v>
      </c>
      <c r="B327" s="19" t="s">
        <v>121</v>
      </c>
      <c r="C327" s="20"/>
      <c r="D327" s="21">
        <f t="shared" si="5"/>
        <v>334.40000000000003</v>
      </c>
      <c r="E327" s="21">
        <f>SUM(E328:E333)</f>
        <v>306.60000000000002</v>
      </c>
      <c r="F327" s="21">
        <f>SUM(F328:F333)</f>
        <v>217.3</v>
      </c>
      <c r="G327" s="21">
        <f>SUM(G328:G333)</f>
        <v>27.799999999999997</v>
      </c>
      <c r="N327" s="37"/>
      <c r="O327" s="32"/>
      <c r="P327" s="33"/>
      <c r="Q327" s="35"/>
      <c r="R327" s="35"/>
      <c r="S327" s="35"/>
      <c r="T327" s="35"/>
      <c r="U327" s="34"/>
      <c r="V327" s="34"/>
    </row>
    <row r="328" spans="1:22" ht="12.75" customHeight="1" x14ac:dyDescent="0.25">
      <c r="A328" s="95"/>
      <c r="B328" s="14" t="s">
        <v>16</v>
      </c>
      <c r="C328" s="55" t="s">
        <v>25</v>
      </c>
      <c r="D328" s="15">
        <f t="shared" si="5"/>
        <v>289.5</v>
      </c>
      <c r="E328" s="15">
        <v>289.5</v>
      </c>
      <c r="F328" s="15">
        <v>208.4</v>
      </c>
      <c r="G328" s="15"/>
      <c r="H328" s="10"/>
      <c r="N328" s="37"/>
      <c r="O328" s="32"/>
      <c r="P328" s="33"/>
      <c r="Q328" s="35"/>
      <c r="R328" s="35"/>
      <c r="S328" s="35"/>
      <c r="T328" s="35"/>
      <c r="U328" s="34"/>
      <c r="V328" s="34"/>
    </row>
    <row r="329" spans="1:22" ht="12.75" customHeight="1" x14ac:dyDescent="0.25">
      <c r="A329" s="95"/>
      <c r="B329" s="14" t="s">
        <v>27</v>
      </c>
      <c r="C329" s="55" t="s">
        <v>25</v>
      </c>
      <c r="D329" s="15">
        <f t="shared" si="5"/>
        <v>7.2</v>
      </c>
      <c r="E329" s="15">
        <v>7.2</v>
      </c>
      <c r="F329" s="15">
        <v>5</v>
      </c>
      <c r="G329" s="61"/>
      <c r="N329" s="37"/>
      <c r="O329" s="32"/>
      <c r="P329" s="33"/>
      <c r="Q329" s="35"/>
      <c r="R329" s="35"/>
      <c r="S329" s="35"/>
      <c r="T329" s="35"/>
      <c r="U329" s="34"/>
      <c r="V329" s="34"/>
    </row>
    <row r="330" spans="1:22" ht="12.75" customHeight="1" x14ac:dyDescent="0.25">
      <c r="A330" s="95"/>
      <c r="B330" s="14" t="s">
        <v>30</v>
      </c>
      <c r="C330" s="55" t="s">
        <v>25</v>
      </c>
      <c r="D330" s="15">
        <f t="shared" si="5"/>
        <v>24.9</v>
      </c>
      <c r="E330" s="15"/>
      <c r="F330" s="15"/>
      <c r="G330" s="15">
        <v>24.9</v>
      </c>
      <c r="N330" s="37"/>
      <c r="O330" s="32"/>
      <c r="P330" s="33"/>
      <c r="Q330" s="35"/>
      <c r="R330" s="35"/>
      <c r="S330" s="35"/>
      <c r="T330" s="35"/>
      <c r="U330" s="34"/>
      <c r="V330" s="34"/>
    </row>
    <row r="331" spans="1:22" ht="12.75" customHeight="1" x14ac:dyDescent="0.25">
      <c r="A331" s="95"/>
      <c r="B331" s="14" t="s">
        <v>32</v>
      </c>
      <c r="C331" s="55" t="s">
        <v>25</v>
      </c>
      <c r="D331" s="15">
        <f t="shared" si="5"/>
        <v>0.3</v>
      </c>
      <c r="E331" s="15">
        <v>0.3</v>
      </c>
      <c r="F331" s="15"/>
      <c r="G331" s="61"/>
      <c r="N331" s="37"/>
      <c r="O331" s="32"/>
      <c r="P331" s="33"/>
      <c r="Q331" s="35"/>
      <c r="R331" s="35"/>
      <c r="S331" s="35"/>
      <c r="T331" s="35"/>
      <c r="U331" s="34"/>
      <c r="V331" s="34"/>
    </row>
    <row r="332" spans="1:22" ht="12.75" customHeight="1" x14ac:dyDescent="0.25">
      <c r="A332" s="95"/>
      <c r="B332" s="58" t="s">
        <v>169</v>
      </c>
      <c r="C332" s="55" t="s">
        <v>25</v>
      </c>
      <c r="D332" s="15">
        <f t="shared" si="5"/>
        <v>5.0999999999999996</v>
      </c>
      <c r="E332" s="15">
        <v>5.0999999999999996</v>
      </c>
      <c r="F332" s="15">
        <v>3.9</v>
      </c>
      <c r="G332" s="61"/>
      <c r="N332" s="37"/>
      <c r="O332" s="32"/>
      <c r="P332" s="33"/>
      <c r="Q332" s="35"/>
      <c r="R332" s="35"/>
      <c r="S332" s="35"/>
      <c r="T332" s="35"/>
      <c r="U332" s="34"/>
      <c r="V332" s="34"/>
    </row>
    <row r="333" spans="1:22" ht="12.75" customHeight="1" x14ac:dyDescent="0.25">
      <c r="A333" s="96"/>
      <c r="B333" s="14" t="s">
        <v>22</v>
      </c>
      <c r="C333" s="55" t="s">
        <v>25</v>
      </c>
      <c r="D333" s="15">
        <f t="shared" si="5"/>
        <v>7.4</v>
      </c>
      <c r="E333" s="15">
        <v>4.5</v>
      </c>
      <c r="F333" s="15"/>
      <c r="G333" s="15">
        <v>2.9</v>
      </c>
      <c r="N333" s="37"/>
      <c r="O333" s="32"/>
      <c r="P333" s="33"/>
      <c r="Q333" s="35"/>
      <c r="R333" s="35"/>
      <c r="S333" s="35"/>
      <c r="T333" s="35"/>
      <c r="U333" s="34"/>
      <c r="V333" s="34"/>
    </row>
    <row r="334" spans="1:22" ht="15" customHeight="1" x14ac:dyDescent="0.25">
      <c r="A334" s="94" t="s">
        <v>122</v>
      </c>
      <c r="B334" s="19" t="s">
        <v>123</v>
      </c>
      <c r="C334" s="20"/>
      <c r="D334" s="21">
        <f t="shared" si="5"/>
        <v>730.1</v>
      </c>
      <c r="E334" s="21">
        <f>SUM(E335:E339)</f>
        <v>718.1</v>
      </c>
      <c r="F334" s="21">
        <f>SUM(F335:F339)</f>
        <v>455.8</v>
      </c>
      <c r="G334" s="21">
        <f>SUM(G335:G339)</f>
        <v>12</v>
      </c>
      <c r="N334" s="37"/>
      <c r="O334" s="32"/>
      <c r="P334" s="33"/>
      <c r="Q334" s="35"/>
      <c r="R334" s="35"/>
      <c r="S334" s="35"/>
      <c r="T334" s="35"/>
      <c r="U334" s="34"/>
      <c r="V334" s="34"/>
    </row>
    <row r="335" spans="1:22" ht="12.75" customHeight="1" x14ac:dyDescent="0.25">
      <c r="A335" s="95"/>
      <c r="B335" s="14" t="s">
        <v>26</v>
      </c>
      <c r="C335" s="55" t="s">
        <v>25</v>
      </c>
      <c r="D335" s="15">
        <f t="shared" si="5"/>
        <v>0.6</v>
      </c>
      <c r="E335" s="15">
        <v>0.6</v>
      </c>
      <c r="F335" s="15"/>
      <c r="G335" s="15"/>
      <c r="N335" s="37"/>
      <c r="O335" s="32"/>
      <c r="P335" s="33"/>
      <c r="Q335" s="35"/>
      <c r="R335" s="35"/>
      <c r="S335" s="35"/>
      <c r="T335" s="35"/>
      <c r="U335" s="34"/>
      <c r="V335" s="34"/>
    </row>
    <row r="336" spans="1:22" ht="12.75" customHeight="1" x14ac:dyDescent="0.25">
      <c r="A336" s="95"/>
      <c r="B336" s="14" t="s">
        <v>24</v>
      </c>
      <c r="C336" s="55" t="s">
        <v>25</v>
      </c>
      <c r="D336" s="15">
        <f t="shared" si="5"/>
        <v>3.9</v>
      </c>
      <c r="E336" s="15">
        <v>3.9</v>
      </c>
      <c r="F336" s="15"/>
      <c r="G336" s="15"/>
      <c r="N336" s="37"/>
      <c r="O336" s="32"/>
      <c r="P336" s="33"/>
      <c r="Q336" s="35"/>
      <c r="R336" s="35"/>
      <c r="S336" s="35"/>
      <c r="T336" s="35"/>
      <c r="U336" s="34"/>
      <c r="V336" s="34"/>
    </row>
    <row r="337" spans="1:22" ht="12.75" customHeight="1" x14ac:dyDescent="0.25">
      <c r="A337" s="95"/>
      <c r="B337" s="14" t="s">
        <v>16</v>
      </c>
      <c r="C337" s="55" t="s">
        <v>28</v>
      </c>
      <c r="D337" s="15">
        <f t="shared" si="5"/>
        <v>713</v>
      </c>
      <c r="E337" s="15">
        <v>701</v>
      </c>
      <c r="F337" s="15">
        <v>447.3</v>
      </c>
      <c r="G337" s="15">
        <v>12</v>
      </c>
      <c r="N337" s="37"/>
      <c r="O337" s="32"/>
      <c r="P337" s="33"/>
      <c r="Q337" s="35"/>
      <c r="R337" s="35"/>
      <c r="S337" s="35"/>
      <c r="T337" s="35"/>
      <c r="U337" s="34"/>
      <c r="V337" s="34"/>
    </row>
    <row r="338" spans="1:22" ht="12.75" customHeight="1" x14ac:dyDescent="0.25">
      <c r="A338" s="95"/>
      <c r="B338" s="58" t="s">
        <v>169</v>
      </c>
      <c r="C338" s="55" t="s">
        <v>28</v>
      </c>
      <c r="D338" s="15">
        <f t="shared" si="5"/>
        <v>11.1</v>
      </c>
      <c r="E338" s="15">
        <v>11.1</v>
      </c>
      <c r="F338" s="15">
        <v>8.5</v>
      </c>
      <c r="G338" s="15"/>
      <c r="N338" s="37"/>
      <c r="O338" s="32"/>
      <c r="P338" s="33"/>
      <c r="Q338" s="35"/>
      <c r="R338" s="35"/>
      <c r="S338" s="35"/>
      <c r="T338" s="35"/>
      <c r="U338" s="34"/>
      <c r="V338" s="34"/>
    </row>
    <row r="339" spans="1:22" ht="12.75" customHeight="1" x14ac:dyDescent="0.25">
      <c r="A339" s="96"/>
      <c r="B339" s="14" t="s">
        <v>22</v>
      </c>
      <c r="C339" s="55" t="s">
        <v>28</v>
      </c>
      <c r="D339" s="15">
        <f t="shared" si="5"/>
        <v>1.5</v>
      </c>
      <c r="E339" s="15">
        <v>1.5</v>
      </c>
      <c r="F339" s="15"/>
      <c r="G339" s="61"/>
      <c r="N339" s="37"/>
      <c r="O339" s="32"/>
      <c r="P339" s="33"/>
      <c r="Q339" s="35"/>
      <c r="R339" s="35"/>
      <c r="S339" s="35"/>
      <c r="T339" s="35"/>
      <c r="U339" s="34"/>
      <c r="V339" s="34"/>
    </row>
    <row r="340" spans="1:22" ht="15" customHeight="1" x14ac:dyDescent="0.25">
      <c r="A340" s="94" t="s">
        <v>124</v>
      </c>
      <c r="B340" s="19" t="s">
        <v>125</v>
      </c>
      <c r="C340" s="20"/>
      <c r="D340" s="21">
        <f>SUM(G340+E340)</f>
        <v>83.6</v>
      </c>
      <c r="E340" s="21">
        <f>SUM(E341+E342+E343+E346+E345)</f>
        <v>83.6</v>
      </c>
      <c r="F340" s="21">
        <f>SUM(F341+F342+F343+F346+F345)</f>
        <v>49.6</v>
      </c>
      <c r="G340" s="22">
        <f>SUM(G341+G342+G343+G346)</f>
        <v>0</v>
      </c>
      <c r="N340" s="37"/>
      <c r="O340" s="32"/>
      <c r="P340" s="33"/>
      <c r="Q340" s="35"/>
      <c r="R340" s="35"/>
      <c r="S340" s="35"/>
      <c r="T340" s="35"/>
      <c r="U340" s="34"/>
      <c r="V340" s="34"/>
    </row>
    <row r="341" spans="1:22" ht="12.75" customHeight="1" x14ac:dyDescent="0.25">
      <c r="A341" s="95"/>
      <c r="B341" s="14" t="s">
        <v>26</v>
      </c>
      <c r="C341" s="55" t="s">
        <v>25</v>
      </c>
      <c r="D341" s="15">
        <f t="shared" si="5"/>
        <v>0.2</v>
      </c>
      <c r="E341" s="15">
        <v>0.2</v>
      </c>
      <c r="F341" s="15"/>
      <c r="G341" s="15"/>
      <c r="N341" s="37"/>
      <c r="O341" s="32"/>
      <c r="P341" s="33"/>
      <c r="Q341" s="35"/>
      <c r="R341" s="35"/>
      <c r="S341" s="35"/>
      <c r="T341" s="35"/>
      <c r="U341" s="34"/>
      <c r="V341" s="34"/>
    </row>
    <row r="342" spans="1:22" ht="12.75" customHeight="1" x14ac:dyDescent="0.25">
      <c r="A342" s="95"/>
      <c r="B342" s="14" t="s">
        <v>24</v>
      </c>
      <c r="C342" s="55" t="s">
        <v>25</v>
      </c>
      <c r="D342" s="15">
        <f>SUM(G342+E342)</f>
        <v>1</v>
      </c>
      <c r="E342" s="15">
        <v>1</v>
      </c>
      <c r="F342" s="15"/>
      <c r="G342" s="15"/>
      <c r="N342" s="37"/>
      <c r="O342" s="32"/>
      <c r="P342" s="33"/>
      <c r="Q342" s="35"/>
      <c r="R342" s="35"/>
      <c r="S342" s="35"/>
      <c r="T342" s="35"/>
      <c r="U342" s="34"/>
      <c r="V342" s="34"/>
    </row>
    <row r="343" spans="1:22" ht="12.75" customHeight="1" x14ac:dyDescent="0.25">
      <c r="A343" s="95"/>
      <c r="B343" s="14" t="s">
        <v>16</v>
      </c>
      <c r="C343" s="55" t="s">
        <v>28</v>
      </c>
      <c r="D343" s="15">
        <f t="shared" si="5"/>
        <v>77.599999999999994</v>
      </c>
      <c r="E343" s="15">
        <v>77.599999999999994</v>
      </c>
      <c r="F343" s="15">
        <v>48.7</v>
      </c>
      <c r="G343" s="61"/>
      <c r="N343" s="37"/>
      <c r="O343" s="32"/>
      <c r="P343" s="33"/>
      <c r="Q343" s="35"/>
      <c r="R343" s="35"/>
      <c r="S343" s="35"/>
      <c r="T343" s="35"/>
      <c r="U343" s="34"/>
      <c r="V343" s="34"/>
    </row>
    <row r="344" spans="1:22" ht="12.75" customHeight="1" x14ac:dyDescent="0.25">
      <c r="A344" s="95"/>
      <c r="B344" s="58" t="s">
        <v>126</v>
      </c>
      <c r="C344" s="55"/>
      <c r="D344" s="44">
        <f t="shared" si="5"/>
        <v>2</v>
      </c>
      <c r="E344" s="44">
        <v>2</v>
      </c>
      <c r="F344" s="15"/>
      <c r="G344" s="61"/>
      <c r="N344" s="37"/>
      <c r="O344" s="32"/>
      <c r="P344" s="33"/>
      <c r="Q344" s="35"/>
      <c r="R344" s="35"/>
      <c r="S344" s="35"/>
      <c r="T344" s="35"/>
      <c r="U344" s="34"/>
      <c r="V344" s="34"/>
    </row>
    <row r="345" spans="1:22" ht="12.75" customHeight="1" x14ac:dyDescent="0.25">
      <c r="A345" s="95"/>
      <c r="B345" s="58" t="s">
        <v>169</v>
      </c>
      <c r="C345" s="55" t="s">
        <v>28</v>
      </c>
      <c r="D345" s="44">
        <f t="shared" si="5"/>
        <v>1.2</v>
      </c>
      <c r="E345" s="44">
        <v>1.2</v>
      </c>
      <c r="F345" s="15">
        <v>0.9</v>
      </c>
      <c r="G345" s="61"/>
      <c r="N345" s="37"/>
      <c r="O345" s="32"/>
      <c r="P345" s="33"/>
      <c r="Q345" s="35"/>
      <c r="R345" s="35"/>
      <c r="S345" s="35"/>
      <c r="T345" s="35"/>
      <c r="U345" s="34"/>
      <c r="V345" s="34"/>
    </row>
    <row r="346" spans="1:22" ht="12.75" customHeight="1" x14ac:dyDescent="0.25">
      <c r="A346" s="96"/>
      <c r="B346" s="14" t="s">
        <v>22</v>
      </c>
      <c r="C346" s="55" t="s">
        <v>28</v>
      </c>
      <c r="D346" s="15">
        <f t="shared" si="5"/>
        <v>3.6</v>
      </c>
      <c r="E346" s="15">
        <v>3.6</v>
      </c>
      <c r="F346" s="15"/>
      <c r="G346" s="61"/>
      <c r="N346" s="37"/>
      <c r="O346" s="32"/>
      <c r="P346" s="33"/>
      <c r="Q346" s="35"/>
      <c r="R346" s="35"/>
      <c r="S346" s="35"/>
      <c r="T346" s="35"/>
      <c r="U346" s="34"/>
      <c r="V346" s="34"/>
    </row>
    <row r="347" spans="1:22" ht="15" customHeight="1" x14ac:dyDescent="0.25">
      <c r="A347" s="94" t="s">
        <v>127</v>
      </c>
      <c r="B347" s="19" t="s">
        <v>128</v>
      </c>
      <c r="C347" s="20"/>
      <c r="D347" s="21">
        <f>SUM(G347+E347)</f>
        <v>137.5</v>
      </c>
      <c r="E347" s="21">
        <f>SUM(E348+E349+E352+E351)</f>
        <v>137.5</v>
      </c>
      <c r="F347" s="21">
        <f>SUM(F348+F349+F352+F351)</f>
        <v>71.399999999999991</v>
      </c>
      <c r="G347" s="22">
        <f>SUM(G348+G349+G352)</f>
        <v>0</v>
      </c>
      <c r="N347" s="37"/>
      <c r="O347" s="32"/>
      <c r="P347" s="33"/>
      <c r="Q347" s="35"/>
      <c r="R347" s="35"/>
      <c r="S347" s="35"/>
      <c r="T347" s="35"/>
      <c r="U347" s="34"/>
      <c r="V347" s="34"/>
    </row>
    <row r="348" spans="1:22" ht="12.75" customHeight="1" x14ac:dyDescent="0.25">
      <c r="A348" s="95"/>
      <c r="B348" s="14" t="s">
        <v>26</v>
      </c>
      <c r="C348" s="55" t="s">
        <v>25</v>
      </c>
      <c r="D348" s="15">
        <f t="shared" si="5"/>
        <v>0.3</v>
      </c>
      <c r="E348" s="15">
        <v>0.3</v>
      </c>
      <c r="F348" s="15"/>
      <c r="G348" s="15"/>
      <c r="N348" s="37"/>
      <c r="O348" s="32"/>
      <c r="P348" s="33"/>
      <c r="Q348" s="35"/>
      <c r="R348" s="35"/>
      <c r="S348" s="35"/>
      <c r="T348" s="35"/>
      <c r="U348" s="34"/>
      <c r="V348" s="34"/>
    </row>
    <row r="349" spans="1:22" ht="12.75" customHeight="1" x14ac:dyDescent="0.25">
      <c r="A349" s="95"/>
      <c r="B349" s="14" t="s">
        <v>16</v>
      </c>
      <c r="C349" s="55" t="s">
        <v>28</v>
      </c>
      <c r="D349" s="15">
        <f t="shared" si="5"/>
        <v>133.19999999999999</v>
      </c>
      <c r="E349" s="15">
        <v>133.19999999999999</v>
      </c>
      <c r="F349" s="15">
        <v>70.099999999999994</v>
      </c>
      <c r="G349" s="61"/>
      <c r="N349" s="37"/>
      <c r="O349" s="32"/>
      <c r="P349" s="33"/>
      <c r="Q349" s="35"/>
      <c r="R349" s="35"/>
      <c r="S349" s="35"/>
      <c r="T349" s="35"/>
      <c r="U349" s="34"/>
      <c r="V349" s="34"/>
    </row>
    <row r="350" spans="1:22" ht="12.75" customHeight="1" x14ac:dyDescent="0.25">
      <c r="A350" s="95"/>
      <c r="B350" s="58" t="s">
        <v>126</v>
      </c>
      <c r="C350" s="55"/>
      <c r="D350" s="44">
        <f t="shared" si="5"/>
        <v>6.4</v>
      </c>
      <c r="E350" s="44">
        <v>6.4</v>
      </c>
      <c r="F350" s="15"/>
      <c r="G350" s="61"/>
      <c r="N350" s="37"/>
      <c r="O350" s="32"/>
      <c r="P350" s="33"/>
      <c r="Q350" s="35"/>
      <c r="R350" s="35"/>
      <c r="S350" s="35"/>
      <c r="T350" s="35"/>
      <c r="U350" s="34"/>
      <c r="V350" s="34"/>
    </row>
    <row r="351" spans="1:22" ht="12.75" customHeight="1" x14ac:dyDescent="0.25">
      <c r="A351" s="95"/>
      <c r="B351" s="58" t="s">
        <v>169</v>
      </c>
      <c r="C351" s="55" t="s">
        <v>28</v>
      </c>
      <c r="D351" s="15">
        <f t="shared" si="5"/>
        <v>1.7</v>
      </c>
      <c r="E351" s="44">
        <v>1.7</v>
      </c>
      <c r="F351" s="15">
        <v>1.3</v>
      </c>
      <c r="G351" s="61"/>
      <c r="N351" s="37"/>
      <c r="O351" s="32"/>
      <c r="P351" s="33"/>
      <c r="Q351" s="35"/>
      <c r="R351" s="35"/>
      <c r="S351" s="35"/>
      <c r="T351" s="35"/>
      <c r="U351" s="34"/>
      <c r="V351" s="34"/>
    </row>
    <row r="352" spans="1:22" ht="12.75" customHeight="1" x14ac:dyDescent="0.25">
      <c r="A352" s="96"/>
      <c r="B352" s="14" t="s">
        <v>22</v>
      </c>
      <c r="C352" s="55" t="s">
        <v>28</v>
      </c>
      <c r="D352" s="15">
        <f t="shared" si="5"/>
        <v>2.2999999999999998</v>
      </c>
      <c r="E352" s="15">
        <v>2.2999999999999998</v>
      </c>
      <c r="F352" s="15"/>
      <c r="G352" s="61"/>
      <c r="N352" s="37"/>
      <c r="O352" s="32"/>
      <c r="P352" s="33"/>
      <c r="Q352" s="35"/>
      <c r="R352" s="35"/>
      <c r="S352" s="35"/>
      <c r="T352" s="35"/>
      <c r="U352" s="34"/>
      <c r="V352" s="34"/>
    </row>
    <row r="353" spans="1:22" ht="15" customHeight="1" x14ac:dyDescent="0.25">
      <c r="A353" s="94" t="s">
        <v>129</v>
      </c>
      <c r="B353" s="19" t="s">
        <v>130</v>
      </c>
      <c r="C353" s="20"/>
      <c r="D353" s="21">
        <f t="shared" si="5"/>
        <v>114.60000000000001</v>
      </c>
      <c r="E353" s="21">
        <f>SUM(E354+E355+E358+E357)</f>
        <v>114.60000000000001</v>
      </c>
      <c r="F353" s="21">
        <f>SUM(F354+F355+F358+F357)</f>
        <v>70.599999999999994</v>
      </c>
      <c r="G353" s="22">
        <f>SUM(G354+G355+G358)</f>
        <v>0</v>
      </c>
      <c r="N353" s="37"/>
      <c r="O353" s="32"/>
      <c r="P353" s="33"/>
      <c r="Q353" s="35"/>
      <c r="R353" s="35"/>
      <c r="S353" s="35"/>
      <c r="T353" s="35"/>
      <c r="U353" s="34"/>
      <c r="V353" s="34"/>
    </row>
    <row r="354" spans="1:22" ht="12.75" customHeight="1" x14ac:dyDescent="0.25">
      <c r="A354" s="95"/>
      <c r="B354" s="14" t="s">
        <v>26</v>
      </c>
      <c r="C354" s="55" t="s">
        <v>25</v>
      </c>
      <c r="D354" s="15">
        <f t="shared" si="5"/>
        <v>1.2</v>
      </c>
      <c r="E354" s="15">
        <v>1.2</v>
      </c>
      <c r="F354" s="15"/>
      <c r="G354" s="15"/>
      <c r="N354" s="37"/>
      <c r="O354" s="32"/>
      <c r="P354" s="33"/>
      <c r="Q354" s="35"/>
      <c r="R354" s="35"/>
      <c r="S354" s="35"/>
      <c r="T354" s="35"/>
      <c r="U354" s="34"/>
      <c r="V354" s="34"/>
    </row>
    <row r="355" spans="1:22" ht="12.75" customHeight="1" x14ac:dyDescent="0.25">
      <c r="A355" s="95"/>
      <c r="B355" s="14" t="s">
        <v>16</v>
      </c>
      <c r="C355" s="55" t="s">
        <v>28</v>
      </c>
      <c r="D355" s="15">
        <f t="shared" si="5"/>
        <v>110.3</v>
      </c>
      <c r="E355" s="15">
        <v>110.3</v>
      </c>
      <c r="F355" s="15">
        <v>69.3</v>
      </c>
      <c r="G355" s="61"/>
      <c r="N355" s="37"/>
      <c r="O355" s="32"/>
      <c r="P355" s="33"/>
      <c r="Q355" s="35"/>
      <c r="R355" s="35"/>
      <c r="S355" s="35"/>
      <c r="T355" s="35"/>
      <c r="U355" s="34"/>
      <c r="V355" s="34"/>
    </row>
    <row r="356" spans="1:22" ht="12.75" customHeight="1" x14ac:dyDescent="0.25">
      <c r="A356" s="95"/>
      <c r="B356" s="58" t="s">
        <v>126</v>
      </c>
      <c r="C356" s="55"/>
      <c r="D356" s="44">
        <f t="shared" si="5"/>
        <v>6</v>
      </c>
      <c r="E356" s="44">
        <v>6</v>
      </c>
      <c r="F356" s="15"/>
      <c r="G356" s="61"/>
      <c r="N356" s="37"/>
      <c r="O356" s="32"/>
      <c r="P356" s="33"/>
      <c r="Q356" s="35"/>
      <c r="R356" s="35"/>
      <c r="S356" s="35"/>
      <c r="T356" s="35"/>
      <c r="U356" s="34"/>
      <c r="V356" s="34"/>
    </row>
    <row r="357" spans="1:22" ht="12.75" customHeight="1" x14ac:dyDescent="0.25">
      <c r="A357" s="95"/>
      <c r="B357" s="58" t="s">
        <v>169</v>
      </c>
      <c r="C357" s="55" t="s">
        <v>28</v>
      </c>
      <c r="D357" s="15">
        <f t="shared" si="5"/>
        <v>1.7</v>
      </c>
      <c r="E357" s="44">
        <v>1.7</v>
      </c>
      <c r="F357" s="15">
        <v>1.3</v>
      </c>
      <c r="G357" s="61"/>
      <c r="N357" s="37"/>
      <c r="O357" s="32"/>
      <c r="P357" s="33"/>
      <c r="Q357" s="35"/>
      <c r="R357" s="35"/>
      <c r="S357" s="35"/>
      <c r="T357" s="35"/>
      <c r="U357" s="34"/>
      <c r="V357" s="34"/>
    </row>
    <row r="358" spans="1:22" ht="12.75" customHeight="1" x14ac:dyDescent="0.25">
      <c r="A358" s="96"/>
      <c r="B358" s="14" t="s">
        <v>22</v>
      </c>
      <c r="C358" s="55" t="s">
        <v>28</v>
      </c>
      <c r="D358" s="15">
        <f t="shared" si="5"/>
        <v>1.4</v>
      </c>
      <c r="E358" s="15">
        <v>1.4</v>
      </c>
      <c r="F358" s="15"/>
      <c r="G358" s="61"/>
      <c r="N358" s="37"/>
      <c r="O358" s="32"/>
      <c r="P358" s="33"/>
      <c r="Q358" s="35"/>
      <c r="R358" s="35"/>
      <c r="S358" s="35"/>
      <c r="T358" s="35"/>
      <c r="U358" s="34"/>
      <c r="V358" s="34"/>
    </row>
    <row r="359" spans="1:22" ht="15" customHeight="1" x14ac:dyDescent="0.25">
      <c r="A359" s="94" t="s">
        <v>131</v>
      </c>
      <c r="B359" s="19" t="s">
        <v>132</v>
      </c>
      <c r="C359" s="20"/>
      <c r="D359" s="21">
        <f>SUM(G359+E359)</f>
        <v>168.89999999999998</v>
      </c>
      <c r="E359" s="21">
        <f>SUM(E360+E361+E362+E365+E364)</f>
        <v>168.89999999999998</v>
      </c>
      <c r="F359" s="21">
        <f>SUM(F360+F361+F362+F365+F364)</f>
        <v>106</v>
      </c>
      <c r="G359" s="22">
        <f>SUM(G360+G361+G362+G365)</f>
        <v>0</v>
      </c>
      <c r="N359" s="37"/>
      <c r="O359" s="32"/>
      <c r="P359" s="33"/>
      <c r="Q359" s="35"/>
      <c r="R359" s="35"/>
      <c r="S359" s="35"/>
      <c r="T359" s="35"/>
      <c r="U359" s="34"/>
      <c r="V359" s="34"/>
    </row>
    <row r="360" spans="1:22" ht="12.75" customHeight="1" x14ac:dyDescent="0.25">
      <c r="A360" s="95"/>
      <c r="B360" s="14" t="s">
        <v>26</v>
      </c>
      <c r="C360" s="55" t="s">
        <v>25</v>
      </c>
      <c r="D360" s="15">
        <f t="shared" si="5"/>
        <v>0.3</v>
      </c>
      <c r="E360" s="15">
        <v>0.3</v>
      </c>
      <c r="F360" s="15"/>
      <c r="G360" s="15"/>
      <c r="N360" s="37"/>
      <c r="O360" s="32"/>
      <c r="P360" s="33"/>
      <c r="Q360" s="35"/>
      <c r="R360" s="35"/>
      <c r="S360" s="35"/>
      <c r="T360" s="35"/>
      <c r="U360" s="34"/>
      <c r="V360" s="34"/>
    </row>
    <row r="361" spans="1:22" ht="12.75" customHeight="1" x14ac:dyDescent="0.25">
      <c r="A361" s="95"/>
      <c r="B361" s="14" t="s">
        <v>24</v>
      </c>
      <c r="C361" s="55" t="s">
        <v>25</v>
      </c>
      <c r="D361" s="15">
        <f t="shared" si="5"/>
        <v>1.8</v>
      </c>
      <c r="E361" s="15">
        <v>1.8</v>
      </c>
      <c r="F361" s="15"/>
      <c r="G361" s="15"/>
      <c r="N361" s="37"/>
      <c r="O361" s="32"/>
      <c r="P361" s="33"/>
      <c r="Q361" s="35"/>
      <c r="R361" s="35"/>
      <c r="S361" s="35"/>
      <c r="T361" s="35"/>
      <c r="U361" s="34"/>
      <c r="V361" s="34"/>
    </row>
    <row r="362" spans="1:22" ht="12.75" customHeight="1" x14ac:dyDescent="0.25">
      <c r="A362" s="95"/>
      <c r="B362" s="14" t="s">
        <v>16</v>
      </c>
      <c r="C362" s="55" t="s">
        <v>28</v>
      </c>
      <c r="D362" s="15">
        <f t="shared" si="5"/>
        <v>159.5</v>
      </c>
      <c r="E362" s="15">
        <v>159.5</v>
      </c>
      <c r="F362" s="15">
        <v>104</v>
      </c>
      <c r="G362" s="15"/>
      <c r="H362" s="10"/>
      <c r="N362" s="37"/>
      <c r="O362" s="32"/>
      <c r="P362" s="33"/>
      <c r="Q362" s="35"/>
      <c r="R362" s="35"/>
      <c r="S362" s="35"/>
      <c r="T362" s="35"/>
      <c r="U362" s="34"/>
      <c r="V362" s="34"/>
    </row>
    <row r="363" spans="1:22" ht="12.75" customHeight="1" x14ac:dyDescent="0.25">
      <c r="A363" s="95"/>
      <c r="B363" s="58" t="s">
        <v>126</v>
      </c>
      <c r="C363" s="55"/>
      <c r="D363" s="44">
        <f t="shared" si="5"/>
        <v>5.8</v>
      </c>
      <c r="E363" s="44">
        <v>5.8</v>
      </c>
      <c r="F363" s="15"/>
      <c r="G363" s="15"/>
      <c r="H363" s="10"/>
      <c r="N363" s="37"/>
      <c r="O363" s="32"/>
      <c r="P363" s="33"/>
      <c r="Q363" s="35"/>
      <c r="R363" s="35"/>
      <c r="S363" s="35"/>
      <c r="T363" s="35"/>
      <c r="U363" s="34"/>
      <c r="V363" s="34"/>
    </row>
    <row r="364" spans="1:22" ht="12.75" customHeight="1" x14ac:dyDescent="0.25">
      <c r="A364" s="95"/>
      <c r="B364" s="58" t="s">
        <v>169</v>
      </c>
      <c r="C364" s="55" t="s">
        <v>28</v>
      </c>
      <c r="D364" s="15">
        <f t="shared" ref="D364:D432" si="6">SUM(G364+E364)</f>
        <v>2.6</v>
      </c>
      <c r="E364" s="44">
        <v>2.6</v>
      </c>
      <c r="F364" s="15">
        <v>2</v>
      </c>
      <c r="G364" s="15"/>
      <c r="H364" s="10"/>
      <c r="N364" s="37"/>
      <c r="O364" s="32"/>
      <c r="P364" s="33"/>
      <c r="Q364" s="35"/>
      <c r="R364" s="35"/>
      <c r="S364" s="35"/>
      <c r="T364" s="35"/>
      <c r="U364" s="34"/>
      <c r="V364" s="34"/>
    </row>
    <row r="365" spans="1:22" ht="12.75" customHeight="1" x14ac:dyDescent="0.25">
      <c r="A365" s="96"/>
      <c r="B365" s="14" t="s">
        <v>22</v>
      </c>
      <c r="C365" s="55" t="s">
        <v>28</v>
      </c>
      <c r="D365" s="15">
        <f t="shared" si="6"/>
        <v>4.7</v>
      </c>
      <c r="E365" s="15">
        <v>4.7</v>
      </c>
      <c r="F365" s="15"/>
      <c r="G365" s="61"/>
      <c r="N365" s="37"/>
      <c r="O365" s="32"/>
      <c r="P365" s="33"/>
      <c r="Q365" s="35"/>
      <c r="R365" s="35"/>
      <c r="S365" s="35"/>
      <c r="T365" s="35"/>
      <c r="U365" s="34"/>
      <c r="V365" s="34"/>
    </row>
    <row r="366" spans="1:22" ht="15" customHeight="1" x14ac:dyDescent="0.25">
      <c r="A366" s="94" t="s">
        <v>133</v>
      </c>
      <c r="B366" s="19" t="s">
        <v>134</v>
      </c>
      <c r="C366" s="20"/>
      <c r="D366" s="21">
        <f t="shared" si="6"/>
        <v>127.5</v>
      </c>
      <c r="E366" s="21">
        <f>SUM(E367+E368+E369+E372+E371)</f>
        <v>127.5</v>
      </c>
      <c r="F366" s="21">
        <f>SUM(F367+F368+F369+F372+F371)</f>
        <v>63</v>
      </c>
      <c r="G366" s="22">
        <f>SUM(G367+G368+G369+G372)</f>
        <v>0</v>
      </c>
      <c r="N366" s="37"/>
      <c r="O366" s="32"/>
      <c r="P366" s="33"/>
      <c r="Q366" s="35"/>
      <c r="R366" s="35"/>
      <c r="S366" s="35"/>
      <c r="T366" s="35"/>
      <c r="U366" s="34"/>
      <c r="V366" s="34"/>
    </row>
    <row r="367" spans="1:22" ht="12.75" customHeight="1" x14ac:dyDescent="0.25">
      <c r="A367" s="95"/>
      <c r="B367" s="14" t="s">
        <v>26</v>
      </c>
      <c r="C367" s="55" t="s">
        <v>25</v>
      </c>
      <c r="D367" s="15">
        <f t="shared" si="6"/>
        <v>0.1</v>
      </c>
      <c r="E367" s="15">
        <v>0.1</v>
      </c>
      <c r="F367" s="15"/>
      <c r="G367" s="15"/>
      <c r="N367" s="37"/>
      <c r="O367" s="32"/>
      <c r="P367" s="33"/>
      <c r="Q367" s="35"/>
      <c r="R367" s="35"/>
      <c r="S367" s="35"/>
      <c r="T367" s="35"/>
      <c r="U367" s="34"/>
      <c r="V367" s="34"/>
    </row>
    <row r="368" spans="1:22" ht="12.75" customHeight="1" x14ac:dyDescent="0.25">
      <c r="A368" s="95"/>
      <c r="B368" s="14" t="s">
        <v>24</v>
      </c>
      <c r="C368" s="55" t="s">
        <v>25</v>
      </c>
      <c r="D368" s="15">
        <f>SUM(G368+E368)</f>
        <v>2.5</v>
      </c>
      <c r="E368" s="15">
        <v>2.5</v>
      </c>
      <c r="F368" s="15"/>
      <c r="G368" s="15"/>
      <c r="N368" s="37"/>
      <c r="O368" s="32"/>
      <c r="P368" s="33"/>
      <c r="Q368" s="35"/>
      <c r="R368" s="35"/>
      <c r="S368" s="35"/>
      <c r="T368" s="35"/>
      <c r="U368" s="34"/>
      <c r="V368" s="34"/>
    </row>
    <row r="369" spans="1:22" ht="12.75" customHeight="1" x14ac:dyDescent="0.25">
      <c r="A369" s="95"/>
      <c r="B369" s="14" t="s">
        <v>16</v>
      </c>
      <c r="C369" s="55" t="s">
        <v>28</v>
      </c>
      <c r="D369" s="15">
        <f t="shared" si="6"/>
        <v>117.4</v>
      </c>
      <c r="E369" s="15">
        <v>117.4</v>
      </c>
      <c r="F369" s="15">
        <v>61.8</v>
      </c>
      <c r="G369" s="61"/>
      <c r="N369" s="37"/>
      <c r="O369" s="32"/>
      <c r="P369" s="33"/>
      <c r="Q369" s="35"/>
      <c r="R369" s="35"/>
      <c r="S369" s="35"/>
      <c r="T369" s="35"/>
      <c r="U369" s="34"/>
      <c r="V369" s="34"/>
    </row>
    <row r="370" spans="1:22" ht="12.75" customHeight="1" x14ac:dyDescent="0.25">
      <c r="A370" s="95"/>
      <c r="B370" s="58" t="s">
        <v>126</v>
      </c>
      <c r="C370" s="55"/>
      <c r="D370" s="44">
        <f t="shared" si="6"/>
        <v>22.3</v>
      </c>
      <c r="E370" s="44">
        <v>22.3</v>
      </c>
      <c r="F370" s="15"/>
      <c r="G370" s="61"/>
      <c r="N370" s="37"/>
      <c r="O370" s="32"/>
      <c r="P370" s="33"/>
      <c r="Q370" s="35"/>
      <c r="R370" s="35"/>
      <c r="S370" s="35"/>
      <c r="T370" s="35"/>
      <c r="U370" s="34"/>
      <c r="V370" s="34"/>
    </row>
    <row r="371" spans="1:22" ht="12.75" customHeight="1" x14ac:dyDescent="0.25">
      <c r="A371" s="95"/>
      <c r="B371" s="58" t="s">
        <v>169</v>
      </c>
      <c r="C371" s="55" t="s">
        <v>28</v>
      </c>
      <c r="D371" s="15">
        <f t="shared" si="6"/>
        <v>1.6</v>
      </c>
      <c r="E371" s="44">
        <v>1.6</v>
      </c>
      <c r="F371" s="15">
        <v>1.2</v>
      </c>
      <c r="G371" s="61"/>
      <c r="N371" s="37"/>
      <c r="O371" s="32"/>
      <c r="P371" s="33"/>
      <c r="Q371" s="35"/>
      <c r="R371" s="35"/>
      <c r="S371" s="35"/>
      <c r="T371" s="35"/>
      <c r="U371" s="34"/>
      <c r="V371" s="34"/>
    </row>
    <row r="372" spans="1:22" ht="12.75" customHeight="1" x14ac:dyDescent="0.25">
      <c r="A372" s="96"/>
      <c r="B372" s="14" t="s">
        <v>22</v>
      </c>
      <c r="C372" s="55" t="s">
        <v>28</v>
      </c>
      <c r="D372" s="15">
        <f t="shared" si="6"/>
        <v>5.9</v>
      </c>
      <c r="E372" s="15">
        <v>5.9</v>
      </c>
      <c r="F372" s="15"/>
      <c r="G372" s="61"/>
      <c r="N372" s="37"/>
      <c r="O372" s="32"/>
      <c r="P372" s="33"/>
      <c r="Q372" s="35"/>
      <c r="R372" s="35"/>
      <c r="S372" s="35"/>
      <c r="T372" s="35"/>
      <c r="U372" s="34"/>
      <c r="V372" s="34"/>
    </row>
    <row r="373" spans="1:22" ht="15" customHeight="1" x14ac:dyDescent="0.25">
      <c r="A373" s="94" t="s">
        <v>135</v>
      </c>
      <c r="B373" s="19" t="s">
        <v>136</v>
      </c>
      <c r="C373" s="20"/>
      <c r="D373" s="21">
        <f t="shared" si="6"/>
        <v>136.80000000000001</v>
      </c>
      <c r="E373" s="21">
        <f>SUM(E374+E375+E376+E379+E378)</f>
        <v>136.80000000000001</v>
      </c>
      <c r="F373" s="21">
        <f>SUM(F374+F375+F376+F379+F378)</f>
        <v>73.5</v>
      </c>
      <c r="G373" s="22">
        <f>SUM(G374+G375+G376+G379)</f>
        <v>0</v>
      </c>
      <c r="N373" s="37"/>
      <c r="O373" s="32"/>
      <c r="P373" s="33"/>
      <c r="Q373" s="35"/>
      <c r="R373" s="35"/>
      <c r="S373" s="35"/>
      <c r="T373" s="35"/>
      <c r="U373" s="34"/>
      <c r="V373" s="34"/>
    </row>
    <row r="374" spans="1:22" ht="12.75" customHeight="1" x14ac:dyDescent="0.25">
      <c r="A374" s="95"/>
      <c r="B374" s="14" t="s">
        <v>26</v>
      </c>
      <c r="C374" s="55" t="s">
        <v>25</v>
      </c>
      <c r="D374" s="15">
        <f t="shared" si="6"/>
        <v>0.9</v>
      </c>
      <c r="E374" s="15">
        <v>0.9</v>
      </c>
      <c r="F374" s="15"/>
      <c r="G374" s="15"/>
      <c r="N374" s="37"/>
      <c r="O374" s="32"/>
      <c r="P374" s="33"/>
      <c r="Q374" s="35"/>
      <c r="R374" s="35"/>
      <c r="S374" s="35"/>
      <c r="T374" s="35"/>
      <c r="U374" s="34"/>
      <c r="V374" s="34"/>
    </row>
    <row r="375" spans="1:22" ht="12.75" customHeight="1" x14ac:dyDescent="0.25">
      <c r="A375" s="95"/>
      <c r="B375" s="14" t="s">
        <v>24</v>
      </c>
      <c r="C375" s="55" t="s">
        <v>25</v>
      </c>
      <c r="D375" s="15">
        <f t="shared" si="6"/>
        <v>5.7</v>
      </c>
      <c r="E375" s="15">
        <v>5.7</v>
      </c>
      <c r="F375" s="15"/>
      <c r="G375" s="15"/>
      <c r="N375" s="37"/>
      <c r="O375" s="32"/>
      <c r="P375" s="33"/>
      <c r="Q375" s="35"/>
      <c r="R375" s="35"/>
      <c r="S375" s="35"/>
      <c r="T375" s="35"/>
      <c r="U375" s="34"/>
      <c r="V375" s="34"/>
    </row>
    <row r="376" spans="1:22" ht="12.75" customHeight="1" x14ac:dyDescent="0.25">
      <c r="A376" s="95"/>
      <c r="B376" s="14" t="s">
        <v>16</v>
      </c>
      <c r="C376" s="55" t="s">
        <v>28</v>
      </c>
      <c r="D376" s="15">
        <f t="shared" si="6"/>
        <v>124.9</v>
      </c>
      <c r="E376" s="15">
        <v>124.9</v>
      </c>
      <c r="F376" s="15">
        <v>72.099999999999994</v>
      </c>
      <c r="G376" s="61"/>
      <c r="N376" s="37"/>
      <c r="O376" s="32"/>
      <c r="P376" s="33"/>
      <c r="Q376" s="35"/>
      <c r="R376" s="35"/>
      <c r="S376" s="35"/>
      <c r="T376" s="35"/>
      <c r="U376" s="34"/>
      <c r="V376" s="34"/>
    </row>
    <row r="377" spans="1:22" ht="12.75" customHeight="1" x14ac:dyDescent="0.25">
      <c r="A377" s="95"/>
      <c r="B377" s="58" t="s">
        <v>126</v>
      </c>
      <c r="C377" s="55"/>
      <c r="D377" s="44">
        <f t="shared" si="6"/>
        <v>12.4</v>
      </c>
      <c r="E377" s="44">
        <v>12.4</v>
      </c>
      <c r="F377" s="15"/>
      <c r="G377" s="61"/>
      <c r="N377" s="37"/>
      <c r="O377" s="32"/>
      <c r="P377" s="33"/>
      <c r="Q377" s="35"/>
      <c r="R377" s="35"/>
      <c r="S377" s="35"/>
      <c r="T377" s="35"/>
      <c r="U377" s="34"/>
      <c r="V377" s="34"/>
    </row>
    <row r="378" spans="1:22" ht="12.75" customHeight="1" x14ac:dyDescent="0.25">
      <c r="A378" s="95"/>
      <c r="B378" s="58" t="s">
        <v>169</v>
      </c>
      <c r="C378" s="55" t="s">
        <v>28</v>
      </c>
      <c r="D378" s="15">
        <f t="shared" si="6"/>
        <v>1.8</v>
      </c>
      <c r="E378" s="44">
        <v>1.8</v>
      </c>
      <c r="F378" s="15">
        <v>1.4</v>
      </c>
      <c r="G378" s="61"/>
      <c r="N378" s="37"/>
      <c r="O378" s="32"/>
      <c r="P378" s="33"/>
      <c r="Q378" s="35"/>
      <c r="R378" s="35"/>
      <c r="S378" s="35"/>
      <c r="T378" s="35"/>
      <c r="U378" s="34"/>
      <c r="V378" s="34"/>
    </row>
    <row r="379" spans="1:22" ht="12.75" customHeight="1" x14ac:dyDescent="0.25">
      <c r="A379" s="96"/>
      <c r="B379" s="14" t="s">
        <v>22</v>
      </c>
      <c r="C379" s="55" t="s">
        <v>28</v>
      </c>
      <c r="D379" s="15">
        <f t="shared" si="6"/>
        <v>3.5</v>
      </c>
      <c r="E379" s="15">
        <v>3.5</v>
      </c>
      <c r="F379" s="15"/>
      <c r="G379" s="61"/>
      <c r="N379" s="37"/>
      <c r="O379" s="32"/>
      <c r="P379" s="33"/>
      <c r="Q379" s="35"/>
      <c r="R379" s="35"/>
      <c r="S379" s="35"/>
      <c r="T379" s="35"/>
      <c r="U379" s="34"/>
      <c r="V379" s="34"/>
    </row>
    <row r="380" spans="1:22" ht="15" customHeight="1" x14ac:dyDescent="0.25">
      <c r="A380" s="94" t="s">
        <v>137</v>
      </c>
      <c r="B380" s="19" t="s">
        <v>138</v>
      </c>
      <c r="C380" s="20"/>
      <c r="D380" s="21">
        <f t="shared" si="6"/>
        <v>92.3</v>
      </c>
      <c r="E380" s="21">
        <f>SUM(E381+E384+E383)</f>
        <v>92.3</v>
      </c>
      <c r="F380" s="21">
        <f>SUM(F381+F384+F383)</f>
        <v>47.3</v>
      </c>
      <c r="G380" s="22">
        <f>SUM(G381+G384)</f>
        <v>0</v>
      </c>
      <c r="N380" s="37"/>
      <c r="O380" s="32"/>
      <c r="P380" s="33"/>
      <c r="Q380" s="35"/>
      <c r="R380" s="35"/>
      <c r="S380" s="35"/>
      <c r="T380" s="35"/>
      <c r="U380" s="34"/>
      <c r="V380" s="34"/>
    </row>
    <row r="381" spans="1:22" ht="12.75" customHeight="1" x14ac:dyDescent="0.25">
      <c r="A381" s="95"/>
      <c r="B381" s="14" t="s">
        <v>16</v>
      </c>
      <c r="C381" s="55" t="s">
        <v>28</v>
      </c>
      <c r="D381" s="15">
        <f t="shared" si="6"/>
        <v>90.8</v>
      </c>
      <c r="E381" s="15">
        <v>90.8</v>
      </c>
      <c r="F381" s="15">
        <v>46.4</v>
      </c>
      <c r="G381" s="61"/>
      <c r="N381" s="37"/>
      <c r="O381" s="32"/>
      <c r="P381" s="33"/>
      <c r="Q381" s="35"/>
      <c r="R381" s="35"/>
      <c r="S381" s="35"/>
      <c r="T381" s="35"/>
      <c r="U381" s="34"/>
      <c r="V381" s="34"/>
    </row>
    <row r="382" spans="1:22" ht="12.75" customHeight="1" x14ac:dyDescent="0.25">
      <c r="A382" s="95"/>
      <c r="B382" s="58" t="s">
        <v>126</v>
      </c>
      <c r="C382" s="55"/>
      <c r="D382" s="44">
        <f t="shared" si="6"/>
        <v>7.8</v>
      </c>
      <c r="E382" s="44">
        <v>7.8</v>
      </c>
      <c r="F382" s="15"/>
      <c r="G382" s="61"/>
      <c r="N382" s="37"/>
      <c r="O382" s="32"/>
      <c r="P382" s="33"/>
      <c r="Q382" s="35"/>
      <c r="R382" s="35"/>
      <c r="S382" s="35"/>
      <c r="T382" s="35"/>
      <c r="U382" s="34"/>
      <c r="V382" s="34"/>
    </row>
    <row r="383" spans="1:22" ht="12.75" customHeight="1" x14ac:dyDescent="0.25">
      <c r="A383" s="95"/>
      <c r="B383" s="58" t="s">
        <v>169</v>
      </c>
      <c r="C383" s="55" t="s">
        <v>28</v>
      </c>
      <c r="D383" s="15">
        <f t="shared" si="6"/>
        <v>1.2</v>
      </c>
      <c r="E383" s="44">
        <v>1.2</v>
      </c>
      <c r="F383" s="15">
        <v>0.9</v>
      </c>
      <c r="G383" s="61"/>
      <c r="N383" s="37"/>
      <c r="O383" s="32"/>
      <c r="P383" s="33"/>
      <c r="Q383" s="35"/>
      <c r="R383" s="35"/>
      <c r="S383" s="35"/>
      <c r="T383" s="35"/>
      <c r="U383" s="34"/>
      <c r="V383" s="34"/>
    </row>
    <row r="384" spans="1:22" ht="12.75" customHeight="1" x14ac:dyDescent="0.25">
      <c r="A384" s="96"/>
      <c r="B384" s="14" t="s">
        <v>22</v>
      </c>
      <c r="C384" s="55" t="s">
        <v>28</v>
      </c>
      <c r="D384" s="15">
        <f t="shared" si="6"/>
        <v>0.3</v>
      </c>
      <c r="E384" s="15">
        <v>0.3</v>
      </c>
      <c r="F384" s="15"/>
      <c r="G384" s="61"/>
      <c r="N384" s="37"/>
      <c r="O384" s="32"/>
      <c r="P384" s="33"/>
      <c r="Q384" s="35"/>
      <c r="R384" s="35"/>
      <c r="S384" s="35"/>
      <c r="T384" s="35"/>
      <c r="U384" s="34"/>
      <c r="V384" s="34"/>
    </row>
    <row r="385" spans="1:22" ht="15" customHeight="1" x14ac:dyDescent="0.25">
      <c r="A385" s="94" t="s">
        <v>139</v>
      </c>
      <c r="B385" s="19" t="s">
        <v>140</v>
      </c>
      <c r="C385" s="20"/>
      <c r="D385" s="21">
        <f t="shared" si="6"/>
        <v>113.9</v>
      </c>
      <c r="E385" s="21">
        <f>SUM(E386+E387+E388+E391+E390)</f>
        <v>113.9</v>
      </c>
      <c r="F385" s="21">
        <f>SUM(F386+F387+F388+F391+F390)</f>
        <v>66.600000000000009</v>
      </c>
      <c r="G385" s="22">
        <f>SUM(G386+G387+G388+G391)</f>
        <v>0</v>
      </c>
      <c r="N385" s="37"/>
      <c r="O385" s="32"/>
      <c r="P385" s="33"/>
      <c r="Q385" s="35"/>
      <c r="R385" s="35"/>
      <c r="S385" s="35"/>
      <c r="T385" s="35"/>
      <c r="U385" s="34"/>
      <c r="V385" s="34"/>
    </row>
    <row r="386" spans="1:22" ht="12.75" customHeight="1" x14ac:dyDescent="0.25">
      <c r="A386" s="95"/>
      <c r="B386" s="14" t="s">
        <v>26</v>
      </c>
      <c r="C386" s="55" t="s">
        <v>25</v>
      </c>
      <c r="D386" s="15">
        <f t="shared" si="6"/>
        <v>0.5</v>
      </c>
      <c r="E386" s="15">
        <v>0.5</v>
      </c>
      <c r="F386" s="15"/>
      <c r="G386" s="15"/>
      <c r="N386" s="37"/>
      <c r="O386" s="32"/>
      <c r="P386" s="33"/>
      <c r="Q386" s="35"/>
      <c r="R386" s="35"/>
      <c r="S386" s="35"/>
      <c r="T386" s="35"/>
      <c r="U386" s="34"/>
      <c r="V386" s="34"/>
    </row>
    <row r="387" spans="1:22" ht="12.75" customHeight="1" x14ac:dyDescent="0.25">
      <c r="A387" s="95"/>
      <c r="B387" s="14" t="s">
        <v>24</v>
      </c>
      <c r="C387" s="55" t="s">
        <v>25</v>
      </c>
      <c r="D387" s="15">
        <f t="shared" si="6"/>
        <v>2.5</v>
      </c>
      <c r="E387" s="15">
        <v>2.5</v>
      </c>
      <c r="F387" s="15"/>
      <c r="G387" s="15"/>
      <c r="N387" s="37"/>
      <c r="O387" s="32"/>
      <c r="P387" s="33"/>
      <c r="Q387" s="35"/>
      <c r="R387" s="35"/>
      <c r="S387" s="35"/>
      <c r="T387" s="35"/>
      <c r="U387" s="34"/>
      <c r="V387" s="34"/>
    </row>
    <row r="388" spans="1:22" ht="12.75" customHeight="1" x14ac:dyDescent="0.25">
      <c r="A388" s="95"/>
      <c r="B388" s="14" t="s">
        <v>16</v>
      </c>
      <c r="C388" s="55" t="s">
        <v>28</v>
      </c>
      <c r="D388" s="15">
        <f t="shared" ref="D388:D393" si="7">SUM(G388+E388)</f>
        <v>108.4</v>
      </c>
      <c r="E388" s="15">
        <v>108.4</v>
      </c>
      <c r="F388" s="15">
        <v>65.400000000000006</v>
      </c>
      <c r="G388" s="61"/>
      <c r="N388" s="37"/>
      <c r="O388" s="32"/>
      <c r="P388" s="33"/>
      <c r="Q388" s="35"/>
      <c r="R388" s="35"/>
      <c r="S388" s="35"/>
      <c r="T388" s="35"/>
      <c r="U388" s="34"/>
      <c r="V388" s="34"/>
    </row>
    <row r="389" spans="1:22" ht="12.75" customHeight="1" x14ac:dyDescent="0.25">
      <c r="A389" s="95"/>
      <c r="B389" s="58" t="s">
        <v>126</v>
      </c>
      <c r="C389" s="55"/>
      <c r="D389" s="44">
        <f t="shared" si="7"/>
        <v>12</v>
      </c>
      <c r="E389" s="44">
        <v>12</v>
      </c>
      <c r="F389" s="15"/>
      <c r="G389" s="61"/>
      <c r="N389" s="37"/>
      <c r="O389" s="32"/>
      <c r="P389" s="33"/>
      <c r="Q389" s="35"/>
      <c r="R389" s="35"/>
      <c r="S389" s="35"/>
      <c r="T389" s="35"/>
      <c r="U389" s="34"/>
      <c r="V389" s="34"/>
    </row>
    <row r="390" spans="1:22" ht="12.75" customHeight="1" x14ac:dyDescent="0.25">
      <c r="A390" s="95"/>
      <c r="B390" s="58" t="s">
        <v>169</v>
      </c>
      <c r="C390" s="55" t="s">
        <v>28</v>
      </c>
      <c r="D390" s="15">
        <f t="shared" si="7"/>
        <v>1.6</v>
      </c>
      <c r="E390" s="44">
        <v>1.6</v>
      </c>
      <c r="F390" s="15">
        <v>1.2</v>
      </c>
      <c r="G390" s="61"/>
      <c r="N390" s="37"/>
      <c r="O390" s="32"/>
      <c r="P390" s="33"/>
      <c r="Q390" s="35"/>
      <c r="R390" s="35"/>
      <c r="S390" s="35"/>
      <c r="T390" s="35"/>
      <c r="U390" s="34"/>
      <c r="V390" s="34"/>
    </row>
    <row r="391" spans="1:22" ht="12.75" customHeight="1" x14ac:dyDescent="0.25">
      <c r="A391" s="96"/>
      <c r="B391" s="14" t="s">
        <v>22</v>
      </c>
      <c r="C391" s="55" t="s">
        <v>28</v>
      </c>
      <c r="D391" s="15">
        <f t="shared" si="7"/>
        <v>0.9</v>
      </c>
      <c r="E391" s="15">
        <v>0.9</v>
      </c>
      <c r="F391" s="15"/>
      <c r="G391" s="61"/>
      <c r="N391" s="37"/>
      <c r="O391" s="32"/>
      <c r="P391" s="33"/>
      <c r="Q391" s="35"/>
      <c r="R391" s="35"/>
      <c r="S391" s="35"/>
      <c r="T391" s="35"/>
      <c r="U391" s="34"/>
      <c r="V391" s="34"/>
    </row>
    <row r="392" spans="1:22" ht="15" customHeight="1" x14ac:dyDescent="0.25">
      <c r="A392" s="94" t="s">
        <v>141</v>
      </c>
      <c r="B392" s="19" t="s">
        <v>142</v>
      </c>
      <c r="C392" s="20"/>
      <c r="D392" s="21">
        <f t="shared" si="7"/>
        <v>114.6</v>
      </c>
      <c r="E392" s="21">
        <f>SUM(E394+E393+E397+E396)</f>
        <v>114.6</v>
      </c>
      <c r="F392" s="21">
        <f>SUM(F394+F393+F397)+F396</f>
        <v>65.2</v>
      </c>
      <c r="G392" s="22">
        <f>SUM(G394+G393+G397)</f>
        <v>0</v>
      </c>
      <c r="N392" s="37"/>
      <c r="O392" s="32"/>
      <c r="P392" s="33"/>
      <c r="Q392" s="35"/>
      <c r="R392" s="35"/>
      <c r="S392" s="35"/>
      <c r="T392" s="35"/>
      <c r="U392" s="34"/>
      <c r="V392" s="34"/>
    </row>
    <row r="393" spans="1:22" ht="12.75" customHeight="1" x14ac:dyDescent="0.25">
      <c r="A393" s="95"/>
      <c r="B393" s="14" t="s">
        <v>24</v>
      </c>
      <c r="C393" s="55" t="s">
        <v>25</v>
      </c>
      <c r="D393" s="15">
        <f t="shared" si="7"/>
        <v>6.3</v>
      </c>
      <c r="E393" s="15">
        <v>6.3</v>
      </c>
      <c r="F393" s="15"/>
      <c r="G393" s="22"/>
      <c r="N393" s="37"/>
      <c r="O393" s="32"/>
      <c r="P393" s="33"/>
      <c r="Q393" s="35"/>
      <c r="R393" s="35"/>
      <c r="S393" s="35"/>
      <c r="T393" s="35"/>
      <c r="U393" s="34"/>
      <c r="V393" s="34"/>
    </row>
    <row r="394" spans="1:22" ht="12.75" customHeight="1" x14ac:dyDescent="0.25">
      <c r="A394" s="95"/>
      <c r="B394" s="14" t="s">
        <v>16</v>
      </c>
      <c r="C394" s="55" t="s">
        <v>28</v>
      </c>
      <c r="D394" s="15">
        <f t="shared" si="6"/>
        <v>103.7</v>
      </c>
      <c r="E394" s="15">
        <v>103.7</v>
      </c>
      <c r="F394" s="15">
        <v>64</v>
      </c>
      <c r="G394" s="61"/>
      <c r="N394" s="37"/>
      <c r="O394" s="32"/>
      <c r="P394" s="33"/>
      <c r="Q394" s="35"/>
      <c r="R394" s="35"/>
      <c r="S394" s="35"/>
      <c r="T394" s="35"/>
      <c r="U394" s="34"/>
      <c r="V394" s="34"/>
    </row>
    <row r="395" spans="1:22" ht="12.75" customHeight="1" x14ac:dyDescent="0.25">
      <c r="A395" s="95"/>
      <c r="B395" s="58" t="s">
        <v>126</v>
      </c>
      <c r="C395" s="55"/>
      <c r="D395" s="44">
        <f t="shared" si="6"/>
        <v>5.5</v>
      </c>
      <c r="E395" s="44">
        <v>5.5</v>
      </c>
      <c r="F395" s="15"/>
      <c r="G395" s="61"/>
      <c r="N395" s="37"/>
      <c r="O395" s="32"/>
      <c r="P395" s="33"/>
      <c r="Q395" s="35"/>
      <c r="R395" s="35"/>
      <c r="S395" s="35"/>
      <c r="T395" s="35"/>
      <c r="U395" s="34"/>
      <c r="V395" s="34"/>
    </row>
    <row r="396" spans="1:22" ht="12.75" customHeight="1" x14ac:dyDescent="0.25">
      <c r="A396" s="95"/>
      <c r="B396" s="58" t="s">
        <v>169</v>
      </c>
      <c r="C396" s="55" t="s">
        <v>28</v>
      </c>
      <c r="D396" s="15">
        <f t="shared" si="6"/>
        <v>1.6</v>
      </c>
      <c r="E396" s="44">
        <v>1.6</v>
      </c>
      <c r="F396" s="15">
        <v>1.2</v>
      </c>
      <c r="G396" s="61"/>
      <c r="N396" s="37"/>
      <c r="O396" s="32"/>
      <c r="P396" s="33"/>
      <c r="Q396" s="35"/>
      <c r="R396" s="35"/>
      <c r="S396" s="35"/>
      <c r="T396" s="35"/>
      <c r="U396" s="34"/>
      <c r="V396" s="34"/>
    </row>
    <row r="397" spans="1:22" ht="12.75" customHeight="1" x14ac:dyDescent="0.25">
      <c r="A397" s="96"/>
      <c r="B397" s="14" t="s">
        <v>22</v>
      </c>
      <c r="C397" s="55" t="s">
        <v>28</v>
      </c>
      <c r="D397" s="15">
        <f t="shared" si="6"/>
        <v>3</v>
      </c>
      <c r="E397" s="15">
        <v>3</v>
      </c>
      <c r="F397" s="15"/>
      <c r="G397" s="61"/>
      <c r="N397" s="37"/>
      <c r="O397" s="32"/>
      <c r="P397" s="33"/>
      <c r="Q397" s="35"/>
      <c r="R397" s="35"/>
      <c r="S397" s="35"/>
      <c r="T397" s="35"/>
      <c r="U397" s="34"/>
      <c r="V397" s="34"/>
    </row>
    <row r="398" spans="1:22" ht="15" customHeight="1" x14ac:dyDescent="0.25">
      <c r="A398" s="94" t="s">
        <v>143</v>
      </c>
      <c r="B398" s="19" t="s">
        <v>144</v>
      </c>
      <c r="C398" s="20"/>
      <c r="D398" s="21">
        <f t="shared" si="6"/>
        <v>96.3</v>
      </c>
      <c r="E398" s="21">
        <f>SUM(E399+E400+E401+E404+E403)</f>
        <v>94.5</v>
      </c>
      <c r="F398" s="21">
        <f>SUM(F399+F400+F401+F404+F403)</f>
        <v>54.5</v>
      </c>
      <c r="G398" s="21">
        <f>SUM(G399+G400+G401+G404)</f>
        <v>1.8</v>
      </c>
      <c r="N398" s="37"/>
      <c r="O398" s="32"/>
      <c r="P398" s="33"/>
      <c r="Q398" s="35"/>
      <c r="R398" s="35"/>
      <c r="S398" s="35"/>
      <c r="T398" s="35"/>
      <c r="U398" s="34"/>
      <c r="V398" s="34"/>
    </row>
    <row r="399" spans="1:22" ht="12.75" customHeight="1" x14ac:dyDescent="0.25">
      <c r="A399" s="95"/>
      <c r="B399" s="14" t="s">
        <v>26</v>
      </c>
      <c r="C399" s="55" t="s">
        <v>25</v>
      </c>
      <c r="D399" s="15">
        <f t="shared" si="6"/>
        <v>0.4</v>
      </c>
      <c r="E399" s="15">
        <v>0.4</v>
      </c>
      <c r="F399" s="15"/>
      <c r="G399" s="15"/>
      <c r="N399" s="37"/>
      <c r="O399" s="32"/>
      <c r="P399" s="33"/>
      <c r="Q399" s="35"/>
      <c r="R399" s="35"/>
      <c r="S399" s="35"/>
      <c r="T399" s="35"/>
      <c r="U399" s="34"/>
      <c r="V399" s="34"/>
    </row>
    <row r="400" spans="1:22" ht="12.75" customHeight="1" x14ac:dyDescent="0.25">
      <c r="A400" s="95"/>
      <c r="B400" s="14" t="s">
        <v>24</v>
      </c>
      <c r="C400" s="55" t="s">
        <v>25</v>
      </c>
      <c r="D400" s="15">
        <f t="shared" si="6"/>
        <v>3.5</v>
      </c>
      <c r="E400" s="15">
        <v>3.5</v>
      </c>
      <c r="F400" s="15"/>
      <c r="G400" s="15"/>
      <c r="N400" s="37"/>
      <c r="O400" s="32"/>
      <c r="P400" s="33"/>
      <c r="Q400" s="35"/>
      <c r="R400" s="35"/>
      <c r="S400" s="35"/>
      <c r="T400" s="35"/>
      <c r="U400" s="34"/>
      <c r="V400" s="34"/>
    </row>
    <row r="401" spans="1:22" ht="12.75" customHeight="1" x14ac:dyDescent="0.25">
      <c r="A401" s="95"/>
      <c r="B401" s="14" t="s">
        <v>16</v>
      </c>
      <c r="C401" s="55" t="s">
        <v>28</v>
      </c>
      <c r="D401" s="15">
        <f t="shared" si="6"/>
        <v>87.5</v>
      </c>
      <c r="E401" s="15">
        <v>87.5</v>
      </c>
      <c r="F401" s="15">
        <v>53.5</v>
      </c>
      <c r="G401" s="15"/>
      <c r="N401" s="37"/>
      <c r="O401" s="32"/>
      <c r="P401" s="33"/>
      <c r="Q401" s="35"/>
      <c r="R401" s="35"/>
      <c r="S401" s="35"/>
      <c r="T401" s="35"/>
      <c r="U401" s="34"/>
      <c r="V401" s="34"/>
    </row>
    <row r="402" spans="1:22" ht="12.75" customHeight="1" x14ac:dyDescent="0.25">
      <c r="A402" s="95"/>
      <c r="B402" s="58" t="s">
        <v>126</v>
      </c>
      <c r="C402" s="55"/>
      <c r="D402" s="44">
        <f t="shared" si="6"/>
        <v>4.5999999999999996</v>
      </c>
      <c r="E402" s="44">
        <v>4.5999999999999996</v>
      </c>
      <c r="F402" s="15"/>
      <c r="G402" s="15"/>
      <c r="N402" s="37"/>
      <c r="O402" s="32"/>
      <c r="P402" s="33"/>
      <c r="Q402" s="35"/>
      <c r="R402" s="35"/>
      <c r="S402" s="35"/>
      <c r="T402" s="35"/>
      <c r="U402" s="34"/>
      <c r="V402" s="34"/>
    </row>
    <row r="403" spans="1:22" ht="12.75" customHeight="1" x14ac:dyDescent="0.25">
      <c r="A403" s="95"/>
      <c r="B403" s="58" t="s">
        <v>169</v>
      </c>
      <c r="C403" s="55" t="s">
        <v>28</v>
      </c>
      <c r="D403" s="15">
        <f t="shared" si="6"/>
        <v>1.3</v>
      </c>
      <c r="E403" s="44">
        <v>1.3</v>
      </c>
      <c r="F403" s="15">
        <v>1</v>
      </c>
      <c r="G403" s="15"/>
      <c r="N403" s="37"/>
      <c r="O403" s="32"/>
      <c r="P403" s="33"/>
      <c r="Q403" s="35"/>
      <c r="R403" s="35"/>
      <c r="S403" s="35"/>
      <c r="T403" s="35"/>
      <c r="U403" s="34"/>
      <c r="V403" s="34"/>
    </row>
    <row r="404" spans="1:22" ht="12.75" customHeight="1" x14ac:dyDescent="0.25">
      <c r="A404" s="96"/>
      <c r="B404" s="14" t="s">
        <v>22</v>
      </c>
      <c r="C404" s="55" t="s">
        <v>28</v>
      </c>
      <c r="D404" s="15">
        <f t="shared" si="6"/>
        <v>3.6</v>
      </c>
      <c r="E404" s="15">
        <v>1.8</v>
      </c>
      <c r="F404" s="15"/>
      <c r="G404" s="15">
        <v>1.8</v>
      </c>
      <c r="S404" s="35"/>
      <c r="T404" s="35"/>
      <c r="U404" s="34"/>
      <c r="V404" s="34"/>
    </row>
    <row r="405" spans="1:22" ht="15" customHeight="1" x14ac:dyDescent="0.25">
      <c r="A405" s="94" t="s">
        <v>145</v>
      </c>
      <c r="B405" s="19" t="s">
        <v>146</v>
      </c>
      <c r="C405" s="20"/>
      <c r="D405" s="21">
        <f t="shared" si="6"/>
        <v>108.8</v>
      </c>
      <c r="E405" s="21">
        <f>SUM(E406+E407+E408+E411+E410)</f>
        <v>108.8</v>
      </c>
      <c r="F405" s="21">
        <f>SUM(F406+F407+F408+F411+F410)</f>
        <v>60.5</v>
      </c>
      <c r="G405" s="22">
        <f>SUM(G406+G407+G408+G411)</f>
        <v>0</v>
      </c>
      <c r="S405" s="35"/>
      <c r="T405" s="35"/>
      <c r="U405" s="34"/>
      <c r="V405" s="34"/>
    </row>
    <row r="406" spans="1:22" ht="12.75" customHeight="1" x14ac:dyDescent="0.25">
      <c r="A406" s="95"/>
      <c r="B406" s="14" t="s">
        <v>26</v>
      </c>
      <c r="C406" s="55" t="s">
        <v>25</v>
      </c>
      <c r="D406" s="15">
        <f t="shared" si="6"/>
        <v>0.2</v>
      </c>
      <c r="E406" s="15">
        <v>0.2</v>
      </c>
      <c r="F406" s="15"/>
      <c r="G406" s="15"/>
      <c r="S406" s="35"/>
      <c r="T406" s="35"/>
      <c r="U406" s="34"/>
      <c r="V406" s="34"/>
    </row>
    <row r="407" spans="1:22" ht="12.75" customHeight="1" x14ac:dyDescent="0.25">
      <c r="A407" s="95"/>
      <c r="B407" s="14" t="s">
        <v>24</v>
      </c>
      <c r="C407" s="55" t="s">
        <v>25</v>
      </c>
      <c r="D407" s="15">
        <f>SUM(G407+E407)</f>
        <v>2.2999999999999998</v>
      </c>
      <c r="E407" s="15">
        <v>2.2999999999999998</v>
      </c>
      <c r="F407" s="15"/>
      <c r="G407" s="15"/>
      <c r="S407" s="35"/>
      <c r="T407" s="35"/>
      <c r="U407" s="34"/>
      <c r="V407" s="34"/>
    </row>
    <row r="408" spans="1:22" ht="12.75" customHeight="1" x14ac:dyDescent="0.25">
      <c r="A408" s="95"/>
      <c r="B408" s="14" t="s">
        <v>16</v>
      </c>
      <c r="C408" s="55" t="s">
        <v>28</v>
      </c>
      <c r="D408" s="15">
        <f t="shared" si="6"/>
        <v>103.6</v>
      </c>
      <c r="E408" s="15">
        <v>103.6</v>
      </c>
      <c r="F408" s="15">
        <v>59.4</v>
      </c>
      <c r="G408" s="61"/>
      <c r="S408" s="35"/>
      <c r="T408" s="35"/>
      <c r="U408" s="34"/>
      <c r="V408" s="34"/>
    </row>
    <row r="409" spans="1:22" ht="12.75" customHeight="1" x14ac:dyDescent="0.25">
      <c r="A409" s="95"/>
      <c r="B409" s="58" t="s">
        <v>126</v>
      </c>
      <c r="C409" s="55"/>
      <c r="D409" s="44">
        <f t="shared" si="6"/>
        <v>10.199999999999999</v>
      </c>
      <c r="E409" s="44">
        <v>10.199999999999999</v>
      </c>
      <c r="F409" s="15"/>
      <c r="G409" s="61"/>
      <c r="S409" s="35"/>
      <c r="T409" s="35"/>
      <c r="U409" s="34"/>
      <c r="V409" s="34"/>
    </row>
    <row r="410" spans="1:22" ht="12.75" customHeight="1" x14ac:dyDescent="0.25">
      <c r="A410" s="95"/>
      <c r="B410" s="58" t="s">
        <v>169</v>
      </c>
      <c r="C410" s="55" t="s">
        <v>28</v>
      </c>
      <c r="D410" s="15">
        <f t="shared" si="6"/>
        <v>1.4</v>
      </c>
      <c r="E410" s="44">
        <v>1.4</v>
      </c>
      <c r="F410" s="15">
        <v>1.1000000000000001</v>
      </c>
      <c r="G410" s="61"/>
      <c r="S410" s="35"/>
      <c r="T410" s="35"/>
      <c r="U410" s="34"/>
      <c r="V410" s="34"/>
    </row>
    <row r="411" spans="1:22" ht="12.75" customHeight="1" x14ac:dyDescent="0.25">
      <c r="A411" s="96"/>
      <c r="B411" s="14" t="s">
        <v>22</v>
      </c>
      <c r="C411" s="55" t="s">
        <v>28</v>
      </c>
      <c r="D411" s="15">
        <f t="shared" si="6"/>
        <v>1.3</v>
      </c>
      <c r="E411" s="15">
        <v>1.3</v>
      </c>
      <c r="F411" s="15"/>
      <c r="G411" s="61"/>
      <c r="S411" s="35"/>
      <c r="T411" s="35"/>
      <c r="U411" s="34"/>
      <c r="V411" s="34"/>
    </row>
    <row r="412" spans="1:22" ht="15" customHeight="1" x14ac:dyDescent="0.25">
      <c r="A412" s="94" t="s">
        <v>147</v>
      </c>
      <c r="B412" s="19" t="s">
        <v>148</v>
      </c>
      <c r="C412" s="20"/>
      <c r="D412" s="21">
        <f t="shared" si="6"/>
        <v>71.8</v>
      </c>
      <c r="E412" s="21">
        <f>SUM(E413+E414+E415+E418+E417)</f>
        <v>71.8</v>
      </c>
      <c r="F412" s="21">
        <f>SUM(F413+F414+F415+F418+F417)</f>
        <v>42.5</v>
      </c>
      <c r="G412" s="22">
        <f>SUM(G413+G414+G415+G418)</f>
        <v>0</v>
      </c>
      <c r="S412" s="35"/>
      <c r="T412" s="35"/>
      <c r="U412" s="34"/>
      <c r="V412" s="34"/>
    </row>
    <row r="413" spans="1:22" ht="12.75" customHeight="1" x14ac:dyDescent="0.25">
      <c r="A413" s="95"/>
      <c r="B413" s="14" t="s">
        <v>26</v>
      </c>
      <c r="C413" s="55" t="s">
        <v>25</v>
      </c>
      <c r="D413" s="15">
        <f t="shared" si="6"/>
        <v>0.6</v>
      </c>
      <c r="E413" s="15">
        <v>0.6</v>
      </c>
      <c r="F413" s="15"/>
      <c r="G413" s="15"/>
      <c r="S413" s="35"/>
      <c r="T413" s="35"/>
      <c r="U413" s="34"/>
      <c r="V413" s="34"/>
    </row>
    <row r="414" spans="1:22" ht="12.75" customHeight="1" x14ac:dyDescent="0.25">
      <c r="A414" s="95"/>
      <c r="B414" s="14" t="s">
        <v>24</v>
      </c>
      <c r="C414" s="55" t="s">
        <v>25</v>
      </c>
      <c r="D414" s="15">
        <f t="shared" si="6"/>
        <v>1.2</v>
      </c>
      <c r="E414" s="15">
        <v>1.2</v>
      </c>
      <c r="F414" s="15"/>
      <c r="G414" s="15"/>
      <c r="S414" s="35"/>
      <c r="T414" s="35"/>
      <c r="U414" s="34"/>
      <c r="V414" s="34"/>
    </row>
    <row r="415" spans="1:22" ht="12.75" customHeight="1" x14ac:dyDescent="0.25">
      <c r="A415" s="95"/>
      <c r="B415" s="14" t="s">
        <v>16</v>
      </c>
      <c r="C415" s="55" t="s">
        <v>28</v>
      </c>
      <c r="D415" s="15">
        <f t="shared" si="6"/>
        <v>67.2</v>
      </c>
      <c r="E415" s="15">
        <v>67.2</v>
      </c>
      <c r="F415" s="15">
        <v>41.7</v>
      </c>
      <c r="G415" s="61"/>
      <c r="S415" s="35"/>
      <c r="T415" s="35"/>
      <c r="U415" s="34"/>
      <c r="V415" s="34"/>
    </row>
    <row r="416" spans="1:22" ht="12.75" customHeight="1" x14ac:dyDescent="0.25">
      <c r="A416" s="95"/>
      <c r="B416" s="58" t="s">
        <v>126</v>
      </c>
      <c r="C416" s="55"/>
      <c r="D416" s="44">
        <f t="shared" si="6"/>
        <v>5</v>
      </c>
      <c r="E416" s="44">
        <v>5</v>
      </c>
      <c r="F416" s="15"/>
      <c r="G416" s="61"/>
      <c r="S416" s="35"/>
      <c r="T416" s="35"/>
      <c r="U416" s="34"/>
      <c r="V416" s="34"/>
    </row>
    <row r="417" spans="1:22" ht="12.75" customHeight="1" x14ac:dyDescent="0.25">
      <c r="A417" s="95"/>
      <c r="B417" s="58" t="s">
        <v>169</v>
      </c>
      <c r="C417" s="55" t="s">
        <v>28</v>
      </c>
      <c r="D417" s="15">
        <f t="shared" si="6"/>
        <v>1</v>
      </c>
      <c r="E417" s="44">
        <v>1</v>
      </c>
      <c r="F417" s="15">
        <v>0.8</v>
      </c>
      <c r="G417" s="61"/>
      <c r="S417" s="35"/>
      <c r="T417" s="35"/>
      <c r="U417" s="34"/>
      <c r="V417" s="34"/>
    </row>
    <row r="418" spans="1:22" ht="12.75" customHeight="1" x14ac:dyDescent="0.25">
      <c r="A418" s="96"/>
      <c r="B418" s="14" t="s">
        <v>22</v>
      </c>
      <c r="C418" s="55" t="s">
        <v>28</v>
      </c>
      <c r="D418" s="15">
        <f t="shared" si="6"/>
        <v>1.8</v>
      </c>
      <c r="E418" s="15">
        <v>1.8</v>
      </c>
      <c r="F418" s="15"/>
      <c r="G418" s="61"/>
      <c r="S418" s="35"/>
      <c r="T418" s="35"/>
      <c r="U418" s="34"/>
      <c r="V418" s="34"/>
    </row>
    <row r="419" spans="1:22" ht="15" customHeight="1" x14ac:dyDescent="0.25">
      <c r="A419" s="94" t="s">
        <v>149</v>
      </c>
      <c r="B419" s="19" t="s">
        <v>150</v>
      </c>
      <c r="C419" s="20"/>
      <c r="D419" s="21">
        <f t="shared" si="6"/>
        <v>870.90000000000009</v>
      </c>
      <c r="E419" s="21">
        <f>SUM(E420:E424)</f>
        <v>770.7</v>
      </c>
      <c r="F419" s="21">
        <f>SUM(F420:F424)</f>
        <v>422.1</v>
      </c>
      <c r="G419" s="21">
        <f>SUM(G420:G424)</f>
        <v>100.19999999999999</v>
      </c>
      <c r="S419" s="35"/>
      <c r="T419" s="35"/>
      <c r="U419" s="34"/>
      <c r="V419" s="34"/>
    </row>
    <row r="420" spans="1:22" ht="12.75" customHeight="1" x14ac:dyDescent="0.25">
      <c r="A420" s="95"/>
      <c r="B420" s="16" t="s">
        <v>23</v>
      </c>
      <c r="C420" s="55" t="s">
        <v>17</v>
      </c>
      <c r="D420" s="15">
        <f t="shared" si="6"/>
        <v>115</v>
      </c>
      <c r="E420" s="15">
        <v>115</v>
      </c>
      <c r="F420" s="15">
        <v>67.400000000000006</v>
      </c>
      <c r="G420" s="15"/>
      <c r="S420" s="35"/>
      <c r="T420" s="35"/>
      <c r="U420" s="34"/>
      <c r="V420" s="34"/>
    </row>
    <row r="421" spans="1:22" ht="12.75" customHeight="1" x14ac:dyDescent="0.25">
      <c r="A421" s="95"/>
      <c r="B421" s="14" t="s">
        <v>30</v>
      </c>
      <c r="C421" s="55" t="s">
        <v>33</v>
      </c>
      <c r="D421" s="15">
        <f t="shared" si="6"/>
        <v>76.099999999999994</v>
      </c>
      <c r="E421" s="15"/>
      <c r="F421" s="15"/>
      <c r="G421" s="15">
        <v>76.099999999999994</v>
      </c>
      <c r="S421" s="35"/>
      <c r="T421" s="35"/>
      <c r="U421" s="34"/>
      <c r="V421" s="34"/>
    </row>
    <row r="422" spans="1:22" ht="12.75" customHeight="1" x14ac:dyDescent="0.25">
      <c r="A422" s="95"/>
      <c r="B422" s="14" t="s">
        <v>32</v>
      </c>
      <c r="C422" s="55" t="s">
        <v>33</v>
      </c>
      <c r="D422" s="15">
        <f t="shared" si="6"/>
        <v>512.79999999999995</v>
      </c>
      <c r="E422" s="15">
        <v>488.7</v>
      </c>
      <c r="F422" s="15">
        <v>344.8</v>
      </c>
      <c r="G422" s="15">
        <v>24.1</v>
      </c>
      <c r="H422" s="10"/>
      <c r="S422" s="35"/>
      <c r="T422" s="35"/>
      <c r="U422" s="34"/>
      <c r="V422" s="34"/>
    </row>
    <row r="423" spans="1:22" ht="12.75" customHeight="1" x14ac:dyDescent="0.25">
      <c r="A423" s="95"/>
      <c r="B423" s="58" t="s">
        <v>169</v>
      </c>
      <c r="C423" s="55" t="s">
        <v>33</v>
      </c>
      <c r="D423" s="15">
        <f t="shared" si="6"/>
        <v>8.5</v>
      </c>
      <c r="E423" s="15">
        <v>8.5</v>
      </c>
      <c r="F423" s="15">
        <v>6.5</v>
      </c>
      <c r="G423" s="15"/>
      <c r="H423" s="10"/>
      <c r="S423" s="35"/>
      <c r="T423" s="35"/>
      <c r="U423" s="34"/>
      <c r="V423" s="34"/>
    </row>
    <row r="424" spans="1:22" ht="12.75" customHeight="1" x14ac:dyDescent="0.25">
      <c r="A424" s="96"/>
      <c r="B424" s="14" t="s">
        <v>22</v>
      </c>
      <c r="C424" s="55" t="s">
        <v>33</v>
      </c>
      <c r="D424" s="15">
        <f t="shared" si="6"/>
        <v>158.5</v>
      </c>
      <c r="E424" s="15">
        <v>158.5</v>
      </c>
      <c r="F424" s="15">
        <v>3.4</v>
      </c>
      <c r="G424" s="61"/>
      <c r="S424" s="35"/>
      <c r="T424" s="35"/>
      <c r="U424" s="34"/>
      <c r="V424" s="34"/>
    </row>
    <row r="425" spans="1:22" ht="15" customHeight="1" x14ac:dyDescent="0.25">
      <c r="A425" s="94" t="s">
        <v>151</v>
      </c>
      <c r="B425" s="19" t="s">
        <v>152</v>
      </c>
      <c r="C425" s="20"/>
      <c r="D425" s="21">
        <f t="shared" si="6"/>
        <v>417.1</v>
      </c>
      <c r="E425" s="21">
        <f>SUM(E426:E428)</f>
        <v>417.1</v>
      </c>
      <c r="F425" s="21">
        <f>SUM(F426:F428)</f>
        <v>253.6</v>
      </c>
      <c r="G425" s="22">
        <f>SUM(G426:G428)</f>
        <v>0</v>
      </c>
      <c r="S425" s="35"/>
      <c r="T425" s="35"/>
      <c r="U425" s="34"/>
      <c r="V425" s="34"/>
    </row>
    <row r="426" spans="1:22" ht="12.75" customHeight="1" x14ac:dyDescent="0.25">
      <c r="A426" s="95"/>
      <c r="B426" s="14" t="s">
        <v>32</v>
      </c>
      <c r="C426" s="55" t="s">
        <v>33</v>
      </c>
      <c r="D426" s="15">
        <f t="shared" si="6"/>
        <v>397.6</v>
      </c>
      <c r="E426" s="15">
        <v>397.6</v>
      </c>
      <c r="F426" s="15">
        <v>248.9</v>
      </c>
      <c r="G426" s="15"/>
      <c r="S426" s="35"/>
      <c r="T426" s="35"/>
      <c r="U426" s="34"/>
      <c r="V426" s="34"/>
    </row>
    <row r="427" spans="1:22" ht="12.75" customHeight="1" x14ac:dyDescent="0.25">
      <c r="A427" s="95"/>
      <c r="B427" s="58" t="s">
        <v>169</v>
      </c>
      <c r="C427" s="55" t="s">
        <v>33</v>
      </c>
      <c r="D427" s="15">
        <f t="shared" si="6"/>
        <v>6.1</v>
      </c>
      <c r="E427" s="15">
        <v>6.1</v>
      </c>
      <c r="F427" s="15">
        <v>4.7</v>
      </c>
      <c r="G427" s="15"/>
      <c r="S427" s="35"/>
      <c r="T427" s="35"/>
      <c r="U427" s="34"/>
      <c r="V427" s="34"/>
    </row>
    <row r="428" spans="1:22" ht="12.75" customHeight="1" x14ac:dyDescent="0.25">
      <c r="A428" s="96"/>
      <c r="B428" s="14" t="s">
        <v>22</v>
      </c>
      <c r="C428" s="55" t="s">
        <v>33</v>
      </c>
      <c r="D428" s="15">
        <f t="shared" si="6"/>
        <v>13.4</v>
      </c>
      <c r="E428" s="15">
        <v>13.4</v>
      </c>
      <c r="F428" s="15"/>
      <c r="G428" s="61"/>
      <c r="S428" s="35"/>
      <c r="T428" s="35"/>
      <c r="U428" s="34"/>
      <c r="V428" s="34"/>
    </row>
    <row r="429" spans="1:22" ht="15" customHeight="1" x14ac:dyDescent="0.25">
      <c r="A429" s="94" t="s">
        <v>153</v>
      </c>
      <c r="B429" s="45" t="s">
        <v>154</v>
      </c>
      <c r="C429" s="20"/>
      <c r="D429" s="21">
        <f t="shared" si="6"/>
        <v>158.1</v>
      </c>
      <c r="E429" s="21">
        <f>SUM(E430:E432)</f>
        <v>158.1</v>
      </c>
      <c r="F429" s="21">
        <f>SUM(F430:F432)</f>
        <v>103.89999999999999</v>
      </c>
      <c r="G429" s="22">
        <f>SUM(G430:G431)</f>
        <v>0</v>
      </c>
      <c r="S429" s="35"/>
      <c r="T429" s="35"/>
      <c r="U429" s="34"/>
      <c r="V429" s="34"/>
    </row>
    <row r="430" spans="1:22" ht="12.75" customHeight="1" x14ac:dyDescent="0.25">
      <c r="A430" s="95"/>
      <c r="B430" s="66" t="s">
        <v>16</v>
      </c>
      <c r="C430" s="55" t="s">
        <v>34</v>
      </c>
      <c r="D430" s="15">
        <f t="shared" si="6"/>
        <v>5.0999999999999996</v>
      </c>
      <c r="E430" s="15">
        <v>5.0999999999999996</v>
      </c>
      <c r="F430" s="15">
        <v>3.1</v>
      </c>
      <c r="G430" s="15"/>
      <c r="S430" s="35"/>
      <c r="T430" s="35"/>
      <c r="U430" s="34"/>
      <c r="V430" s="34"/>
    </row>
    <row r="431" spans="1:22" ht="12.75" customHeight="1" x14ac:dyDescent="0.25">
      <c r="A431" s="95"/>
      <c r="B431" s="46" t="s">
        <v>23</v>
      </c>
      <c r="C431" s="67" t="s">
        <v>34</v>
      </c>
      <c r="D431" s="68">
        <f t="shared" si="6"/>
        <v>152.9</v>
      </c>
      <c r="E431" s="68">
        <v>152.9</v>
      </c>
      <c r="F431" s="68">
        <v>100.7</v>
      </c>
      <c r="G431" s="68"/>
      <c r="S431" s="35"/>
      <c r="T431" s="35"/>
      <c r="U431" s="34"/>
      <c r="V431" s="34"/>
    </row>
    <row r="432" spans="1:22" ht="12.75" customHeight="1" x14ac:dyDescent="0.25">
      <c r="A432" s="97"/>
      <c r="B432" s="58" t="s">
        <v>169</v>
      </c>
      <c r="C432" s="69" t="s">
        <v>34</v>
      </c>
      <c r="D432" s="68">
        <f t="shared" si="6"/>
        <v>0.1</v>
      </c>
      <c r="E432" s="70">
        <v>0.1</v>
      </c>
      <c r="F432" s="70">
        <v>0.1</v>
      </c>
      <c r="G432" s="70"/>
      <c r="S432" s="35"/>
      <c r="T432" s="35"/>
      <c r="U432" s="34"/>
      <c r="V432" s="34"/>
    </row>
    <row r="433" spans="1:20" ht="18" customHeight="1" x14ac:dyDescent="0.25">
      <c r="A433" s="91" t="s">
        <v>155</v>
      </c>
      <c r="B433" s="91"/>
      <c r="C433" s="86"/>
      <c r="D433" s="87">
        <f>SUM(G433+E433)</f>
        <v>29302.300000000003</v>
      </c>
      <c r="E433" s="87">
        <f>SUM(E488+E483+E477+E468+E461+E453+E441+E434)</f>
        <v>26075.4</v>
      </c>
      <c r="F433" s="87">
        <f>SUM(F488+F483+F477+F468+F461+F453+F441+F434)</f>
        <v>13044.399999999998</v>
      </c>
      <c r="G433" s="87">
        <f>SUM(G488+G483+G477+G468+G461+G453+G441+G434)</f>
        <v>3226.8999999999996</v>
      </c>
    </row>
    <row r="434" spans="1:20" ht="15" customHeight="1" x14ac:dyDescent="0.25">
      <c r="A434" s="92" t="s">
        <v>156</v>
      </c>
      <c r="B434" s="93"/>
      <c r="C434" s="71" t="s">
        <v>17</v>
      </c>
      <c r="D434" s="72">
        <f>SUM(G434+E434)</f>
        <v>6066.2</v>
      </c>
      <c r="E434" s="72">
        <f>SUM(E435:E440)</f>
        <v>5365.3</v>
      </c>
      <c r="F434" s="72">
        <f>SUM(F435:F440)</f>
        <v>2896.8</v>
      </c>
      <c r="G434" s="72">
        <f>SUM(G435:G440)</f>
        <v>700.89999999999986</v>
      </c>
      <c r="O434" s="40"/>
    </row>
    <row r="435" spans="1:20" ht="12.95" customHeight="1" x14ac:dyDescent="0.25">
      <c r="A435" s="73"/>
      <c r="B435" s="74" t="s">
        <v>16</v>
      </c>
      <c r="C435" s="75"/>
      <c r="D435" s="70">
        <f>SUM(G435+E435)</f>
        <v>3694.2</v>
      </c>
      <c r="E435" s="70">
        <f>SUM(E14+E18+E58+E63+E68+E73+E79+E84+E89+E94+E99+E104+E109+E114+E119)</f>
        <v>2996.1</v>
      </c>
      <c r="F435" s="70">
        <f>SUM(F14+F18+F58+F63+F68+F73+F79+F84+F89+F94+F99+F104+F109+F114+F119)</f>
        <v>1791.7</v>
      </c>
      <c r="G435" s="70">
        <f>SUM(G14+G18+G58+G63+G68+G73+G79+G84+G89+G94+G99+G104+G109+G114+G119)</f>
        <v>698.09999999999991</v>
      </c>
    </row>
    <row r="436" spans="1:20" ht="12.95" customHeight="1" x14ac:dyDescent="0.25">
      <c r="A436" s="73"/>
      <c r="B436" s="74" t="s">
        <v>18</v>
      </c>
      <c r="C436" s="75"/>
      <c r="D436" s="70">
        <f t="shared" ref="D436:D467" si="8">SUM(G436+E436)</f>
        <v>12</v>
      </c>
      <c r="E436" s="70">
        <f>SUM(E15+E20)</f>
        <v>12</v>
      </c>
      <c r="F436" s="70">
        <f>SUM(F15+F20)</f>
        <v>9.1999999999999993</v>
      </c>
      <c r="G436" s="70"/>
    </row>
    <row r="437" spans="1:20" ht="12.95" customHeight="1" x14ac:dyDescent="0.25">
      <c r="A437" s="73"/>
      <c r="B437" s="14" t="s">
        <v>22</v>
      </c>
      <c r="C437" s="75"/>
      <c r="D437" s="70">
        <f t="shared" si="8"/>
        <v>28</v>
      </c>
      <c r="E437" s="70">
        <f>SUM(E21)</f>
        <v>25.2</v>
      </c>
      <c r="F437" s="70"/>
      <c r="G437" s="70">
        <f>SUM(G21)</f>
        <v>2.8</v>
      </c>
    </row>
    <row r="438" spans="1:20" ht="12.95" customHeight="1" x14ac:dyDescent="0.25">
      <c r="A438" s="76"/>
      <c r="B438" s="41" t="s">
        <v>23</v>
      </c>
      <c r="C438" s="75"/>
      <c r="D438" s="70">
        <f t="shared" si="8"/>
        <v>2304.7000000000003</v>
      </c>
      <c r="E438" s="70">
        <f>SUM(E22+E120+E123+E131+E139+E147+E156+E164+E172+E181+E189+E196+E202+E210+E217+E225+E233+E241+E249+E257+E265+E272+E285+E292+E305+E312+E420)</f>
        <v>2304.7000000000003</v>
      </c>
      <c r="F438" s="70">
        <f>SUM(F22+F120+F123+F131+F139+F147+F156+F164+F172+F181+F189+F196+F202+F210+F217+F225+F233+F241+F249+F257+F265+F272+F285+F292+F305+F312+F420)</f>
        <v>1075.0999999999999</v>
      </c>
      <c r="G438" s="70"/>
    </row>
    <row r="439" spans="1:20" ht="12.95" customHeight="1" x14ac:dyDescent="0.25">
      <c r="A439" s="76"/>
      <c r="B439" s="39" t="s">
        <v>24</v>
      </c>
      <c r="C439" s="75"/>
      <c r="D439" s="70">
        <f>SUM(G439+E439)</f>
        <v>1.2</v>
      </c>
      <c r="E439" s="70">
        <f>SUM(E23)</f>
        <v>1.2</v>
      </c>
      <c r="F439" s="70">
        <f>SUM(F23)</f>
        <v>0.8</v>
      </c>
      <c r="G439" s="70"/>
    </row>
    <row r="440" spans="1:20" ht="12.95" customHeight="1" x14ac:dyDescent="0.25">
      <c r="A440" s="73"/>
      <c r="B440" s="58" t="s">
        <v>169</v>
      </c>
      <c r="C440" s="75"/>
      <c r="D440" s="70">
        <f t="shared" si="8"/>
        <v>26.1</v>
      </c>
      <c r="E440" s="70">
        <f>SUM(E16+E24+E121)</f>
        <v>26.1</v>
      </c>
      <c r="F440" s="70">
        <f>SUM(F16+F24+F121)</f>
        <v>20</v>
      </c>
      <c r="G440" s="70"/>
    </row>
    <row r="441" spans="1:20" ht="15" customHeight="1" x14ac:dyDescent="0.25">
      <c r="A441" s="89" t="s">
        <v>157</v>
      </c>
      <c r="B441" s="90"/>
      <c r="C441" s="71" t="s">
        <v>25</v>
      </c>
      <c r="D441" s="72">
        <f>SUM(G441+E441)</f>
        <v>12899.600000000002</v>
      </c>
      <c r="E441" s="72">
        <f>SUM(E442:E452)</f>
        <v>12726.400000000001</v>
      </c>
      <c r="F441" s="72">
        <f>SUM(F442:F452)</f>
        <v>7845.199999999998</v>
      </c>
      <c r="G441" s="72">
        <f>SUM(G442:G452)</f>
        <v>173.2</v>
      </c>
    </row>
    <row r="442" spans="1:20" ht="12.95" customHeight="1" x14ac:dyDescent="0.25">
      <c r="A442" s="73"/>
      <c r="B442" s="14" t="s">
        <v>16</v>
      </c>
      <c r="C442" s="75"/>
      <c r="D442" s="70">
        <f t="shared" si="8"/>
        <v>5239.6000000000004</v>
      </c>
      <c r="E442" s="70">
        <f>SUM(E25+E124+E132+E140+E148+E157+E165+E173+E182+E190+E197+E203+E211+E218+E226+E234+E242+E250+E258+E266+E273+E279+E286+E293+E299+E306+E313+E319+E324+E328)</f>
        <v>5215.5</v>
      </c>
      <c r="F442" s="70">
        <f>SUM(F25+F124+F132+F140+F148+F157+F165+F173+F182+F190+F197+F203+F211+F218+F226+F234+F242+F250+F258+F266+F273+F279+F286+F293+F299+F306+F313+F319+F324+F328)</f>
        <v>3016.7999999999997</v>
      </c>
      <c r="G442" s="70">
        <f>SUM(G25+G124+G132+G140+G148+G157+G165+G173+G182+G190+G197+G203+G211+G218+G226+G234+G242+G250+G258+G266+G273+G279+G286+G293+G299+G306+G313+G319+G324+G328)</f>
        <v>24.1</v>
      </c>
    </row>
    <row r="443" spans="1:20" ht="12.95" customHeight="1" x14ac:dyDescent="0.25">
      <c r="A443" s="73"/>
      <c r="B443" s="58" t="s">
        <v>170</v>
      </c>
      <c r="C443" s="75"/>
      <c r="D443" s="70">
        <f t="shared" si="8"/>
        <v>40</v>
      </c>
      <c r="E443" s="70"/>
      <c r="F443" s="70"/>
      <c r="G443" s="70">
        <f>SUM(G26)</f>
        <v>40</v>
      </c>
    </row>
    <row r="444" spans="1:20" ht="12.95" customHeight="1" x14ac:dyDescent="0.25">
      <c r="A444" s="73"/>
      <c r="B444" s="14" t="s">
        <v>32</v>
      </c>
      <c r="C444" s="75"/>
      <c r="D444" s="70">
        <f t="shared" si="8"/>
        <v>514.29999999999995</v>
      </c>
      <c r="E444" s="70">
        <f>SUM(E126+E134+E142+E150+E159+E167+E175+E184+E199+E205+E220+E228+E236+E244+E252+E260+E331)</f>
        <v>514.29999999999995</v>
      </c>
      <c r="F444" s="70">
        <f>SUM(F126+F134+F142+F150+F159+F167+F175+F184+F199+F205+F220+F228+F236+F244+F252+F260+F331)</f>
        <v>140.20000000000002</v>
      </c>
      <c r="G444" s="70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</row>
    <row r="445" spans="1:20" ht="12.95" customHeight="1" x14ac:dyDescent="0.25">
      <c r="A445" s="73"/>
      <c r="B445" s="14" t="s">
        <v>26</v>
      </c>
      <c r="C445" s="75"/>
      <c r="D445" s="70">
        <f t="shared" si="8"/>
        <v>10.199999999999999</v>
      </c>
      <c r="E445" s="70">
        <f>SUM(E27+E335+E341+E348+E354+E360+E367+E374+E386+E399+E406+E413)</f>
        <v>10.199999999999999</v>
      </c>
      <c r="F445" s="70"/>
      <c r="G445" s="70"/>
    </row>
    <row r="446" spans="1:20" ht="12.95" customHeight="1" x14ac:dyDescent="0.25">
      <c r="A446" s="73"/>
      <c r="B446" s="14" t="s">
        <v>27</v>
      </c>
      <c r="C446" s="47"/>
      <c r="D446" s="70">
        <f t="shared" si="8"/>
        <v>6312.4999999999991</v>
      </c>
      <c r="E446" s="70">
        <f>SUM(E28+E125+E133+E141+E149+E158+E166+E174+E183+E191+E198+E204+E212+E219+E227+E235+E243+E251+E259+E267+E274+E280+E287+E294+E300+E307+E314+E325+E329)</f>
        <v>6312.4999999999991</v>
      </c>
      <c r="F446" s="70">
        <f>SUM(F28+F125+F133+F141+F149+F158+F166+F174+F183+F191+F198+F204+F212+F219+F227+F235+F243+F251+F259+F267+F274+F280+F287+F294+F300+F307+F314+F325+F329)</f>
        <v>4496.4999999999991</v>
      </c>
      <c r="G446" s="70"/>
    </row>
    <row r="447" spans="1:20" ht="12.95" customHeight="1" x14ac:dyDescent="0.25">
      <c r="A447" s="73"/>
      <c r="B447" s="14" t="s">
        <v>24</v>
      </c>
      <c r="C447" s="47"/>
      <c r="D447" s="70">
        <f t="shared" si="8"/>
        <v>236.70000000000002</v>
      </c>
      <c r="E447" s="70">
        <f>SUM(E29+E127+E135+E143+E152+E160+E168+E176+E185+E192+E200+E206+E213+E221+E229+E237+E245+E253+E261+E268+E275+E281+E288+E295+E301+E308+E315+E336+E342+E361+E368+E375+E387+E393+E400+E407+E414)</f>
        <v>236.70000000000002</v>
      </c>
      <c r="F447" s="70">
        <f>SUM(F29+F127+F135+F143+F152+F160+F168+F176+F185+F192+F200+F206+F213+F221+F229+F237+F245+F253+F261+F268+F275+F281+F288+F295+F301+F308+F315+F336+F342+F361+F368+F375+F387+F393+F400+F407+F414)</f>
        <v>132.4</v>
      </c>
      <c r="G447" s="70"/>
    </row>
    <row r="448" spans="1:20" ht="12.95" customHeight="1" x14ac:dyDescent="0.25">
      <c r="A448" s="73"/>
      <c r="B448" s="58" t="s">
        <v>169</v>
      </c>
      <c r="C448" s="47"/>
      <c r="D448" s="70">
        <f t="shared" si="8"/>
        <v>76.099999999999994</v>
      </c>
      <c r="E448" s="70">
        <f>SUM(E128+E136+E144+E153+E161+E169+E177+E186+E193+E207+E214+E222+E230+E238+E246+E254+E262+E269+E276+E282+E289+E296+E302+E309+E316+E321+E326+E332)</f>
        <v>76.099999999999994</v>
      </c>
      <c r="F448" s="70">
        <f>SUM(F128+F136+F144+F153+F161+F169+F177+F186+F193+F207+F214+F222+F230+F238+F246+F254+F262+F269+F276+F282+F289+F296+F302+F309+F316+F321+F326+F332)</f>
        <v>58.29999999999999</v>
      </c>
      <c r="G448" s="70"/>
    </row>
    <row r="449" spans="1:7" ht="12.95" customHeight="1" x14ac:dyDescent="0.25">
      <c r="A449" s="73"/>
      <c r="B449" s="58" t="s">
        <v>171</v>
      </c>
      <c r="C449" s="47"/>
      <c r="D449" s="70">
        <f t="shared" si="8"/>
        <v>80</v>
      </c>
      <c r="E449" s="70"/>
      <c r="F449" s="70"/>
      <c r="G449" s="70">
        <f>SUM(G30)</f>
        <v>80</v>
      </c>
    </row>
    <row r="450" spans="1:7" ht="12.95" customHeight="1" x14ac:dyDescent="0.25">
      <c r="A450" s="73"/>
      <c r="B450" s="14" t="s">
        <v>30</v>
      </c>
      <c r="C450" s="47"/>
      <c r="D450" s="70">
        <f t="shared" si="8"/>
        <v>24.9</v>
      </c>
      <c r="E450" s="70"/>
      <c r="F450" s="70"/>
      <c r="G450" s="70">
        <f>SUM(G330)</f>
        <v>24.9</v>
      </c>
    </row>
    <row r="451" spans="1:7" ht="12.95" customHeight="1" x14ac:dyDescent="0.25">
      <c r="A451" s="73"/>
      <c r="B451" s="60" t="s">
        <v>166</v>
      </c>
      <c r="C451" s="55"/>
      <c r="D451" s="15">
        <f>SUM(G451+E451)</f>
        <v>48</v>
      </c>
      <c r="E451" s="15">
        <v>48</v>
      </c>
      <c r="F451" s="15"/>
      <c r="G451" s="70"/>
    </row>
    <row r="452" spans="1:7" ht="12.95" customHeight="1" x14ac:dyDescent="0.25">
      <c r="A452" s="73"/>
      <c r="B452" s="14" t="s">
        <v>22</v>
      </c>
      <c r="C452" s="47"/>
      <c r="D452" s="70">
        <f t="shared" si="8"/>
        <v>317.29999999999995</v>
      </c>
      <c r="E452" s="70">
        <f>SUM(E129+E137+E145+E151+E162+E170+E178+E187+E194+E208+E215+E223+E231+E239+E247+E255+E263+E270+E277+E283+E290+E297+E303+E310+E317+E320+E333)</f>
        <v>313.09999999999997</v>
      </c>
      <c r="F452" s="70">
        <f>SUM(F129+F137+F145+F151+F162+F170+F178+F187+F194+F208+F215+F223+F231+F239+F247+F255+F263+F270+F277+F283+F290+F297+F303+F310+F317+F320+F333)</f>
        <v>1</v>
      </c>
      <c r="G452" s="70">
        <f>SUM(G129+G137+G145+G151+G162+G170+G178+G187+G194+G208+G215+G223+G231+G239+G247+G255+G263+G270+G277+G283+G290+G297+G303+G310+G317+G320+G333)</f>
        <v>4.2</v>
      </c>
    </row>
    <row r="453" spans="1:7" ht="15" customHeight="1" x14ac:dyDescent="0.25">
      <c r="A453" s="89" t="s">
        <v>158</v>
      </c>
      <c r="B453" s="90"/>
      <c r="C453" s="71" t="s">
        <v>28</v>
      </c>
      <c r="D453" s="72">
        <f>SUM(G453+E453)</f>
        <v>2755.2999999999997</v>
      </c>
      <c r="E453" s="72">
        <f>SUM(E460+E456+E454+E457+E458+E459)</f>
        <v>2326.6</v>
      </c>
      <c r="F453" s="72">
        <f>SUM(F454:F460)</f>
        <v>1286.8</v>
      </c>
      <c r="G453" s="72">
        <f>SUM(G454:G460)</f>
        <v>428.7</v>
      </c>
    </row>
    <row r="454" spans="1:7" ht="12.95" customHeight="1" x14ac:dyDescent="0.25">
      <c r="A454" s="73"/>
      <c r="B454" s="14" t="s">
        <v>16</v>
      </c>
      <c r="C454" s="75"/>
      <c r="D454" s="70">
        <f t="shared" si="8"/>
        <v>2280.1999999999998</v>
      </c>
      <c r="E454" s="70">
        <f>SUM(E32+E154+E322+E337+E343+E349+E355+E362+E369+E376+E381+E388+E394+E401+E408+E415)</f>
        <v>2258.5</v>
      </c>
      <c r="F454" s="70">
        <f>SUM(F32+F154+F322+F337+F343+F349+F355+F362+F369+F376+F381+F388+F394+F401+F408+F415)</f>
        <v>1261.2</v>
      </c>
      <c r="G454" s="70">
        <f>SUM(G32+G154+G322+G337+G343+G349+G355+G362+G369+G376+G381+G388+G394+G401+G408+G415)</f>
        <v>21.7</v>
      </c>
    </row>
    <row r="455" spans="1:7" ht="12.95" customHeight="1" x14ac:dyDescent="0.25">
      <c r="A455" s="73"/>
      <c r="B455" s="58" t="s">
        <v>126</v>
      </c>
      <c r="C455" s="75"/>
      <c r="D455" s="77">
        <f t="shared" si="8"/>
        <v>99.999999999999986</v>
      </c>
      <c r="E455" s="77">
        <f>SUM(E344+E350+E356+E363+E370+E377+E382+E389+E395+E402+E409+E416)</f>
        <v>99.999999999999986</v>
      </c>
      <c r="F455" s="70"/>
      <c r="G455" s="70"/>
    </row>
    <row r="456" spans="1:7" ht="12.95" customHeight="1" x14ac:dyDescent="0.25">
      <c r="A456" s="73"/>
      <c r="B456" s="14" t="s">
        <v>30</v>
      </c>
      <c r="C456" s="75"/>
      <c r="D456" s="70">
        <f t="shared" si="8"/>
        <v>50</v>
      </c>
      <c r="E456" s="70"/>
      <c r="F456" s="70"/>
      <c r="G456" s="70">
        <f>SUM(G37)</f>
        <v>50</v>
      </c>
    </row>
    <row r="457" spans="1:7" ht="12.95" customHeight="1" x14ac:dyDescent="0.25">
      <c r="A457" s="73"/>
      <c r="B457" s="14" t="s">
        <v>26</v>
      </c>
      <c r="C457" s="75"/>
      <c r="D457" s="70">
        <f t="shared" si="8"/>
        <v>323.40000000000003</v>
      </c>
      <c r="E457" s="70">
        <f t="shared" ref="E457:G458" si="9">SUM(E35)</f>
        <v>5.6</v>
      </c>
      <c r="F457" s="70">
        <f t="shared" si="9"/>
        <v>2.5</v>
      </c>
      <c r="G457" s="70">
        <f t="shared" si="9"/>
        <v>317.8</v>
      </c>
    </row>
    <row r="458" spans="1:7" ht="12.95" customHeight="1" x14ac:dyDescent="0.25">
      <c r="A458" s="73"/>
      <c r="B458" s="14" t="s">
        <v>24</v>
      </c>
      <c r="C458" s="75"/>
      <c r="D458" s="70">
        <f t="shared" si="8"/>
        <v>38.1</v>
      </c>
      <c r="E458" s="70">
        <f t="shared" si="9"/>
        <v>0.7</v>
      </c>
      <c r="F458" s="70">
        <f t="shared" si="9"/>
        <v>0.3</v>
      </c>
      <c r="G458" s="70">
        <f t="shared" si="9"/>
        <v>37.4</v>
      </c>
    </row>
    <row r="459" spans="1:7" ht="12.95" customHeight="1" x14ac:dyDescent="0.25">
      <c r="A459" s="73"/>
      <c r="B459" s="58" t="s">
        <v>169</v>
      </c>
      <c r="C459" s="75"/>
      <c r="D459" s="70">
        <f t="shared" si="8"/>
        <v>29.8</v>
      </c>
      <c r="E459" s="70">
        <f>SUM(E338+E345+E351+E357+E364+E371+E378+E383+E390+E396+E403+E410+E417)</f>
        <v>29.8</v>
      </c>
      <c r="F459" s="70">
        <f>SUM(F338+F345+F351+F357+F364+F371+F378+F383+F390+F396+F403+F410+F417)</f>
        <v>22.8</v>
      </c>
      <c r="G459" s="70"/>
    </row>
    <row r="460" spans="1:7" ht="12.95" customHeight="1" x14ac:dyDescent="0.25">
      <c r="A460" s="73"/>
      <c r="B460" s="14" t="s">
        <v>22</v>
      </c>
      <c r="C460" s="75"/>
      <c r="D460" s="70">
        <f t="shared" si="8"/>
        <v>33.799999999999997</v>
      </c>
      <c r="E460" s="70">
        <f>SUM(E339+E346+E352+E358+E365+E372+E379+E384+E391+E397+E404+E411+E418)</f>
        <v>32</v>
      </c>
      <c r="F460" s="70"/>
      <c r="G460" s="70">
        <f>SUM(G339+G346+G352+G358+G365+G372+G379+G384+G391+G397+G404+G411+G418)</f>
        <v>1.8</v>
      </c>
    </row>
    <row r="461" spans="1:7" ht="15" customHeight="1" x14ac:dyDescent="0.25">
      <c r="A461" s="89" t="s">
        <v>159</v>
      </c>
      <c r="B461" s="90"/>
      <c r="C461" s="71" t="s">
        <v>31</v>
      </c>
      <c r="D461" s="72">
        <f>SUM(G461+E461)</f>
        <v>2531.3000000000002</v>
      </c>
      <c r="E461" s="72">
        <f>SUM(E462:E467)</f>
        <v>1151.7</v>
      </c>
      <c r="F461" s="72">
        <f>SUM(F462:F467)</f>
        <v>60.7</v>
      </c>
      <c r="G461" s="72">
        <f>SUM(G462:G467)</f>
        <v>1379.6</v>
      </c>
    </row>
    <row r="462" spans="1:7" ht="12.95" customHeight="1" x14ac:dyDescent="0.25">
      <c r="A462" s="73"/>
      <c r="B462" s="14" t="s">
        <v>16</v>
      </c>
      <c r="C462" s="75"/>
      <c r="D462" s="70">
        <f t="shared" si="8"/>
        <v>634.5</v>
      </c>
      <c r="E462" s="70">
        <f>SUM(E38+E59+E64+E69+E74+E80+E85+E90+E95+E100+E105+E110+E115)</f>
        <v>428.09999999999997</v>
      </c>
      <c r="F462" s="70">
        <f>SUM(F38+F59+F64+F69+F74+F80+F85+F90+F95+F100+F105+F110+F115)</f>
        <v>60.7</v>
      </c>
      <c r="G462" s="70">
        <f>SUM(G38+G59+G64+G69+G74+G80+G85+G90+G95+G100+G105+G110+G115)</f>
        <v>206.4</v>
      </c>
    </row>
    <row r="463" spans="1:7" ht="12.95" customHeight="1" x14ac:dyDescent="0.25">
      <c r="A463" s="73"/>
      <c r="B463" s="14" t="s">
        <v>172</v>
      </c>
      <c r="C463" s="75"/>
      <c r="D463" s="70">
        <f t="shared" si="8"/>
        <v>0.5</v>
      </c>
      <c r="E463" s="70"/>
      <c r="F463" s="70"/>
      <c r="G463" s="70">
        <f>SUM(G179)</f>
        <v>0.5</v>
      </c>
    </row>
    <row r="464" spans="1:7" ht="12.95" customHeight="1" x14ac:dyDescent="0.25">
      <c r="A464" s="73"/>
      <c r="B464" s="14" t="s">
        <v>24</v>
      </c>
      <c r="C464" s="75"/>
      <c r="D464" s="70">
        <f t="shared" si="8"/>
        <v>1742.6999999999998</v>
      </c>
      <c r="E464" s="70">
        <f>SUM(E41)</f>
        <v>702.6</v>
      </c>
      <c r="F464" s="70"/>
      <c r="G464" s="70">
        <f>SUM(G41)</f>
        <v>1040.0999999999999</v>
      </c>
    </row>
    <row r="465" spans="1:7" ht="12.95" customHeight="1" x14ac:dyDescent="0.25">
      <c r="A465" s="73"/>
      <c r="B465" s="14" t="s">
        <v>32</v>
      </c>
      <c r="C465" s="75"/>
      <c r="D465" s="70">
        <f t="shared" si="8"/>
        <v>53.300000000000004</v>
      </c>
      <c r="E465" s="70">
        <f>SUM(E39+E76)</f>
        <v>0.7</v>
      </c>
      <c r="F465" s="70"/>
      <c r="G465" s="70">
        <f>SUM(G39+G76)</f>
        <v>52.6</v>
      </c>
    </row>
    <row r="466" spans="1:7" ht="12.95" customHeight="1" x14ac:dyDescent="0.25">
      <c r="A466" s="73"/>
      <c r="B466" s="14" t="s">
        <v>30</v>
      </c>
      <c r="C466" s="75"/>
      <c r="D466" s="70">
        <f t="shared" si="8"/>
        <v>80</v>
      </c>
      <c r="E466" s="70"/>
      <c r="F466" s="70"/>
      <c r="G466" s="70">
        <f>SUM(G40)</f>
        <v>80</v>
      </c>
    </row>
    <row r="467" spans="1:7" ht="12.95" customHeight="1" x14ac:dyDescent="0.25">
      <c r="A467" s="73"/>
      <c r="B467" s="14" t="s">
        <v>22</v>
      </c>
      <c r="C467" s="75"/>
      <c r="D467" s="70">
        <f t="shared" si="8"/>
        <v>20.3</v>
      </c>
      <c r="E467" s="70">
        <f>SUM(E60+E65+E70+E75+E81+E86+E91+E96+E101+E106+E111+E116)</f>
        <v>20.3</v>
      </c>
      <c r="F467" s="70"/>
      <c r="G467" s="70"/>
    </row>
    <row r="468" spans="1:7" ht="15" customHeight="1" x14ac:dyDescent="0.25">
      <c r="A468" s="89" t="s">
        <v>160</v>
      </c>
      <c r="B468" s="90"/>
      <c r="C468" s="71" t="s">
        <v>33</v>
      </c>
      <c r="D468" s="72">
        <f>SUM(G468+E468)</f>
        <v>4027.0000000000005</v>
      </c>
      <c r="E468" s="72">
        <f>SUM(E469:E476)</f>
        <v>3684.1000000000004</v>
      </c>
      <c r="F468" s="72">
        <f>SUM(F469:F476)</f>
        <v>842.90000000000009</v>
      </c>
      <c r="G468" s="72">
        <f>SUM(G469:G476)</f>
        <v>342.9</v>
      </c>
    </row>
    <row r="469" spans="1:7" ht="12.95" customHeight="1" x14ac:dyDescent="0.25">
      <c r="A469" s="73"/>
      <c r="B469" s="14" t="s">
        <v>16</v>
      </c>
      <c r="C469" s="75"/>
      <c r="D469" s="70">
        <f>SUM(D42)</f>
        <v>229.5</v>
      </c>
      <c r="E469" s="70">
        <f>SUM(E42)</f>
        <v>229.5</v>
      </c>
      <c r="F469" s="70">
        <f>SUM(F42)</f>
        <v>174.6</v>
      </c>
      <c r="G469" s="70"/>
    </row>
    <row r="470" spans="1:7" ht="12.95" customHeight="1" x14ac:dyDescent="0.25">
      <c r="A470" s="76"/>
      <c r="B470" s="39" t="s">
        <v>32</v>
      </c>
      <c r="C470" s="78"/>
      <c r="D470" s="79">
        <f t="shared" ref="D470:D476" si="10">SUM(G470+E470)</f>
        <v>3075.4</v>
      </c>
      <c r="E470" s="79">
        <f>SUM(E46+E422+E426+E61+E66+E71+E77+E82+E87+E92+E97+E107+E112+E117+E102)</f>
        <v>3017.3</v>
      </c>
      <c r="F470" s="79">
        <f>SUM(F46+F422+F426+F61+F66+F71+F77+F82+F87+F92+F97+F107+F112+F117+F102)</f>
        <v>593.70000000000005</v>
      </c>
      <c r="G470" s="79">
        <f>SUM(G46+G422+G426+G61+G66+G71+G77+G82+G87+G92+G97+G107+G112+G117+G102)</f>
        <v>58.1</v>
      </c>
    </row>
    <row r="471" spans="1:7" ht="12.95" customHeight="1" x14ac:dyDescent="0.25">
      <c r="A471" s="73"/>
      <c r="B471" s="80" t="s">
        <v>18</v>
      </c>
      <c r="C471" s="75"/>
      <c r="D471" s="70">
        <f t="shared" si="10"/>
        <v>150</v>
      </c>
      <c r="E471" s="70">
        <f>SUM(E43)</f>
        <v>150</v>
      </c>
      <c r="F471" s="70"/>
      <c r="G471" s="70"/>
    </row>
    <row r="472" spans="1:7" ht="12.95" customHeight="1" x14ac:dyDescent="0.25">
      <c r="A472" s="73"/>
      <c r="B472" s="80" t="s">
        <v>26</v>
      </c>
      <c r="C472" s="75"/>
      <c r="D472" s="70">
        <f t="shared" si="10"/>
        <v>308.7</v>
      </c>
      <c r="E472" s="70">
        <f>SUM(E44)</f>
        <v>100</v>
      </c>
      <c r="F472" s="70">
        <f>SUM(F44)</f>
        <v>60</v>
      </c>
      <c r="G472" s="70">
        <f>SUM(G44)</f>
        <v>208.7</v>
      </c>
    </row>
    <row r="473" spans="1:7" ht="12.75" customHeight="1" x14ac:dyDescent="0.25">
      <c r="A473" s="81"/>
      <c r="B473" s="43" t="s">
        <v>23</v>
      </c>
      <c r="C473" s="81"/>
      <c r="D473" s="70">
        <f t="shared" si="10"/>
        <v>0.8</v>
      </c>
      <c r="E473" s="82">
        <f>SUM(E45)</f>
        <v>0.8</v>
      </c>
      <c r="F473" s="83"/>
      <c r="G473" s="83"/>
    </row>
    <row r="474" spans="1:7" ht="12.75" customHeight="1" x14ac:dyDescent="0.25">
      <c r="A474" s="81"/>
      <c r="B474" s="58" t="s">
        <v>169</v>
      </c>
      <c r="C474" s="81"/>
      <c r="D474" s="70">
        <f t="shared" si="10"/>
        <v>14.6</v>
      </c>
      <c r="E474" s="82">
        <f>SUM(E423+E427)</f>
        <v>14.6</v>
      </c>
      <c r="F474" s="82">
        <f>SUM(F423+F427)</f>
        <v>11.2</v>
      </c>
      <c r="G474" s="83"/>
    </row>
    <row r="475" spans="1:7" ht="12.75" customHeight="1" x14ac:dyDescent="0.25">
      <c r="A475" s="81"/>
      <c r="B475" s="14" t="s">
        <v>30</v>
      </c>
      <c r="C475" s="81"/>
      <c r="D475" s="70">
        <f t="shared" si="10"/>
        <v>76.099999999999994</v>
      </c>
      <c r="E475" s="82"/>
      <c r="F475" s="82"/>
      <c r="G475" s="82">
        <f>SUM(G421)</f>
        <v>76.099999999999994</v>
      </c>
    </row>
    <row r="476" spans="1:7" ht="12.95" customHeight="1" x14ac:dyDescent="0.25">
      <c r="A476" s="81"/>
      <c r="B476" s="14" t="s">
        <v>22</v>
      </c>
      <c r="C476" s="81"/>
      <c r="D476" s="70">
        <f t="shared" si="10"/>
        <v>171.9</v>
      </c>
      <c r="E476" s="82">
        <f>SUM(E424+E428)</f>
        <v>171.9</v>
      </c>
      <c r="F476" s="82">
        <f>SUM(F424+F428)</f>
        <v>3.4</v>
      </c>
      <c r="G476" s="82"/>
    </row>
    <row r="477" spans="1:7" ht="15" customHeight="1" x14ac:dyDescent="0.25">
      <c r="A477" s="89" t="s">
        <v>161</v>
      </c>
      <c r="B477" s="90"/>
      <c r="C477" s="71" t="s">
        <v>34</v>
      </c>
      <c r="D477" s="72">
        <f>SUM(G477+E477)</f>
        <v>223.9</v>
      </c>
      <c r="E477" s="72">
        <f>SUM(E478:E482)</f>
        <v>223.9</v>
      </c>
      <c r="F477" s="72">
        <f>SUM(F478:F482)</f>
        <v>107.3</v>
      </c>
      <c r="G477" s="84">
        <f>SUM(G478:G482)</f>
        <v>0</v>
      </c>
    </row>
    <row r="478" spans="1:7" ht="12.95" customHeight="1" x14ac:dyDescent="0.25">
      <c r="A478" s="73"/>
      <c r="B478" s="14" t="s">
        <v>16</v>
      </c>
      <c r="C478" s="75"/>
      <c r="D478" s="70">
        <f t="shared" ref="D478:D490" si="11">SUM(G478+E478)</f>
        <v>35.1</v>
      </c>
      <c r="E478" s="70">
        <f>SUM(E47+E430)</f>
        <v>35.1</v>
      </c>
      <c r="F478" s="70">
        <f>SUM(F47+F430)</f>
        <v>3.1</v>
      </c>
      <c r="G478" s="70"/>
    </row>
    <row r="479" spans="1:7" ht="12.95" customHeight="1" x14ac:dyDescent="0.25">
      <c r="A479" s="81"/>
      <c r="B479" s="43" t="s">
        <v>23</v>
      </c>
      <c r="C479" s="81"/>
      <c r="D479" s="70">
        <f t="shared" si="11"/>
        <v>156.70000000000002</v>
      </c>
      <c r="E479" s="82">
        <f>SUM(E48+E431)</f>
        <v>156.70000000000002</v>
      </c>
      <c r="F479" s="82">
        <f>SUM(F48+F431)</f>
        <v>103.60000000000001</v>
      </c>
      <c r="G479" s="82"/>
    </row>
    <row r="480" spans="1:7" ht="12.95" customHeight="1" x14ac:dyDescent="0.25">
      <c r="A480" s="81"/>
      <c r="B480" s="58" t="s">
        <v>169</v>
      </c>
      <c r="C480" s="81"/>
      <c r="D480" s="70">
        <f t="shared" si="11"/>
        <v>0.1</v>
      </c>
      <c r="E480" s="82">
        <f>SUM(E432)</f>
        <v>0.1</v>
      </c>
      <c r="F480" s="82">
        <f>SUM(F432)</f>
        <v>0.1</v>
      </c>
      <c r="G480" s="82"/>
    </row>
    <row r="481" spans="1:7" ht="12.95" customHeight="1" x14ac:dyDescent="0.25">
      <c r="A481" s="81"/>
      <c r="B481" s="14" t="s">
        <v>35</v>
      </c>
      <c r="C481" s="81"/>
      <c r="D481" s="70">
        <f t="shared" si="11"/>
        <v>18</v>
      </c>
      <c r="E481" s="82">
        <f>SUM(E49)</f>
        <v>18</v>
      </c>
      <c r="F481" s="83"/>
      <c r="G481" s="83"/>
    </row>
    <row r="482" spans="1:7" ht="12.95" customHeight="1" x14ac:dyDescent="0.25">
      <c r="A482" s="81"/>
      <c r="B482" s="80" t="s">
        <v>26</v>
      </c>
      <c r="C482" s="81"/>
      <c r="D482" s="70">
        <f t="shared" si="11"/>
        <v>14</v>
      </c>
      <c r="E482" s="82">
        <f>SUM(E50)</f>
        <v>14</v>
      </c>
      <c r="F482" s="82">
        <f>SUM(F50)</f>
        <v>0.5</v>
      </c>
      <c r="G482" s="82"/>
    </row>
    <row r="483" spans="1:7" ht="15" customHeight="1" x14ac:dyDescent="0.25">
      <c r="A483" s="89" t="s">
        <v>162</v>
      </c>
      <c r="B483" s="90"/>
      <c r="C483" s="71" t="s">
        <v>36</v>
      </c>
      <c r="D483" s="72">
        <f t="shared" si="11"/>
        <v>347.5</v>
      </c>
      <c r="E483" s="72">
        <f>SUM(E484:E487)</f>
        <v>151.89999999999998</v>
      </c>
      <c r="F483" s="72">
        <f>SUM(F484:F487)</f>
        <v>4.7</v>
      </c>
      <c r="G483" s="72">
        <f>SUM(G484:G487)</f>
        <v>195.6</v>
      </c>
    </row>
    <row r="484" spans="1:7" ht="12.95" customHeight="1" x14ac:dyDescent="0.25">
      <c r="A484" s="73"/>
      <c r="B484" s="14" t="s">
        <v>16</v>
      </c>
      <c r="C484" s="75"/>
      <c r="D484" s="70">
        <f t="shared" si="11"/>
        <v>81.2</v>
      </c>
      <c r="E484" s="70">
        <f>SUM(E51)</f>
        <v>66.2</v>
      </c>
      <c r="F484" s="70">
        <f>SUM(F51)</f>
        <v>3</v>
      </c>
      <c r="G484" s="70">
        <f>SUM(G51)</f>
        <v>15</v>
      </c>
    </row>
    <row r="485" spans="1:7" ht="12.95" customHeight="1" x14ac:dyDescent="0.25">
      <c r="A485" s="81"/>
      <c r="B485" s="14" t="s">
        <v>35</v>
      </c>
      <c r="C485" s="81"/>
      <c r="D485" s="70">
        <f t="shared" si="11"/>
        <v>108</v>
      </c>
      <c r="E485" s="82">
        <f>SUM(E52)</f>
        <v>83</v>
      </c>
      <c r="F485" s="82"/>
      <c r="G485" s="82">
        <f>SUM(G52)</f>
        <v>25</v>
      </c>
    </row>
    <row r="486" spans="1:7" ht="12.95" customHeight="1" x14ac:dyDescent="0.25">
      <c r="A486" s="85"/>
      <c r="B486" s="39" t="s">
        <v>24</v>
      </c>
      <c r="C486" s="81"/>
      <c r="D486" s="70">
        <f t="shared" si="11"/>
        <v>0.5</v>
      </c>
      <c r="E486" s="82">
        <f>SUM(E53)</f>
        <v>0.5</v>
      </c>
      <c r="F486" s="82"/>
      <c r="G486" s="82"/>
    </row>
    <row r="487" spans="1:7" ht="12.95" customHeight="1" x14ac:dyDescent="0.25">
      <c r="A487" s="81"/>
      <c r="B487" s="80" t="s">
        <v>26</v>
      </c>
      <c r="C487" s="81"/>
      <c r="D487" s="70">
        <f t="shared" si="11"/>
        <v>157.79999999999998</v>
      </c>
      <c r="E487" s="82">
        <f>SUM(E54)</f>
        <v>2.2000000000000002</v>
      </c>
      <c r="F487" s="82">
        <f>SUM(F54)</f>
        <v>1.7</v>
      </c>
      <c r="G487" s="82">
        <f>SUM(G54)</f>
        <v>155.6</v>
      </c>
    </row>
    <row r="488" spans="1:7" ht="15" customHeight="1" x14ac:dyDescent="0.25">
      <c r="A488" s="89" t="s">
        <v>163</v>
      </c>
      <c r="B488" s="90"/>
      <c r="C488" s="71" t="s">
        <v>37</v>
      </c>
      <c r="D488" s="72">
        <f t="shared" si="11"/>
        <v>451.5</v>
      </c>
      <c r="E488" s="72">
        <f>SUM(E489:E490)</f>
        <v>445.5</v>
      </c>
      <c r="F488" s="84">
        <f>SUM(F489:F490)</f>
        <v>0</v>
      </c>
      <c r="G488" s="72">
        <f>SUM(G489:G490)</f>
        <v>6</v>
      </c>
    </row>
    <row r="489" spans="1:7" ht="12.95" customHeight="1" x14ac:dyDescent="0.25">
      <c r="A489" s="73"/>
      <c r="B489" s="14" t="s">
        <v>16</v>
      </c>
      <c r="C489" s="75"/>
      <c r="D489" s="70">
        <f t="shared" si="11"/>
        <v>44.5</v>
      </c>
      <c r="E489" s="70">
        <f>SUM(E55)</f>
        <v>38.5</v>
      </c>
      <c r="F489" s="70"/>
      <c r="G489" s="70">
        <f>SUM(G55)</f>
        <v>6</v>
      </c>
    </row>
    <row r="490" spans="1:7" ht="12.95" customHeight="1" x14ac:dyDescent="0.25">
      <c r="A490" s="81"/>
      <c r="B490" s="43" t="s">
        <v>23</v>
      </c>
      <c r="C490" s="81"/>
      <c r="D490" s="70">
        <f t="shared" si="11"/>
        <v>407</v>
      </c>
      <c r="E490" s="82">
        <f>SUM(E56)</f>
        <v>407</v>
      </c>
      <c r="F490" s="82"/>
      <c r="G490" s="82"/>
    </row>
    <row r="491" spans="1:7" ht="15" customHeight="1" x14ac:dyDescent="0.25"/>
    <row r="492" spans="1:7" ht="15" customHeight="1" x14ac:dyDescent="0.25"/>
    <row r="493" spans="1:7" ht="15" customHeight="1" x14ac:dyDescent="0.25"/>
    <row r="494" spans="1:7" ht="15" customHeight="1" x14ac:dyDescent="0.25"/>
    <row r="495" spans="1:7" ht="15" customHeight="1" x14ac:dyDescent="0.25"/>
    <row r="496" spans="1:7" ht="16.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8" customHeight="1" x14ac:dyDescent="0.25"/>
    <row r="505" ht="15" customHeight="1" x14ac:dyDescent="0.25"/>
    <row r="506" ht="15" customHeight="1" x14ac:dyDescent="0.25"/>
    <row r="509" ht="15" customHeight="1" x14ac:dyDescent="0.25"/>
    <row r="510" ht="12.75" customHeight="1" x14ac:dyDescent="0.25"/>
    <row r="511" ht="12.75" customHeight="1" x14ac:dyDescent="0.25"/>
    <row r="512" ht="15" customHeight="1" x14ac:dyDescent="0.25"/>
    <row r="513" ht="16.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8" customHeight="1" x14ac:dyDescent="0.25"/>
    <row r="520" ht="15" customHeight="1" x14ac:dyDescent="0.25"/>
    <row r="521" ht="12.75" customHeight="1" x14ac:dyDescent="0.25"/>
    <row r="522" ht="12.75" customHeight="1" x14ac:dyDescent="0.25"/>
    <row r="523" ht="12.75" customHeight="1" x14ac:dyDescent="0.25"/>
    <row r="524" ht="15" customHeight="1" x14ac:dyDescent="0.25"/>
    <row r="525" ht="15" customHeight="1" x14ac:dyDescent="0.25"/>
    <row r="526" ht="16.5" customHeight="1" x14ac:dyDescent="0.25"/>
    <row r="527" ht="15" customHeight="1" x14ac:dyDescent="0.25"/>
    <row r="528" ht="15" customHeight="1" x14ac:dyDescent="0.25"/>
    <row r="529" ht="15" customHeight="1" x14ac:dyDescent="0.25"/>
    <row r="530" ht="18" customHeight="1" x14ac:dyDescent="0.25"/>
    <row r="531" ht="15" customHeight="1" x14ac:dyDescent="0.25"/>
    <row r="532" ht="15" customHeight="1" x14ac:dyDescent="0.25"/>
    <row r="533" ht="12.75" customHeight="1" x14ac:dyDescent="0.25"/>
    <row r="534" ht="12.75" customHeight="1" x14ac:dyDescent="0.25"/>
    <row r="536" ht="12.75" customHeight="1" x14ac:dyDescent="0.25"/>
    <row r="537" ht="12.75" customHeight="1" x14ac:dyDescent="0.25"/>
    <row r="538" ht="15" customHeight="1" x14ac:dyDescent="0.25"/>
    <row r="539" ht="16.5" customHeight="1" x14ac:dyDescent="0.25"/>
    <row r="540" ht="15" customHeight="1" x14ac:dyDescent="0.25"/>
    <row r="541" ht="15" customHeight="1" x14ac:dyDescent="0.25"/>
    <row r="542" ht="18.75" customHeight="1" x14ac:dyDescent="0.25"/>
    <row r="543" ht="15" customHeight="1" x14ac:dyDescent="0.25"/>
    <row r="544" ht="15" customHeight="1" x14ac:dyDescent="0.25"/>
    <row r="545" spans="12:12" ht="15" customHeight="1" x14ac:dyDescent="0.25"/>
    <row r="546" spans="12:12" ht="15" customHeight="1" x14ac:dyDescent="0.25">
      <c r="L546" t="s">
        <v>164</v>
      </c>
    </row>
    <row r="547" spans="12:12" ht="15" customHeight="1" x14ac:dyDescent="0.25"/>
    <row r="548" spans="12:12" ht="15" customHeight="1" x14ac:dyDescent="0.25"/>
    <row r="549" spans="12:12" ht="15" customHeight="1" x14ac:dyDescent="0.25"/>
    <row r="550" spans="12:12" ht="15" customHeight="1" x14ac:dyDescent="0.25"/>
    <row r="551" spans="12:12" ht="15" customHeight="1" x14ac:dyDescent="0.25"/>
    <row r="552" spans="12:12" ht="15" customHeight="1" x14ac:dyDescent="0.25"/>
    <row r="553" spans="12:12" ht="15" customHeight="1" x14ac:dyDescent="0.25"/>
    <row r="554" spans="12:12" ht="15" customHeight="1" x14ac:dyDescent="0.25"/>
    <row r="555" spans="12:12" ht="15" customHeight="1" x14ac:dyDescent="0.25"/>
    <row r="556" spans="12:12" ht="15" customHeight="1" x14ac:dyDescent="0.25"/>
  </sheetData>
  <mergeCells count="78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7:A56"/>
    <mergeCell ref="A57:A61"/>
    <mergeCell ref="A62:A66"/>
    <mergeCell ref="A67:A71"/>
    <mergeCell ref="A72:A77"/>
    <mergeCell ref="A13:A16"/>
    <mergeCell ref="A78:A82"/>
    <mergeCell ref="A83:A87"/>
    <mergeCell ref="A88:A92"/>
    <mergeCell ref="A93:A97"/>
    <mergeCell ref="A98:A102"/>
    <mergeCell ref="A103:A107"/>
    <mergeCell ref="A108:A112"/>
    <mergeCell ref="A113:A117"/>
    <mergeCell ref="A122:A129"/>
    <mergeCell ref="A130:A137"/>
    <mergeCell ref="A138:A145"/>
    <mergeCell ref="A118:A121"/>
    <mergeCell ref="A146:A154"/>
    <mergeCell ref="A155:A162"/>
    <mergeCell ref="A163:A170"/>
    <mergeCell ref="A180:A187"/>
    <mergeCell ref="A188:A194"/>
    <mergeCell ref="A171:A179"/>
    <mergeCell ref="A195:A199"/>
    <mergeCell ref="A201:A208"/>
    <mergeCell ref="A209:A215"/>
    <mergeCell ref="A216:A223"/>
    <mergeCell ref="A224:A231"/>
    <mergeCell ref="A232:A239"/>
    <mergeCell ref="A240:A247"/>
    <mergeCell ref="A248:A255"/>
    <mergeCell ref="A256:A263"/>
    <mergeCell ref="A264:A270"/>
    <mergeCell ref="A271:A277"/>
    <mergeCell ref="A278:A283"/>
    <mergeCell ref="A284:A290"/>
    <mergeCell ref="A291:A297"/>
    <mergeCell ref="A298:A303"/>
    <mergeCell ref="A304:A310"/>
    <mergeCell ref="A311:A317"/>
    <mergeCell ref="A318:A322"/>
    <mergeCell ref="A323:A325"/>
    <mergeCell ref="A327:A333"/>
    <mergeCell ref="A334:A339"/>
    <mergeCell ref="A340:A346"/>
    <mergeCell ref="A347:A352"/>
    <mergeCell ref="A353:A358"/>
    <mergeCell ref="A359:A365"/>
    <mergeCell ref="A366:A372"/>
    <mergeCell ref="A373:A379"/>
    <mergeCell ref="A380:A384"/>
    <mergeCell ref="A385:A391"/>
    <mergeCell ref="A392:A397"/>
    <mergeCell ref="A398:A404"/>
    <mergeCell ref="A405:A411"/>
    <mergeCell ref="A412:A418"/>
    <mergeCell ref="A419:A424"/>
    <mergeCell ref="A425:A428"/>
    <mergeCell ref="A429:A432"/>
    <mergeCell ref="A477:B477"/>
    <mergeCell ref="A483:B483"/>
    <mergeCell ref="A488:B488"/>
    <mergeCell ref="A433:B433"/>
    <mergeCell ref="A434:B434"/>
    <mergeCell ref="A441:B441"/>
    <mergeCell ref="A453:B453"/>
    <mergeCell ref="A461:B461"/>
    <mergeCell ref="A468:B468"/>
  </mergeCells>
  <pageMargins left="0.39370078740157483" right="0.23622047244094491" top="0.39370078740157483" bottom="0.19685039370078741" header="0.31496062992125984" footer="0.19685039370078741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Erika</cp:lastModifiedBy>
  <cp:lastPrinted>2017-08-24T08:14:33Z</cp:lastPrinted>
  <dcterms:created xsi:type="dcterms:W3CDTF">2017-04-24T11:31:37Z</dcterms:created>
  <dcterms:modified xsi:type="dcterms:W3CDTF">2017-08-24T08:31:44Z</dcterms:modified>
</cp:coreProperties>
</file>