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 tabRatio="447" activeTab="3"/>
  </bookViews>
  <sheets>
    <sheet name="1 priedas" sheetId="7" r:id="rId1"/>
    <sheet name="2 priedas" sheetId="14" r:id="rId2"/>
    <sheet name="3 priedas" sheetId="15" r:id="rId3"/>
    <sheet name="4 priedas" sheetId="16" r:id="rId4"/>
    <sheet name="5 priedas" sheetId="6" r:id="rId5"/>
  </sheets>
  <calcPr calcId="152511"/>
</workbook>
</file>

<file path=xl/calcChain.xml><?xml version="1.0" encoding="utf-8"?>
<calcChain xmlns="http://schemas.openxmlformats.org/spreadsheetml/2006/main">
  <c r="K238" i="15" l="1"/>
  <c r="K237" i="15"/>
  <c r="J845" i="15"/>
  <c r="I845" i="15"/>
  <c r="D109" i="16"/>
  <c r="D106" i="16"/>
  <c r="D103" i="16"/>
  <c r="D127" i="16"/>
  <c r="D120" i="16"/>
  <c r="D112" i="16"/>
  <c r="D115" i="16"/>
  <c r="D118" i="16"/>
  <c r="G708" i="15"/>
  <c r="F708" i="15"/>
  <c r="E708" i="15"/>
  <c r="D737" i="15"/>
  <c r="D589" i="15"/>
  <c r="D591" i="15"/>
  <c r="D18" i="16"/>
  <c r="D21" i="16"/>
  <c r="F107" i="15"/>
  <c r="F106" i="15"/>
  <c r="F105" i="15"/>
  <c r="E107" i="15"/>
  <c r="E106" i="15"/>
  <c r="E105" i="15"/>
  <c r="E108" i="15"/>
  <c r="G86" i="15"/>
  <c r="G85" i="15"/>
  <c r="J238" i="15"/>
  <c r="J237" i="15"/>
  <c r="J490" i="15"/>
  <c r="J515" i="15"/>
  <c r="J596" i="15"/>
  <c r="I515" i="15"/>
  <c r="I596" i="15"/>
  <c r="E515" i="15"/>
  <c r="E596" i="15"/>
  <c r="F515" i="15"/>
  <c r="F596" i="15"/>
  <c r="J514" i="15"/>
  <c r="J595" i="15"/>
  <c r="I514" i="15"/>
  <c r="I595" i="15"/>
  <c r="E514" i="15"/>
  <c r="E595" i="15"/>
  <c r="F514" i="15"/>
  <c r="F595" i="15"/>
  <c r="K513" i="15"/>
  <c r="K594" i="15"/>
  <c r="I513" i="15"/>
  <c r="I594" i="15"/>
  <c r="E513" i="15"/>
  <c r="E594" i="15"/>
  <c r="G513" i="15"/>
  <c r="G594" i="15"/>
  <c r="K512" i="15"/>
  <c r="K593" i="15"/>
  <c r="K592" i="15"/>
  <c r="J512" i="15"/>
  <c r="J511" i="15"/>
  <c r="I512" i="15"/>
  <c r="E512" i="15"/>
  <c r="F512" i="15"/>
  <c r="F511" i="15"/>
  <c r="G512" i="15"/>
  <c r="I708" i="15"/>
  <c r="H708" i="15"/>
  <c r="J708" i="15"/>
  <c r="I135" i="16"/>
  <c r="I133" i="16"/>
  <c r="H135" i="16"/>
  <c r="K134" i="16"/>
  <c r="K133" i="16"/>
  <c r="I134" i="16"/>
  <c r="H134" i="16"/>
  <c r="J133" i="16"/>
  <c r="H133" i="16"/>
  <c r="K21" i="16"/>
  <c r="I21" i="16"/>
  <c r="I19" i="16"/>
  <c r="H21" i="16"/>
  <c r="H196" i="16"/>
  <c r="K20" i="16"/>
  <c r="H20" i="16"/>
  <c r="H195" i="16"/>
  <c r="H194" i="16"/>
  <c r="K19" i="16"/>
  <c r="J19" i="16"/>
  <c r="I94" i="16"/>
  <c r="H94" i="16"/>
  <c r="K93" i="16"/>
  <c r="K195" i="16"/>
  <c r="J93" i="16"/>
  <c r="J195" i="16"/>
  <c r="J194" i="16"/>
  <c r="I93" i="16"/>
  <c r="H93" i="16"/>
  <c r="I92" i="16"/>
  <c r="H92" i="16"/>
  <c r="J20" i="15"/>
  <c r="J216" i="15"/>
  <c r="I20" i="15"/>
  <c r="I216" i="15"/>
  <c r="H854" i="15"/>
  <c r="I851" i="15"/>
  <c r="I850" i="15"/>
  <c r="I843" i="15"/>
  <c r="K842" i="15"/>
  <c r="K841" i="15"/>
  <c r="J841" i="15"/>
  <c r="K831" i="15"/>
  <c r="K851" i="15"/>
  <c r="I831" i="15"/>
  <c r="H831" i="15"/>
  <c r="H851" i="15"/>
  <c r="I830" i="15"/>
  <c r="I829" i="15"/>
  <c r="H814" i="15"/>
  <c r="J819" i="15"/>
  <c r="I819" i="15"/>
  <c r="H819" i="15"/>
  <c r="I817" i="15"/>
  <c r="H817" i="15"/>
  <c r="H850" i="15"/>
  <c r="J816" i="15"/>
  <c r="I816" i="15"/>
  <c r="K815" i="15"/>
  <c r="H813" i="15"/>
  <c r="H811" i="15"/>
  <c r="H812" i="15"/>
  <c r="J811" i="15"/>
  <c r="J818" i="15"/>
  <c r="J815" i="15"/>
  <c r="I811" i="15"/>
  <c r="I818" i="15"/>
  <c r="H810" i="15"/>
  <c r="H816" i="15"/>
  <c r="K809" i="15"/>
  <c r="J809" i="15"/>
  <c r="I804" i="15"/>
  <c r="I858" i="15"/>
  <c r="J802" i="15"/>
  <c r="I802" i="15"/>
  <c r="I801" i="15"/>
  <c r="I198" i="16"/>
  <c r="H198" i="16"/>
  <c r="I197" i="16"/>
  <c r="H197" i="16"/>
  <c r="K196" i="16"/>
  <c r="K194" i="16"/>
  <c r="I195" i="16"/>
  <c r="I193" i="16"/>
  <c r="H193" i="16"/>
  <c r="K192" i="16"/>
  <c r="J192" i="16"/>
  <c r="I192" i="16"/>
  <c r="H192" i="16"/>
  <c r="I169" i="16"/>
  <c r="H169" i="16"/>
  <c r="H167" i="16"/>
  <c r="K168" i="16"/>
  <c r="K167" i="16"/>
  <c r="I168" i="16"/>
  <c r="H168" i="16"/>
  <c r="J167" i="16"/>
  <c r="I167" i="16"/>
  <c r="H793" i="15"/>
  <c r="H792" i="15"/>
  <c r="H790" i="15"/>
  <c r="H791" i="15"/>
  <c r="K790" i="15"/>
  <c r="J790" i="15"/>
  <c r="I790" i="15"/>
  <c r="I183" i="16"/>
  <c r="H183" i="16"/>
  <c r="K182" i="16"/>
  <c r="K181" i="16"/>
  <c r="I182" i="16"/>
  <c r="I181" i="16"/>
  <c r="H180" i="16"/>
  <c r="H182" i="16"/>
  <c r="H181" i="16"/>
  <c r="K179" i="16"/>
  <c r="I179" i="16"/>
  <c r="I452" i="15"/>
  <c r="I451" i="15"/>
  <c r="I494" i="15"/>
  <c r="K450" i="15"/>
  <c r="J450" i="15"/>
  <c r="D578" i="15"/>
  <c r="H578" i="15"/>
  <c r="D579" i="15"/>
  <c r="H579" i="15"/>
  <c r="F577" i="15"/>
  <c r="F576" i="15"/>
  <c r="H123" i="16"/>
  <c r="H122" i="16"/>
  <c r="I121" i="16"/>
  <c r="H121" i="16"/>
  <c r="H485" i="15"/>
  <c r="H484" i="15"/>
  <c r="I483" i="15"/>
  <c r="H483" i="15"/>
  <c r="H572" i="15"/>
  <c r="D572" i="15"/>
  <c r="H575" i="15"/>
  <c r="H574" i="15"/>
  <c r="H573" i="15"/>
  <c r="I571" i="15"/>
  <c r="K571" i="15"/>
  <c r="J571" i="15"/>
  <c r="H479" i="15"/>
  <c r="H478" i="15"/>
  <c r="I477" i="15"/>
  <c r="H477" i="15"/>
  <c r="H120" i="16"/>
  <c r="I119" i="16"/>
  <c r="H119" i="16"/>
  <c r="H567" i="15"/>
  <c r="D567" i="15"/>
  <c r="H570" i="15"/>
  <c r="H569" i="15"/>
  <c r="H568" i="15"/>
  <c r="H566" i="15"/>
  <c r="I566" i="15"/>
  <c r="K566" i="15"/>
  <c r="J566" i="15"/>
  <c r="H127" i="16"/>
  <c r="H126" i="16"/>
  <c r="I126" i="16"/>
  <c r="H562" i="15"/>
  <c r="D562" i="15"/>
  <c r="H565" i="15"/>
  <c r="H564" i="15"/>
  <c r="H563" i="15"/>
  <c r="I561" i="15"/>
  <c r="K561" i="15"/>
  <c r="J561" i="15"/>
  <c r="H482" i="15"/>
  <c r="H481" i="15"/>
  <c r="I480" i="15"/>
  <c r="H480" i="15"/>
  <c r="H118" i="16"/>
  <c r="H117" i="16"/>
  <c r="K116" i="16"/>
  <c r="I116" i="16"/>
  <c r="H116" i="16"/>
  <c r="H557" i="15"/>
  <c r="D557" i="15"/>
  <c r="H560" i="15"/>
  <c r="H559" i="15"/>
  <c r="H558" i="15"/>
  <c r="J556" i="15"/>
  <c r="K556" i="15"/>
  <c r="I556" i="15"/>
  <c r="H467" i="15"/>
  <c r="H466" i="15"/>
  <c r="I465" i="15"/>
  <c r="H465" i="15"/>
  <c r="H125" i="16"/>
  <c r="I124" i="16"/>
  <c r="H124" i="16"/>
  <c r="H552" i="15"/>
  <c r="D552" i="15"/>
  <c r="H555" i="15"/>
  <c r="H554" i="15"/>
  <c r="H553" i="15"/>
  <c r="J551" i="15"/>
  <c r="K551" i="15"/>
  <c r="I551" i="15"/>
  <c r="H115" i="16"/>
  <c r="H114" i="16"/>
  <c r="H113" i="16"/>
  <c r="K113" i="16"/>
  <c r="I113" i="16"/>
  <c r="H470" i="15"/>
  <c r="H469" i="15"/>
  <c r="I468" i="15"/>
  <c r="H468" i="15"/>
  <c r="H547" i="15"/>
  <c r="D547" i="15"/>
  <c r="H550" i="15"/>
  <c r="H549" i="15"/>
  <c r="H548" i="15"/>
  <c r="J546" i="15"/>
  <c r="K546" i="15"/>
  <c r="I546" i="15"/>
  <c r="H112" i="16"/>
  <c r="H111" i="16"/>
  <c r="H110" i="16"/>
  <c r="I110" i="16"/>
  <c r="H542" i="15"/>
  <c r="D542" i="15"/>
  <c r="H545" i="15"/>
  <c r="H544" i="15"/>
  <c r="H543" i="15"/>
  <c r="K541" i="15"/>
  <c r="I541" i="15"/>
  <c r="J541" i="15"/>
  <c r="H473" i="15"/>
  <c r="H472" i="15"/>
  <c r="I471" i="15"/>
  <c r="H471" i="15"/>
  <c r="H476" i="15"/>
  <c r="H475" i="15"/>
  <c r="I474" i="15"/>
  <c r="H474" i="15"/>
  <c r="H537" i="15"/>
  <c r="D537" i="15"/>
  <c r="H129" i="16"/>
  <c r="H128" i="16"/>
  <c r="I128" i="16"/>
  <c r="H540" i="15"/>
  <c r="H539" i="15"/>
  <c r="H538" i="15"/>
  <c r="J536" i="15"/>
  <c r="K536" i="15"/>
  <c r="I536" i="15"/>
  <c r="J602" i="15"/>
  <c r="J703" i="15"/>
  <c r="I602" i="15"/>
  <c r="I703" i="15"/>
  <c r="K601" i="15"/>
  <c r="K702" i="15"/>
  <c r="H464" i="15"/>
  <c r="H463" i="15"/>
  <c r="I462" i="15"/>
  <c r="H462" i="15"/>
  <c r="H109" i="16"/>
  <c r="H108" i="16"/>
  <c r="I107" i="16"/>
  <c r="H107" i="16"/>
  <c r="H535" i="15"/>
  <c r="H534" i="15"/>
  <c r="H533" i="15"/>
  <c r="H532" i="15"/>
  <c r="K531" i="15"/>
  <c r="J531" i="15"/>
  <c r="I531" i="15"/>
  <c r="D532" i="15"/>
  <c r="H103" i="16"/>
  <c r="H458" i="15"/>
  <c r="H457" i="15"/>
  <c r="I456" i="15"/>
  <c r="H456" i="15"/>
  <c r="H102" i="16"/>
  <c r="H101" i="16"/>
  <c r="I101" i="16"/>
  <c r="H525" i="15"/>
  <c r="H524" i="15"/>
  <c r="H523" i="15"/>
  <c r="H522" i="15"/>
  <c r="K521" i="15"/>
  <c r="J521" i="15"/>
  <c r="I521" i="15"/>
  <c r="D522" i="15"/>
  <c r="H527" i="15"/>
  <c r="D527" i="15"/>
  <c r="H517" i="15"/>
  <c r="D517" i="15"/>
  <c r="H106" i="16"/>
  <c r="H461" i="15"/>
  <c r="H460" i="15"/>
  <c r="I459" i="15"/>
  <c r="H459" i="15"/>
  <c r="H105" i="16"/>
  <c r="I104" i="16"/>
  <c r="H104" i="16"/>
  <c r="H530" i="15"/>
  <c r="H529" i="15"/>
  <c r="H528" i="15"/>
  <c r="K526" i="15"/>
  <c r="J526" i="15"/>
  <c r="I526" i="15"/>
  <c r="H210" i="15"/>
  <c r="H209" i="15"/>
  <c r="H208" i="15"/>
  <c r="H207" i="15"/>
  <c r="H206" i="15"/>
  <c r="H205" i="15"/>
  <c r="H204" i="15"/>
  <c r="H203" i="15"/>
  <c r="J202" i="15"/>
  <c r="J201" i="15"/>
  <c r="I202" i="15"/>
  <c r="I201" i="15"/>
  <c r="K201" i="15"/>
  <c r="H100" i="16"/>
  <c r="H99" i="16"/>
  <c r="I98" i="16"/>
  <c r="H98" i="16"/>
  <c r="H455" i="15"/>
  <c r="H454" i="15"/>
  <c r="I453" i="15"/>
  <c r="H453" i="15"/>
  <c r="H520" i="15"/>
  <c r="H519" i="15"/>
  <c r="H518" i="15"/>
  <c r="K516" i="15"/>
  <c r="J516" i="15"/>
  <c r="I516" i="15"/>
  <c r="H212" i="15"/>
  <c r="H211" i="15"/>
  <c r="J211" i="15"/>
  <c r="I211" i="15"/>
  <c r="H488" i="15"/>
  <c r="H487" i="15"/>
  <c r="I486" i="15"/>
  <c r="H486" i="15"/>
  <c r="H132" i="16"/>
  <c r="H131" i="16"/>
  <c r="I130" i="16"/>
  <c r="H130" i="16"/>
  <c r="I587" i="15"/>
  <c r="I586" i="15"/>
  <c r="H585" i="15"/>
  <c r="H584" i="15"/>
  <c r="H583" i="15"/>
  <c r="H582" i="15"/>
  <c r="H581" i="15"/>
  <c r="H580" i="15"/>
  <c r="J577" i="15"/>
  <c r="J576" i="15"/>
  <c r="I577" i="15"/>
  <c r="I576" i="15"/>
  <c r="K576" i="15"/>
  <c r="H178" i="16"/>
  <c r="H177" i="16"/>
  <c r="I177" i="16"/>
  <c r="H797" i="15"/>
  <c r="H796" i="15"/>
  <c r="H801" i="15"/>
  <c r="H795" i="15"/>
  <c r="K794" i="15"/>
  <c r="J794" i="15"/>
  <c r="I794" i="15"/>
  <c r="H104" i="15"/>
  <c r="H103" i="15"/>
  <c r="H102" i="15"/>
  <c r="J103" i="15"/>
  <c r="I103" i="15"/>
  <c r="I102" i="15"/>
  <c r="H101" i="15"/>
  <c r="H100" i="15"/>
  <c r="K99" i="15"/>
  <c r="J99" i="15"/>
  <c r="I99" i="15"/>
  <c r="H16" i="15"/>
  <c r="K15" i="15"/>
  <c r="J15" i="15"/>
  <c r="I15" i="15"/>
  <c r="H15" i="15"/>
  <c r="H737" i="15"/>
  <c r="H709" i="15"/>
  <c r="H804" i="15"/>
  <c r="H858" i="15"/>
  <c r="H731" i="15"/>
  <c r="H84" i="15"/>
  <c r="H83" i="15"/>
  <c r="H82" i="15"/>
  <c r="I81" i="15"/>
  <c r="I80" i="15"/>
  <c r="K80" i="15"/>
  <c r="J80" i="15"/>
  <c r="H736" i="15"/>
  <c r="H735" i="15"/>
  <c r="H734" i="15"/>
  <c r="H730" i="15"/>
  <c r="H729" i="15"/>
  <c r="H728" i="15"/>
  <c r="H721" i="15"/>
  <c r="I720" i="15"/>
  <c r="K719" i="15"/>
  <c r="J719" i="15"/>
  <c r="H18" i="16"/>
  <c r="H79" i="15"/>
  <c r="H78" i="15"/>
  <c r="H77" i="15"/>
  <c r="H76" i="15"/>
  <c r="J75" i="15"/>
  <c r="I75" i="15"/>
  <c r="H74" i="15"/>
  <c r="K73" i="15"/>
  <c r="K72" i="15"/>
  <c r="J73" i="15"/>
  <c r="I73" i="15"/>
  <c r="I72" i="15"/>
  <c r="H73" i="15"/>
  <c r="H71" i="15"/>
  <c r="H70" i="15"/>
  <c r="H69" i="15"/>
  <c r="K70" i="15"/>
  <c r="K69" i="15"/>
  <c r="J70" i="15"/>
  <c r="J69" i="15"/>
  <c r="I70" i="15"/>
  <c r="I69" i="15"/>
  <c r="H68" i="15"/>
  <c r="H67" i="15"/>
  <c r="H66" i="15"/>
  <c r="K67" i="15"/>
  <c r="K66" i="15"/>
  <c r="J67" i="15"/>
  <c r="J66" i="15"/>
  <c r="I67" i="15"/>
  <c r="I66" i="15"/>
  <c r="H235" i="15"/>
  <c r="J234" i="15"/>
  <c r="J219" i="15"/>
  <c r="I234" i="15"/>
  <c r="H233" i="15"/>
  <c r="H232" i="15"/>
  <c r="H497" i="15"/>
  <c r="H231" i="15"/>
  <c r="H495" i="15"/>
  <c r="H230" i="15"/>
  <c r="H229" i="15"/>
  <c r="H228" i="15"/>
  <c r="H227" i="15"/>
  <c r="H226" i="15"/>
  <c r="H225" i="15"/>
  <c r="H224" i="15"/>
  <c r="H223" i="15"/>
  <c r="H222" i="15"/>
  <c r="H221" i="15"/>
  <c r="K220" i="15"/>
  <c r="K219" i="15"/>
  <c r="I220" i="15"/>
  <c r="H625" i="15"/>
  <c r="H624" i="15"/>
  <c r="H623" i="15"/>
  <c r="K624" i="15"/>
  <c r="K623" i="15"/>
  <c r="I624" i="15"/>
  <c r="I623" i="15"/>
  <c r="J623" i="15"/>
  <c r="H97" i="16"/>
  <c r="H96" i="16"/>
  <c r="I96" i="16"/>
  <c r="I188" i="16"/>
  <c r="K187" i="16"/>
  <c r="J187" i="16"/>
  <c r="I187" i="16"/>
  <c r="H186" i="16"/>
  <c r="H185" i="16"/>
  <c r="I185" i="16"/>
  <c r="H808" i="15"/>
  <c r="H807" i="15"/>
  <c r="H806" i="15"/>
  <c r="K806" i="15"/>
  <c r="J806" i="15"/>
  <c r="I806" i="15"/>
  <c r="H65" i="15"/>
  <c r="H64" i="15"/>
  <c r="H61" i="15"/>
  <c r="J64" i="15"/>
  <c r="I64" i="15"/>
  <c r="H63" i="15"/>
  <c r="H62" i="15"/>
  <c r="J62" i="15"/>
  <c r="I62" i="15"/>
  <c r="K61" i="15"/>
  <c r="H718" i="15"/>
  <c r="H717" i="15"/>
  <c r="H716" i="15"/>
  <c r="I715" i="15"/>
  <c r="H714" i="15"/>
  <c r="H713" i="15"/>
  <c r="H712" i="15"/>
  <c r="K711" i="15"/>
  <c r="K706" i="15"/>
  <c r="K710" i="15"/>
  <c r="J711" i="15"/>
  <c r="J710" i="15"/>
  <c r="I711" i="15"/>
  <c r="I706" i="15"/>
  <c r="I709" i="15"/>
  <c r="H622" i="15"/>
  <c r="H621" i="15"/>
  <c r="H620" i="15"/>
  <c r="H619" i="15"/>
  <c r="K618" i="15"/>
  <c r="I618" i="15"/>
  <c r="I617" i="15"/>
  <c r="J617" i="15"/>
  <c r="H191" i="16"/>
  <c r="H190" i="16"/>
  <c r="I190" i="16"/>
  <c r="H827" i="15"/>
  <c r="H826" i="15"/>
  <c r="H830" i="15"/>
  <c r="H825" i="15"/>
  <c r="H824" i="15"/>
  <c r="H823" i="15"/>
  <c r="K822" i="15"/>
  <c r="K821" i="15"/>
  <c r="J822" i="15"/>
  <c r="I822" i="15"/>
  <c r="I821" i="15"/>
  <c r="H616" i="15"/>
  <c r="H602" i="15"/>
  <c r="H703" i="15"/>
  <c r="H615" i="15"/>
  <c r="H614" i="15"/>
  <c r="J614" i="15"/>
  <c r="J613" i="15"/>
  <c r="I614" i="15"/>
  <c r="I613" i="15"/>
  <c r="K613" i="15"/>
  <c r="H139" i="16"/>
  <c r="H138" i="16"/>
  <c r="K137" i="16"/>
  <c r="I137" i="16"/>
  <c r="H60" i="15"/>
  <c r="H59" i="15"/>
  <c r="H58" i="15"/>
  <c r="J58" i="15"/>
  <c r="J54" i="15"/>
  <c r="I58" i="15"/>
  <c r="H57" i="15"/>
  <c r="H55" i="15"/>
  <c r="H56" i="15"/>
  <c r="J55" i="15"/>
  <c r="I55" i="15"/>
  <c r="I54" i="15"/>
  <c r="K54" i="15"/>
  <c r="H612" i="15"/>
  <c r="H601" i="15"/>
  <c r="H611" i="15"/>
  <c r="H610" i="15"/>
  <c r="H600" i="15"/>
  <c r="H700" i="15"/>
  <c r="K610" i="15"/>
  <c r="K600" i="15"/>
  <c r="K700" i="15"/>
  <c r="K846" i="15"/>
  <c r="I610" i="15"/>
  <c r="I600" i="15"/>
  <c r="I700" i="15"/>
  <c r="H609" i="15"/>
  <c r="H608" i="15"/>
  <c r="H607" i="15"/>
  <c r="H606" i="15"/>
  <c r="H605" i="15"/>
  <c r="K604" i="15"/>
  <c r="I604" i="15"/>
  <c r="I603" i="15"/>
  <c r="J603" i="15"/>
  <c r="H840" i="15"/>
  <c r="H843" i="15"/>
  <c r="H839" i="15"/>
  <c r="H838" i="15"/>
  <c r="H837" i="15"/>
  <c r="H836" i="15"/>
  <c r="H835" i="15"/>
  <c r="K834" i="15"/>
  <c r="K833" i="15"/>
  <c r="I834" i="15"/>
  <c r="J833" i="15"/>
  <c r="I741" i="15"/>
  <c r="I740" i="15"/>
  <c r="I739" i="15"/>
  <c r="I738" i="15"/>
  <c r="K738" i="15"/>
  <c r="J738" i="15"/>
  <c r="I631" i="15"/>
  <c r="I701" i="15"/>
  <c r="K630" i="15"/>
  <c r="I630" i="15"/>
  <c r="K629" i="15"/>
  <c r="I629" i="15"/>
  <c r="K628" i="15"/>
  <c r="I628" i="15"/>
  <c r="J626" i="15"/>
  <c r="H510" i="15"/>
  <c r="H509" i="15"/>
  <c r="H508" i="15"/>
  <c r="H507" i="15"/>
  <c r="H506" i="15"/>
  <c r="H505" i="15"/>
  <c r="H504" i="15"/>
  <c r="H503" i="15"/>
  <c r="K503" i="15"/>
  <c r="K502" i="15"/>
  <c r="J503" i="15"/>
  <c r="J502" i="15"/>
  <c r="I503" i="15"/>
  <c r="I502" i="15"/>
  <c r="H53" i="15"/>
  <c r="H51" i="15"/>
  <c r="H52" i="15"/>
  <c r="J51" i="15"/>
  <c r="J47" i="15"/>
  <c r="I51" i="15"/>
  <c r="I19" i="15"/>
  <c r="H50" i="15"/>
  <c r="H49" i="15"/>
  <c r="H48" i="15"/>
  <c r="K48" i="15"/>
  <c r="K47" i="15"/>
  <c r="J48" i="15"/>
  <c r="I48" i="15"/>
  <c r="H17" i="16"/>
  <c r="H16" i="16"/>
  <c r="K15" i="16"/>
  <c r="J15" i="16"/>
  <c r="I15" i="16"/>
  <c r="H46" i="15"/>
  <c r="H45" i="15"/>
  <c r="H21" i="15"/>
  <c r="H217" i="15"/>
  <c r="K45" i="15"/>
  <c r="J45" i="15"/>
  <c r="J21" i="15"/>
  <c r="J217" i="15"/>
  <c r="I45" i="15"/>
  <c r="I21" i="15"/>
  <c r="I217" i="15"/>
  <c r="H44" i="15"/>
  <c r="H43" i="15"/>
  <c r="J43" i="15"/>
  <c r="I43" i="15"/>
  <c r="H42" i="15"/>
  <c r="H41" i="15"/>
  <c r="H40" i="15"/>
  <c r="H39" i="15"/>
  <c r="H38" i="15"/>
  <c r="H37" i="15"/>
  <c r="H36" i="15"/>
  <c r="H35" i="15"/>
  <c r="H34" i="15"/>
  <c r="J33" i="15"/>
  <c r="I33" i="15"/>
  <c r="H32" i="15"/>
  <c r="H31" i="15"/>
  <c r="H30" i="15"/>
  <c r="H29" i="15"/>
  <c r="H28" i="15"/>
  <c r="H27" i="15"/>
  <c r="H26" i="15"/>
  <c r="H25" i="15"/>
  <c r="H24" i="15"/>
  <c r="K23" i="15"/>
  <c r="J23" i="15"/>
  <c r="I23" i="15"/>
  <c r="H176" i="16"/>
  <c r="H175" i="16"/>
  <c r="I175" i="16"/>
  <c r="H789" i="15"/>
  <c r="H788" i="15"/>
  <c r="I787" i="15"/>
  <c r="I786" i="15"/>
  <c r="K786" i="15"/>
  <c r="J786" i="15"/>
  <c r="H166" i="16"/>
  <c r="H165" i="16"/>
  <c r="I165" i="16"/>
  <c r="H697" i="15"/>
  <c r="H696" i="15"/>
  <c r="H695" i="15"/>
  <c r="H694" i="15"/>
  <c r="K693" i="15"/>
  <c r="K692" i="15"/>
  <c r="I693" i="15"/>
  <c r="I692" i="15"/>
  <c r="J692" i="15"/>
  <c r="H785" i="15"/>
  <c r="H784" i="15"/>
  <c r="I783" i="15"/>
  <c r="I782" i="15"/>
  <c r="K782" i="15"/>
  <c r="J782" i="15"/>
  <c r="H164" i="16"/>
  <c r="H163" i="16"/>
  <c r="I163" i="16"/>
  <c r="H691" i="15"/>
  <c r="H690" i="15"/>
  <c r="H689" i="15"/>
  <c r="H688" i="15"/>
  <c r="K687" i="15"/>
  <c r="K686" i="15"/>
  <c r="I687" i="15"/>
  <c r="I686" i="15"/>
  <c r="J686" i="15"/>
  <c r="H777" i="15"/>
  <c r="H776" i="15"/>
  <c r="I775" i="15"/>
  <c r="I774" i="15"/>
  <c r="K774" i="15"/>
  <c r="J774" i="15"/>
  <c r="H160" i="16"/>
  <c r="H159" i="16"/>
  <c r="H158" i="16"/>
  <c r="K158" i="16"/>
  <c r="I158" i="16"/>
  <c r="H679" i="15"/>
  <c r="H678" i="15"/>
  <c r="H677" i="15"/>
  <c r="K676" i="15"/>
  <c r="K675" i="15"/>
  <c r="I676" i="15"/>
  <c r="I675" i="15"/>
  <c r="J675" i="15"/>
  <c r="H162" i="16"/>
  <c r="H161" i="16"/>
  <c r="I161" i="16"/>
  <c r="H685" i="15"/>
  <c r="H684" i="15"/>
  <c r="H683" i="15"/>
  <c r="H682" i="15"/>
  <c r="I681" i="15"/>
  <c r="I680" i="15"/>
  <c r="K680" i="15"/>
  <c r="J680" i="15"/>
  <c r="H781" i="15"/>
  <c r="H779" i="15"/>
  <c r="H778" i="15"/>
  <c r="H780" i="15"/>
  <c r="I779" i="15"/>
  <c r="I778" i="15"/>
  <c r="K778" i="15"/>
  <c r="J778" i="15"/>
  <c r="H761" i="15"/>
  <c r="H760" i="15"/>
  <c r="I759" i="15"/>
  <c r="I758" i="15"/>
  <c r="K758" i="15"/>
  <c r="J758" i="15"/>
  <c r="H150" i="16"/>
  <c r="H149" i="16"/>
  <c r="H148" i="16"/>
  <c r="K148" i="16"/>
  <c r="I148" i="16"/>
  <c r="H657" i="15"/>
  <c r="H656" i="15"/>
  <c r="H655" i="15"/>
  <c r="K654" i="15"/>
  <c r="K653" i="15"/>
  <c r="I654" i="15"/>
  <c r="I653" i="15"/>
  <c r="J653" i="15"/>
  <c r="H765" i="15"/>
  <c r="H764" i="15"/>
  <c r="H763" i="15"/>
  <c r="H762" i="15"/>
  <c r="I763" i="15"/>
  <c r="I762" i="15"/>
  <c r="K762" i="15"/>
  <c r="J762" i="15"/>
  <c r="H152" i="16"/>
  <c r="I151" i="16"/>
  <c r="H151" i="16"/>
  <c r="H662" i="15"/>
  <c r="H661" i="15"/>
  <c r="H660" i="15"/>
  <c r="I659" i="15"/>
  <c r="I658" i="15"/>
  <c r="K658" i="15"/>
  <c r="J658" i="15"/>
  <c r="H147" i="16"/>
  <c r="H146" i="16"/>
  <c r="I146" i="16"/>
  <c r="H757" i="15"/>
  <c r="H755" i="15"/>
  <c r="H754" i="15"/>
  <c r="H756" i="15"/>
  <c r="I755" i="15"/>
  <c r="I754" i="15"/>
  <c r="K754" i="15"/>
  <c r="J754" i="15"/>
  <c r="H652" i="15"/>
  <c r="H651" i="15"/>
  <c r="H650" i="15"/>
  <c r="K650" i="15"/>
  <c r="K649" i="15"/>
  <c r="I650" i="15"/>
  <c r="I649" i="15"/>
  <c r="J649" i="15"/>
  <c r="H174" i="16"/>
  <c r="I173" i="16"/>
  <c r="H173" i="16"/>
  <c r="H753" i="15"/>
  <c r="H752" i="15"/>
  <c r="H751" i="15"/>
  <c r="H750" i="15"/>
  <c r="I751" i="15"/>
  <c r="I750" i="15"/>
  <c r="K750" i="15"/>
  <c r="J750" i="15"/>
  <c r="H145" i="16"/>
  <c r="H144" i="16"/>
  <c r="I144" i="16"/>
  <c r="H648" i="15"/>
  <c r="H647" i="15"/>
  <c r="H646" i="15"/>
  <c r="H645" i="15"/>
  <c r="I644" i="15"/>
  <c r="I643" i="15"/>
  <c r="K643" i="15"/>
  <c r="J643" i="15"/>
  <c r="H773" i="15"/>
  <c r="H771" i="15"/>
  <c r="H770" i="15"/>
  <c r="H772" i="15"/>
  <c r="I771" i="15"/>
  <c r="I770" i="15"/>
  <c r="K770" i="15"/>
  <c r="J770" i="15"/>
  <c r="H157" i="16"/>
  <c r="H156" i="16"/>
  <c r="I156" i="16"/>
  <c r="H674" i="15"/>
  <c r="H673" i="15"/>
  <c r="H672" i="15"/>
  <c r="H671" i="15"/>
  <c r="I670" i="15"/>
  <c r="I669" i="15"/>
  <c r="K669" i="15"/>
  <c r="J669" i="15"/>
  <c r="H769" i="15"/>
  <c r="H767" i="15"/>
  <c r="H766" i="15"/>
  <c r="H768" i="15"/>
  <c r="I767" i="15"/>
  <c r="I766" i="15"/>
  <c r="K766" i="15"/>
  <c r="J766" i="15"/>
  <c r="H155" i="16"/>
  <c r="H154" i="16"/>
  <c r="H153" i="16"/>
  <c r="I153" i="16"/>
  <c r="H668" i="15"/>
  <c r="H667" i="15"/>
  <c r="H666" i="15"/>
  <c r="H665" i="15"/>
  <c r="K664" i="15"/>
  <c r="K663" i="15"/>
  <c r="I664" i="15"/>
  <c r="I663" i="15"/>
  <c r="J663" i="15"/>
  <c r="H172" i="16"/>
  <c r="I171" i="16"/>
  <c r="H171" i="16"/>
  <c r="H749" i="15"/>
  <c r="H748" i="15"/>
  <c r="I747" i="15"/>
  <c r="I746" i="15"/>
  <c r="K746" i="15"/>
  <c r="J746" i="15"/>
  <c r="H143" i="16"/>
  <c r="H142" i="16"/>
  <c r="I142" i="16"/>
  <c r="H642" i="15"/>
  <c r="H641" i="15"/>
  <c r="H640" i="15"/>
  <c r="I639" i="15"/>
  <c r="I638" i="15"/>
  <c r="K638" i="15"/>
  <c r="J638" i="15"/>
  <c r="H745" i="15"/>
  <c r="H741" i="15"/>
  <c r="H744" i="15"/>
  <c r="I743" i="15"/>
  <c r="I742" i="15"/>
  <c r="K742" i="15"/>
  <c r="J742" i="15"/>
  <c r="H141" i="16"/>
  <c r="H140" i="16"/>
  <c r="I140" i="16"/>
  <c r="H637" i="15"/>
  <c r="H636" i="15"/>
  <c r="H635" i="15"/>
  <c r="H634" i="15"/>
  <c r="K633" i="15"/>
  <c r="K632" i="15"/>
  <c r="I633" i="15"/>
  <c r="I632" i="15"/>
  <c r="J632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K86" i="15"/>
  <c r="K85" i="15"/>
  <c r="I86" i="15"/>
  <c r="I85" i="15"/>
  <c r="J85" i="15"/>
  <c r="K497" i="15"/>
  <c r="K854" i="15"/>
  <c r="J496" i="15"/>
  <c r="J853" i="15"/>
  <c r="K495" i="15"/>
  <c r="J494" i="15"/>
  <c r="J245" i="15"/>
  <c r="J499" i="15"/>
  <c r="J856" i="15"/>
  <c r="I245" i="15"/>
  <c r="I499" i="15"/>
  <c r="I856" i="15"/>
  <c r="J244" i="15"/>
  <c r="J500" i="15"/>
  <c r="I244" i="15"/>
  <c r="I500" i="15"/>
  <c r="J243" i="15"/>
  <c r="J498" i="15"/>
  <c r="I243" i="15"/>
  <c r="I498" i="15"/>
  <c r="K242" i="15"/>
  <c r="K492" i="15"/>
  <c r="J242" i="15"/>
  <c r="J492" i="15"/>
  <c r="I242" i="15"/>
  <c r="I492" i="15"/>
  <c r="K241" i="15"/>
  <c r="J241" i="15"/>
  <c r="J493" i="15"/>
  <c r="I241" i="15"/>
  <c r="J240" i="15"/>
  <c r="J491" i="15"/>
  <c r="J847" i="15"/>
  <c r="I240" i="15"/>
  <c r="I491" i="15"/>
  <c r="J239" i="15"/>
  <c r="I239" i="15"/>
  <c r="I238" i="15"/>
  <c r="I237" i="15"/>
  <c r="I108" i="15"/>
  <c r="J107" i="15"/>
  <c r="J106" i="15"/>
  <c r="J105" i="15"/>
  <c r="I107" i="15"/>
  <c r="I106" i="15"/>
  <c r="I105" i="15"/>
  <c r="K105" i="15"/>
  <c r="H182" i="15"/>
  <c r="H181" i="15"/>
  <c r="H180" i="15"/>
  <c r="I181" i="15"/>
  <c r="I180" i="15"/>
  <c r="K180" i="15"/>
  <c r="J180" i="15"/>
  <c r="H64" i="16"/>
  <c r="H63" i="16"/>
  <c r="H62" i="16"/>
  <c r="I62" i="16"/>
  <c r="H398" i="15"/>
  <c r="H397" i="15"/>
  <c r="H396" i="15"/>
  <c r="H395" i="15"/>
  <c r="H394" i="15"/>
  <c r="H393" i="15"/>
  <c r="J393" i="15"/>
  <c r="J392" i="15"/>
  <c r="I393" i="15"/>
  <c r="I392" i="15"/>
  <c r="K392" i="15"/>
  <c r="H176" i="15"/>
  <c r="H175" i="15"/>
  <c r="H174" i="15"/>
  <c r="I175" i="15"/>
  <c r="I174" i="15"/>
  <c r="K174" i="15"/>
  <c r="J174" i="15"/>
  <c r="H70" i="16"/>
  <c r="H69" i="16"/>
  <c r="H68" i="16"/>
  <c r="I68" i="16"/>
  <c r="H391" i="15"/>
  <c r="H390" i="15"/>
  <c r="H389" i="15"/>
  <c r="H388" i="15"/>
  <c r="H387" i="15"/>
  <c r="H386" i="15"/>
  <c r="H385" i="15"/>
  <c r="K385" i="15"/>
  <c r="K384" i="15"/>
  <c r="J385" i="15"/>
  <c r="J384" i="15"/>
  <c r="I385" i="15"/>
  <c r="I384" i="15"/>
  <c r="H179" i="15"/>
  <c r="H178" i="15"/>
  <c r="H177" i="15"/>
  <c r="I178" i="15"/>
  <c r="I177" i="15"/>
  <c r="K177" i="15"/>
  <c r="J177" i="15"/>
  <c r="H67" i="16"/>
  <c r="H66" i="16"/>
  <c r="H65" i="16"/>
  <c r="K65" i="16"/>
  <c r="I65" i="16"/>
  <c r="H405" i="15"/>
  <c r="H404" i="15"/>
  <c r="H403" i="15"/>
  <c r="H402" i="15"/>
  <c r="H401" i="15"/>
  <c r="H400" i="15"/>
  <c r="J400" i="15"/>
  <c r="J399" i="15"/>
  <c r="I400" i="15"/>
  <c r="I399" i="15"/>
  <c r="K399" i="15"/>
  <c r="H194" i="15"/>
  <c r="H193" i="15"/>
  <c r="H192" i="15"/>
  <c r="I193" i="15"/>
  <c r="I192" i="15"/>
  <c r="K192" i="15"/>
  <c r="J192" i="15"/>
  <c r="H83" i="16"/>
  <c r="H82" i="16"/>
  <c r="H81" i="16"/>
  <c r="I81" i="16"/>
  <c r="H430" i="15"/>
  <c r="H429" i="15"/>
  <c r="H428" i="15"/>
  <c r="H427" i="15"/>
  <c r="K426" i="15"/>
  <c r="J426" i="15"/>
  <c r="I426" i="15"/>
  <c r="H188" i="15"/>
  <c r="H187" i="15"/>
  <c r="H186" i="15"/>
  <c r="I187" i="15"/>
  <c r="I186" i="15"/>
  <c r="K186" i="15"/>
  <c r="J186" i="15"/>
  <c r="H73" i="16"/>
  <c r="H72" i="16"/>
  <c r="H71" i="16"/>
  <c r="K71" i="16"/>
  <c r="I71" i="16"/>
  <c r="H410" i="15"/>
  <c r="H409" i="15"/>
  <c r="H408" i="15"/>
  <c r="H407" i="15"/>
  <c r="K406" i="15"/>
  <c r="J406" i="15"/>
  <c r="I406" i="15"/>
  <c r="H197" i="15"/>
  <c r="H196" i="15"/>
  <c r="H195" i="15"/>
  <c r="I196" i="15"/>
  <c r="I195" i="15"/>
  <c r="K195" i="15"/>
  <c r="J195" i="15"/>
  <c r="H80" i="16"/>
  <c r="H79" i="16"/>
  <c r="I79" i="16"/>
  <c r="H425" i="15"/>
  <c r="H424" i="15"/>
  <c r="H423" i="15"/>
  <c r="H422" i="15"/>
  <c r="K421" i="15"/>
  <c r="J421" i="15"/>
  <c r="I421" i="15"/>
  <c r="H78" i="16"/>
  <c r="H77" i="16"/>
  <c r="I77" i="16"/>
  <c r="H191" i="15"/>
  <c r="H190" i="15"/>
  <c r="H189" i="15"/>
  <c r="I190" i="15"/>
  <c r="I189" i="15"/>
  <c r="K189" i="15"/>
  <c r="J189" i="15"/>
  <c r="H420" i="15"/>
  <c r="H419" i="15"/>
  <c r="H418" i="15"/>
  <c r="H417" i="15"/>
  <c r="K416" i="15"/>
  <c r="J416" i="15"/>
  <c r="I416" i="15"/>
  <c r="H185" i="15"/>
  <c r="H184" i="15"/>
  <c r="H183" i="15"/>
  <c r="I184" i="15"/>
  <c r="I183" i="15"/>
  <c r="K183" i="15"/>
  <c r="J183" i="15"/>
  <c r="H76" i="16"/>
  <c r="H75" i="16"/>
  <c r="H74" i="16"/>
  <c r="I74" i="16"/>
  <c r="H415" i="15"/>
  <c r="H414" i="15"/>
  <c r="H413" i="15"/>
  <c r="H412" i="15"/>
  <c r="K411" i="15"/>
  <c r="J411" i="15"/>
  <c r="I411" i="15"/>
  <c r="H200" i="15"/>
  <c r="H199" i="15"/>
  <c r="H198" i="15"/>
  <c r="I199" i="15"/>
  <c r="I198" i="15"/>
  <c r="K198" i="15"/>
  <c r="J198" i="15"/>
  <c r="H86" i="16"/>
  <c r="H85" i="16"/>
  <c r="H84" i="16"/>
  <c r="K84" i="16"/>
  <c r="I84" i="16"/>
  <c r="H435" i="15"/>
  <c r="H434" i="15"/>
  <c r="H433" i="15"/>
  <c r="H432" i="15"/>
  <c r="H431" i="15"/>
  <c r="K431" i="15"/>
  <c r="J431" i="15"/>
  <c r="I431" i="15"/>
  <c r="H439" i="15"/>
  <c r="H438" i="15"/>
  <c r="H437" i="15"/>
  <c r="K436" i="15"/>
  <c r="J436" i="15"/>
  <c r="I436" i="15"/>
  <c r="H591" i="15"/>
  <c r="H590" i="15"/>
  <c r="I590" i="15"/>
  <c r="H91" i="16"/>
  <c r="H90" i="16"/>
  <c r="I90" i="16"/>
  <c r="H449" i="15"/>
  <c r="H448" i="15"/>
  <c r="H447" i="15"/>
  <c r="K446" i="15"/>
  <c r="J446" i="15"/>
  <c r="I446" i="15"/>
  <c r="H445" i="15"/>
  <c r="H444" i="15"/>
  <c r="H443" i="15"/>
  <c r="H442" i="15"/>
  <c r="H441" i="15"/>
  <c r="K440" i="15"/>
  <c r="J440" i="15"/>
  <c r="I440" i="15"/>
  <c r="H89" i="16"/>
  <c r="H88" i="16"/>
  <c r="I87" i="16"/>
  <c r="H87" i="16"/>
  <c r="H170" i="15"/>
  <c r="H168" i="15"/>
  <c r="H167" i="15"/>
  <c r="H169" i="15"/>
  <c r="J168" i="15"/>
  <c r="J167" i="15"/>
  <c r="I168" i="15"/>
  <c r="I167" i="15"/>
  <c r="K167" i="15"/>
  <c r="H61" i="16"/>
  <c r="I60" i="16"/>
  <c r="H60" i="16"/>
  <c r="H383" i="15"/>
  <c r="H382" i="15"/>
  <c r="H381" i="15"/>
  <c r="H380" i="15"/>
  <c r="H379" i="15"/>
  <c r="H378" i="15"/>
  <c r="K377" i="15"/>
  <c r="K376" i="15"/>
  <c r="J377" i="15"/>
  <c r="J376" i="15"/>
  <c r="I377" i="15"/>
  <c r="I376" i="15"/>
  <c r="H162" i="15"/>
  <c r="H160" i="15"/>
  <c r="H159" i="15"/>
  <c r="H161" i="15"/>
  <c r="J160" i="15"/>
  <c r="J159" i="15"/>
  <c r="I160" i="15"/>
  <c r="I159" i="15"/>
  <c r="K159" i="15"/>
  <c r="H59" i="16"/>
  <c r="H58" i="16"/>
  <c r="K57" i="16"/>
  <c r="J57" i="16"/>
  <c r="I57" i="16"/>
  <c r="H57" i="16"/>
  <c r="H375" i="15"/>
  <c r="H374" i="15"/>
  <c r="H373" i="15"/>
  <c r="H372" i="15"/>
  <c r="H371" i="15"/>
  <c r="H370" i="15"/>
  <c r="H369" i="15"/>
  <c r="J368" i="15"/>
  <c r="J367" i="15"/>
  <c r="I368" i="15"/>
  <c r="I367" i="15"/>
  <c r="K367" i="15"/>
  <c r="H158" i="15"/>
  <c r="H156" i="15"/>
  <c r="H155" i="15"/>
  <c r="H157" i="15"/>
  <c r="J156" i="15"/>
  <c r="J155" i="15"/>
  <c r="I156" i="15"/>
  <c r="I155" i="15"/>
  <c r="K155" i="15"/>
  <c r="H366" i="15"/>
  <c r="H365" i="15"/>
  <c r="H364" i="15"/>
  <c r="H363" i="15"/>
  <c r="H362" i="15"/>
  <c r="H361" i="15"/>
  <c r="J360" i="15"/>
  <c r="J359" i="15"/>
  <c r="I360" i="15"/>
  <c r="I359" i="15"/>
  <c r="K359" i="15"/>
  <c r="H56" i="16"/>
  <c r="H54" i="16"/>
  <c r="H55" i="16"/>
  <c r="I54" i="16"/>
  <c r="H166" i="15"/>
  <c r="H165" i="15"/>
  <c r="J164" i="15"/>
  <c r="J163" i="15"/>
  <c r="I164" i="15"/>
  <c r="I163" i="15"/>
  <c r="K163" i="15"/>
  <c r="H53" i="16"/>
  <c r="H52" i="16"/>
  <c r="J51" i="16"/>
  <c r="I51" i="16"/>
  <c r="H51" i="16"/>
  <c r="H358" i="15"/>
  <c r="H357" i="15"/>
  <c r="H356" i="15"/>
  <c r="H355" i="15"/>
  <c r="H354" i="15"/>
  <c r="H353" i="15"/>
  <c r="H352" i="15"/>
  <c r="J351" i="15"/>
  <c r="J350" i="15"/>
  <c r="I351" i="15"/>
  <c r="I350" i="15"/>
  <c r="K350" i="15"/>
  <c r="H150" i="15"/>
  <c r="H149" i="15"/>
  <c r="H148" i="15"/>
  <c r="J148" i="15"/>
  <c r="J147" i="15"/>
  <c r="I148" i="15"/>
  <c r="I147" i="15"/>
  <c r="K147" i="15"/>
  <c r="H46" i="16"/>
  <c r="H45" i="16"/>
  <c r="H44" i="16"/>
  <c r="K44" i="16"/>
  <c r="I44" i="16"/>
  <c r="H334" i="15"/>
  <c r="H333" i="15"/>
  <c r="H332" i="15"/>
  <c r="H331" i="15"/>
  <c r="H330" i="15"/>
  <c r="H329" i="15"/>
  <c r="K328" i="15"/>
  <c r="K327" i="15"/>
  <c r="J328" i="15"/>
  <c r="J327" i="15"/>
  <c r="I328" i="15"/>
  <c r="I327" i="15"/>
  <c r="H173" i="15"/>
  <c r="H172" i="15"/>
  <c r="H171" i="15"/>
  <c r="I172" i="15"/>
  <c r="I171" i="15"/>
  <c r="K171" i="15"/>
  <c r="J171" i="15"/>
  <c r="H50" i="16"/>
  <c r="H49" i="16"/>
  <c r="I49" i="16"/>
  <c r="H349" i="15"/>
  <c r="H348" i="15"/>
  <c r="H347" i="15"/>
  <c r="H346" i="15"/>
  <c r="H345" i="15"/>
  <c r="J344" i="15"/>
  <c r="J343" i="15"/>
  <c r="I344" i="15"/>
  <c r="I343" i="15"/>
  <c r="K343" i="15"/>
  <c r="H140" i="15"/>
  <c r="H139" i="15"/>
  <c r="H138" i="15"/>
  <c r="H137" i="15"/>
  <c r="J138" i="15"/>
  <c r="J137" i="15"/>
  <c r="I138" i="15"/>
  <c r="I137" i="15"/>
  <c r="K137" i="15"/>
  <c r="H311" i="15"/>
  <c r="H310" i="15"/>
  <c r="H309" i="15"/>
  <c r="H308" i="15"/>
  <c r="H307" i="15"/>
  <c r="H306" i="15"/>
  <c r="J306" i="15"/>
  <c r="J305" i="15"/>
  <c r="I306" i="15"/>
  <c r="I305" i="15"/>
  <c r="K305" i="15"/>
  <c r="H146" i="15"/>
  <c r="H145" i="15"/>
  <c r="H144" i="15"/>
  <c r="J145" i="15"/>
  <c r="J144" i="15"/>
  <c r="I145" i="15"/>
  <c r="I144" i="15"/>
  <c r="K144" i="15"/>
  <c r="H41" i="16"/>
  <c r="H40" i="16"/>
  <c r="I39" i="16"/>
  <c r="H39" i="16"/>
  <c r="H326" i="15"/>
  <c r="H325" i="15"/>
  <c r="H324" i="15"/>
  <c r="H323" i="15"/>
  <c r="H322" i="15"/>
  <c r="H321" i="15"/>
  <c r="J321" i="15"/>
  <c r="J320" i="15"/>
  <c r="I321" i="15"/>
  <c r="I320" i="15"/>
  <c r="K320" i="15"/>
  <c r="H143" i="15"/>
  <c r="H142" i="15"/>
  <c r="H141" i="15"/>
  <c r="J142" i="15"/>
  <c r="J141" i="15"/>
  <c r="I142" i="15"/>
  <c r="I141" i="15"/>
  <c r="K141" i="15"/>
  <c r="H43" i="16"/>
  <c r="I42" i="16"/>
  <c r="H42" i="16"/>
  <c r="H319" i="15"/>
  <c r="H318" i="15"/>
  <c r="H317" i="15"/>
  <c r="H316" i="15"/>
  <c r="H315" i="15"/>
  <c r="H314" i="15"/>
  <c r="J313" i="15"/>
  <c r="J312" i="15"/>
  <c r="I313" i="15"/>
  <c r="I312" i="15"/>
  <c r="K312" i="15"/>
  <c r="H124" i="15"/>
  <c r="H123" i="15"/>
  <c r="H122" i="15"/>
  <c r="J122" i="15"/>
  <c r="J121" i="15"/>
  <c r="I122" i="15"/>
  <c r="I121" i="15"/>
  <c r="K121" i="15"/>
  <c r="H38" i="16"/>
  <c r="K37" i="16"/>
  <c r="H37" i="16"/>
  <c r="H278" i="15"/>
  <c r="H244" i="15"/>
  <c r="H500" i="15"/>
  <c r="H277" i="15"/>
  <c r="H276" i="15"/>
  <c r="H275" i="15"/>
  <c r="H274" i="15"/>
  <c r="H273" i="15"/>
  <c r="H272" i="15"/>
  <c r="H271" i="15"/>
  <c r="K271" i="15"/>
  <c r="K270" i="15"/>
  <c r="J271" i="15"/>
  <c r="J270" i="15"/>
  <c r="I271" i="15"/>
  <c r="I270" i="15"/>
  <c r="H154" i="15"/>
  <c r="H153" i="15"/>
  <c r="H152" i="15"/>
  <c r="H151" i="15"/>
  <c r="J152" i="15"/>
  <c r="J151" i="15"/>
  <c r="I152" i="15"/>
  <c r="I151" i="15"/>
  <c r="K151" i="15"/>
  <c r="H48" i="16"/>
  <c r="H47" i="16"/>
  <c r="J47" i="16"/>
  <c r="I47" i="16"/>
  <c r="H342" i="15"/>
  <c r="H341" i="15"/>
  <c r="H340" i="15"/>
  <c r="H339" i="15"/>
  <c r="H338" i="15"/>
  <c r="H337" i="15"/>
  <c r="J336" i="15"/>
  <c r="J335" i="15"/>
  <c r="I336" i="15"/>
  <c r="I335" i="15"/>
  <c r="K335" i="15"/>
  <c r="H136" i="15"/>
  <c r="H135" i="15"/>
  <c r="J134" i="15"/>
  <c r="J133" i="15"/>
  <c r="I134" i="15"/>
  <c r="I133" i="15"/>
  <c r="K133" i="15"/>
  <c r="H30" i="16"/>
  <c r="H28" i="16"/>
  <c r="H29" i="16"/>
  <c r="K28" i="16"/>
  <c r="J28" i="16"/>
  <c r="I28" i="16"/>
  <c r="H304" i="15"/>
  <c r="H303" i="15"/>
  <c r="H302" i="15"/>
  <c r="H301" i="15"/>
  <c r="H300" i="15"/>
  <c r="H299" i="15"/>
  <c r="H298" i="15"/>
  <c r="K297" i="15"/>
  <c r="K296" i="15"/>
  <c r="J297" i="15"/>
  <c r="J296" i="15"/>
  <c r="I297" i="15"/>
  <c r="I296" i="15"/>
  <c r="J31" i="16"/>
  <c r="H32" i="16"/>
  <c r="I31" i="16"/>
  <c r="H31" i="16"/>
  <c r="H128" i="15"/>
  <c r="H126" i="15"/>
  <c r="H125" i="15"/>
  <c r="H127" i="15"/>
  <c r="J126" i="15"/>
  <c r="J125" i="15"/>
  <c r="I126" i="15"/>
  <c r="I125" i="15"/>
  <c r="K125" i="15"/>
  <c r="H287" i="15"/>
  <c r="H286" i="15"/>
  <c r="H285" i="15"/>
  <c r="H284" i="15"/>
  <c r="H283" i="15"/>
  <c r="H282" i="15"/>
  <c r="H281" i="15"/>
  <c r="J280" i="15"/>
  <c r="J279" i="15"/>
  <c r="I280" i="15"/>
  <c r="I279" i="15"/>
  <c r="K279" i="15"/>
  <c r="H120" i="15"/>
  <c r="H118" i="15"/>
  <c r="H119" i="15"/>
  <c r="K117" i="15"/>
  <c r="J118" i="15"/>
  <c r="J117" i="15"/>
  <c r="I118" i="15"/>
  <c r="I117" i="15"/>
  <c r="H589" i="15"/>
  <c r="H588" i="15"/>
  <c r="I588" i="15"/>
  <c r="H34" i="16"/>
  <c r="I33" i="16"/>
  <c r="H33" i="16"/>
  <c r="H269" i="15"/>
  <c r="H268" i="15"/>
  <c r="H267" i="15"/>
  <c r="H266" i="15"/>
  <c r="H265" i="15"/>
  <c r="H264" i="15"/>
  <c r="H263" i="15"/>
  <c r="K263" i="15"/>
  <c r="K262" i="15"/>
  <c r="J263" i="15"/>
  <c r="J262" i="15"/>
  <c r="I263" i="15"/>
  <c r="I262" i="15"/>
  <c r="H116" i="15"/>
  <c r="H115" i="15"/>
  <c r="H114" i="15"/>
  <c r="H113" i="15"/>
  <c r="K113" i="15"/>
  <c r="J114" i="15"/>
  <c r="J113" i="15"/>
  <c r="I114" i="15"/>
  <c r="I113" i="15"/>
  <c r="H27" i="16"/>
  <c r="H26" i="16"/>
  <c r="K25" i="16"/>
  <c r="I25" i="16"/>
  <c r="H261" i="15"/>
  <c r="H260" i="15"/>
  <c r="H259" i="15"/>
  <c r="H258" i="15"/>
  <c r="H257" i="15"/>
  <c r="H256" i="15"/>
  <c r="H255" i="15"/>
  <c r="K255" i="15"/>
  <c r="K254" i="15"/>
  <c r="J255" i="15"/>
  <c r="J254" i="15"/>
  <c r="I255" i="15"/>
  <c r="I254" i="15"/>
  <c r="H132" i="15"/>
  <c r="H131" i="15"/>
  <c r="J130" i="15"/>
  <c r="J129" i="15"/>
  <c r="I130" i="15"/>
  <c r="I129" i="15"/>
  <c r="K129" i="15"/>
  <c r="H295" i="15"/>
  <c r="H294" i="15"/>
  <c r="H293" i="15"/>
  <c r="H292" i="15"/>
  <c r="H36" i="16"/>
  <c r="H35" i="16"/>
  <c r="I35" i="16"/>
  <c r="K289" i="15"/>
  <c r="K288" i="15"/>
  <c r="J289" i="15"/>
  <c r="J288" i="15"/>
  <c r="I289" i="15"/>
  <c r="I288" i="15"/>
  <c r="H291" i="15"/>
  <c r="H290" i="15"/>
  <c r="H289" i="15"/>
  <c r="I23" i="16"/>
  <c r="H23" i="16"/>
  <c r="H24" i="16"/>
  <c r="K246" i="15"/>
  <c r="H253" i="15"/>
  <c r="H252" i="15"/>
  <c r="H251" i="15"/>
  <c r="H250" i="15"/>
  <c r="H249" i="15"/>
  <c r="H248" i="15"/>
  <c r="H247" i="15"/>
  <c r="J247" i="15"/>
  <c r="J246" i="15"/>
  <c r="I247" i="15"/>
  <c r="I246" i="15"/>
  <c r="H112" i="15"/>
  <c r="H111" i="15"/>
  <c r="H107" i="15"/>
  <c r="K109" i="15"/>
  <c r="J110" i="15"/>
  <c r="J109" i="15"/>
  <c r="I110" i="15"/>
  <c r="I109" i="15"/>
  <c r="E198" i="16"/>
  <c r="D198" i="16"/>
  <c r="E197" i="16"/>
  <c r="D197" i="16"/>
  <c r="G192" i="16"/>
  <c r="F192" i="16"/>
  <c r="D191" i="16"/>
  <c r="E190" i="16"/>
  <c r="E193" i="16"/>
  <c r="E192" i="16"/>
  <c r="D190" i="16"/>
  <c r="D193" i="16"/>
  <c r="D192" i="16"/>
  <c r="E188" i="16"/>
  <c r="E187" i="16"/>
  <c r="G187" i="16"/>
  <c r="F187" i="16"/>
  <c r="D186" i="16"/>
  <c r="D185" i="16"/>
  <c r="E185" i="16"/>
  <c r="E183" i="16"/>
  <c r="G182" i="16"/>
  <c r="G181" i="16"/>
  <c r="E182" i="16"/>
  <c r="E181" i="16"/>
  <c r="D180" i="16"/>
  <c r="D179" i="16"/>
  <c r="G179" i="16"/>
  <c r="E179" i="16"/>
  <c r="D178" i="16"/>
  <c r="D183" i="16"/>
  <c r="E177" i="16"/>
  <c r="D176" i="16"/>
  <c r="E175" i="16"/>
  <c r="D175" i="16"/>
  <c r="D174" i="16"/>
  <c r="D173" i="16"/>
  <c r="E173" i="16"/>
  <c r="D172" i="16"/>
  <c r="D171" i="16"/>
  <c r="E171" i="16"/>
  <c r="E169" i="16"/>
  <c r="G168" i="16"/>
  <c r="G167" i="16"/>
  <c r="E168" i="16"/>
  <c r="F167" i="16"/>
  <c r="D166" i="16"/>
  <c r="D165" i="16"/>
  <c r="E165" i="16"/>
  <c r="D164" i="16"/>
  <c r="D163" i="16"/>
  <c r="E163" i="16"/>
  <c r="D162" i="16"/>
  <c r="D161" i="16"/>
  <c r="E161" i="16"/>
  <c r="D160" i="16"/>
  <c r="D159" i="16"/>
  <c r="G158" i="16"/>
  <c r="E158" i="16"/>
  <c r="D158" i="16"/>
  <c r="D157" i="16"/>
  <c r="D156" i="16"/>
  <c r="E156" i="16"/>
  <c r="D155" i="16"/>
  <c r="D154" i="16"/>
  <c r="E153" i="16"/>
  <c r="D152" i="16"/>
  <c r="D151" i="16"/>
  <c r="E151" i="16"/>
  <c r="D150" i="16"/>
  <c r="D148" i="16"/>
  <c r="D149" i="16"/>
  <c r="G148" i="16"/>
  <c r="E148" i="16"/>
  <c r="D147" i="16"/>
  <c r="D146" i="16"/>
  <c r="E146" i="16"/>
  <c r="D145" i="16"/>
  <c r="D144" i="16"/>
  <c r="E144" i="16"/>
  <c r="D143" i="16"/>
  <c r="E142" i="16"/>
  <c r="D142" i="16"/>
  <c r="D141" i="16"/>
  <c r="D140" i="16"/>
  <c r="E140" i="16"/>
  <c r="D139" i="16"/>
  <c r="D138" i="16"/>
  <c r="D168" i="16"/>
  <c r="G137" i="16"/>
  <c r="E137" i="16"/>
  <c r="D137" i="16"/>
  <c r="E135" i="16"/>
  <c r="G134" i="16"/>
  <c r="G133" i="16"/>
  <c r="E134" i="16"/>
  <c r="F133" i="16"/>
  <c r="D132" i="16"/>
  <c r="D131" i="16"/>
  <c r="D130" i="16"/>
  <c r="E130" i="16"/>
  <c r="D129" i="16"/>
  <c r="E128" i="16"/>
  <c r="D128" i="16"/>
  <c r="E126" i="16"/>
  <c r="D126" i="16"/>
  <c r="D125" i="16"/>
  <c r="D124" i="16"/>
  <c r="E124" i="16"/>
  <c r="D123" i="16"/>
  <c r="D122" i="16"/>
  <c r="D121" i="16"/>
  <c r="E121" i="16"/>
  <c r="E119" i="16"/>
  <c r="D119" i="16"/>
  <c r="D117" i="16"/>
  <c r="G116" i="16"/>
  <c r="E116" i="16"/>
  <c r="D114" i="16"/>
  <c r="G113" i="16"/>
  <c r="E113" i="16"/>
  <c r="D111" i="16"/>
  <c r="D110" i="16"/>
  <c r="E110" i="16"/>
  <c r="D108" i="16"/>
  <c r="D107" i="16"/>
  <c r="E107" i="16"/>
  <c r="D105" i="16"/>
  <c r="E104" i="16"/>
  <c r="D104" i="16"/>
  <c r="D102" i="16"/>
  <c r="E101" i="16"/>
  <c r="D101" i="16"/>
  <c r="D100" i="16"/>
  <c r="D98" i="16"/>
  <c r="D99" i="16"/>
  <c r="E98" i="16"/>
  <c r="D97" i="16"/>
  <c r="D96" i="16"/>
  <c r="E96" i="16"/>
  <c r="E94" i="16"/>
  <c r="G93" i="16"/>
  <c r="G92" i="16"/>
  <c r="F93" i="16"/>
  <c r="F195" i="16"/>
  <c r="F194" i="16"/>
  <c r="E93" i="16"/>
  <c r="F92" i="16"/>
  <c r="D91" i="16"/>
  <c r="D90" i="16"/>
  <c r="E90" i="16"/>
  <c r="D89" i="16"/>
  <c r="D87" i="16"/>
  <c r="D88" i="16"/>
  <c r="E87" i="16"/>
  <c r="D86" i="16"/>
  <c r="D85" i="16"/>
  <c r="D84" i="16"/>
  <c r="G84" i="16"/>
  <c r="E84" i="16"/>
  <c r="D83" i="16"/>
  <c r="D82" i="16"/>
  <c r="E81" i="16"/>
  <c r="D80" i="16"/>
  <c r="D79" i="16"/>
  <c r="E79" i="16"/>
  <c r="D78" i="16"/>
  <c r="D77" i="16"/>
  <c r="E77" i="16"/>
  <c r="D76" i="16"/>
  <c r="D74" i="16"/>
  <c r="D75" i="16"/>
  <c r="E74" i="16"/>
  <c r="D73" i="16"/>
  <c r="D71" i="16"/>
  <c r="D72" i="16"/>
  <c r="G71" i="16"/>
  <c r="E71" i="16"/>
  <c r="D70" i="16"/>
  <c r="D68" i="16"/>
  <c r="D69" i="16"/>
  <c r="E68" i="16"/>
  <c r="D67" i="16"/>
  <c r="D65" i="16"/>
  <c r="D66" i="16"/>
  <c r="G65" i="16"/>
  <c r="E65" i="16"/>
  <c r="D64" i="16"/>
  <c r="D63" i="16"/>
  <c r="E62" i="16"/>
  <c r="D61" i="16"/>
  <c r="D60" i="16"/>
  <c r="E60" i="16"/>
  <c r="D59" i="16"/>
  <c r="D57" i="16"/>
  <c r="D58" i="16"/>
  <c r="G57" i="16"/>
  <c r="F57" i="16"/>
  <c r="E57" i="16"/>
  <c r="D56" i="16"/>
  <c r="D54" i="16"/>
  <c r="D55" i="16"/>
  <c r="E54" i="16"/>
  <c r="D53" i="16"/>
  <c r="D52" i="16"/>
  <c r="D51" i="16"/>
  <c r="F51" i="16"/>
  <c r="E51" i="16"/>
  <c r="D50" i="16"/>
  <c r="D49" i="16"/>
  <c r="E49" i="16"/>
  <c r="D48" i="16"/>
  <c r="F47" i="16"/>
  <c r="E47" i="16"/>
  <c r="D47" i="16"/>
  <c r="D46" i="16"/>
  <c r="D45" i="16"/>
  <c r="G44" i="16"/>
  <c r="E44" i="16"/>
  <c r="D43" i="16"/>
  <c r="D42" i="16"/>
  <c r="E42" i="16"/>
  <c r="D41" i="16"/>
  <c r="D39" i="16"/>
  <c r="D40" i="16"/>
  <c r="E39" i="16"/>
  <c r="D38" i="16"/>
  <c r="G37" i="16"/>
  <c r="D37" i="16"/>
  <c r="D36" i="16"/>
  <c r="D35" i="16"/>
  <c r="E35" i="16"/>
  <c r="D34" i="16"/>
  <c r="D33" i="16"/>
  <c r="E33" i="16"/>
  <c r="D32" i="16"/>
  <c r="D31" i="16"/>
  <c r="F31" i="16"/>
  <c r="E31" i="16"/>
  <c r="D30" i="16"/>
  <c r="D29" i="16"/>
  <c r="D28" i="16"/>
  <c r="G28" i="16"/>
  <c r="F28" i="16"/>
  <c r="E28" i="16"/>
  <c r="D27" i="16"/>
  <c r="D26" i="16"/>
  <c r="G25" i="16"/>
  <c r="E25" i="16"/>
  <c r="D24" i="16"/>
  <c r="E23" i="16"/>
  <c r="D23" i="16"/>
  <c r="G21" i="16"/>
  <c r="G196" i="16"/>
  <c r="E21" i="16"/>
  <c r="G20" i="16"/>
  <c r="D20" i="16"/>
  <c r="F19" i="16"/>
  <c r="D17" i="16"/>
  <c r="D16" i="16"/>
  <c r="G15" i="16"/>
  <c r="F15" i="16"/>
  <c r="E15" i="16"/>
  <c r="D15" i="16"/>
  <c r="G853" i="15"/>
  <c r="E843" i="15"/>
  <c r="F841" i="15"/>
  <c r="D840" i="15"/>
  <c r="D843" i="15"/>
  <c r="D839" i="15"/>
  <c r="D838" i="15"/>
  <c r="D837" i="15"/>
  <c r="D836" i="15"/>
  <c r="D835" i="15"/>
  <c r="G834" i="15"/>
  <c r="G842" i="15"/>
  <c r="G841" i="15"/>
  <c r="E834" i="15"/>
  <c r="E842" i="15"/>
  <c r="E841" i="15"/>
  <c r="F833" i="15"/>
  <c r="G831" i="15"/>
  <c r="E831" i="15"/>
  <c r="E851" i="15"/>
  <c r="E830" i="15"/>
  <c r="D827" i="15"/>
  <c r="D831" i="15"/>
  <c r="D826" i="15"/>
  <c r="D830" i="15"/>
  <c r="D825" i="15"/>
  <c r="D824" i="15"/>
  <c r="D823" i="15"/>
  <c r="G822" i="15"/>
  <c r="G821" i="15"/>
  <c r="F822" i="15"/>
  <c r="F821" i="15"/>
  <c r="E822" i="15"/>
  <c r="E829" i="15"/>
  <c r="F819" i="15"/>
  <c r="E819" i="15"/>
  <c r="D819" i="15"/>
  <c r="E817" i="15"/>
  <c r="E850" i="15"/>
  <c r="F816" i="15"/>
  <c r="E816" i="15"/>
  <c r="G815" i="15"/>
  <c r="D813" i="15"/>
  <c r="D812" i="15"/>
  <c r="F811" i="15"/>
  <c r="F818" i="15"/>
  <c r="F809" i="15"/>
  <c r="E811" i="15"/>
  <c r="E818" i="15"/>
  <c r="D810" i="15"/>
  <c r="D816" i="15"/>
  <c r="G809" i="15"/>
  <c r="D808" i="15"/>
  <c r="D807" i="15"/>
  <c r="G806" i="15"/>
  <c r="F806" i="15"/>
  <c r="E806" i="15"/>
  <c r="F802" i="15"/>
  <c r="E802" i="15"/>
  <c r="E801" i="15"/>
  <c r="D797" i="15"/>
  <c r="D796" i="15"/>
  <c r="D795" i="15"/>
  <c r="G794" i="15"/>
  <c r="F794" i="15"/>
  <c r="E794" i="15"/>
  <c r="D793" i="15"/>
  <c r="D792" i="15"/>
  <c r="D791" i="15"/>
  <c r="G790" i="15"/>
  <c r="F790" i="15"/>
  <c r="E790" i="15"/>
  <c r="D789" i="15"/>
  <c r="D788" i="15"/>
  <c r="E787" i="15"/>
  <c r="E786" i="15"/>
  <c r="G786" i="15"/>
  <c r="F786" i="15"/>
  <c r="D785" i="15"/>
  <c r="D783" i="15"/>
  <c r="D782" i="15"/>
  <c r="D784" i="15"/>
  <c r="E783" i="15"/>
  <c r="E782" i="15"/>
  <c r="G782" i="15"/>
  <c r="F782" i="15"/>
  <c r="D781" i="15"/>
  <c r="D780" i="15"/>
  <c r="E779" i="15"/>
  <c r="E778" i="15"/>
  <c r="G778" i="15"/>
  <c r="F778" i="15"/>
  <c r="D777" i="15"/>
  <c r="D776" i="15"/>
  <c r="E775" i="15"/>
  <c r="E774" i="15"/>
  <c r="G774" i="15"/>
  <c r="F774" i="15"/>
  <c r="D773" i="15"/>
  <c r="D772" i="15"/>
  <c r="E771" i="15"/>
  <c r="E770" i="15"/>
  <c r="G770" i="15"/>
  <c r="F770" i="15"/>
  <c r="D769" i="15"/>
  <c r="D768" i="15"/>
  <c r="E767" i="15"/>
  <c r="E766" i="15"/>
  <c r="G766" i="15"/>
  <c r="F766" i="15"/>
  <c r="D765" i="15"/>
  <c r="D764" i="15"/>
  <c r="E763" i="15"/>
  <c r="E762" i="15"/>
  <c r="G762" i="15"/>
  <c r="F762" i="15"/>
  <c r="D761" i="15"/>
  <c r="D760" i="15"/>
  <c r="E759" i="15"/>
  <c r="E758" i="15"/>
  <c r="G758" i="15"/>
  <c r="F758" i="15"/>
  <c r="D757" i="15"/>
  <c r="D756" i="15"/>
  <c r="E755" i="15"/>
  <c r="E754" i="15"/>
  <c r="G754" i="15"/>
  <c r="F754" i="15"/>
  <c r="D753" i="15"/>
  <c r="D752" i="15"/>
  <c r="E751" i="15"/>
  <c r="E750" i="15"/>
  <c r="G750" i="15"/>
  <c r="F750" i="15"/>
  <c r="D749" i="15"/>
  <c r="D748" i="15"/>
  <c r="E747" i="15"/>
  <c r="E746" i="15"/>
  <c r="G746" i="15"/>
  <c r="F746" i="15"/>
  <c r="D745" i="15"/>
  <c r="D744" i="15"/>
  <c r="E743" i="15"/>
  <c r="E742" i="15"/>
  <c r="G742" i="15"/>
  <c r="F742" i="15"/>
  <c r="E741" i="15"/>
  <c r="E740" i="15"/>
  <c r="G738" i="15"/>
  <c r="F738" i="15"/>
  <c r="D736" i="15"/>
  <c r="D735" i="15"/>
  <c r="D734" i="15"/>
  <c r="D733" i="15"/>
  <c r="D732" i="15"/>
  <c r="D731" i="15"/>
  <c r="D727" i="15"/>
  <c r="D726" i="15"/>
  <c r="D725" i="15"/>
  <c r="D724" i="15"/>
  <c r="D730" i="15"/>
  <c r="D729" i="15"/>
  <c r="D728" i="15"/>
  <c r="D723" i="15"/>
  <c r="D722" i="15"/>
  <c r="D721" i="15"/>
  <c r="E720" i="15"/>
  <c r="E719" i="15"/>
  <c r="G719" i="15"/>
  <c r="F719" i="15"/>
  <c r="D718" i="15"/>
  <c r="D717" i="15"/>
  <c r="D716" i="15"/>
  <c r="E715" i="15"/>
  <c r="E707" i="15"/>
  <c r="E800" i="15"/>
  <c r="D714" i="15"/>
  <c r="D713" i="15"/>
  <c r="D712" i="15"/>
  <c r="G711" i="15"/>
  <c r="G706" i="15"/>
  <c r="F711" i="15"/>
  <c r="F710" i="15"/>
  <c r="E711" i="15"/>
  <c r="E709" i="15"/>
  <c r="E804" i="15"/>
  <c r="E858" i="15"/>
  <c r="D709" i="15"/>
  <c r="D804" i="15"/>
  <c r="D858" i="15"/>
  <c r="D697" i="15"/>
  <c r="D696" i="15"/>
  <c r="D695" i="15"/>
  <c r="D694" i="15"/>
  <c r="G693" i="15"/>
  <c r="G692" i="15"/>
  <c r="E693" i="15"/>
  <c r="E692" i="15"/>
  <c r="F692" i="15"/>
  <c r="D691" i="15"/>
  <c r="D690" i="15"/>
  <c r="D689" i="15"/>
  <c r="D688" i="15"/>
  <c r="G687" i="15"/>
  <c r="G686" i="15"/>
  <c r="E687" i="15"/>
  <c r="E686" i="15"/>
  <c r="F686" i="15"/>
  <c r="D685" i="15"/>
  <c r="D684" i="15"/>
  <c r="D683" i="15"/>
  <c r="D682" i="15"/>
  <c r="E681" i="15"/>
  <c r="E680" i="15"/>
  <c r="G680" i="15"/>
  <c r="F680" i="15"/>
  <c r="D679" i="15"/>
  <c r="D678" i="15"/>
  <c r="D677" i="15"/>
  <c r="D676" i="15"/>
  <c r="D675" i="15"/>
  <c r="G676" i="15"/>
  <c r="G675" i="15"/>
  <c r="E676" i="15"/>
  <c r="E675" i="15"/>
  <c r="F675" i="15"/>
  <c r="D674" i="15"/>
  <c r="D673" i="15"/>
  <c r="D672" i="15"/>
  <c r="D671" i="15"/>
  <c r="E670" i="15"/>
  <c r="E669" i="15"/>
  <c r="G669" i="15"/>
  <c r="F669" i="15"/>
  <c r="D668" i="15"/>
  <c r="D667" i="15"/>
  <c r="D666" i="15"/>
  <c r="D665" i="15"/>
  <c r="G664" i="15"/>
  <c r="G663" i="15"/>
  <c r="E664" i="15"/>
  <c r="E663" i="15"/>
  <c r="F663" i="15"/>
  <c r="D662" i="15"/>
  <c r="D661" i="15"/>
  <c r="D660" i="15"/>
  <c r="E659" i="15"/>
  <c r="E658" i="15"/>
  <c r="G658" i="15"/>
  <c r="F658" i="15"/>
  <c r="D657" i="15"/>
  <c r="D656" i="15"/>
  <c r="D655" i="15"/>
  <c r="G654" i="15"/>
  <c r="G653" i="15"/>
  <c r="E654" i="15"/>
  <c r="E653" i="15"/>
  <c r="F653" i="15"/>
  <c r="D652" i="15"/>
  <c r="D651" i="15"/>
  <c r="D650" i="15"/>
  <c r="G650" i="15"/>
  <c r="G649" i="15"/>
  <c r="E650" i="15"/>
  <c r="E649" i="15"/>
  <c r="F649" i="15"/>
  <c r="D648" i="15"/>
  <c r="D647" i="15"/>
  <c r="D646" i="15"/>
  <c r="D645" i="15"/>
  <c r="E644" i="15"/>
  <c r="E643" i="15"/>
  <c r="G643" i="15"/>
  <c r="F643" i="15"/>
  <c r="D642" i="15"/>
  <c r="D641" i="15"/>
  <c r="D640" i="15"/>
  <c r="D639" i="15"/>
  <c r="E639" i="15"/>
  <c r="E638" i="15"/>
  <c r="G638" i="15"/>
  <c r="F638" i="15"/>
  <c r="D637" i="15"/>
  <c r="D636" i="15"/>
  <c r="D635" i="15"/>
  <c r="D634" i="15"/>
  <c r="G633" i="15"/>
  <c r="G632" i="15"/>
  <c r="E633" i="15"/>
  <c r="E632" i="15"/>
  <c r="F632" i="15"/>
  <c r="E701" i="15"/>
  <c r="E627" i="15"/>
  <c r="E626" i="15"/>
  <c r="F626" i="15"/>
  <c r="D625" i="15"/>
  <c r="D624" i="15"/>
  <c r="D623" i="15"/>
  <c r="G624" i="15"/>
  <c r="G623" i="15"/>
  <c r="E624" i="15"/>
  <c r="E623" i="15"/>
  <c r="F623" i="15"/>
  <c r="D622" i="15"/>
  <c r="D621" i="15"/>
  <c r="D620" i="15"/>
  <c r="D619" i="15"/>
  <c r="G618" i="15"/>
  <c r="G617" i="15"/>
  <c r="E618" i="15"/>
  <c r="E617" i="15"/>
  <c r="F617" i="15"/>
  <c r="D616" i="15"/>
  <c r="D602" i="15"/>
  <c r="D703" i="15"/>
  <c r="D615" i="15"/>
  <c r="D614" i="15"/>
  <c r="F614" i="15"/>
  <c r="F599" i="15"/>
  <c r="F699" i="15"/>
  <c r="E614" i="15"/>
  <c r="E613" i="15"/>
  <c r="G613" i="15"/>
  <c r="D612" i="15"/>
  <c r="D601" i="15"/>
  <c r="D702" i="15"/>
  <c r="D611" i="15"/>
  <c r="D610" i="15"/>
  <c r="D600" i="15"/>
  <c r="D700" i="15"/>
  <c r="G610" i="15"/>
  <c r="G600" i="15"/>
  <c r="G700" i="15"/>
  <c r="E610" i="15"/>
  <c r="E600" i="15"/>
  <c r="E700" i="15"/>
  <c r="D609" i="15"/>
  <c r="D608" i="15"/>
  <c r="D607" i="15"/>
  <c r="D606" i="15"/>
  <c r="D605" i="15"/>
  <c r="G604" i="15"/>
  <c r="E604" i="15"/>
  <c r="F603" i="15"/>
  <c r="F602" i="15"/>
  <c r="F703" i="15"/>
  <c r="E602" i="15"/>
  <c r="E703" i="15"/>
  <c r="G601" i="15"/>
  <c r="G702" i="15"/>
  <c r="E590" i="15"/>
  <c r="D590" i="15"/>
  <c r="E588" i="15"/>
  <c r="D588" i="15"/>
  <c r="E587" i="15"/>
  <c r="E586" i="15"/>
  <c r="D587" i="15"/>
  <c r="D586" i="15"/>
  <c r="D585" i="15"/>
  <c r="D584" i="15"/>
  <c r="D583" i="15"/>
  <c r="D582" i="15"/>
  <c r="D581" i="15"/>
  <c r="D580" i="15"/>
  <c r="E577" i="15"/>
  <c r="E576" i="15"/>
  <c r="G576" i="15"/>
  <c r="D575" i="15"/>
  <c r="D574" i="15"/>
  <c r="D573" i="15"/>
  <c r="G571" i="15"/>
  <c r="F571" i="15"/>
  <c r="E571" i="15"/>
  <c r="D570" i="15"/>
  <c r="D569" i="15"/>
  <c r="D568" i="15"/>
  <c r="F566" i="15"/>
  <c r="E566" i="15"/>
  <c r="G566" i="15"/>
  <c r="D565" i="15"/>
  <c r="D564" i="15"/>
  <c r="D563" i="15"/>
  <c r="G561" i="15"/>
  <c r="F561" i="15"/>
  <c r="E561" i="15"/>
  <c r="D560" i="15"/>
  <c r="D559" i="15"/>
  <c r="D558" i="15"/>
  <c r="F556" i="15"/>
  <c r="E556" i="15"/>
  <c r="G556" i="15"/>
  <c r="D555" i="15"/>
  <c r="D554" i="15"/>
  <c r="D553" i="15"/>
  <c r="F551" i="15"/>
  <c r="E551" i="15"/>
  <c r="G551" i="15"/>
  <c r="D550" i="15"/>
  <c r="D549" i="15"/>
  <c r="D548" i="15"/>
  <c r="F546" i="15"/>
  <c r="E546" i="15"/>
  <c r="G546" i="15"/>
  <c r="D545" i="15"/>
  <c r="D544" i="15"/>
  <c r="D543" i="15"/>
  <c r="G541" i="15"/>
  <c r="F541" i="15"/>
  <c r="E541" i="15"/>
  <c r="D540" i="15"/>
  <c r="D539" i="15"/>
  <c r="D538" i="15"/>
  <c r="D536" i="15"/>
  <c r="F536" i="15"/>
  <c r="E536" i="15"/>
  <c r="G536" i="15"/>
  <c r="D535" i="15"/>
  <c r="D534" i="15"/>
  <c r="D533" i="15"/>
  <c r="F531" i="15"/>
  <c r="E531" i="15"/>
  <c r="G531" i="15"/>
  <c r="D530" i="15"/>
  <c r="D529" i="15"/>
  <c r="D528" i="15"/>
  <c r="G526" i="15"/>
  <c r="F526" i="15"/>
  <c r="E526" i="15"/>
  <c r="D525" i="15"/>
  <c r="D524" i="15"/>
  <c r="D523" i="15"/>
  <c r="F521" i="15"/>
  <c r="E521" i="15"/>
  <c r="G521" i="15"/>
  <c r="D520" i="15"/>
  <c r="D519" i="15"/>
  <c r="D518" i="15"/>
  <c r="G516" i="15"/>
  <c r="F516" i="15"/>
  <c r="E516" i="15"/>
  <c r="D510" i="15"/>
  <c r="D509" i="15"/>
  <c r="D508" i="15"/>
  <c r="D507" i="15"/>
  <c r="D506" i="15"/>
  <c r="D505" i="15"/>
  <c r="D504" i="15"/>
  <c r="G503" i="15"/>
  <c r="F503" i="15"/>
  <c r="F502" i="15"/>
  <c r="E503" i="15"/>
  <c r="E502" i="15"/>
  <c r="G497" i="15"/>
  <c r="G854" i="15"/>
  <c r="F496" i="15"/>
  <c r="G495" i="15"/>
  <c r="F494" i="15"/>
  <c r="D488" i="15"/>
  <c r="D487" i="15"/>
  <c r="E486" i="15"/>
  <c r="D486" i="15"/>
  <c r="D485" i="15"/>
  <c r="D484" i="15"/>
  <c r="E483" i="15"/>
  <c r="D483" i="15"/>
  <c r="D482" i="15"/>
  <c r="D481" i="15"/>
  <c r="E480" i="15"/>
  <c r="D480" i="15"/>
  <c r="D479" i="15"/>
  <c r="D478" i="15"/>
  <c r="E477" i="15"/>
  <c r="D477" i="15"/>
  <c r="D476" i="15"/>
  <c r="D475" i="15"/>
  <c r="E474" i="15"/>
  <c r="D474" i="15"/>
  <c r="D473" i="15"/>
  <c r="D472" i="15"/>
  <c r="E471" i="15"/>
  <c r="D471" i="15"/>
  <c r="D470" i="15"/>
  <c r="D469" i="15"/>
  <c r="E468" i="15"/>
  <c r="D468" i="15"/>
  <c r="D467" i="15"/>
  <c r="D466" i="15"/>
  <c r="E465" i="15"/>
  <c r="D465" i="15"/>
  <c r="D464" i="15"/>
  <c r="D463" i="15"/>
  <c r="E462" i="15"/>
  <c r="D462" i="15"/>
  <c r="D461" i="15"/>
  <c r="D460" i="15"/>
  <c r="E459" i="15"/>
  <c r="D459" i="15"/>
  <c r="D458" i="15"/>
  <c r="D457" i="15"/>
  <c r="E456" i="15"/>
  <c r="D456" i="15"/>
  <c r="D455" i="15"/>
  <c r="D454" i="15"/>
  <c r="E453" i="15"/>
  <c r="D453" i="15"/>
  <c r="E452" i="15"/>
  <c r="E451" i="15"/>
  <c r="E494" i="15"/>
  <c r="G450" i="15"/>
  <c r="F450" i="15"/>
  <c r="D449" i="15"/>
  <c r="D448" i="15"/>
  <c r="D446" i="15"/>
  <c r="D447" i="15"/>
  <c r="G446" i="15"/>
  <c r="F446" i="15"/>
  <c r="E446" i="15"/>
  <c r="D445" i="15"/>
  <c r="D444" i="15"/>
  <c r="D443" i="15"/>
  <c r="D442" i="15"/>
  <c r="D441" i="15"/>
  <c r="G440" i="15"/>
  <c r="F440" i="15"/>
  <c r="E440" i="15"/>
  <c r="D439" i="15"/>
  <c r="D438" i="15"/>
  <c r="D437" i="15"/>
  <c r="G436" i="15"/>
  <c r="F436" i="15"/>
  <c r="E436" i="15"/>
  <c r="D435" i="15"/>
  <c r="D434" i="15"/>
  <c r="D433" i="15"/>
  <c r="D432" i="15"/>
  <c r="G431" i="15"/>
  <c r="F431" i="15"/>
  <c r="E431" i="15"/>
  <c r="D430" i="15"/>
  <c r="D429" i="15"/>
  <c r="D428" i="15"/>
  <c r="D427" i="15"/>
  <c r="G426" i="15"/>
  <c r="F426" i="15"/>
  <c r="E426" i="15"/>
  <c r="D425" i="15"/>
  <c r="D424" i="15"/>
  <c r="D423" i="15"/>
  <c r="D422" i="15"/>
  <c r="G421" i="15"/>
  <c r="F421" i="15"/>
  <c r="E421" i="15"/>
  <c r="D420" i="15"/>
  <c r="D419" i="15"/>
  <c r="D418" i="15"/>
  <c r="D417" i="15"/>
  <c r="G416" i="15"/>
  <c r="F416" i="15"/>
  <c r="E416" i="15"/>
  <c r="D415" i="15"/>
  <c r="D414" i="15"/>
  <c r="D413" i="15"/>
  <c r="D412" i="15"/>
  <c r="G411" i="15"/>
  <c r="F411" i="15"/>
  <c r="E411" i="15"/>
  <c r="D410" i="15"/>
  <c r="D409" i="15"/>
  <c r="D408" i="15"/>
  <c r="D407" i="15"/>
  <c r="G406" i="15"/>
  <c r="F406" i="15"/>
  <c r="E406" i="15"/>
  <c r="D405" i="15"/>
  <c r="D404" i="15"/>
  <c r="D403" i="15"/>
  <c r="D402" i="15"/>
  <c r="D400" i="15"/>
  <c r="D401" i="15"/>
  <c r="F400" i="15"/>
  <c r="F399" i="15"/>
  <c r="E400" i="15"/>
  <c r="E399" i="15"/>
  <c r="G399" i="15"/>
  <c r="D398" i="15"/>
  <c r="D397" i="15"/>
  <c r="D396" i="15"/>
  <c r="D395" i="15"/>
  <c r="D394" i="15"/>
  <c r="F393" i="15"/>
  <c r="F392" i="15"/>
  <c r="E393" i="15"/>
  <c r="E392" i="15"/>
  <c r="G392" i="15"/>
  <c r="D391" i="15"/>
  <c r="D390" i="15"/>
  <c r="D389" i="15"/>
  <c r="D388" i="15"/>
  <c r="D387" i="15"/>
  <c r="D386" i="15"/>
  <c r="G385" i="15"/>
  <c r="G384" i="15"/>
  <c r="F385" i="15"/>
  <c r="F384" i="15"/>
  <c r="E385" i="15"/>
  <c r="E384" i="15"/>
  <c r="D383" i="15"/>
  <c r="D382" i="15"/>
  <c r="D381" i="15"/>
  <c r="D380" i="15"/>
  <c r="D379" i="15"/>
  <c r="D378" i="15"/>
  <c r="G377" i="15"/>
  <c r="G376" i="15"/>
  <c r="F377" i="15"/>
  <c r="F376" i="15"/>
  <c r="E377" i="15"/>
  <c r="E376" i="15"/>
  <c r="D375" i="15"/>
  <c r="D374" i="15"/>
  <c r="D373" i="15"/>
  <c r="D372" i="15"/>
  <c r="D371" i="15"/>
  <c r="D370" i="15"/>
  <c r="D369" i="15"/>
  <c r="F368" i="15"/>
  <c r="F367" i="15"/>
  <c r="E368" i="15"/>
  <c r="E367" i="15"/>
  <c r="G367" i="15"/>
  <c r="D366" i="15"/>
  <c r="D365" i="15"/>
  <c r="D364" i="15"/>
  <c r="D363" i="15"/>
  <c r="D362" i="15"/>
  <c r="D361" i="15"/>
  <c r="F360" i="15"/>
  <c r="F359" i="15"/>
  <c r="E360" i="15"/>
  <c r="E359" i="15"/>
  <c r="G359" i="15"/>
  <c r="D358" i="15"/>
  <c r="D357" i="15"/>
  <c r="D356" i="15"/>
  <c r="D355" i="15"/>
  <c r="D354" i="15"/>
  <c r="D353" i="15"/>
  <c r="D352" i="15"/>
  <c r="F351" i="15"/>
  <c r="F350" i="15"/>
  <c r="E351" i="15"/>
  <c r="E350" i="15"/>
  <c r="G350" i="15"/>
  <c r="D349" i="15"/>
  <c r="D348" i="15"/>
  <c r="D347" i="15"/>
  <c r="D346" i="15"/>
  <c r="D345" i="15"/>
  <c r="D344" i="15"/>
  <c r="F344" i="15"/>
  <c r="F343" i="15"/>
  <c r="E344" i="15"/>
  <c r="E343" i="15"/>
  <c r="G343" i="15"/>
  <c r="D342" i="15"/>
  <c r="D341" i="15"/>
  <c r="D340" i="15"/>
  <c r="D339" i="15"/>
  <c r="D338" i="15"/>
  <c r="D336" i="15"/>
  <c r="D337" i="15"/>
  <c r="F336" i="15"/>
  <c r="F335" i="15"/>
  <c r="E336" i="15"/>
  <c r="E335" i="15"/>
  <c r="G335" i="15"/>
  <c r="D334" i="15"/>
  <c r="D333" i="15"/>
  <c r="D332" i="15"/>
  <c r="D331" i="15"/>
  <c r="D330" i="15"/>
  <c r="D329" i="15"/>
  <c r="G328" i="15"/>
  <c r="G327" i="15"/>
  <c r="F328" i="15"/>
  <c r="F327" i="15"/>
  <c r="E328" i="15"/>
  <c r="E327" i="15"/>
  <c r="D326" i="15"/>
  <c r="D325" i="15"/>
  <c r="D324" i="15"/>
  <c r="D323" i="15"/>
  <c r="D322" i="15"/>
  <c r="F321" i="15"/>
  <c r="F320" i="15"/>
  <c r="E321" i="15"/>
  <c r="E320" i="15"/>
  <c r="G320" i="15"/>
  <c r="D319" i="15"/>
  <c r="D318" i="15"/>
  <c r="D317" i="15"/>
  <c r="D316" i="15"/>
  <c r="D315" i="15"/>
  <c r="D314" i="15"/>
  <c r="F313" i="15"/>
  <c r="F312" i="15"/>
  <c r="E313" i="15"/>
  <c r="E312" i="15"/>
  <c r="G312" i="15"/>
  <c r="D311" i="15"/>
  <c r="D310" i="15"/>
  <c r="D309" i="15"/>
  <c r="D308" i="15"/>
  <c r="D307" i="15"/>
  <c r="F306" i="15"/>
  <c r="F305" i="15"/>
  <c r="E306" i="15"/>
  <c r="E305" i="15"/>
  <c r="G305" i="15"/>
  <c r="D304" i="15"/>
  <c r="D303" i="15"/>
  <c r="D302" i="15"/>
  <c r="D301" i="15"/>
  <c r="D300" i="15"/>
  <c r="D299" i="15"/>
  <c r="D298" i="15"/>
  <c r="G297" i="15"/>
  <c r="G296" i="15"/>
  <c r="F297" i="15"/>
  <c r="F296" i="15"/>
  <c r="E297" i="15"/>
  <c r="E296" i="15"/>
  <c r="D295" i="15"/>
  <c r="D294" i="15"/>
  <c r="D293" i="15"/>
  <c r="D292" i="15"/>
  <c r="D291" i="15"/>
  <c r="D290" i="15"/>
  <c r="D289" i="15"/>
  <c r="G289" i="15"/>
  <c r="G288" i="15"/>
  <c r="F289" i="15"/>
  <c r="F288" i="15"/>
  <c r="E289" i="15"/>
  <c r="E288" i="15"/>
  <c r="D287" i="15"/>
  <c r="D286" i="15"/>
  <c r="D285" i="15"/>
  <c r="D284" i="15"/>
  <c r="D283" i="15"/>
  <c r="D282" i="15"/>
  <c r="D280" i="15"/>
  <c r="D281" i="15"/>
  <c r="F280" i="15"/>
  <c r="F279" i="15"/>
  <c r="E280" i="15"/>
  <c r="E279" i="15"/>
  <c r="G279" i="15"/>
  <c r="D278" i="15"/>
  <c r="D244" i="15"/>
  <c r="D500" i="15"/>
  <c r="D277" i="15"/>
  <c r="D276" i="15"/>
  <c r="D275" i="15"/>
  <c r="D274" i="15"/>
  <c r="D273" i="15"/>
  <c r="D272" i="15"/>
  <c r="G271" i="15"/>
  <c r="G270" i="15"/>
  <c r="F271" i="15"/>
  <c r="F270" i="15"/>
  <c r="E271" i="15"/>
  <c r="E270" i="15"/>
  <c r="D269" i="15"/>
  <c r="D268" i="15"/>
  <c r="D267" i="15"/>
  <c r="D266" i="15"/>
  <c r="D265" i="15"/>
  <c r="D264" i="15"/>
  <c r="G263" i="15"/>
  <c r="G262" i="15"/>
  <c r="F263" i="15"/>
  <c r="F262" i="15"/>
  <c r="E263" i="15"/>
  <c r="E262" i="15"/>
  <c r="D261" i="15"/>
  <c r="D260" i="15"/>
  <c r="D259" i="15"/>
  <c r="D258" i="15"/>
  <c r="D257" i="15"/>
  <c r="D256" i="15"/>
  <c r="D255" i="15"/>
  <c r="G255" i="15"/>
  <c r="G254" i="15"/>
  <c r="F255" i="15"/>
  <c r="F254" i="15"/>
  <c r="E255" i="15"/>
  <c r="E254" i="15"/>
  <c r="D253" i="15"/>
  <c r="D252" i="15"/>
  <c r="D251" i="15"/>
  <c r="D250" i="15"/>
  <c r="D249" i="15"/>
  <c r="D248" i="15"/>
  <c r="D247" i="15"/>
  <c r="F247" i="15"/>
  <c r="F246" i="15"/>
  <c r="E247" i="15"/>
  <c r="E246" i="15"/>
  <c r="G246" i="15"/>
  <c r="F245" i="15"/>
  <c r="F499" i="15"/>
  <c r="F856" i="15"/>
  <c r="E245" i="15"/>
  <c r="E499" i="15"/>
  <c r="E856" i="15"/>
  <c r="F244" i="15"/>
  <c r="F500" i="15"/>
  <c r="E244" i="15"/>
  <c r="E500" i="15"/>
  <c r="F243" i="15"/>
  <c r="F498" i="15"/>
  <c r="E243" i="15"/>
  <c r="E498" i="15"/>
  <c r="G242" i="15"/>
  <c r="G492" i="15"/>
  <c r="F242" i="15"/>
  <c r="F492" i="15"/>
  <c r="E242" i="15"/>
  <c r="E492" i="15"/>
  <c r="G241" i="15"/>
  <c r="G493" i="15"/>
  <c r="G849" i="15"/>
  <c r="F241" i="15"/>
  <c r="F493" i="15"/>
  <c r="E241" i="15"/>
  <c r="E493" i="15"/>
  <c r="F240" i="15"/>
  <c r="F491" i="15"/>
  <c r="F847" i="15"/>
  <c r="E240" i="15"/>
  <c r="E491" i="15"/>
  <c r="F239" i="15"/>
  <c r="E239" i="15"/>
  <c r="G238" i="15"/>
  <c r="G237" i="15"/>
  <c r="F238" i="15"/>
  <c r="E238" i="15"/>
  <c r="D235" i="15"/>
  <c r="F234" i="15"/>
  <c r="F219" i="15"/>
  <c r="E234" i="15"/>
  <c r="D234" i="15"/>
  <c r="D233" i="15"/>
  <c r="D232" i="15"/>
  <c r="D497" i="15"/>
  <c r="D854" i="15"/>
  <c r="D231" i="15"/>
  <c r="D495" i="15"/>
  <c r="D230" i="15"/>
  <c r="D229" i="15"/>
  <c r="D228" i="15"/>
  <c r="D227" i="15"/>
  <c r="D226" i="15"/>
  <c r="D225" i="15"/>
  <c r="D224" i="15"/>
  <c r="D223" i="15"/>
  <c r="D222" i="15"/>
  <c r="D221" i="15"/>
  <c r="G220" i="15"/>
  <c r="E220" i="15"/>
  <c r="D212" i="15"/>
  <c r="D211" i="15"/>
  <c r="F211" i="15"/>
  <c r="E211" i="15"/>
  <c r="D210" i="15"/>
  <c r="D209" i="15"/>
  <c r="D208" i="15"/>
  <c r="D207" i="15"/>
  <c r="D206" i="15"/>
  <c r="D205" i="15"/>
  <c r="D204" i="15"/>
  <c r="D203" i="15"/>
  <c r="F202" i="15"/>
  <c r="F201" i="15"/>
  <c r="E202" i="15"/>
  <c r="E201" i="15"/>
  <c r="G201" i="15"/>
  <c r="D200" i="15"/>
  <c r="D199" i="15"/>
  <c r="D198" i="15"/>
  <c r="E199" i="15"/>
  <c r="E198" i="15"/>
  <c r="G198" i="15"/>
  <c r="F198" i="15"/>
  <c r="D197" i="15"/>
  <c r="D196" i="15"/>
  <c r="D195" i="15"/>
  <c r="E196" i="15"/>
  <c r="E195" i="15"/>
  <c r="G195" i="15"/>
  <c r="F195" i="15"/>
  <c r="D194" i="15"/>
  <c r="D193" i="15"/>
  <c r="D192" i="15"/>
  <c r="E193" i="15"/>
  <c r="E192" i="15"/>
  <c r="G192" i="15"/>
  <c r="F192" i="15"/>
  <c r="D191" i="15"/>
  <c r="D190" i="15"/>
  <c r="D189" i="15"/>
  <c r="E190" i="15"/>
  <c r="E189" i="15"/>
  <c r="G189" i="15"/>
  <c r="F189" i="15"/>
  <c r="D188" i="15"/>
  <c r="D187" i="15"/>
  <c r="D186" i="15"/>
  <c r="E187" i="15"/>
  <c r="E186" i="15"/>
  <c r="G186" i="15"/>
  <c r="F186" i="15"/>
  <c r="D185" i="15"/>
  <c r="D184" i="15"/>
  <c r="D183" i="15"/>
  <c r="E184" i="15"/>
  <c r="E183" i="15"/>
  <c r="G183" i="15"/>
  <c r="F183" i="15"/>
  <c r="D182" i="15"/>
  <c r="D181" i="15"/>
  <c r="D180" i="15"/>
  <c r="E181" i="15"/>
  <c r="E180" i="15"/>
  <c r="G180" i="15"/>
  <c r="F180" i="15"/>
  <c r="D179" i="15"/>
  <c r="D178" i="15"/>
  <c r="D177" i="15"/>
  <c r="E178" i="15"/>
  <c r="E177" i="15"/>
  <c r="G177" i="15"/>
  <c r="F177" i="15"/>
  <c r="D176" i="15"/>
  <c r="D175" i="15"/>
  <c r="D174" i="15"/>
  <c r="E175" i="15"/>
  <c r="E174" i="15"/>
  <c r="G174" i="15"/>
  <c r="F174" i="15"/>
  <c r="D173" i="15"/>
  <c r="D172" i="15"/>
  <c r="D171" i="15"/>
  <c r="E172" i="15"/>
  <c r="E171" i="15"/>
  <c r="G171" i="15"/>
  <c r="F171" i="15"/>
  <c r="D170" i="15"/>
  <c r="D168" i="15"/>
  <c r="D167" i="15"/>
  <c r="D169" i="15"/>
  <c r="F168" i="15"/>
  <c r="F167" i="15"/>
  <c r="E168" i="15"/>
  <c r="E167" i="15"/>
  <c r="G167" i="15"/>
  <c r="D166" i="15"/>
  <c r="D165" i="15"/>
  <c r="D164" i="15"/>
  <c r="F164" i="15"/>
  <c r="F163" i="15"/>
  <c r="E164" i="15"/>
  <c r="E163" i="15"/>
  <c r="G163" i="15"/>
  <c r="D162" i="15"/>
  <c r="D160" i="15"/>
  <c r="D159" i="15"/>
  <c r="D161" i="15"/>
  <c r="F160" i="15"/>
  <c r="F159" i="15"/>
  <c r="E160" i="15"/>
  <c r="E159" i="15"/>
  <c r="G159" i="15"/>
  <c r="D158" i="15"/>
  <c r="D157" i="15"/>
  <c r="D156" i="15"/>
  <c r="D155" i="15"/>
  <c r="F156" i="15"/>
  <c r="F155" i="15"/>
  <c r="E156" i="15"/>
  <c r="E155" i="15"/>
  <c r="G155" i="15"/>
  <c r="D154" i="15"/>
  <c r="D153" i="15"/>
  <c r="D152" i="15"/>
  <c r="D151" i="15"/>
  <c r="F152" i="15"/>
  <c r="F151" i="15"/>
  <c r="E152" i="15"/>
  <c r="E151" i="15"/>
  <c r="G151" i="15"/>
  <c r="D150" i="15"/>
  <c r="D149" i="15"/>
  <c r="D148" i="15"/>
  <c r="F148" i="15"/>
  <c r="F147" i="15"/>
  <c r="E148" i="15"/>
  <c r="E147" i="15"/>
  <c r="G147" i="15"/>
  <c r="D146" i="15"/>
  <c r="D145" i="15"/>
  <c r="D144" i="15"/>
  <c r="F145" i="15"/>
  <c r="F144" i="15"/>
  <c r="E145" i="15"/>
  <c r="E144" i="15"/>
  <c r="G144" i="15"/>
  <c r="D143" i="15"/>
  <c r="D142" i="15"/>
  <c r="D141" i="15"/>
  <c r="F142" i="15"/>
  <c r="F141" i="15"/>
  <c r="E142" i="15"/>
  <c r="E141" i="15"/>
  <c r="G141" i="15"/>
  <c r="D140" i="15"/>
  <c r="D139" i="15"/>
  <c r="F138" i="15"/>
  <c r="F137" i="15"/>
  <c r="E138" i="15"/>
  <c r="E137" i="15"/>
  <c r="G137" i="15"/>
  <c r="D136" i="15"/>
  <c r="D135" i="15"/>
  <c r="D134" i="15"/>
  <c r="D133" i="15"/>
  <c r="F134" i="15"/>
  <c r="F133" i="15"/>
  <c r="E134" i="15"/>
  <c r="E133" i="15"/>
  <c r="G133" i="15"/>
  <c r="D132" i="15"/>
  <c r="D129" i="15"/>
  <c r="D131" i="15"/>
  <c r="D130" i="15"/>
  <c r="F130" i="15"/>
  <c r="F129" i="15"/>
  <c r="E130" i="15"/>
  <c r="E129" i="15"/>
  <c r="G129" i="15"/>
  <c r="D128" i="15"/>
  <c r="D127" i="15"/>
  <c r="D126" i="15"/>
  <c r="F126" i="15"/>
  <c r="F125" i="15"/>
  <c r="E126" i="15"/>
  <c r="E125" i="15"/>
  <c r="G125" i="15"/>
  <c r="D124" i="15"/>
  <c r="D122" i="15"/>
  <c r="D123" i="15"/>
  <c r="F122" i="15"/>
  <c r="F121" i="15"/>
  <c r="E122" i="15"/>
  <c r="E121" i="15"/>
  <c r="G121" i="15"/>
  <c r="D120" i="15"/>
  <c r="D119" i="15"/>
  <c r="D118" i="15"/>
  <c r="D117" i="15"/>
  <c r="F118" i="15"/>
  <c r="F117" i="15"/>
  <c r="E118" i="15"/>
  <c r="E117" i="15"/>
  <c r="G117" i="15"/>
  <c r="D116" i="15"/>
  <c r="D115" i="15"/>
  <c r="F114" i="15"/>
  <c r="F113" i="15"/>
  <c r="E114" i="15"/>
  <c r="E113" i="15"/>
  <c r="G113" i="15"/>
  <c r="D112" i="15"/>
  <c r="D111" i="15"/>
  <c r="F110" i="15"/>
  <c r="F109" i="15"/>
  <c r="E110" i="15"/>
  <c r="E109" i="15"/>
  <c r="G109" i="15"/>
  <c r="G105" i="15"/>
  <c r="D104" i="15"/>
  <c r="D103" i="15"/>
  <c r="D102" i="15"/>
  <c r="F103" i="15"/>
  <c r="F102" i="15"/>
  <c r="E103" i="15"/>
  <c r="E102" i="15"/>
  <c r="D101" i="15"/>
  <c r="D99" i="15"/>
  <c r="D100" i="15"/>
  <c r="G99" i="15"/>
  <c r="F99" i="15"/>
  <c r="E99" i="15"/>
  <c r="D98" i="15"/>
  <c r="D97" i="15"/>
  <c r="D96" i="15"/>
  <c r="D95" i="15"/>
  <c r="D94" i="15"/>
  <c r="D93" i="15"/>
  <c r="D92" i="15"/>
  <c r="D91" i="15"/>
  <c r="D90" i="15"/>
  <c r="D89" i="15"/>
  <c r="D88" i="15"/>
  <c r="D86" i="15"/>
  <c r="D85" i="15"/>
  <c r="D87" i="15"/>
  <c r="E86" i="15"/>
  <c r="E85" i="15"/>
  <c r="F85" i="15"/>
  <c r="D84" i="15"/>
  <c r="D83" i="15"/>
  <c r="D82" i="15"/>
  <c r="E81" i="15"/>
  <c r="E80" i="15"/>
  <c r="G80" i="15"/>
  <c r="F80" i="15"/>
  <c r="D79" i="15"/>
  <c r="D78" i="15"/>
  <c r="D77" i="15"/>
  <c r="D76" i="15"/>
  <c r="F75" i="15"/>
  <c r="E75" i="15"/>
  <c r="D74" i="15"/>
  <c r="D73" i="15"/>
  <c r="G73" i="15"/>
  <c r="G72" i="15"/>
  <c r="F73" i="15"/>
  <c r="E73" i="15"/>
  <c r="D71" i="15"/>
  <c r="D70" i="15"/>
  <c r="D69" i="15"/>
  <c r="G70" i="15"/>
  <c r="G69" i="15"/>
  <c r="F70" i="15"/>
  <c r="F69" i="15"/>
  <c r="E70" i="15"/>
  <c r="E69" i="15"/>
  <c r="D68" i="15"/>
  <c r="D67" i="15"/>
  <c r="D66" i="15"/>
  <c r="G67" i="15"/>
  <c r="F67" i="15"/>
  <c r="F66" i="15"/>
  <c r="E67" i="15"/>
  <c r="E66" i="15"/>
  <c r="D65" i="15"/>
  <c r="D64" i="15"/>
  <c r="F64" i="15"/>
  <c r="E64" i="15"/>
  <c r="D63" i="15"/>
  <c r="D62" i="15"/>
  <c r="D61" i="15"/>
  <c r="F62" i="15"/>
  <c r="E62" i="15"/>
  <c r="E61" i="15"/>
  <c r="G61" i="15"/>
  <c r="D60" i="15"/>
  <c r="D58" i="15"/>
  <c r="D59" i="15"/>
  <c r="F58" i="15"/>
  <c r="E58" i="15"/>
  <c r="D57" i="15"/>
  <c r="D56" i="15"/>
  <c r="F55" i="15"/>
  <c r="E55" i="15"/>
  <c r="G54" i="15"/>
  <c r="D53" i="15"/>
  <c r="D52" i="15"/>
  <c r="F51" i="15"/>
  <c r="F47" i="15"/>
  <c r="E51" i="15"/>
  <c r="D50" i="15"/>
  <c r="D49" i="15"/>
  <c r="D48" i="15"/>
  <c r="G48" i="15"/>
  <c r="G47" i="15"/>
  <c r="F48" i="15"/>
  <c r="E48" i="15"/>
  <c r="D46" i="15"/>
  <c r="D45" i="15"/>
  <c r="D21" i="15"/>
  <c r="D217" i="15"/>
  <c r="G45" i="15"/>
  <c r="G21" i="15"/>
  <c r="G217" i="15"/>
  <c r="F45" i="15"/>
  <c r="F21" i="15"/>
  <c r="F217" i="15"/>
  <c r="E45" i="15"/>
  <c r="E21" i="15"/>
  <c r="E217" i="15"/>
  <c r="D44" i="15"/>
  <c r="D43" i="15"/>
  <c r="F43" i="15"/>
  <c r="E43" i="15"/>
  <c r="D42" i="15"/>
  <c r="D41" i="15"/>
  <c r="D40" i="15"/>
  <c r="D39" i="15"/>
  <c r="D38" i="15"/>
  <c r="D37" i="15"/>
  <c r="D36" i="15"/>
  <c r="D35" i="15"/>
  <c r="D34" i="15"/>
  <c r="F33" i="15"/>
  <c r="E33" i="15"/>
  <c r="D32" i="15"/>
  <c r="D31" i="15"/>
  <c r="D30" i="15"/>
  <c r="D29" i="15"/>
  <c r="D28" i="15"/>
  <c r="D27" i="15"/>
  <c r="D26" i="15"/>
  <c r="D25" i="15"/>
  <c r="D24" i="15"/>
  <c r="G23" i="15"/>
  <c r="F23" i="15"/>
  <c r="E23" i="15"/>
  <c r="F20" i="15"/>
  <c r="F216" i="15"/>
  <c r="E20" i="15"/>
  <c r="E216" i="15"/>
  <c r="D16" i="15"/>
  <c r="G15" i="15"/>
  <c r="F15" i="15"/>
  <c r="E15" i="15"/>
  <c r="D15" i="15"/>
  <c r="G68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13" i="14"/>
  <c r="C68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13" i="14"/>
  <c r="H68" i="14"/>
  <c r="I68" i="14"/>
  <c r="J68" i="14"/>
  <c r="F68" i="14"/>
  <c r="E68" i="14"/>
  <c r="D68" i="14"/>
  <c r="C20" i="7"/>
  <c r="D20" i="7"/>
  <c r="B20" i="7"/>
  <c r="C16" i="7"/>
  <c r="D16" i="7"/>
  <c r="B16" i="7"/>
  <c r="H25" i="16"/>
  <c r="G19" i="16"/>
  <c r="D182" i="16"/>
  <c r="D188" i="16"/>
  <c r="D187" i="16"/>
  <c r="H15" i="16"/>
  <c r="H188" i="16"/>
  <c r="H187" i="16"/>
  <c r="H137" i="16"/>
  <c r="J92" i="16"/>
  <c r="K92" i="16"/>
  <c r="I496" i="15"/>
  <c r="I853" i="15"/>
  <c r="I809" i="15"/>
  <c r="I815" i="15"/>
  <c r="H179" i="16"/>
  <c r="K599" i="15"/>
  <c r="K598" i="15"/>
  <c r="H130" i="15"/>
  <c r="H129" i="15"/>
  <c r="H783" i="15"/>
  <c r="H782" i="15"/>
  <c r="K617" i="15"/>
  <c r="D802" i="15"/>
  <c r="I710" i="15"/>
  <c r="H664" i="15"/>
  <c r="H663" i="15"/>
  <c r="H759" i="15"/>
  <c r="H758" i="15"/>
  <c r="D351" i="15"/>
  <c r="F829" i="15"/>
  <c r="F828" i="15"/>
  <c r="H134" i="15"/>
  <c r="H133" i="15"/>
  <c r="D790" i="15"/>
  <c r="H787" i="15"/>
  <c r="H786" i="15"/>
  <c r="H577" i="15"/>
  <c r="E219" i="15"/>
  <c r="H351" i="15"/>
  <c r="H639" i="15"/>
  <c r="H638" i="15"/>
  <c r="H794" i="15"/>
  <c r="F706" i="15"/>
  <c r="F799" i="15"/>
  <c r="H743" i="15"/>
  <c r="H742" i="15"/>
  <c r="G219" i="15"/>
  <c r="G502" i="15"/>
  <c r="H834" i="15"/>
  <c r="H822" i="15"/>
  <c r="D202" i="15"/>
  <c r="D201" i="15"/>
  <c r="H747" i="15"/>
  <c r="H746" i="15"/>
  <c r="H220" i="15"/>
  <c r="H219" i="15"/>
  <c r="D794" i="15"/>
  <c r="G66" i="15"/>
  <c r="G829" i="15"/>
  <c r="D817" i="15"/>
  <c r="D850" i="15"/>
  <c r="D806" i="15"/>
  <c r="H234" i="15"/>
  <c r="I219" i="15"/>
  <c r="H587" i="15"/>
  <c r="H586" i="15"/>
  <c r="G833" i="15"/>
  <c r="H99" i="15"/>
  <c r="J102" i="15"/>
  <c r="I719" i="15"/>
  <c r="G627" i="15"/>
  <c r="G626" i="15"/>
  <c r="H502" i="15"/>
  <c r="I194" i="16"/>
  <c r="H19" i="16"/>
  <c r="I196" i="16"/>
  <c r="E19" i="16"/>
  <c r="D19" i="16"/>
  <c r="H117" i="15"/>
  <c r="H147" i="15"/>
  <c r="D163" i="15"/>
  <c r="H121" i="15"/>
  <c r="D121" i="15"/>
  <c r="D125" i="15"/>
  <c r="D147" i="15"/>
  <c r="D138" i="15"/>
  <c r="D137" i="15"/>
  <c r="D110" i="15"/>
  <c r="D109" i="15"/>
  <c r="I61" i="15"/>
  <c r="K18" i="15"/>
  <c r="H20" i="15"/>
  <c r="H216" i="15"/>
  <c r="K236" i="15"/>
  <c r="D181" i="16"/>
  <c r="D177" i="16"/>
  <c r="D153" i="16"/>
  <c r="D169" i="16"/>
  <c r="D167" i="16"/>
  <c r="E167" i="16"/>
  <c r="D135" i="16"/>
  <c r="D133" i="16"/>
  <c r="D113" i="16"/>
  <c r="D116" i="16"/>
  <c r="E196" i="16"/>
  <c r="E133" i="16"/>
  <c r="D134" i="16"/>
  <c r="E195" i="16"/>
  <c r="D81" i="16"/>
  <c r="D62" i="16"/>
  <c r="G195" i="16"/>
  <c r="G194" i="16"/>
  <c r="D44" i="16"/>
  <c r="D94" i="16"/>
  <c r="E92" i="16"/>
  <c r="D93" i="16"/>
  <c r="D25" i="16"/>
  <c r="H613" i="15"/>
  <c r="K603" i="15"/>
  <c r="H809" i="15"/>
  <c r="H818" i="15"/>
  <c r="H815" i="15"/>
  <c r="D75" i="15"/>
  <c r="D72" i="15"/>
  <c r="D604" i="15"/>
  <c r="D603" i="15"/>
  <c r="H288" i="15"/>
  <c r="H242" i="15"/>
  <c r="H492" i="15"/>
  <c r="H254" i="15"/>
  <c r="H440" i="15"/>
  <c r="H446" i="15"/>
  <c r="H576" i="15"/>
  <c r="D107" i="15"/>
  <c r="H829" i="15"/>
  <c r="H828" i="15"/>
  <c r="H821" i="15"/>
  <c r="D343" i="15"/>
  <c r="D399" i="15"/>
  <c r="D411" i="15"/>
  <c r="H108" i="15"/>
  <c r="H106" i="15"/>
  <c r="H105" i="15"/>
  <c r="H164" i="15"/>
  <c r="H163" i="15"/>
  <c r="I215" i="15"/>
  <c r="I846" i="15"/>
  <c r="H47" i="15"/>
  <c r="I833" i="15"/>
  <c r="I842" i="15"/>
  <c r="I841" i="15"/>
  <c r="I707" i="15"/>
  <c r="I800" i="15"/>
  <c r="H715" i="15"/>
  <c r="I828" i="15"/>
  <c r="H842" i="15"/>
  <c r="H841" i="15"/>
  <c r="H833" i="15"/>
  <c r="G828" i="15"/>
  <c r="G851" i="15"/>
  <c r="E821" i="15"/>
  <c r="H110" i="15"/>
  <c r="H109" i="15"/>
  <c r="D114" i="15"/>
  <c r="D113" i="15"/>
  <c r="D108" i="15"/>
  <c r="H670" i="15"/>
  <c r="H669" i="15"/>
  <c r="J829" i="15"/>
  <c r="J828" i="15"/>
  <c r="J821" i="15"/>
  <c r="H720" i="15"/>
  <c r="H719" i="15"/>
  <c r="H707" i="15"/>
  <c r="H800" i="15"/>
  <c r="H802" i="15"/>
  <c r="K852" i="15"/>
  <c r="D55" i="15"/>
  <c r="D54" i="15"/>
  <c r="D271" i="15"/>
  <c r="D687" i="15"/>
  <c r="D686" i="15"/>
  <c r="D743" i="15"/>
  <c r="D742" i="15"/>
  <c r="D751" i="15"/>
  <c r="D750" i="15"/>
  <c r="D767" i="15"/>
  <c r="D766" i="15"/>
  <c r="D775" i="15"/>
  <c r="D774" i="15"/>
  <c r="D801" i="15"/>
  <c r="I490" i="15"/>
  <c r="I489" i="15"/>
  <c r="H628" i="15"/>
  <c r="K627" i="15"/>
  <c r="K699" i="15"/>
  <c r="K698" i="15"/>
  <c r="I599" i="15"/>
  <c r="I598" i="15"/>
  <c r="H618" i="15"/>
  <c r="H617" i="15"/>
  <c r="H202" i="15"/>
  <c r="H201" i="15"/>
  <c r="K829" i="15"/>
  <c r="K828" i="15"/>
  <c r="J593" i="15"/>
  <c r="E54" i="15"/>
  <c r="D385" i="15"/>
  <c r="D659" i="15"/>
  <c r="D658" i="15"/>
  <c r="D747" i="15"/>
  <c r="D746" i="15"/>
  <c r="D755" i="15"/>
  <c r="D754" i="15"/>
  <c r="D771" i="15"/>
  <c r="D770" i="15"/>
  <c r="D779" i="15"/>
  <c r="D778" i="15"/>
  <c r="D787" i="15"/>
  <c r="D786" i="15"/>
  <c r="J22" i="15"/>
  <c r="K490" i="15"/>
  <c r="K845" i="15"/>
  <c r="D708" i="15"/>
  <c r="H305" i="15"/>
  <c r="H344" i="15"/>
  <c r="H343" i="15"/>
  <c r="H377" i="15"/>
  <c r="H416" i="15"/>
  <c r="H399" i="15"/>
  <c r="H649" i="15"/>
  <c r="H631" i="15"/>
  <c r="H701" i="15"/>
  <c r="H693" i="15"/>
  <c r="H692" i="15"/>
  <c r="I47" i="15"/>
  <c r="I627" i="15"/>
  <c r="H604" i="15"/>
  <c r="H513" i="15"/>
  <c r="H526" i="15"/>
  <c r="I593" i="15"/>
  <c r="I592" i="15"/>
  <c r="H368" i="15"/>
  <c r="H86" i="15"/>
  <c r="H85" i="15"/>
  <c r="H644" i="15"/>
  <c r="H643" i="15"/>
  <c r="H654" i="15"/>
  <c r="H653" i="15"/>
  <c r="H676" i="15"/>
  <c r="H775" i="15"/>
  <c r="H774" i="15"/>
  <c r="H711" i="15"/>
  <c r="H75" i="15"/>
  <c r="H72" i="15"/>
  <c r="H81" i="15"/>
  <c r="H80" i="15"/>
  <c r="H541" i="15"/>
  <c r="H514" i="15"/>
  <c r="H595" i="15"/>
  <c r="H571" i="15"/>
  <c r="D541" i="15"/>
  <c r="D546" i="15"/>
  <c r="D561" i="15"/>
  <c r="H515" i="15"/>
  <c r="H596" i="15"/>
  <c r="H857" i="15"/>
  <c r="H531" i="15"/>
  <c r="H546" i="15"/>
  <c r="H551" i="15"/>
  <c r="H556" i="15"/>
  <c r="H561" i="15"/>
  <c r="H516" i="15"/>
  <c r="H521" i="15"/>
  <c r="H536" i="15"/>
  <c r="E511" i="15"/>
  <c r="J592" i="15"/>
  <c r="J849" i="15"/>
  <c r="H297" i="15"/>
  <c r="H336" i="15"/>
  <c r="H313" i="15"/>
  <c r="H312" i="15"/>
  <c r="H359" i="15"/>
  <c r="H367" i="15"/>
  <c r="H376" i="15"/>
  <c r="H350" i="15"/>
  <c r="H421" i="15"/>
  <c r="H406" i="15"/>
  <c r="H384" i="15"/>
  <c r="D297" i="15"/>
  <c r="D306" i="15"/>
  <c r="D305" i="15"/>
  <c r="D377" i="15"/>
  <c r="H280" i="15"/>
  <c r="H279" i="15"/>
  <c r="H245" i="15"/>
  <c r="H499" i="15"/>
  <c r="H856" i="15"/>
  <c r="H328" i="15"/>
  <c r="H327" i="15"/>
  <c r="H360" i="15"/>
  <c r="H426" i="15"/>
  <c r="K493" i="15"/>
  <c r="K849" i="15"/>
  <c r="H452" i="15"/>
  <c r="H496" i="15"/>
  <c r="H853" i="15"/>
  <c r="J18" i="15"/>
  <c r="J72" i="15"/>
  <c r="E22" i="15"/>
  <c r="F19" i="15"/>
  <c r="F215" i="15"/>
  <c r="F846" i="15"/>
  <c r="J19" i="15"/>
  <c r="J215" i="15"/>
  <c r="J846" i="15"/>
  <c r="F54" i="15"/>
  <c r="I22" i="15"/>
  <c r="J61" i="15"/>
  <c r="F22" i="15"/>
  <c r="D51" i="15"/>
  <c r="D47" i="15"/>
  <c r="E72" i="15"/>
  <c r="D81" i="15"/>
  <c r="D80" i="15"/>
  <c r="H23" i="15"/>
  <c r="H18" i="15"/>
  <c r="H33" i="15"/>
  <c r="H22" i="15"/>
  <c r="G18" i="15"/>
  <c r="D33" i="15"/>
  <c r="E47" i="15"/>
  <c r="F72" i="15"/>
  <c r="I18" i="15"/>
  <c r="I17" i="15"/>
  <c r="J17" i="15"/>
  <c r="J214" i="15"/>
  <c r="J213" i="15"/>
  <c r="K21" i="15"/>
  <c r="K217" i="15"/>
  <c r="K848" i="15"/>
  <c r="K22" i="15"/>
  <c r="G22" i="15"/>
  <c r="D23" i="15"/>
  <c r="D18" i="15"/>
  <c r="K17" i="15"/>
  <c r="K214" i="15"/>
  <c r="E19" i="15"/>
  <c r="E215" i="15"/>
  <c r="H54" i="15"/>
  <c r="E18" i="15"/>
  <c r="D20" i="15"/>
  <c r="D216" i="15"/>
  <c r="F18" i="15"/>
  <c r="F61" i="15"/>
  <c r="F848" i="15"/>
  <c r="J848" i="15"/>
  <c r="E833" i="15"/>
  <c r="D834" i="15"/>
  <c r="D842" i="15"/>
  <c r="D841" i="15"/>
  <c r="E846" i="15"/>
  <c r="E828" i="15"/>
  <c r="D822" i="15"/>
  <c r="D829" i="15"/>
  <c r="D828" i="15"/>
  <c r="D851" i="15"/>
  <c r="E809" i="15"/>
  <c r="D811" i="15"/>
  <c r="D818" i="15"/>
  <c r="F815" i="15"/>
  <c r="D809" i="15"/>
  <c r="E815" i="15"/>
  <c r="F798" i="15"/>
  <c r="E739" i="15"/>
  <c r="E738" i="15"/>
  <c r="D763" i="15"/>
  <c r="D762" i="15"/>
  <c r="D740" i="15"/>
  <c r="D759" i="15"/>
  <c r="D758" i="15"/>
  <c r="D741" i="15"/>
  <c r="H740" i="15"/>
  <c r="H739" i="15"/>
  <c r="H738" i="15"/>
  <c r="K799" i="15"/>
  <c r="K798" i="15"/>
  <c r="K705" i="15"/>
  <c r="I799" i="15"/>
  <c r="I798" i="15"/>
  <c r="H710" i="15"/>
  <c r="J706" i="15"/>
  <c r="I847" i="15"/>
  <c r="G710" i="15"/>
  <c r="D720" i="15"/>
  <c r="D719" i="15"/>
  <c r="E706" i="15"/>
  <c r="E705" i="15"/>
  <c r="D715" i="15"/>
  <c r="D707" i="15"/>
  <c r="D800" i="15"/>
  <c r="E847" i="15"/>
  <c r="D711" i="15"/>
  <c r="E710" i="15"/>
  <c r="F705" i="15"/>
  <c r="G799" i="15"/>
  <c r="G798" i="15"/>
  <c r="G705" i="15"/>
  <c r="H629" i="15"/>
  <c r="H687" i="15"/>
  <c r="H686" i="15"/>
  <c r="D638" i="15"/>
  <c r="H630" i="15"/>
  <c r="H659" i="15"/>
  <c r="H658" i="15"/>
  <c r="H681" i="15"/>
  <c r="H680" i="15"/>
  <c r="H675" i="15"/>
  <c r="D633" i="15"/>
  <c r="D654" i="15"/>
  <c r="D653" i="15"/>
  <c r="D693" i="15"/>
  <c r="D692" i="15"/>
  <c r="D629" i="15"/>
  <c r="D681" i="15"/>
  <c r="D680" i="15"/>
  <c r="D670" i="15"/>
  <c r="D669" i="15"/>
  <c r="D664" i="15"/>
  <c r="D663" i="15"/>
  <c r="D649" i="15"/>
  <c r="D644" i="15"/>
  <c r="D643" i="15"/>
  <c r="D630" i="15"/>
  <c r="D631" i="15"/>
  <c r="D701" i="15"/>
  <c r="D632" i="15"/>
  <c r="D628" i="15"/>
  <c r="H702" i="15"/>
  <c r="H852" i="15"/>
  <c r="H603" i="15"/>
  <c r="F613" i="15"/>
  <c r="D613" i="15"/>
  <c r="J599" i="15"/>
  <c r="G603" i="15"/>
  <c r="K626" i="15"/>
  <c r="H627" i="15"/>
  <c r="I626" i="15"/>
  <c r="H633" i="15"/>
  <c r="H632" i="15"/>
  <c r="I848" i="15"/>
  <c r="G599" i="15"/>
  <c r="G699" i="15"/>
  <c r="G698" i="15"/>
  <c r="D618" i="15"/>
  <c r="D617" i="15"/>
  <c r="E599" i="15"/>
  <c r="E699" i="15"/>
  <c r="E698" i="15"/>
  <c r="F698" i="15"/>
  <c r="F598" i="15"/>
  <c r="E603" i="15"/>
  <c r="D852" i="15"/>
  <c r="G852" i="15"/>
  <c r="G846" i="15"/>
  <c r="H594" i="15"/>
  <c r="J855" i="15"/>
  <c r="H512" i="15"/>
  <c r="H593" i="15"/>
  <c r="K511" i="15"/>
  <c r="I511" i="15"/>
  <c r="D551" i="15"/>
  <c r="H848" i="15"/>
  <c r="I857" i="15"/>
  <c r="D556" i="15"/>
  <c r="I855" i="15"/>
  <c r="J857" i="15"/>
  <c r="D503" i="15"/>
  <c r="D502" i="15"/>
  <c r="G593" i="15"/>
  <c r="G592" i="15"/>
  <c r="D577" i="15"/>
  <c r="D576" i="15"/>
  <c r="D571" i="15"/>
  <c r="D566" i="15"/>
  <c r="G848" i="15"/>
  <c r="D514" i="15"/>
  <c r="D595" i="15"/>
  <c r="D515" i="15"/>
  <c r="D596" i="15"/>
  <c r="D857" i="15"/>
  <c r="D531" i="15"/>
  <c r="D513" i="15"/>
  <c r="D594" i="15"/>
  <c r="D526" i="15"/>
  <c r="G511" i="15"/>
  <c r="E855" i="15"/>
  <c r="D521" i="15"/>
  <c r="E593" i="15"/>
  <c r="E592" i="15"/>
  <c r="E848" i="15"/>
  <c r="D516" i="15"/>
  <c r="E857" i="15"/>
  <c r="F857" i="15"/>
  <c r="F855" i="15"/>
  <c r="F593" i="15"/>
  <c r="F592" i="15"/>
  <c r="D512" i="15"/>
  <c r="H392" i="15"/>
  <c r="I236" i="15"/>
  <c r="H239" i="15"/>
  <c r="I493" i="15"/>
  <c r="I849" i="15"/>
  <c r="J236" i="15"/>
  <c r="H240" i="15"/>
  <c r="H491" i="15"/>
  <c r="H847" i="15"/>
  <c r="H296" i="15"/>
  <c r="H241" i="15"/>
  <c r="H238" i="15"/>
  <c r="J489" i="15"/>
  <c r="D368" i="15"/>
  <c r="D367" i="15"/>
  <c r="D384" i="15"/>
  <c r="H246" i="15"/>
  <c r="H243" i="15"/>
  <c r="H498" i="15"/>
  <c r="H855" i="15"/>
  <c r="H262" i="15"/>
  <c r="H451" i="15"/>
  <c r="H335" i="15"/>
  <c r="H270" i="15"/>
  <c r="H320" i="15"/>
  <c r="H436" i="15"/>
  <c r="H411" i="15"/>
  <c r="F849" i="15"/>
  <c r="D313" i="15"/>
  <c r="D360" i="15"/>
  <c r="D359" i="15"/>
  <c r="D426" i="15"/>
  <c r="D436" i="15"/>
  <c r="I450" i="15"/>
  <c r="D393" i="15"/>
  <c r="D392" i="15"/>
  <c r="D421" i="15"/>
  <c r="D451" i="15"/>
  <c r="D494" i="15"/>
  <c r="D452" i="15"/>
  <c r="E849" i="15"/>
  <c r="E450" i="15"/>
  <c r="E496" i="15"/>
  <c r="E853" i="15"/>
  <c r="D440" i="15"/>
  <c r="D431" i="15"/>
  <c r="D416" i="15"/>
  <c r="D406" i="15"/>
  <c r="D376" i="15"/>
  <c r="D245" i="15"/>
  <c r="D499" i="15"/>
  <c r="D856" i="15"/>
  <c r="D350" i="15"/>
  <c r="D335" i="15"/>
  <c r="D328" i="15"/>
  <c r="D327" i="15"/>
  <c r="D321" i="15"/>
  <c r="D320" i="15"/>
  <c r="D312" i="15"/>
  <c r="D296" i="15"/>
  <c r="D241" i="15"/>
  <c r="D493" i="15"/>
  <c r="G236" i="15"/>
  <c r="D288" i="15"/>
  <c r="D242" i="15"/>
  <c r="D492" i="15"/>
  <c r="D279" i="15"/>
  <c r="E237" i="15"/>
  <c r="E490" i="15"/>
  <c r="D270" i="15"/>
  <c r="F237" i="15"/>
  <c r="F490" i="15"/>
  <c r="D239" i="15"/>
  <c r="D263" i="15"/>
  <c r="D262" i="15"/>
  <c r="D240" i="15"/>
  <c r="D491" i="15"/>
  <c r="D238" i="15"/>
  <c r="D254" i="15"/>
  <c r="G490" i="15"/>
  <c r="G489" i="15"/>
  <c r="D246" i="15"/>
  <c r="D243" i="15"/>
  <c r="D220" i="15"/>
  <c r="D219" i="15"/>
  <c r="F853" i="15"/>
  <c r="E194" i="16"/>
  <c r="D196" i="16"/>
  <c r="D92" i="16"/>
  <c r="D195" i="16"/>
  <c r="I699" i="15"/>
  <c r="I698" i="15"/>
  <c r="D710" i="15"/>
  <c r="H599" i="15"/>
  <c r="H598" i="15"/>
  <c r="H706" i="15"/>
  <c r="D22" i="15"/>
  <c r="I705" i="15"/>
  <c r="D821" i="15"/>
  <c r="H214" i="15"/>
  <c r="D106" i="15"/>
  <c r="D105" i="15"/>
  <c r="K489" i="15"/>
  <c r="G214" i="15"/>
  <c r="G213" i="15"/>
  <c r="G17" i="15"/>
  <c r="I214" i="15"/>
  <c r="I213" i="15"/>
  <c r="H19" i="15"/>
  <c r="H215" i="15"/>
  <c r="H846" i="15"/>
  <c r="K213" i="15"/>
  <c r="D19" i="15"/>
  <c r="E214" i="15"/>
  <c r="E213" i="15"/>
  <c r="E17" i="15"/>
  <c r="F214" i="15"/>
  <c r="F213" i="15"/>
  <c r="F17" i="15"/>
  <c r="D214" i="15"/>
  <c r="D17" i="15"/>
  <c r="D833" i="15"/>
  <c r="D815" i="15"/>
  <c r="D739" i="15"/>
  <c r="D738" i="15"/>
  <c r="J799" i="15"/>
  <c r="J798" i="15"/>
  <c r="J705" i="15"/>
  <c r="H705" i="15"/>
  <c r="H799" i="15"/>
  <c r="H798" i="15"/>
  <c r="D706" i="15"/>
  <c r="D705" i="15"/>
  <c r="E799" i="15"/>
  <c r="E798" i="15"/>
  <c r="D847" i="15"/>
  <c r="D627" i="15"/>
  <c r="D626" i="15"/>
  <c r="K844" i="15"/>
  <c r="J598" i="15"/>
  <c r="J699" i="15"/>
  <c r="H626" i="15"/>
  <c r="H699" i="15"/>
  <c r="H698" i="15"/>
  <c r="G598" i="15"/>
  <c r="E598" i="15"/>
  <c r="D599" i="15"/>
  <c r="H592" i="15"/>
  <c r="H511" i="15"/>
  <c r="D848" i="15"/>
  <c r="F845" i="15"/>
  <c r="F844" i="15"/>
  <c r="D593" i="15"/>
  <c r="D592" i="15"/>
  <c r="D511" i="15"/>
  <c r="H237" i="15"/>
  <c r="H490" i="15"/>
  <c r="D849" i="15"/>
  <c r="D450" i="15"/>
  <c r="H450" i="15"/>
  <c r="H494" i="15"/>
  <c r="H493" i="15"/>
  <c r="D496" i="15"/>
  <c r="D853" i="15"/>
  <c r="E236" i="15"/>
  <c r="F489" i="15"/>
  <c r="F236" i="15"/>
  <c r="D237" i="15"/>
  <c r="D490" i="15"/>
  <c r="E489" i="15"/>
  <c r="D498" i="15"/>
  <c r="D855" i="15"/>
  <c r="D236" i="15"/>
  <c r="D194" i="16"/>
  <c r="I844" i="15"/>
  <c r="D215" i="15"/>
  <c r="D846" i="15"/>
  <c r="G845" i="15"/>
  <c r="G844" i="15"/>
  <c r="H17" i="15"/>
  <c r="H213" i="15"/>
  <c r="D213" i="15"/>
  <c r="D799" i="15"/>
  <c r="D798" i="15"/>
  <c r="E845" i="15"/>
  <c r="E844" i="15"/>
  <c r="D699" i="15"/>
  <c r="D698" i="15"/>
  <c r="J698" i="15"/>
  <c r="J844" i="15"/>
  <c r="D598" i="15"/>
  <c r="H845" i="15"/>
  <c r="H489" i="15"/>
  <c r="H236" i="15"/>
  <c r="H849" i="15"/>
  <c r="D489" i="15"/>
  <c r="D845" i="15"/>
  <c r="D844" i="15"/>
  <c r="H844" i="15"/>
</calcChain>
</file>

<file path=xl/sharedStrings.xml><?xml version="1.0" encoding="utf-8"?>
<sst xmlns="http://schemas.openxmlformats.org/spreadsheetml/2006/main" count="1927" uniqueCount="677">
  <si>
    <t>Eil.
Nr.</t>
  </si>
  <si>
    <t>Iš viso</t>
  </si>
  <si>
    <t>Patikslintas planas</t>
  </si>
  <si>
    <t>Patvirtintas planas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</si>
  <si>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</si>
  <si>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</si>
  <si>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</si>
  <si>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</si>
  <si>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</si>
  <si>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</si>
  <si>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</si>
  <si>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</si>
  <si>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</si>
  <si>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</si>
  <si>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01</t>
  </si>
  <si>
    <t>08</t>
  </si>
  <si>
    <t>02</t>
  </si>
  <si>
    <t>03</t>
  </si>
  <si>
    <t>04</t>
  </si>
  <si>
    <t>09</t>
  </si>
  <si>
    <t>10</t>
  </si>
  <si>
    <t>05</t>
  </si>
  <si>
    <t>06</t>
  </si>
  <si>
    <t>07</t>
  </si>
  <si>
    <t>IŠ VISO:</t>
  </si>
  <si>
    <t>Išlaidų pavadinimas</t>
  </si>
  <si>
    <t>IŠLAIDOS</t>
  </si>
  <si>
    <t>2.1.</t>
  </si>
  <si>
    <t>Darbo užmokestis ir socialinis draudimas</t>
  </si>
  <si>
    <t>2.1.1.1.1.1.</t>
  </si>
  <si>
    <t>2.1.2.1.1.1.</t>
  </si>
  <si>
    <t>Darbo užmokestis pinigais</t>
  </si>
  <si>
    <t>Socialinio draudimo įmokos</t>
  </si>
  <si>
    <t>2.2.</t>
  </si>
  <si>
    <t>Prekių ir paslaugų naudojimas</t>
  </si>
  <si>
    <t>2.2.1.1.1.01.</t>
  </si>
  <si>
    <t>Mityba</t>
  </si>
  <si>
    <t>2.2.1.1.1.02.</t>
  </si>
  <si>
    <t>2.2.1.1.1.05.</t>
  </si>
  <si>
    <t>Ryšių paslaugos</t>
  </si>
  <si>
    <t>2.2.1.1.1.06.</t>
  </si>
  <si>
    <t>2.2.1.1.1.07.</t>
  </si>
  <si>
    <t>Transporto išlaikymas</t>
  </si>
  <si>
    <t>Apranga ir patalynė</t>
  </si>
  <si>
    <t>2.2.1.1.1.08.</t>
  </si>
  <si>
    <t>Spaudiniai</t>
  </si>
  <si>
    <t>2.2.1.1.1.10.</t>
  </si>
  <si>
    <t>2.2.1.1.1.11.</t>
  </si>
  <si>
    <t>Kitos prekės</t>
  </si>
  <si>
    <t>Komandiruotės</t>
  </si>
  <si>
    <t>2.2.1.1.1.14.</t>
  </si>
  <si>
    <t>Ilgalaikio materialiojo ir nematerialiojo turto nuoma</t>
  </si>
  <si>
    <t>Ilgalaikio materialiojo turto einamasis remontas</t>
  </si>
  <si>
    <t>2.2.1.1.1.15.</t>
  </si>
  <si>
    <t>2.2.1.1.1.16.</t>
  </si>
  <si>
    <t>Ekonominė 
klasifikacija</t>
  </si>
  <si>
    <t>Kvalifikacijos kėlimas</t>
  </si>
  <si>
    <t>2.2.1.1.1.18.</t>
  </si>
  <si>
    <t>Apmokėjimas už turto vertinimo paslaugas</t>
  </si>
  <si>
    <t>2.2.1.1.1.20.</t>
  </si>
  <si>
    <t>Komunalinės paslaugos</t>
  </si>
  <si>
    <t>2.2.1.1.1.30.</t>
  </si>
  <si>
    <t>Kitos paslaugos</t>
  </si>
  <si>
    <t>2.3.</t>
  </si>
  <si>
    <t>Turto išlaidos</t>
  </si>
  <si>
    <t>2.3.1.2.1.3.</t>
  </si>
  <si>
    <t>Savivaldybių sumokėtos palūkanos</t>
  </si>
  <si>
    <t>2.7.</t>
  </si>
  <si>
    <t>Socialinės išmokos (pašalpos)</t>
  </si>
  <si>
    <t>2.7.2.</t>
  </si>
  <si>
    <t>Socialinė parama</t>
  </si>
  <si>
    <t>2.7.2.1.1.1.</t>
  </si>
  <si>
    <t>Socialinė parama pinigais</t>
  </si>
  <si>
    <t>2.7.2.1.1.2.</t>
  </si>
  <si>
    <t>Socialinė parama natūra</t>
  </si>
  <si>
    <t>2.7.3.</t>
  </si>
  <si>
    <t>Darbdavių socialinė parama</t>
  </si>
  <si>
    <t>2.7.3.1.1.1.</t>
  </si>
  <si>
    <t>Darbdavių socialinė parama pinigais</t>
  </si>
  <si>
    <t>2.8.</t>
  </si>
  <si>
    <t>Kitos išlaidos</t>
  </si>
  <si>
    <t>2.8.1.1.1.2.</t>
  </si>
  <si>
    <t>Kitiems einamiems tikslams</t>
  </si>
  <si>
    <t xml:space="preserve">Medikamentai (ir darbuotojų sveikatos tikrinimas) </t>
  </si>
  <si>
    <t>SANDORIAI DĖL MATERIALIOJO IR 
NEMATERIALIOJO TURTO BEI FINANSINIŲ ĮSIPAREIGOJIMŲ VYKDYMAS</t>
  </si>
  <si>
    <t>3.1.</t>
  </si>
  <si>
    <t>3.1.1.</t>
  </si>
  <si>
    <t>Ilgalaikio materialiojo turto kūrimas ir įsigijimas</t>
  </si>
  <si>
    <t>3.1.1.2.1.1.</t>
  </si>
  <si>
    <t>3.1.1.2.1.2.</t>
  </si>
  <si>
    <t>3.1.1.2.1.3.</t>
  </si>
  <si>
    <t>3.1.1.3.1.1.</t>
  </si>
  <si>
    <t>3.1.1.3.1.2.</t>
  </si>
  <si>
    <t>Gyvenamieji namai</t>
  </si>
  <si>
    <t>Negyvenamieji namai</t>
  </si>
  <si>
    <t>Kiti pastatai ir statiniai</t>
  </si>
  <si>
    <t>Transporto priemonės</t>
  </si>
  <si>
    <t>Kitos mašinos ir įrenginiai</t>
  </si>
  <si>
    <t>3.1.2.</t>
  </si>
  <si>
    <t>Nematerialiojo turto kūrimas ir įsigijimas</t>
  </si>
  <si>
    <t>3.1.2.1.1.5.</t>
  </si>
  <si>
    <t>Kitas nematerialusis turtas</t>
  </si>
  <si>
    <t>3.3.</t>
  </si>
  <si>
    <t>3.3.1.4.1.2.</t>
  </si>
  <si>
    <t>Ilgalaikės paskolos</t>
  </si>
  <si>
    <t>Materialiojo ir nematerialiojo turto įsigijimo 
išlaidos</t>
  </si>
  <si>
    <t>Išlaidos dėl finansinių įsipareigojimų  
vykdymo (paskolų grąžinimas)</t>
  </si>
  <si>
    <t>2.8.1.2.1.1.</t>
  </si>
  <si>
    <t>3.1.1.5.1.1.</t>
  </si>
  <si>
    <t>Kitas ilgalaikis materialusis turtas</t>
  </si>
  <si>
    <t>3.1.2.1.1.2.</t>
  </si>
  <si>
    <t>Kompiuterinė programinė įranga, kompiuterinės programinės įrangos licencijos</t>
  </si>
  <si>
    <t>Pajamų pavadinimas</t>
  </si>
  <si>
    <t>MOKESČIAI</t>
  </si>
  <si>
    <t>Gyventojų pajamų mokestis, iš jų:</t>
  </si>
  <si>
    <t>Gyventojų pajamų mokestis (gautas iš VMI)</t>
  </si>
  <si>
    <t>Turto mokesčiai, iš jų:</t>
  </si>
  <si>
    <t>Žemės mokestis</t>
  </si>
  <si>
    <t>Paveldimo turto mokestis</t>
  </si>
  <si>
    <t>Nekilnojamojo turto mokestis</t>
  </si>
  <si>
    <t>Prekių ir paslaugų mokesčiai, iš jų:</t>
  </si>
  <si>
    <t>Mokesčiai už aplinkos teršimą</t>
  </si>
  <si>
    <t>Valstybės rinkliavos</t>
  </si>
  <si>
    <t>Vietinės rinkliavos</t>
  </si>
  <si>
    <t>DOTACIJOS</t>
  </si>
  <si>
    <t>Dotacijos iš kitų valdymo lygių, iš jų:</t>
  </si>
  <si>
    <t>Mokinio krepšeliui finansuoti</t>
  </si>
  <si>
    <t>Bendrosios dotacijos kompensacija</t>
  </si>
  <si>
    <t>Kitos dotacijos ir lėšos iš kitų valdymo lygių</t>
  </si>
  <si>
    <t>KITOS PAJAMOS</t>
  </si>
  <si>
    <t>Turto pajamos, iš jų:</t>
  </si>
  <si>
    <t>Palūkanos už depozitus</t>
  </si>
  <si>
    <t>Mokesčiai už valstybinius gamtos išteklius</t>
  </si>
  <si>
    <t>Pajamos už prekes ir paslaugas, iš jų:</t>
  </si>
  <si>
    <t>Pajamos už patalpų nuomą</t>
  </si>
  <si>
    <t>Pajamos už atsitiktines paslaugas</t>
  </si>
  <si>
    <t>Pajamos iš baudų ir konfiskacijos</t>
  </si>
  <si>
    <t xml:space="preserve">Kitos neišvardytos pajamos </t>
  </si>
  <si>
    <t>IŠ VISO PAJAMŲ</t>
  </si>
  <si>
    <t>Nuomos mokestis už valstybinę žemę ir valstybinio 
vidaus vandenų fondo vandens telkinius</t>
  </si>
  <si>
    <t>Įmokos už išlaikymą švietimo, socialinės apsaugos ir 
kitose įstaigose</t>
  </si>
  <si>
    <t>Valstybinėms (valstybės perduotoms savivaldybėms)
funkcijoms atlikti</t>
  </si>
  <si>
    <t>____________________________________</t>
  </si>
  <si>
    <t>Europos Sąjungos struktūrinių fondų lėšos</t>
  </si>
  <si>
    <t>Dividendai</t>
  </si>
  <si>
    <t>3.1.1.1.1.1.</t>
  </si>
  <si>
    <t>Žemė</t>
  </si>
  <si>
    <t>Gyventojų pajamų mokestis savivaldybių išlaidų 
struktūros skirtumams išlyginti</t>
  </si>
  <si>
    <t>Gyventojų pajamų mokestis savivaldybių pajamoms 
iš gyventojų pajamų mokesčio išlyginti</t>
  </si>
  <si>
    <t>Mokestis už medžiojamųjų gyvūnų išteklius</t>
  </si>
  <si>
    <t>PATVIRTINTA</t>
  </si>
  <si>
    <t>Panevėžio rajono savivaldybės tarybos</t>
  </si>
  <si>
    <t>Pervedamos lėšos kapitalui formuoti</t>
  </si>
  <si>
    <t xml:space="preserve">                                            1 priedas</t>
  </si>
  <si>
    <t xml:space="preserve">                                                         PATVIRTINTA</t>
  </si>
  <si>
    <t xml:space="preserve">                                                                                            Panevėžio rajono savivaldybės tarybos </t>
  </si>
  <si>
    <t>Valstybės investicijų programoje numatytiems 
projektams finansuoti</t>
  </si>
  <si>
    <t>MATERIALIOJO IR NEMATERIALIOJO TURTO REALIZAVIMO PAJAMOS</t>
  </si>
  <si>
    <t>Ilgalaikio materialiojo turto realizavimo pajamos</t>
  </si>
  <si>
    <t>Atsargų realizavimo pajamos</t>
  </si>
  <si>
    <t xml:space="preserve"> PATVIRTINTA</t>
  </si>
  <si>
    <t xml:space="preserve">Įvykdymas 
</t>
  </si>
  <si>
    <t xml:space="preserve">Patvirtintas planas </t>
  </si>
  <si>
    <t xml:space="preserve">                                                         </t>
  </si>
  <si>
    <t xml:space="preserve">                                                 </t>
  </si>
  <si>
    <t xml:space="preserve">                                                                                               
                                                        </t>
  </si>
  <si>
    <t xml:space="preserve">                                                                                             </t>
  </si>
  <si>
    <t xml:space="preserve">PANEVĖŽIO RAJONO SAVIVALDYBĖS 2016 METŲ BIUDŽETO PAJAMŲ ĮVYKDYMO ATASKAITA </t>
  </si>
  <si>
    <t>(tūkst.eurų)</t>
  </si>
  <si>
    <t>Įvykdyta 
2016 m. gruodžio 31 d.</t>
  </si>
  <si>
    <t>8 019,0</t>
  </si>
  <si>
    <t>3 099,0</t>
  </si>
  <si>
    <t>2 628,0</t>
  </si>
  <si>
    <t>8 223,2</t>
  </si>
  <si>
    <t>9 916,1</t>
  </si>
  <si>
    <t>3 302,1</t>
  </si>
  <si>
    <t>1 538,4</t>
  </si>
  <si>
    <t>13 746,0</t>
  </si>
  <si>
    <t>13 950,2</t>
  </si>
  <si>
    <t>14 756,6</t>
  </si>
  <si>
    <t>14 558,0</t>
  </si>
  <si>
    <t>14 811,1</t>
  </si>
  <si>
    <t>15 852,6</t>
  </si>
  <si>
    <t>2 746,5</t>
  </si>
  <si>
    <t>2 680,3</t>
  </si>
  <si>
    <t>6 173,0</t>
  </si>
  <si>
    <t>6 153,9</t>
  </si>
  <si>
    <t>6 153,3</t>
  </si>
  <si>
    <t>Kita tikslinė dotacija</t>
  </si>
  <si>
    <t>1 077,5</t>
  </si>
  <si>
    <t>1 705,9</t>
  </si>
  <si>
    <t>11 712,0</t>
  </si>
  <si>
    <t>2 737,3</t>
  </si>
  <si>
    <t>1 706,0</t>
  </si>
  <si>
    <t>12 823,0</t>
  </si>
  <si>
    <t>12 764,5</t>
  </si>
  <si>
    <t>11 717,0</t>
  </si>
  <si>
    <t>12 904,0</t>
  </si>
  <si>
    <t>12 834,8</t>
  </si>
  <si>
    <t>Palūkanos už paskolas</t>
  </si>
  <si>
    <t>26 927,9</t>
  </si>
  <si>
    <t>28 459,7</t>
  </si>
  <si>
    <t>29 646,3</t>
  </si>
  <si>
    <t xml:space="preserve">PANEVĖŽIO RAJONO SAVIVALDYBĖS BIUDŽETO IŠLAIDŲ 2016 METŲ ĮVYKDYMAS 
PAGAL EKONOMINĘ KLASIFIKACIJĄ </t>
  </si>
  <si>
    <t>12 089,5</t>
  </si>
  <si>
    <t>3 744,4</t>
  </si>
  <si>
    <t>15 833,9</t>
  </si>
  <si>
    <t>1 557,7</t>
  </si>
  <si>
    <t>1 320,0</t>
  </si>
  <si>
    <t>1 060,3</t>
  </si>
  <si>
    <t>2.3.1.1.1.1.</t>
  </si>
  <si>
    <t>Asignavimų valdytojų sumokėtos palūkanos</t>
  </si>
  <si>
    <t>2 395,2</t>
  </si>
  <si>
    <t>5 574,4</t>
  </si>
  <si>
    <t>2 817,0</t>
  </si>
  <si>
    <t>2 822,3</t>
  </si>
  <si>
    <t>25 273,5</t>
  </si>
  <si>
    <t>1 136,1</t>
  </si>
  <si>
    <t>3.1.1.4.1.3.</t>
  </si>
  <si>
    <t>Kitos vertybės</t>
  </si>
  <si>
    <t>1 979,2</t>
  </si>
  <si>
    <t>2 058,3</t>
  </si>
  <si>
    <t>2 760,6</t>
  </si>
  <si>
    <t>28 034,1</t>
  </si>
  <si>
    <t>12 636,5</t>
  </si>
  <si>
    <t>3 925,5</t>
  </si>
  <si>
    <t>16 562,0</t>
  </si>
  <si>
    <t>1 684,3</t>
  </si>
  <si>
    <t>1 374,7</t>
  </si>
  <si>
    <t>2.3.1.2.1.1.</t>
  </si>
  <si>
    <t>2 371,8</t>
  </si>
  <si>
    <t>2 739,0</t>
  </si>
  <si>
    <t>1 201,0</t>
  </si>
  <si>
    <t>1 946,2</t>
  </si>
  <si>
    <t>3 477,1</t>
  </si>
  <si>
    <t>3 510,1</t>
  </si>
  <si>
    <t>4 212,4</t>
  </si>
  <si>
    <t>2 745,3</t>
  </si>
  <si>
    <t>5 600,5</t>
  </si>
  <si>
    <t>25 957,8</t>
  </si>
  <si>
    <t>30 170,2</t>
  </si>
  <si>
    <t>12 512,4</t>
  </si>
  <si>
    <t>3 881,1</t>
  </si>
  <si>
    <t>16 393,5</t>
  </si>
  <si>
    <t>1 662,1</t>
  </si>
  <si>
    <t>1 338,3</t>
  </si>
  <si>
    <t>5 271,2</t>
  </si>
  <si>
    <t>1 985,6</t>
  </si>
  <si>
    <t>2 330,0</t>
  </si>
  <si>
    <t>2 333,9</t>
  </si>
  <si>
    <t>24 969,1</t>
  </si>
  <si>
    <t>1 188,1</t>
  </si>
  <si>
    <t>1 910,6</t>
  </si>
  <si>
    <t>3 414,8</t>
  </si>
  <si>
    <t>3 434,1</t>
  </si>
  <si>
    <t>4 136,4</t>
  </si>
  <si>
    <t>29 105,5</t>
  </si>
  <si>
    <t xml:space="preserve">Panevėžio rajono savivaldybės tarybos </t>
  </si>
  <si>
    <t>Pajamos už patalpų nuomą (SP3)</t>
  </si>
  <si>
    <t>VISO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</si>
  <si>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</si>
  <si>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</si>
  <si>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</si>
  <si>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</si>
  <si>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</si>
  <si>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</si>
  <si>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</si>
  <si>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</si>
  <si>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</si>
  <si>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</si>
  <si>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</si>
  <si>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</si>
  <si>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</si>
  <si>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</si>
  <si>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</si>
  <si>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</si>
  <si>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</si>
  <si>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</si>
  <si>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</si>
  <si>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</si>
  <si>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</si>
  <si>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</si>
  <si>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</si>
  <si>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</si>
  <si>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</si>
  <si>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</si>
  <si>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</si>
  <si>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</si>
  <si>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</si>
  <si>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</si>
  <si>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</si>
  <si>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</si>
  <si>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Naujamiesčio gimnazija</t>
  </si>
  <si>
    <t>Velžio gimnazija</t>
  </si>
  <si>
    <t>Berčiūnų pagrindinė mokykla</t>
  </si>
  <si>
    <t>Dembavos progimnazija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</si>
  <si>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</si>
  <si>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</si>
  <si>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</si>
  <si>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</si>
  <si>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</si>
  <si>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Vadoklių pagrindinė mokykla</t>
  </si>
  <si>
    <t>Žibartonių pagrindinė mokykla</t>
  </si>
  <si>
    <t>Bernatonių mokykla-darželis</t>
  </si>
  <si>
    <t>Pažagienių mokykla-darželis</t>
  </si>
  <si>
    <t>Piniavos mokykla-darželis</t>
  </si>
  <si>
    <t>Velžio vaikų lopšelis-darželis</t>
  </si>
  <si>
    <t>Socialinių paslaugų centras</t>
  </si>
  <si>
    <t>Vaikų globos namai</t>
  </si>
  <si>
    <t>__________________________________</t>
  </si>
  <si>
    <t>2016 metų pajamos (Eur)</t>
  </si>
  <si>
    <t>patikslintas planas</t>
  </si>
  <si>
    <t>iš jų:</t>
  </si>
  <si>
    <t>įvykdymas</t>
  </si>
  <si>
    <t>Pajamos už atsitiktines 
 paslaugas (SP1)</t>
  </si>
  <si>
    <t>Įmokos už išlaikymą švietimo, socialinės apsaugos ir kitose įstaigose (SP2)</t>
  </si>
  <si>
    <t>Įstaigos pavadinimas</t>
  </si>
  <si>
    <t>PANEVĖŽIO RAJONO SAVIVALDYBĖS BIUDŽETINIŲ ĮSTAIGŲ 2016 M. PAJAMOS</t>
  </si>
  <si>
    <t xml:space="preserve">2 priedas </t>
  </si>
  <si>
    <t>Dembavos lopšelis-darželis „Smalsutis"</t>
  </si>
  <si>
    <t>Krekenavos lopšelis-darželis „Sigutė"</t>
  </si>
  <si>
    <t>Naujamiesčio lopšelis-darželis „Bitutė"</t>
  </si>
  <si>
    <t>Raguvos lopšelis-darželis „Skruzdėliukas"</t>
  </si>
  <si>
    <t>Ramygalos lopšelis-darželis „Gandriukas"</t>
  </si>
  <si>
    <t>Savivaldybės administracija</t>
  </si>
  <si>
    <t>Pajamos už atsitiktines paslaugas (SP1)</t>
  </si>
  <si>
    <t>Iš viso pajamų</t>
  </si>
  <si>
    <t>Asignavimų valdytojas</t>
  </si>
  <si>
    <t>Valstybės 
funkcijų klasifikacija</t>
  </si>
  <si>
    <t>Iš jų</t>
  </si>
  <si>
    <t>išlaidoms</t>
  </si>
  <si>
    <t>turtui</t>
  </si>
  <si>
    <t>iš viso</t>
  </si>
  <si>
    <t>iš jų darbo
užmokesčiui</t>
  </si>
  <si>
    <t>01 SAVIVALDYBĖS VALDYMO PROGRAMA</t>
  </si>
  <si>
    <t>Savivaldybės kontrolės ir audito tarnyba, iš viso</t>
  </si>
  <si>
    <t>savivaldybės biudžeto lėšos</t>
  </si>
  <si>
    <t>Savivaldybės administracija, iš viso</t>
  </si>
  <si>
    <t>valstybės biudžeto speciali tikslinė dotacija</t>
  </si>
  <si>
    <t>tikslinės lėšos (MMA padidinti)</t>
  </si>
  <si>
    <t>įstaigos pajamų lėšos</t>
  </si>
  <si>
    <t>savivaldybės biudžeto lėšos, iš viso</t>
  </si>
  <si>
    <t>institucijos išlaikymas (Meras, Mero pavaduotojas, Tarybos nariai)</t>
  </si>
  <si>
    <t>institucijos išlaikymas (Administracija)</t>
  </si>
  <si>
    <t>archyvinių dokumentų tvarkymas</t>
  </si>
  <si>
    <t>civilinės būklės aktų registravimas</t>
  </si>
  <si>
    <t>vaikų teisių apsauga</t>
  </si>
  <si>
    <t>jaunimo teisių apsauga</t>
  </si>
  <si>
    <t>pirminė teisinė pagalba</t>
  </si>
  <si>
    <t>kitos jokiai grupei nepriskirtos bendros valstybės paslaugos</t>
  </si>
  <si>
    <t xml:space="preserve">palūkanos už paskolas </t>
  </si>
  <si>
    <t>valstybės biudžeto speciali tikslinė dotacija, iš viso</t>
  </si>
  <si>
    <t>valstybės duomenų tvarkymas</t>
  </si>
  <si>
    <t>gyventojų registro tvarkymas</t>
  </si>
  <si>
    <t>valstybinės kalbos priežiūra</t>
  </si>
  <si>
    <t>gyvenamosios vietos deklaravimas</t>
  </si>
  <si>
    <t>tikslinės lėšos (MMA padidinti), iš viso</t>
  </si>
  <si>
    <t>įstaigos pajamų lėšos, iš viso</t>
  </si>
  <si>
    <t>karo prievolės ir mobilizacijos administravimas</t>
  </si>
  <si>
    <t>civilinės saugos reikalų ir paslaugų administravimas</t>
  </si>
  <si>
    <t>žemės ūkio funkcijų vykdymas</t>
  </si>
  <si>
    <t>darbo rinkos politikos rengimas ir įgyvendinimas</t>
  </si>
  <si>
    <t>2.4.</t>
  </si>
  <si>
    <t>institucijos išlaikymas (aptarnaujantis personalas)</t>
  </si>
  <si>
    <t>2.5.</t>
  </si>
  <si>
    <t>institucijos išlaikymas (Kultūros skyrius)</t>
  </si>
  <si>
    <t>2.6.</t>
  </si>
  <si>
    <t>institucijos išlaikymas (Švietimo skyrius)</t>
  </si>
  <si>
    <t>institucijos išlaikymas (Socialinės paramos skyrius)</t>
  </si>
  <si>
    <t>paramos su sunkia negalia administravimas</t>
  </si>
  <si>
    <t>paramos mokiniams administravimas</t>
  </si>
  <si>
    <t>laidojimo pašalpų administravimas</t>
  </si>
  <si>
    <t>socialinių darbuotojų, dirbančių su rizikos šeimomis, išlaikymas</t>
  </si>
  <si>
    <t>Savivaldybės administracija (Socialinės paramos skyrius), iš viso</t>
  </si>
  <si>
    <t>asmenų su sunkia negalia socialinė globa</t>
  </si>
  <si>
    <t xml:space="preserve">laidojimo pašalpos </t>
  </si>
  <si>
    <t>socialinė parama mokinio reikmenims įsigyti</t>
  </si>
  <si>
    <t>Seniūnijos, iš viso</t>
  </si>
  <si>
    <t>Priešgaisrinė tarnyba, iš viso</t>
  </si>
  <si>
    <t>Rajono socialinių paslaugų centras, iš viso</t>
  </si>
  <si>
    <t>Švietimo įstaigos, iš viso</t>
  </si>
  <si>
    <t xml:space="preserve">socialinė parama mokiniams </t>
  </si>
  <si>
    <t>6.1.</t>
  </si>
  <si>
    <t>Krekenavos Mykolo Antanaičio gimnazija, iš viso</t>
  </si>
  <si>
    <t>6.2.</t>
  </si>
  <si>
    <t>Paįstrio Juozo Zikaro gimnazija, iš viso</t>
  </si>
  <si>
    <t>6.3.</t>
  </si>
  <si>
    <t>Raguvos gimnazija, iš viso</t>
  </si>
  <si>
    <t>6.4.</t>
  </si>
  <si>
    <t>Velžio gimnazija, iš viso</t>
  </si>
  <si>
    <t>6.5.</t>
  </si>
  <si>
    <t>Ramygalos gimnazija, iš viso</t>
  </si>
  <si>
    <t>6.6.</t>
  </si>
  <si>
    <t>Naujamiesčio gimnazija, iš viso</t>
  </si>
  <si>
    <t>6.7.</t>
  </si>
  <si>
    <t>Smilgių gimnazija, iš viso</t>
  </si>
  <si>
    <t>6.8.</t>
  </si>
  <si>
    <t>Geležių pagrindinė mokykla, iš viso</t>
  </si>
  <si>
    <t>6.9.</t>
  </si>
  <si>
    <t>Berčiūnų pagrindinė mokykla, iš viso</t>
  </si>
  <si>
    <t>6.10.</t>
  </si>
  <si>
    <t>Dembavos progimnazija, iš viso</t>
  </si>
  <si>
    <t>6.11.</t>
  </si>
  <si>
    <t>Karsakiškio Strazdelio pagrindinė mokykla, iš viso</t>
  </si>
  <si>
    <t>6.12.</t>
  </si>
  <si>
    <t>Vadoklių pagrindinė mokykla, iš viso</t>
  </si>
  <si>
    <t>6.13.</t>
  </si>
  <si>
    <t>Paliūniškio pagrindinė mokykla, iš viso</t>
  </si>
  <si>
    <t>6.14.</t>
  </si>
  <si>
    <t>Upytės Antano Belazaro pagrindinė mokykla, iš viso</t>
  </si>
  <si>
    <t>6.15.</t>
  </si>
  <si>
    <t>Miežiškių pagrindinė mokykla, iš viso</t>
  </si>
  <si>
    <t>6.16.</t>
  </si>
  <si>
    <t>Žibartonių pagrindinė mokykla, iš viso</t>
  </si>
  <si>
    <t>6.17.</t>
  </si>
  <si>
    <t>Linkaučių pagrindinė mokykla, iš viso</t>
  </si>
  <si>
    <t>6.18.</t>
  </si>
  <si>
    <t>Bernatonių mokykla-darželis, iš viso</t>
  </si>
  <si>
    <t>6.19.</t>
  </si>
  <si>
    <t>Piniavos mokykla-darželis, iš viso</t>
  </si>
  <si>
    <t>6.20.</t>
  </si>
  <si>
    <t>Pažagienių mokykla-darželis, iš viso</t>
  </si>
  <si>
    <t>6.21.</t>
  </si>
  <si>
    <t>Krekenavos lopšelis-darželis „Sigutė", iš viso</t>
  </si>
  <si>
    <t>6.22.</t>
  </si>
  <si>
    <t>Dembavos lopšelis-darželis „Smalsutis", iš viso</t>
  </si>
  <si>
    <t>6.23.</t>
  </si>
  <si>
    <t>Naujamiesčio lopšelis-darželis „Bitutė", iš viso</t>
  </si>
  <si>
    <t>6.24.</t>
  </si>
  <si>
    <t>Ramygalos lopšelis - darželis „Gandriukas", iš viso</t>
  </si>
  <si>
    <t>6.25.</t>
  </si>
  <si>
    <t>Raguvos lopšelis - darželis „Skruzdėliukas", iš viso</t>
  </si>
  <si>
    <t>6.26.</t>
  </si>
  <si>
    <t>Velžio lopšelis-darželis, iš viso</t>
  </si>
  <si>
    <t>Kultūros centrai, iš viso</t>
  </si>
  <si>
    <t>Viešoji biblioteka, iš viso</t>
  </si>
  <si>
    <t>Iš viso 01 programa</t>
  </si>
  <si>
    <t>iš jų: savivaldybės biudžeto lėšos</t>
  </si>
  <si>
    <t>02 UGDYMO PROCESO IR KOKYBIŠKOS UGDYMOSI APLINKOS UŽTIKRINIMO PROGRAMA</t>
  </si>
  <si>
    <t>leidyba</t>
  </si>
  <si>
    <t>vaikų poilsio prevencinė ir socializacijos programa</t>
  </si>
  <si>
    <t>ikimokyklinis ugdymas</t>
  </si>
  <si>
    <t>priešmokyklinis ugdymas</t>
  </si>
  <si>
    <t>pagrindinis ugdymas</t>
  </si>
  <si>
    <t>vidurinis ugdymas</t>
  </si>
  <si>
    <t>studijų rėmimas</t>
  </si>
  <si>
    <t>neformalusis vaikų švietimas</t>
  </si>
  <si>
    <t>neformalusis suaugusiųjų švietimas</t>
  </si>
  <si>
    <t>bendrieji švietimo reikalai</t>
  </si>
  <si>
    <t>valstybės investicijų 2014-2016 metų programos lėšos</t>
  </si>
  <si>
    <t>tikslinės lėšos (Vyriausybės rezervas)</t>
  </si>
  <si>
    <t xml:space="preserve">ES struktūrinių fondų lėšos </t>
  </si>
  <si>
    <t>moksleivio krepšelio lėšos, iš viso</t>
  </si>
  <si>
    <t xml:space="preserve">įstaigos veiklos užtikrinimas </t>
  </si>
  <si>
    <t>valstybės lėšos</t>
  </si>
  <si>
    <t>moksleivio krepšelio lėšos</t>
  </si>
  <si>
    <t>tikslinės lėšos (Kultūros ir meno darbuotojų DU padidinti)</t>
  </si>
  <si>
    <t>tikslinės lėšos (Mokytojų skaičiaus optimizavimui)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</si>
  <si>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</si>
  <si>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</si>
  <si>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</si>
  <si>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</si>
  <si>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</si>
  <si>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</si>
  <si>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</si>
  <si>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</si>
  <si>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</si>
  <si>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</si>
  <si>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</si>
  <si>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</si>
  <si>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</si>
  <si>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</si>
  <si>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</si>
  <si>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Naujamiesčio lopšelis-darželis „Bitutė“, iš viso</t>
  </si>
  <si>
    <t>2.24.</t>
  </si>
  <si>
    <t>Raguvos lopšelis-darželis „Skruzdėliukas“, iš viso</t>
  </si>
  <si>
    <t>2.25.</t>
  </si>
  <si>
    <t>Ramygalos lopšelis-darželis „Gandriukas“, iš viso</t>
  </si>
  <si>
    <t>2.26.</t>
  </si>
  <si>
    <t>2.27.</t>
  </si>
  <si>
    <t>Pedagoginė psichologinė tarnyba, iš viso</t>
  </si>
  <si>
    <t>2.28.</t>
  </si>
  <si>
    <t>Muzikos mokykla, iš viso</t>
  </si>
  <si>
    <t>2.29.</t>
  </si>
  <si>
    <t>Švietimo centras, iš viso</t>
  </si>
  <si>
    <t>Kultūros įstaigos, iš viso</t>
  </si>
  <si>
    <t>Tiltagalių kultūros centras, iš viso</t>
  </si>
  <si>
    <t>3.2.</t>
  </si>
  <si>
    <t>Krekenavos kultūros centras, iš viso</t>
  </si>
  <si>
    <t>Smilgių kultūros centras, iš viso</t>
  </si>
  <si>
    <t>3.4.</t>
  </si>
  <si>
    <t>Paįstrio kultūros centras, iš viso</t>
  </si>
  <si>
    <t>3.5.</t>
  </si>
  <si>
    <t>Ramygalos kultūros centras, iš viso</t>
  </si>
  <si>
    <t>3.6.</t>
  </si>
  <si>
    <t>Naujamiesčio kultūros centras-dailės galerija, iš viso</t>
  </si>
  <si>
    <t>3.7.</t>
  </si>
  <si>
    <t>Miežiškių kultūros centras, iš viso</t>
  </si>
  <si>
    <t>3.8.</t>
  </si>
  <si>
    <t>Vadoklių kultūros centras, iš viso</t>
  </si>
  <si>
    <t>3.9.</t>
  </si>
  <si>
    <t>Liūdynės kultūros centras, iš viso</t>
  </si>
  <si>
    <t>3.10.</t>
  </si>
  <si>
    <t>Ėriškių kultūros centras, iš viso</t>
  </si>
  <si>
    <t>3.11.</t>
  </si>
  <si>
    <t>Šilagalio kultūros centras, iš viso</t>
  </si>
  <si>
    <t>3.12.</t>
  </si>
  <si>
    <t>Iš viso 02 programa</t>
  </si>
  <si>
    <t xml:space="preserve">moksleivio krepšelio lėšos </t>
  </si>
  <si>
    <t>moksleivio krepšelio lėšos (NVŠ)</t>
  </si>
  <si>
    <t>03 AKTYVAUS BENDRUOMENĖS GYVENIMO SKATINIMO PROGRAMA</t>
  </si>
  <si>
    <t>policijos įstaigos rėmimas</t>
  </si>
  <si>
    <t>poilsio ir sporto priemonės</t>
  </si>
  <si>
    <t>kitos kultūros ir meno įstaigos</t>
  </si>
  <si>
    <t>nevyriausybinių organizacijų rėmimas</t>
  </si>
  <si>
    <t>religinių bendrijų rėmimas</t>
  </si>
  <si>
    <t>jaunimo palankių paslaugų finansavimas</t>
  </si>
  <si>
    <t>kultūros renginių bendrasis finansavimas</t>
  </si>
  <si>
    <t>kultūros renginių rėmimas, organizavimas ir projektų kofinansavimas</t>
  </si>
  <si>
    <t>Raguvos kultūros centras, iš viso</t>
  </si>
  <si>
    <t>savivaldybės biudžeto lėšos (muziejai)</t>
  </si>
  <si>
    <t xml:space="preserve">įstaigos pajamų lėšos </t>
  </si>
  <si>
    <t xml:space="preserve">savivaldybės biudžeto lėšos, iš viso </t>
  </si>
  <si>
    <t>4.1.</t>
  </si>
  <si>
    <t>4.2.</t>
  </si>
  <si>
    <t>Iš viso 03 programa</t>
  </si>
  <si>
    <t>04 INFRASTRUKTŪROS PRIEŽIŪROS, MODERNIZAVIMO IR PLĖTROS PROGRAMA</t>
  </si>
  <si>
    <t>1.1.</t>
  </si>
  <si>
    <t>turto rinkos kainų nustatymas (teisinė registracija)</t>
  </si>
  <si>
    <t>ne elektros energija</t>
  </si>
  <si>
    <t>kelių transporto plėtra, kontrolė ir priežiūra</t>
  </si>
  <si>
    <t>geležinkelių transporto infrastruktūros renovacija ir plėtra</t>
  </si>
  <si>
    <t>daugiatiksliai plėtros projektai</t>
  </si>
  <si>
    <t>kelių priežiūros ir plėtros programa</t>
  </si>
  <si>
    <t>1.2.</t>
  </si>
  <si>
    <t>aplinkos tvarkymas</t>
  </si>
  <si>
    <t>1.3.</t>
  </si>
  <si>
    <t>gyvenamojo būsto plėtra</t>
  </si>
  <si>
    <t>komunalinio ūkio plėtra</t>
  </si>
  <si>
    <t>geriamojo vandens tiekimas</t>
  </si>
  <si>
    <t>gatvių apšvietimas</t>
  </si>
  <si>
    <t>1.4.</t>
  </si>
  <si>
    <t>kultūros vertybių apsauga</t>
  </si>
  <si>
    <t>iš jų: savivaldybės biudžeto lėšos, iš viso</t>
  </si>
  <si>
    <t>Karsakiškio seniūnija, iš viso</t>
  </si>
  <si>
    <t>Krekenavos seniūnija, iš viso</t>
  </si>
  <si>
    <t>Panevėžio seniūnija, iš viso</t>
  </si>
  <si>
    <t>Paįstrio seniūnija, iš viso</t>
  </si>
  <si>
    <t>Ramygalos seniūnija, iš viso</t>
  </si>
  <si>
    <t>Raguvos seniūnija, iš viso</t>
  </si>
  <si>
    <t>Miežiškių seniūnija, iš viso</t>
  </si>
  <si>
    <t>Naujamiesčio seniūnija, iš viso</t>
  </si>
  <si>
    <t>Upytės seniūnija, iš viso</t>
  </si>
  <si>
    <t>Smilgių seniūnija, iš viso</t>
  </si>
  <si>
    <t>Vadoklių seniūnija, iš viso</t>
  </si>
  <si>
    <t>Velžio seniūnija, iš viso</t>
  </si>
  <si>
    <t>Iš viso 04 programa</t>
  </si>
  <si>
    <t>05 SOCIALINĖS ATSKIRTIES MAŽINIMO PROGRAMA</t>
  </si>
  <si>
    <t>ES struktūrinių fondų lėšos</t>
  </si>
  <si>
    <t>tikslinės lėšos (palaikų pervežimui)</t>
  </si>
  <si>
    <t>socialinių paslaugų infrastruktūros plėtra</t>
  </si>
  <si>
    <t>socialinių darbuotojų išlaikymas</t>
  </si>
  <si>
    <t>valstybės lėšos, iš viso</t>
  </si>
  <si>
    <t>pirčių paslaugų kompensavimas</t>
  </si>
  <si>
    <t>privačių vežėjų išlaidų kompensavimas</t>
  </si>
  <si>
    <t>vienkartinių pašalpų rajono gyventojams, nukentėjusiems nuo 
gaisro, stichinių nelaimių, traumų, įvykusių nelaimingo atsitikimo metu, sunkios ligos gydymui, socialiai remtiniems asmenims, esant ypač sunkiai materialinei padėčiai, mokėjimas</t>
  </si>
  <si>
    <t>maisto iš intervencinių atsargų labiausiai nepasiturintiems 
asmenims teikimo organizavimas</t>
  </si>
  <si>
    <t>socialinės rizikos asmenų gydymosi nuo alkoholizmo paslaugų mokėjimas</t>
  </si>
  <si>
    <t>nenustatytos tapatybės asmenų, asmenų be nuolatinės gyvenamosios vietos, kai mirties faktas nustatytas Panevėžio rajono teritorijoje, palaikų laidojimo organizavimas</t>
  </si>
  <si>
    <t>gyvenamųjų patalpų ir aplinkos pritaikymas</t>
  </si>
  <si>
    <t>nevyriausybinių organizacijų įgyvendinamų projektų, nukreiptų 
į socialinės atskirties mažinimą ir rizikos grupių integravimo į visuomenę dalinis finansavimas</t>
  </si>
  <si>
    <t>meninės kūrybos švenčių-popiečių, išvykų, ekskursijų neįgaliesiems seniūnijose organizavimas ir finansavimas</t>
  </si>
  <si>
    <t>Tarptautinės vaikų gynimo dienos organizavimas</t>
  </si>
  <si>
    <t>neįgalių, senų asmenų, socialiai remtinų ir socialinės rizikos šeimų, globos įstaigų gyventojų sveikinimo ir pagerbimo įvairiomis progomis organizavimas</t>
  </si>
  <si>
    <t>būtinos medicininės slaugos paslaugų pensininkams, neįgaliems ar sunkiai sergantiems asmenims, kai slaugos paslaugų nefinansuoja ligonių kasa, dalinis apmokėjimas</t>
  </si>
  <si>
    <t>vaikų, netekusių tėvų globos, senų ir neįgalių asmenų, neturinčių nuolatinės gyvenamosios vietos, išlaikymo apskrities bei kitų savivaldybių globos įstaigose ir pensionatuose išlaidų apmokėjimas</t>
  </si>
  <si>
    <t>socialinių paslaugų, teikiamų "Vilties namuose" gyvenantiems sutrikusios psichikos rajono gyventojams, apmokėjimas</t>
  </si>
  <si>
    <t>socialinių paslaugų, teikiamų Panevėžio specialiojo ugdymo centre, apmokėjimas</t>
  </si>
  <si>
    <t>socialinėms pašalpoms išmokėti</t>
  </si>
  <si>
    <t>kompensacijoms už šildymą ir karštą vandenį</t>
  </si>
  <si>
    <t>Vaikų globos namai, iš viso</t>
  </si>
  <si>
    <t>Iš viso 05 programa</t>
  </si>
  <si>
    <t>06 SVEIKATOS APSAUGOS PROGRAMA</t>
  </si>
  <si>
    <t>specialioji sveikatos apsaugos programa</t>
  </si>
  <si>
    <t>Visuomenės sveikatos biuras, iš viso</t>
  </si>
  <si>
    <t>visuomenės sveikatos biuro veiklos užtikrinimas</t>
  </si>
  <si>
    <t>sveikatos priežiūra mokyklose</t>
  </si>
  <si>
    <t>Iš viso 06 programa</t>
  </si>
  <si>
    <t>07 APLINKOS APSAUGOS PROGRAMA</t>
  </si>
  <si>
    <t>gyvulinės kilmės atliekų utilizavimas</t>
  </si>
  <si>
    <t>aplinkos teršimo mažinimas</t>
  </si>
  <si>
    <t>biologinės įvairovės ir gamtos apsauga</t>
  </si>
  <si>
    <t>specialioji aplinkos apsaugos programa</t>
  </si>
  <si>
    <t>Iš viso 07 programa</t>
  </si>
  <si>
    <t>08 EKONOMINIO KONKURENCINGUMO DIDINIMO PROGRAMA</t>
  </si>
  <si>
    <t>smulkaus ir vidutinio verslo rėmimas</t>
  </si>
  <si>
    <t>žemės priežiūra</t>
  </si>
  <si>
    <t xml:space="preserve">kompensacijos, dotacijos, paskolos arba subsidijos žemės ūkio
subjektams, vykdantiems žemės ūkio veiklą </t>
  </si>
  <si>
    <t>turizmo veiklos rėmimas</t>
  </si>
  <si>
    <t>muziejai ir parodų salės</t>
  </si>
  <si>
    <t>Iš viso 08 programa</t>
  </si>
  <si>
    <t xml:space="preserve">Iš viso </t>
  </si>
  <si>
    <t xml:space="preserve">                                                              </t>
  </si>
  <si>
    <t>___________________________________________</t>
  </si>
  <si>
    <t>Eil. 
Nr.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</si>
  <si>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</si>
  <si>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</si>
  <si>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</si>
  <si>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</si>
  <si>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</si>
  <si>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</si>
  <si>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</si>
  <si>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</si>
  <si>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</si>
  <si>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</si>
  <si>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</si>
  <si>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</si>
  <si>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</si>
  <si>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</si>
  <si>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</si>
  <si>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</si>
  <si>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</si>
  <si>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</si>
  <si>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</si>
  <si>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</si>
  <si>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</si>
  <si>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</si>
  <si>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</si>
  <si>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</si>
  <si>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</si>
  <si>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</si>
  <si>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</si>
  <si>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</si>
  <si>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</si>
  <si>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</si>
  <si>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</si>
  <si>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</si>
  <si>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</si>
  <si>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</si>
  <si>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</si>
  <si>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</si>
  <si>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</si>
  <si>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</si>
  <si>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</si>
  <si>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</si>
  <si>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</si>
  <si>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</si>
  <si>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</si>
  <si>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</si>
  <si>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</si>
  <si>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 xml:space="preserve">iš jų: biudžeto lėšų likutis (paskolų grąžinimui) </t>
  </si>
  <si>
    <t>biudžeto lėšų likutis</t>
  </si>
  <si>
    <t>įstaigos pajamų lėšų likutis</t>
  </si>
  <si>
    <t xml:space="preserve">iš jų: biudžeto lėšų likutis </t>
  </si>
  <si>
    <t xml:space="preserve">biudžeto lėšų likutis </t>
  </si>
  <si>
    <t>Paįstrio Juozo Zikaro gimazija</t>
  </si>
  <si>
    <t>iš jų: biudžeto lėšų likutis</t>
  </si>
  <si>
    <t>Velžio vaikų lopšelis-darželis, iš viso</t>
  </si>
  <si>
    <t>Naujamiesčio kultūros centras-dailės galerija</t>
  </si>
  <si>
    <t>Rajono socialinių paslaugų centras</t>
  </si>
  <si>
    <t>sveikatos apsaugos rėmimo specialiosios programos likutis</t>
  </si>
  <si>
    <t>iš jų: sveikatos apsaugos rėmimo specialiosios programos likutis</t>
  </si>
  <si>
    <t>aplinkos apsaugos rėmimo specialiosios programos likutis</t>
  </si>
  <si>
    <t>iš jų: aplinkos apsaugos rėmimo specialiosios programos likutis</t>
  </si>
  <si>
    <t>______________________________________</t>
  </si>
  <si>
    <t>iš jų</t>
  </si>
  <si>
    <t>Įvykdymas</t>
  </si>
  <si>
    <t>savivaldybės biudžeto lėšos (bibliotekos)</t>
  </si>
  <si>
    <t>(Eur)</t>
  </si>
  <si>
    <t>PANEVĖŽIO RAJONO SAVIVALDYBĖS 2016 METŲ BIUDŽETO ĮVYKDYMAS</t>
  </si>
  <si>
    <t>PANEVĖŽIO RAJONO SAVIVALDYBĖS 2016 METŲ KITŲ FINANSAVIMO ŠALTINIŲ ĮVYKDYMAS</t>
  </si>
  <si>
    <t xml:space="preserve"> 3 priedas</t>
  </si>
  <si>
    <t>4 priedas</t>
  </si>
  <si>
    <t>5 priedas</t>
  </si>
  <si>
    <t xml:space="preserve">                                                                                          2017 m. birželio 22 d. sprendimu Nr. T- 136</t>
  </si>
  <si>
    <t>2017 m. birželio 22 d. sprendimu Nr. T-136</t>
  </si>
  <si>
    <t>2017 m. birželio 22 d.   sprendimu Nr. T-136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</si>
</sst>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sz val="9"/>
      <name val="Times New Roman"/>
      <family val="1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9"/>
      <color indexed="56"/>
      <name val="Calibri"/>
      <family val="2"/>
      <charset val="186"/>
    </font>
    <font>
      <b/>
      <sz val="10"/>
      <color indexed="56"/>
      <name val="Calibri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11"/>
      <color rgb="FF0061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51"/>
        <bgColor indexed="13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41"/>
      </patternFill>
    </fill>
    <fill>
      <patternFill patternType="solid">
        <fgColor rgb="FFFFC000"/>
        <bgColor indexed="13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</cellStyleXfs>
  <cellXfs count="40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0" xfId="0" applyFont="1"/>
    <xf numFmtId="0" fontId="3" fillId="7" borderId="0" xfId="0" applyFont="1" applyFill="1"/>
    <xf numFmtId="164" fontId="1" fillId="0" borderId="1" xfId="0" applyNumberFormat="1" applyFont="1" applyBorder="1" applyAlignment="1">
      <alignment horizontal="right"/>
    </xf>
    <xf numFmtId="164" fontId="1" fillId="7" borderId="1" xfId="0" applyNumberFormat="1" applyFont="1" applyFill="1" applyBorder="1" applyAlignment="1">
      <alignment horizontal="right"/>
    </xf>
    <xf numFmtId="164" fontId="2" fillId="8" borderId="1" xfId="0" applyNumberFormat="1" applyFont="1" applyFill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right"/>
    </xf>
    <xf numFmtId="164" fontId="6" fillId="0" borderId="0" xfId="0" applyNumberFormat="1" applyFont="1" applyAlignment="1"/>
    <xf numFmtId="0" fontId="1" fillId="7" borderId="1" xfId="0" applyFont="1" applyFill="1" applyBorder="1"/>
    <xf numFmtId="164" fontId="26" fillId="7" borderId="1" xfId="0" applyNumberFormat="1" applyFont="1" applyFill="1" applyBorder="1"/>
    <xf numFmtId="1" fontId="26" fillId="7" borderId="1" xfId="0" applyNumberFormat="1" applyFont="1" applyFill="1" applyBorder="1"/>
    <xf numFmtId="1" fontId="1" fillId="7" borderId="1" xfId="0" applyNumberFormat="1" applyFont="1" applyFill="1" applyBorder="1"/>
    <xf numFmtId="164" fontId="1" fillId="7" borderId="1" xfId="0" applyNumberFormat="1" applyFont="1" applyFill="1" applyBorder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/>
    <xf numFmtId="1" fontId="2" fillId="8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8" borderId="1" xfId="0" applyFont="1" applyFill="1" applyBorder="1" applyAlignment="1">
      <alignment wrapText="1"/>
    </xf>
    <xf numFmtId="164" fontId="2" fillId="8" borderId="1" xfId="0" applyNumberFormat="1" applyFont="1" applyFill="1" applyBorder="1"/>
    <xf numFmtId="0" fontId="2" fillId="8" borderId="1" xfId="0" applyFont="1" applyFill="1" applyBorder="1" applyAlignment="1">
      <alignment horizontal="right"/>
    </xf>
    <xf numFmtId="0" fontId="1" fillId="7" borderId="1" xfId="0" applyFont="1" applyFill="1" applyBorder="1" applyAlignment="1">
      <alignment horizontal="right"/>
    </xf>
    <xf numFmtId="1" fontId="2" fillId="7" borderId="1" xfId="0" applyNumberFormat="1" applyFont="1" applyFill="1" applyBorder="1"/>
    <xf numFmtId="164" fontId="1" fillId="0" borderId="0" xfId="0" applyNumberFormat="1" applyFont="1" applyAlignment="1"/>
    <xf numFmtId="164" fontId="1" fillId="0" borderId="0" xfId="0" applyNumberFormat="1" applyFont="1" applyAlignment="1">
      <alignment horizontal="right"/>
    </xf>
    <xf numFmtId="0" fontId="26" fillId="0" borderId="0" xfId="0" applyFont="1"/>
    <xf numFmtId="0" fontId="27" fillId="0" borderId="1" xfId="0" applyFont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/>
    <xf numFmtId="0" fontId="27" fillId="7" borderId="2" xfId="0" applyFont="1" applyFill="1" applyBorder="1" applyAlignment="1">
      <alignment horizontal="center" vertical="center" wrapText="1"/>
    </xf>
    <xf numFmtId="164" fontId="26" fillId="7" borderId="2" xfId="0" applyNumberFormat="1" applyFont="1" applyFill="1" applyBorder="1"/>
    <xf numFmtId="1" fontId="26" fillId="7" borderId="2" xfId="0" applyNumberFormat="1" applyFont="1" applyFill="1" applyBorder="1"/>
    <xf numFmtId="164" fontId="1" fillId="7" borderId="2" xfId="0" applyNumberFormat="1" applyFont="1" applyFill="1" applyBorder="1"/>
    <xf numFmtId="0" fontId="26" fillId="7" borderId="2" xfId="0" applyFont="1" applyFill="1" applyBorder="1"/>
    <xf numFmtId="0" fontId="27" fillId="0" borderId="3" xfId="0" applyFont="1" applyBorder="1" applyAlignment="1">
      <alignment horizontal="center" vertical="center"/>
    </xf>
    <xf numFmtId="2" fontId="26" fillId="0" borderId="3" xfId="0" applyNumberFormat="1" applyFont="1" applyBorder="1"/>
    <xf numFmtId="164" fontId="28" fillId="8" borderId="1" xfId="0" applyNumberFormat="1" applyFont="1" applyFill="1" applyBorder="1"/>
    <xf numFmtId="164" fontId="28" fillId="8" borderId="2" xfId="0" applyNumberFormat="1" applyFont="1" applyFill="1" applyBorder="1"/>
    <xf numFmtId="2" fontId="2" fillId="8" borderId="3" xfId="0" applyNumberFormat="1" applyFont="1" applyFill="1" applyBorder="1"/>
    <xf numFmtId="2" fontId="28" fillId="8" borderId="1" xfId="0" applyNumberFormat="1" applyFont="1" applyFill="1" applyBorder="1"/>
    <xf numFmtId="0" fontId="9" fillId="0" borderId="0" xfId="0" applyFont="1"/>
    <xf numFmtId="0" fontId="0" fillId="2" borderId="0" xfId="0" applyFill="1"/>
    <xf numFmtId="0" fontId="10" fillId="2" borderId="4" xfId="0" applyFont="1" applyFill="1" applyBorder="1"/>
    <xf numFmtId="49" fontId="10" fillId="2" borderId="4" xfId="0" applyNumberFormat="1" applyFont="1" applyFill="1" applyBorder="1" applyAlignment="1">
      <alignment horizontal="right"/>
    </xf>
    <xf numFmtId="164" fontId="10" fillId="2" borderId="4" xfId="0" applyNumberFormat="1" applyFont="1" applyFill="1" applyBorder="1"/>
    <xf numFmtId="1" fontId="10" fillId="2" borderId="4" xfId="0" applyNumberFormat="1" applyFont="1" applyFill="1" applyBorder="1"/>
    <xf numFmtId="0" fontId="7" fillId="9" borderId="4" xfId="0" applyFont="1" applyFill="1" applyBorder="1"/>
    <xf numFmtId="49" fontId="7" fillId="9" borderId="4" xfId="0" applyNumberFormat="1" applyFont="1" applyFill="1" applyBorder="1" applyAlignment="1">
      <alignment horizontal="right"/>
    </xf>
    <xf numFmtId="0" fontId="5" fillId="0" borderId="0" xfId="1"/>
    <xf numFmtId="0" fontId="10" fillId="2" borderId="4" xfId="0" applyFont="1" applyFill="1" applyBorder="1" applyAlignment="1">
      <alignment horizontal="left"/>
    </xf>
    <xf numFmtId="164" fontId="7" fillId="0" borderId="0" xfId="0" applyNumberFormat="1" applyFont="1" applyFill="1" applyBorder="1"/>
    <xf numFmtId="0" fontId="10" fillId="0" borderId="0" xfId="0" applyFont="1" applyFill="1" applyBorder="1"/>
    <xf numFmtId="164" fontId="10" fillId="0" borderId="0" xfId="0" applyNumberFormat="1" applyFont="1" applyFill="1" applyBorder="1"/>
    <xf numFmtId="0" fontId="12" fillId="0" borderId="0" xfId="0" applyFont="1" applyFill="1" applyBorder="1"/>
    <xf numFmtId="49" fontId="12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12" fillId="0" borderId="0" xfId="0" applyNumberFormat="1" applyFont="1" applyFill="1" applyBorder="1"/>
    <xf numFmtId="0" fontId="1" fillId="0" borderId="0" xfId="0" applyFont="1" applyBorder="1" applyAlignment="1">
      <alignment horizontal="center" vertical="top" wrapText="1"/>
    </xf>
    <xf numFmtId="0" fontId="10" fillId="0" borderId="4" xfId="0" applyFont="1" applyFill="1" applyBorder="1" applyAlignment="1">
      <alignment horizontal="left"/>
    </xf>
    <xf numFmtId="1" fontId="10" fillId="2" borderId="4" xfId="0" applyNumberFormat="1" applyFont="1" applyFill="1" applyBorder="1" applyAlignment="1">
      <alignment horizontal="right"/>
    </xf>
    <xf numFmtId="0" fontId="2" fillId="3" borderId="5" xfId="0" applyFont="1" applyFill="1" applyBorder="1"/>
    <xf numFmtId="0" fontId="0" fillId="7" borderId="0" xfId="0" applyFill="1"/>
    <xf numFmtId="0" fontId="0" fillId="0" borderId="0" xfId="0" applyAlignment="1">
      <alignment horizontal="left"/>
    </xf>
    <xf numFmtId="0" fontId="2" fillId="3" borderId="6" xfId="0" applyFont="1" applyFill="1" applyBorder="1"/>
    <xf numFmtId="0" fontId="10" fillId="0" borderId="0" xfId="0" applyFont="1"/>
    <xf numFmtId="2" fontId="10" fillId="2" borderId="4" xfId="0" applyNumberFormat="1" applyFont="1" applyFill="1" applyBorder="1"/>
    <xf numFmtId="2" fontId="8" fillId="2" borderId="4" xfId="1" applyNumberFormat="1" applyFont="1" applyFill="1" applyBorder="1" applyAlignment="1" applyProtection="1"/>
    <xf numFmtId="2" fontId="11" fillId="2" borderId="4" xfId="1" applyNumberFormat="1" applyFont="1" applyFill="1" applyBorder="1" applyAlignment="1" applyProtection="1"/>
    <xf numFmtId="0" fontId="13" fillId="0" borderId="0" xfId="0" applyFont="1"/>
    <xf numFmtId="0" fontId="4" fillId="0" borderId="0" xfId="0" applyFont="1" applyBorder="1" applyAlignment="1">
      <alignment horizontal="center" wrapText="1"/>
    </xf>
    <xf numFmtId="2" fontId="2" fillId="3" borderId="6" xfId="0" applyNumberFormat="1" applyFont="1" applyFill="1" applyBorder="1"/>
    <xf numFmtId="2" fontId="2" fillId="3" borderId="7" xfId="0" applyNumberFormat="1" applyFont="1" applyFill="1" applyBorder="1"/>
    <xf numFmtId="2" fontId="2" fillId="3" borderId="5" xfId="0" applyNumberFormat="1" applyFont="1" applyFill="1" applyBorder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2" fontId="8" fillId="2" borderId="8" xfId="1" applyNumberFormat="1" applyFont="1" applyFill="1" applyBorder="1" applyAlignment="1" applyProtection="1"/>
    <xf numFmtId="49" fontId="7" fillId="9" borderId="8" xfId="0" applyNumberFormat="1" applyFont="1" applyFill="1" applyBorder="1" applyAlignment="1">
      <alignment horizontal="right"/>
    </xf>
    <xf numFmtId="0" fontId="7" fillId="9" borderId="8" xfId="0" applyFont="1" applyFill="1" applyBorder="1"/>
    <xf numFmtId="0" fontId="15" fillId="2" borderId="8" xfId="1" applyNumberFormat="1" applyFont="1" applyFill="1" applyBorder="1" applyAlignment="1" applyProtection="1"/>
    <xf numFmtId="49" fontId="15" fillId="2" borderId="8" xfId="1" applyNumberFormat="1" applyFont="1" applyFill="1" applyBorder="1" applyAlignment="1" applyProtection="1">
      <alignment horizontal="right"/>
    </xf>
    <xf numFmtId="2" fontId="15" fillId="2" borderId="8" xfId="1" applyNumberFormat="1" applyFont="1" applyFill="1" applyBorder="1" applyAlignment="1" applyProtection="1"/>
    <xf numFmtId="1" fontId="15" fillId="2" borderId="8" xfId="1" applyNumberFormat="1" applyFont="1" applyFill="1" applyBorder="1" applyAlignment="1" applyProtection="1"/>
    <xf numFmtId="0" fontId="16" fillId="2" borderId="4" xfId="0" applyFont="1" applyFill="1" applyBorder="1"/>
    <xf numFmtId="49" fontId="16" fillId="2" borderId="4" xfId="0" applyNumberFormat="1" applyFont="1" applyFill="1" applyBorder="1" applyAlignment="1">
      <alignment horizontal="right"/>
    </xf>
    <xf numFmtId="2" fontId="16" fillId="2" borderId="4" xfId="0" applyNumberFormat="1" applyFont="1" applyFill="1" applyBorder="1"/>
    <xf numFmtId="0" fontId="15" fillId="2" borderId="4" xfId="1" applyNumberFormat="1" applyFont="1" applyFill="1" applyBorder="1" applyAlignment="1" applyProtection="1"/>
    <xf numFmtId="2" fontId="15" fillId="2" borderId="4" xfId="1" applyNumberFormat="1" applyFont="1" applyFill="1" applyBorder="1" applyAlignment="1" applyProtection="1"/>
    <xf numFmtId="0" fontId="17" fillId="9" borderId="4" xfId="0" applyFont="1" applyFill="1" applyBorder="1"/>
    <xf numFmtId="49" fontId="17" fillId="9" borderId="4" xfId="0" applyNumberFormat="1" applyFont="1" applyFill="1" applyBorder="1" applyAlignment="1">
      <alignment horizontal="right"/>
    </xf>
    <xf numFmtId="2" fontId="17" fillId="9" borderId="4" xfId="0" applyNumberFormat="1" applyFont="1" applyFill="1" applyBorder="1"/>
    <xf numFmtId="0" fontId="29" fillId="7" borderId="33" xfId="2" applyFont="1" applyFill="1" applyBorder="1" applyAlignment="1">
      <alignment vertical="center"/>
    </xf>
    <xf numFmtId="49" fontId="29" fillId="7" borderId="33" xfId="2" applyNumberFormat="1" applyFont="1" applyFill="1" applyBorder="1" applyAlignment="1">
      <alignment horizontal="right" vertical="center"/>
    </xf>
    <xf numFmtId="2" fontId="29" fillId="7" borderId="33" xfId="2" applyNumberFormat="1" applyFont="1" applyFill="1" applyBorder="1" applyAlignment="1">
      <alignment vertical="center"/>
    </xf>
    <xf numFmtId="0" fontId="19" fillId="9" borderId="4" xfId="0" applyFont="1" applyFill="1" applyBorder="1" applyAlignment="1">
      <alignment horizontal="left"/>
    </xf>
    <xf numFmtId="49" fontId="19" fillId="9" borderId="4" xfId="0" applyNumberFormat="1" applyFont="1" applyFill="1" applyBorder="1" applyAlignment="1">
      <alignment horizontal="right"/>
    </xf>
    <xf numFmtId="2" fontId="19" fillId="9" borderId="4" xfId="0" applyNumberFormat="1" applyFont="1" applyFill="1" applyBorder="1"/>
    <xf numFmtId="0" fontId="29" fillId="7" borderId="4" xfId="2" applyFont="1" applyFill="1" applyBorder="1" applyAlignment="1">
      <alignment vertical="center"/>
    </xf>
    <xf numFmtId="49" fontId="29" fillId="7" borderId="4" xfId="2" applyNumberFormat="1" applyFont="1" applyFill="1" applyBorder="1" applyAlignment="1">
      <alignment horizontal="right" vertical="center"/>
    </xf>
    <xf numFmtId="2" fontId="29" fillId="7" borderId="4" xfId="2" applyNumberFormat="1" applyFont="1" applyFill="1" applyBorder="1" applyAlignment="1">
      <alignment vertical="center"/>
    </xf>
    <xf numFmtId="0" fontId="29" fillId="7" borderId="4" xfId="2" applyFont="1" applyFill="1" applyBorder="1"/>
    <xf numFmtId="49" fontId="29" fillId="7" borderId="4" xfId="2" applyNumberFormat="1" applyFont="1" applyFill="1" applyBorder="1" applyAlignment="1">
      <alignment horizontal="right"/>
    </xf>
    <xf numFmtId="2" fontId="29" fillId="7" borderId="4" xfId="2" applyNumberFormat="1" applyFont="1" applyFill="1" applyBorder="1"/>
    <xf numFmtId="1" fontId="17" fillId="9" borderId="4" xfId="0" applyNumberFormat="1" applyFont="1" applyFill="1" applyBorder="1"/>
    <xf numFmtId="164" fontId="17" fillId="9" borderId="4" xfId="0" applyNumberFormat="1" applyFont="1" applyFill="1" applyBorder="1"/>
    <xf numFmtId="164" fontId="29" fillId="7" borderId="4" xfId="2" applyNumberFormat="1" applyFont="1" applyFill="1" applyBorder="1" applyAlignment="1">
      <alignment vertical="center"/>
    </xf>
    <xf numFmtId="1" fontId="29" fillId="7" borderId="4" xfId="2" applyNumberFormat="1" applyFont="1" applyFill="1" applyBorder="1" applyAlignment="1">
      <alignment vertical="center"/>
    </xf>
    <xf numFmtId="164" fontId="19" fillId="9" borderId="4" xfId="0" applyNumberFormat="1" applyFont="1" applyFill="1" applyBorder="1"/>
    <xf numFmtId="1" fontId="19" fillId="9" borderId="4" xfId="0" applyNumberFormat="1" applyFont="1" applyFill="1" applyBorder="1"/>
    <xf numFmtId="49" fontId="15" fillId="2" borderId="4" xfId="1" applyNumberFormat="1" applyFont="1" applyFill="1" applyBorder="1" applyAlignment="1" applyProtection="1">
      <alignment horizontal="right"/>
    </xf>
    <xf numFmtId="164" fontId="15" fillId="2" borderId="4" xfId="1" applyNumberFormat="1" applyFont="1" applyFill="1" applyBorder="1" applyAlignment="1" applyProtection="1"/>
    <xf numFmtId="1" fontId="15" fillId="2" borderId="4" xfId="1" applyNumberFormat="1" applyFont="1" applyFill="1" applyBorder="1" applyAlignment="1" applyProtection="1"/>
    <xf numFmtId="0" fontId="29" fillId="7" borderId="4" xfId="3" applyFont="1" applyFill="1" applyBorder="1" applyAlignment="1">
      <alignment vertical="center"/>
    </xf>
    <xf numFmtId="49" fontId="29" fillId="7" borderId="4" xfId="3" applyNumberFormat="1" applyFont="1" applyFill="1" applyBorder="1" applyAlignment="1">
      <alignment horizontal="right"/>
    </xf>
    <xf numFmtId="164" fontId="29" fillId="7" borderId="4" xfId="3" applyNumberFormat="1" applyFont="1" applyFill="1" applyBorder="1" applyAlignment="1">
      <alignment vertical="center"/>
    </xf>
    <xf numFmtId="2" fontId="29" fillId="7" borderId="4" xfId="3" applyNumberFormat="1" applyFont="1" applyFill="1" applyBorder="1" applyAlignment="1">
      <alignment vertical="center"/>
    </xf>
    <xf numFmtId="0" fontId="20" fillId="2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164" fontId="16" fillId="2" borderId="4" xfId="0" applyNumberFormat="1" applyFont="1" applyFill="1" applyBorder="1"/>
    <xf numFmtId="49" fontId="14" fillId="2" borderId="4" xfId="1" applyNumberFormat="1" applyFont="1" applyFill="1" applyBorder="1" applyAlignment="1" applyProtection="1">
      <alignment horizontal="right"/>
    </xf>
    <xf numFmtId="1" fontId="16" fillId="2" borderId="4" xfId="0" applyNumberFormat="1" applyFont="1" applyFill="1" applyBorder="1"/>
    <xf numFmtId="2" fontId="16" fillId="2" borderId="5" xfId="0" applyNumberFormat="1" applyFont="1" applyFill="1" applyBorder="1"/>
    <xf numFmtId="1" fontId="16" fillId="2" borderId="5" xfId="0" applyNumberFormat="1" applyFont="1" applyFill="1" applyBorder="1"/>
    <xf numFmtId="1" fontId="19" fillId="9" borderId="9" xfId="0" applyNumberFormat="1" applyFont="1" applyFill="1" applyBorder="1"/>
    <xf numFmtId="0" fontId="19" fillId="0" borderId="1" xfId="0" applyFont="1" applyBorder="1"/>
    <xf numFmtId="0" fontId="17" fillId="2" borderId="8" xfId="0" applyFont="1" applyFill="1" applyBorder="1"/>
    <xf numFmtId="2" fontId="19" fillId="9" borderId="5" xfId="0" applyNumberFormat="1" applyFont="1" applyFill="1" applyBorder="1"/>
    <xf numFmtId="1" fontId="16" fillId="2" borderId="9" xfId="0" applyNumberFormat="1" applyFont="1" applyFill="1" applyBorder="1"/>
    <xf numFmtId="2" fontId="19" fillId="9" borderId="1" xfId="0" applyNumberFormat="1" applyFont="1" applyFill="1" applyBorder="1"/>
    <xf numFmtId="49" fontId="19" fillId="0" borderId="10" xfId="0" applyNumberFormat="1" applyFont="1" applyFill="1" applyBorder="1" applyAlignment="1">
      <alignment horizontal="right"/>
    </xf>
    <xf numFmtId="1" fontId="17" fillId="9" borderId="9" xfId="0" applyNumberFormat="1" applyFont="1" applyFill="1" applyBorder="1"/>
    <xf numFmtId="2" fontId="17" fillId="9" borderId="1" xfId="0" applyNumberFormat="1" applyFont="1" applyFill="1" applyBorder="1"/>
    <xf numFmtId="1" fontId="17" fillId="9" borderId="1" xfId="0" applyNumberFormat="1" applyFont="1" applyFill="1" applyBorder="1"/>
    <xf numFmtId="1" fontId="17" fillId="9" borderId="11" xfId="0" applyNumberFormat="1" applyFont="1" applyFill="1" applyBorder="1"/>
    <xf numFmtId="2" fontId="16" fillId="2" borderId="8" xfId="0" applyNumberFormat="1" applyFont="1" applyFill="1" applyBorder="1"/>
    <xf numFmtId="1" fontId="16" fillId="2" borderId="8" xfId="0" applyNumberFormat="1" applyFont="1" applyFill="1" applyBorder="1"/>
    <xf numFmtId="2" fontId="19" fillId="2" borderId="8" xfId="0" applyNumberFormat="1" applyFont="1" applyFill="1" applyBorder="1"/>
    <xf numFmtId="2" fontId="17" fillId="2" borderId="4" xfId="0" applyNumberFormat="1" applyFont="1" applyFill="1" applyBorder="1" applyAlignment="1">
      <alignment horizontal="right"/>
    </xf>
    <xf numFmtId="2" fontId="16" fillId="2" borderId="4" xfId="0" applyNumberFormat="1" applyFont="1" applyFill="1" applyBorder="1" applyAlignment="1">
      <alignment horizontal="right"/>
    </xf>
    <xf numFmtId="2" fontId="19" fillId="2" borderId="4" xfId="0" applyNumberFormat="1" applyFont="1" applyFill="1" applyBorder="1" applyAlignment="1">
      <alignment horizontal="right"/>
    </xf>
    <xf numFmtId="2" fontId="19" fillId="2" borderId="8" xfId="0" applyNumberFormat="1" applyFont="1" applyFill="1" applyBorder="1" applyAlignment="1">
      <alignment horizontal="right"/>
    </xf>
    <xf numFmtId="0" fontId="7" fillId="3" borderId="4" xfId="0" applyFont="1" applyFill="1" applyBorder="1"/>
    <xf numFmtId="164" fontId="7" fillId="3" borderId="4" xfId="0" applyNumberFormat="1" applyFont="1" applyFill="1" applyBorder="1"/>
    <xf numFmtId="2" fontId="7" fillId="3" borderId="4" xfId="0" applyNumberFormat="1" applyFont="1" applyFill="1" applyBorder="1"/>
    <xf numFmtId="0" fontId="21" fillId="2" borderId="8" xfId="1" applyNumberFormat="1" applyFont="1" applyFill="1" applyBorder="1" applyAlignment="1" applyProtection="1"/>
    <xf numFmtId="49" fontId="21" fillId="2" borderId="8" xfId="1" applyNumberFormat="1" applyFont="1" applyFill="1" applyBorder="1" applyAlignment="1" applyProtection="1">
      <alignment horizontal="right"/>
    </xf>
    <xf numFmtId="1" fontId="21" fillId="2" borderId="8" xfId="1" applyNumberFormat="1" applyFont="1" applyFill="1" applyBorder="1" applyAlignment="1" applyProtection="1"/>
    <xf numFmtId="2" fontId="21" fillId="2" borderId="8" xfId="1" applyNumberFormat="1" applyFont="1" applyFill="1" applyBorder="1" applyAlignment="1" applyProtection="1"/>
    <xf numFmtId="0" fontId="17" fillId="3" borderId="4" xfId="0" applyFont="1" applyFill="1" applyBorder="1"/>
    <xf numFmtId="1" fontId="17" fillId="3" borderId="4" xfId="0" applyNumberFormat="1" applyFont="1" applyFill="1" applyBorder="1"/>
    <xf numFmtId="2" fontId="17" fillId="3" borderId="4" xfId="0" applyNumberFormat="1" applyFont="1" applyFill="1" applyBorder="1"/>
    <xf numFmtId="0" fontId="17" fillId="9" borderId="5" xfId="0" applyFont="1" applyFill="1" applyBorder="1"/>
    <xf numFmtId="164" fontId="17" fillId="9" borderId="5" xfId="0" applyNumberFormat="1" applyFont="1" applyFill="1" applyBorder="1"/>
    <xf numFmtId="2" fontId="17" fillId="9" borderId="5" xfId="0" applyNumberFormat="1" applyFont="1" applyFill="1" applyBorder="1"/>
    <xf numFmtId="49" fontId="19" fillId="2" borderId="4" xfId="0" applyNumberFormat="1" applyFont="1" applyFill="1" applyBorder="1"/>
    <xf numFmtId="0" fontId="15" fillId="0" borderId="4" xfId="1" applyNumberFormat="1" applyFont="1" applyFill="1" applyBorder="1" applyAlignment="1" applyProtection="1"/>
    <xf numFmtId="49" fontId="15" fillId="0" borderId="4" xfId="1" applyNumberFormat="1" applyFont="1" applyFill="1" applyBorder="1" applyAlignment="1" applyProtection="1">
      <alignment horizontal="right"/>
    </xf>
    <xf numFmtId="2" fontId="15" fillId="0" borderId="4" xfId="1" applyNumberFormat="1" applyFont="1" applyFill="1" applyBorder="1" applyAlignment="1" applyProtection="1"/>
    <xf numFmtId="0" fontId="16" fillId="0" borderId="4" xfId="0" applyFont="1" applyFill="1" applyBorder="1"/>
    <xf numFmtId="164" fontId="16" fillId="0" borderId="4" xfId="0" applyNumberFormat="1" applyFont="1" applyFill="1" applyBorder="1"/>
    <xf numFmtId="2" fontId="16" fillId="0" borderId="4" xfId="0" applyNumberFormat="1" applyFont="1" applyFill="1" applyBorder="1"/>
    <xf numFmtId="49" fontId="19" fillId="2" borderId="4" xfId="0" applyNumberFormat="1" applyFont="1" applyFill="1" applyBorder="1" applyAlignment="1">
      <alignment horizontal="left"/>
    </xf>
    <xf numFmtId="2" fontId="19" fillId="0" borderId="4" xfId="0" applyNumberFormat="1" applyFont="1" applyFill="1" applyBorder="1"/>
    <xf numFmtId="1" fontId="16" fillId="0" borderId="4" xfId="0" applyNumberFormat="1" applyFont="1" applyFill="1" applyBorder="1"/>
    <xf numFmtId="0" fontId="16" fillId="0" borderId="5" xfId="0" applyFont="1" applyFill="1" applyBorder="1"/>
    <xf numFmtId="2" fontId="16" fillId="0" borderId="5" xfId="0" applyNumberFormat="1" applyFont="1" applyFill="1" applyBorder="1"/>
    <xf numFmtId="0" fontId="16" fillId="2" borderId="5" xfId="0" applyFont="1" applyFill="1" applyBorder="1"/>
    <xf numFmtId="49" fontId="16" fillId="0" borderId="5" xfId="0" applyNumberFormat="1" applyFont="1" applyFill="1" applyBorder="1" applyAlignment="1">
      <alignment horizontal="right"/>
    </xf>
    <xf numFmtId="49" fontId="16" fillId="0" borderId="1" xfId="0" applyNumberFormat="1" applyFont="1" applyFill="1" applyBorder="1" applyAlignment="1">
      <alignment horizontal="right"/>
    </xf>
    <xf numFmtId="164" fontId="16" fillId="0" borderId="1" xfId="0" applyNumberFormat="1" applyFont="1" applyFill="1" applyBorder="1"/>
    <xf numFmtId="1" fontId="16" fillId="0" borderId="1" xfId="0" applyNumberFormat="1" applyFont="1" applyFill="1" applyBorder="1"/>
    <xf numFmtId="2" fontId="16" fillId="0" borderId="1" xfId="0" applyNumberFormat="1" applyFont="1" applyFill="1" applyBorder="1"/>
    <xf numFmtId="0" fontId="22" fillId="0" borderId="1" xfId="0" applyFont="1" applyBorder="1"/>
    <xf numFmtId="164" fontId="16" fillId="0" borderId="1" xfId="0" applyNumberFormat="1" applyFont="1" applyBorder="1"/>
    <xf numFmtId="2" fontId="16" fillId="0" borderId="1" xfId="0" applyNumberFormat="1" applyFont="1" applyBorder="1"/>
    <xf numFmtId="2" fontId="22" fillId="0" borderId="1" xfId="0" applyNumberFormat="1" applyFont="1" applyBorder="1"/>
    <xf numFmtId="0" fontId="17" fillId="0" borderId="8" xfId="0" applyFont="1" applyFill="1" applyBorder="1"/>
    <xf numFmtId="49" fontId="17" fillId="0" borderId="8" xfId="0" applyNumberFormat="1" applyFont="1" applyFill="1" applyBorder="1" applyAlignment="1">
      <alignment horizontal="right"/>
    </xf>
    <xf numFmtId="1" fontId="17" fillId="0" borderId="24" xfId="0" applyNumberFormat="1" applyFont="1" applyFill="1" applyBorder="1"/>
    <xf numFmtId="2" fontId="17" fillId="0" borderId="1" xfId="0" applyNumberFormat="1" applyFont="1" applyFill="1" applyBorder="1"/>
    <xf numFmtId="1" fontId="17" fillId="0" borderId="1" xfId="0" applyNumberFormat="1" applyFont="1" applyFill="1" applyBorder="1"/>
    <xf numFmtId="0" fontId="16" fillId="0" borderId="4" xfId="0" applyFont="1" applyFill="1" applyBorder="1" applyAlignment="1">
      <alignment horizontal="left"/>
    </xf>
    <xf numFmtId="49" fontId="16" fillId="0" borderId="4" xfId="0" applyNumberFormat="1" applyFont="1" applyFill="1" applyBorder="1" applyAlignment="1">
      <alignment horizontal="right"/>
    </xf>
    <xf numFmtId="1" fontId="16" fillId="0" borderId="9" xfId="0" applyNumberFormat="1" applyFont="1" applyFill="1" applyBorder="1"/>
    <xf numFmtId="0" fontId="19" fillId="0" borderId="1" xfId="0" applyFont="1" applyFill="1" applyBorder="1"/>
    <xf numFmtId="0" fontId="16" fillId="0" borderId="1" xfId="0" applyFont="1" applyBorder="1"/>
    <xf numFmtId="0" fontId="17" fillId="7" borderId="4" xfId="0" applyFont="1" applyFill="1" applyBorder="1"/>
    <xf numFmtId="49" fontId="17" fillId="0" borderId="4" xfId="0" applyNumberFormat="1" applyFont="1" applyFill="1" applyBorder="1" applyAlignment="1">
      <alignment horizontal="right"/>
    </xf>
    <xf numFmtId="2" fontId="17" fillId="0" borderId="4" xfId="0" applyNumberFormat="1" applyFont="1" applyFill="1" applyBorder="1"/>
    <xf numFmtId="0" fontId="17" fillId="0" borderId="4" xfId="0" applyFont="1" applyFill="1" applyBorder="1"/>
    <xf numFmtId="0" fontId="17" fillId="0" borderId="8" xfId="0" applyFont="1" applyFill="1" applyBorder="1" applyAlignment="1"/>
    <xf numFmtId="1" fontId="17" fillId="0" borderId="4" xfId="0" applyNumberFormat="1" applyFont="1" applyFill="1" applyBorder="1"/>
    <xf numFmtId="2" fontId="19" fillId="0" borderId="1" xfId="0" applyNumberFormat="1" applyFont="1" applyBorder="1"/>
    <xf numFmtId="2" fontId="16" fillId="0" borderId="4" xfId="0" applyNumberFormat="1" applyFont="1" applyFill="1" applyBorder="1" applyAlignment="1">
      <alignment horizontal="right"/>
    </xf>
    <xf numFmtId="1" fontId="15" fillId="2" borderId="4" xfId="1" applyNumberFormat="1" applyFont="1" applyFill="1" applyBorder="1" applyAlignment="1" applyProtection="1">
      <alignment horizontal="right"/>
    </xf>
    <xf numFmtId="1" fontId="16" fillId="2" borderId="4" xfId="0" applyNumberFormat="1" applyFont="1" applyFill="1" applyBorder="1" applyAlignment="1">
      <alignment horizontal="right"/>
    </xf>
    <xf numFmtId="0" fontId="17" fillId="2" borderId="4" xfId="0" applyFont="1" applyFill="1" applyBorder="1" applyAlignment="1">
      <alignment horizontal="left"/>
    </xf>
    <xf numFmtId="164" fontId="15" fillId="2" borderId="8" xfId="1" applyNumberFormat="1" applyFont="1" applyFill="1" applyBorder="1" applyAlignment="1" applyProtection="1"/>
    <xf numFmtId="1" fontId="19" fillId="2" borderId="4" xfId="0" applyNumberFormat="1" applyFont="1" applyFill="1" applyBorder="1" applyAlignment="1">
      <alignment horizontal="right"/>
    </xf>
    <xf numFmtId="1" fontId="17" fillId="2" borderId="4" xfId="0" applyNumberFormat="1" applyFont="1" applyFill="1" applyBorder="1" applyAlignment="1">
      <alignment horizontal="right"/>
    </xf>
    <xf numFmtId="1" fontId="22" fillId="2" borderId="4" xfId="0" applyNumberFormat="1" applyFont="1" applyFill="1" applyBorder="1"/>
    <xf numFmtId="164" fontId="14" fillId="2" borderId="4" xfId="1" applyNumberFormat="1" applyFont="1" applyFill="1" applyBorder="1" applyAlignment="1" applyProtection="1"/>
    <xf numFmtId="1" fontId="14" fillId="2" borderId="4" xfId="1" applyNumberFormat="1" applyFont="1" applyFill="1" applyBorder="1" applyAlignment="1" applyProtection="1"/>
    <xf numFmtId="2" fontId="29" fillId="2" borderId="4" xfId="1" applyNumberFormat="1" applyFont="1" applyFill="1" applyBorder="1" applyAlignment="1" applyProtection="1"/>
    <xf numFmtId="2" fontId="22" fillId="2" borderId="4" xfId="0" applyNumberFormat="1" applyFont="1" applyFill="1" applyBorder="1"/>
    <xf numFmtId="1" fontId="7" fillId="3" borderId="4" xfId="0" applyNumberFormat="1" applyFont="1" applyFill="1" applyBorder="1"/>
    <xf numFmtId="1" fontId="17" fillId="9" borderId="5" xfId="0" applyNumberFormat="1" applyFont="1" applyFill="1" applyBorder="1"/>
    <xf numFmtId="0" fontId="16" fillId="9" borderId="4" xfId="0" applyFont="1" applyFill="1" applyBorder="1"/>
    <xf numFmtId="0" fontId="19" fillId="2" borderId="1" xfId="0" applyFont="1" applyFill="1" applyBorder="1"/>
    <xf numFmtId="0" fontId="19" fillId="2" borderId="4" xfId="0" applyFont="1" applyFill="1" applyBorder="1"/>
    <xf numFmtId="49" fontId="19" fillId="2" borderId="1" xfId="0" applyNumberFormat="1" applyFont="1" applyFill="1" applyBorder="1" applyAlignment="1">
      <alignment horizontal="right"/>
    </xf>
    <xf numFmtId="49" fontId="16" fillId="2" borderId="5" xfId="0" applyNumberFormat="1" applyFont="1" applyFill="1" applyBorder="1" applyAlignment="1">
      <alignment horizontal="right"/>
    </xf>
    <xf numFmtId="164" fontId="16" fillId="2" borderId="5" xfId="0" applyNumberFormat="1" applyFont="1" applyFill="1" applyBorder="1"/>
    <xf numFmtId="0" fontId="17" fillId="2" borderId="1" xfId="0" applyFont="1" applyFill="1" applyBorder="1"/>
    <xf numFmtId="49" fontId="17" fillId="2" borderId="1" xfId="0" applyNumberFormat="1" applyFont="1" applyFill="1" applyBorder="1" applyAlignment="1">
      <alignment horizontal="right"/>
    </xf>
    <xf numFmtId="164" fontId="17" fillId="2" borderId="1" xfId="0" applyNumberFormat="1" applyFont="1" applyFill="1" applyBorder="1"/>
    <xf numFmtId="0" fontId="16" fillId="2" borderId="1" xfId="0" applyFont="1" applyFill="1" applyBorder="1"/>
    <xf numFmtId="49" fontId="16" fillId="2" borderId="1" xfId="0" applyNumberFormat="1" applyFont="1" applyFill="1" applyBorder="1" applyAlignment="1">
      <alignment horizontal="right"/>
    </xf>
    <xf numFmtId="164" fontId="16" fillId="2" borderId="1" xfId="0" applyNumberFormat="1" applyFont="1" applyFill="1" applyBorder="1"/>
    <xf numFmtId="2" fontId="16" fillId="2" borderId="1" xfId="0" applyNumberFormat="1" applyFont="1" applyFill="1" applyBorder="1"/>
    <xf numFmtId="164" fontId="19" fillId="2" borderId="1" xfId="0" applyNumberFormat="1" applyFont="1" applyFill="1" applyBorder="1"/>
    <xf numFmtId="1" fontId="16" fillId="2" borderId="1" xfId="0" applyNumberFormat="1" applyFont="1" applyFill="1" applyBorder="1"/>
    <xf numFmtId="2" fontId="16" fillId="9" borderId="4" xfId="0" applyNumberFormat="1" applyFont="1" applyFill="1" applyBorder="1"/>
    <xf numFmtId="164" fontId="19" fillId="9" borderId="4" xfId="0" applyNumberFormat="1" applyFont="1" applyFill="1" applyBorder="1" applyAlignment="1">
      <alignment horizontal="right"/>
    </xf>
    <xf numFmtId="2" fontId="19" fillId="9" borderId="4" xfId="0" applyNumberFormat="1" applyFont="1" applyFill="1" applyBorder="1" applyAlignment="1">
      <alignment horizontal="right"/>
    </xf>
    <xf numFmtId="164" fontId="16" fillId="9" borderId="4" xfId="0" applyNumberFormat="1" applyFont="1" applyFill="1" applyBorder="1"/>
    <xf numFmtId="1" fontId="16" fillId="9" borderId="4" xfId="0" applyNumberFormat="1" applyFont="1" applyFill="1" applyBorder="1"/>
    <xf numFmtId="0" fontId="19" fillId="2" borderId="4" xfId="0" applyFont="1" applyFill="1" applyBorder="1" applyAlignment="1">
      <alignment wrapText="1"/>
    </xf>
    <xf numFmtId="2" fontId="16" fillId="2" borderId="4" xfId="1" applyNumberFormat="1" applyFont="1" applyFill="1" applyBorder="1" applyAlignment="1" applyProtection="1"/>
    <xf numFmtId="2" fontId="14" fillId="2" borderId="4" xfId="1" applyNumberFormat="1" applyFont="1" applyFill="1" applyBorder="1" applyAlignment="1" applyProtection="1"/>
    <xf numFmtId="49" fontId="19" fillId="2" borderId="4" xfId="0" applyNumberFormat="1" applyFont="1" applyFill="1" applyBorder="1" applyAlignment="1">
      <alignment horizontal="left" wrapText="1"/>
    </xf>
    <xf numFmtId="0" fontId="23" fillId="2" borderId="1" xfId="0" applyFont="1" applyFill="1" applyBorder="1"/>
    <xf numFmtId="2" fontId="17" fillId="0" borderId="1" xfId="0" applyNumberFormat="1" applyFont="1" applyBorder="1"/>
    <xf numFmtId="2" fontId="17" fillId="0" borderId="8" xfId="0" applyNumberFormat="1" applyFont="1" applyFill="1" applyBorder="1"/>
    <xf numFmtId="2" fontId="17" fillId="0" borderId="9" xfId="0" applyNumberFormat="1" applyFont="1" applyFill="1" applyBorder="1"/>
    <xf numFmtId="2" fontId="16" fillId="0" borderId="9" xfId="0" applyNumberFormat="1" applyFont="1" applyFill="1" applyBorder="1"/>
    <xf numFmtId="2" fontId="19" fillId="0" borderId="9" xfId="0" applyNumberFormat="1" applyFont="1" applyFill="1" applyBorder="1"/>
    <xf numFmtId="0" fontId="17" fillId="2" borderId="8" xfId="0" applyFont="1" applyFill="1" applyBorder="1" applyAlignment="1">
      <alignment horizontal="left"/>
    </xf>
    <xf numFmtId="49" fontId="17" fillId="9" borderId="8" xfId="0" applyNumberFormat="1" applyFont="1" applyFill="1" applyBorder="1" applyAlignment="1">
      <alignment horizontal="right"/>
    </xf>
    <xf numFmtId="164" fontId="17" fillId="2" borderId="27" xfId="0" applyNumberFormat="1" applyFont="1" applyFill="1" applyBorder="1"/>
    <xf numFmtId="164" fontId="21" fillId="2" borderId="27" xfId="1" applyNumberFormat="1" applyFont="1" applyFill="1" applyBorder="1" applyAlignment="1" applyProtection="1"/>
    <xf numFmtId="0" fontId="16" fillId="7" borderId="27" xfId="0" applyFont="1" applyFill="1" applyBorder="1"/>
    <xf numFmtId="0" fontId="16" fillId="7" borderId="1" xfId="0" applyFont="1" applyFill="1" applyBorder="1"/>
    <xf numFmtId="164" fontId="21" fillId="2" borderId="4" xfId="1" applyNumberFormat="1" applyFont="1" applyFill="1" applyBorder="1" applyAlignment="1" applyProtection="1"/>
    <xf numFmtId="2" fontId="21" fillId="2" borderId="4" xfId="1" applyNumberFormat="1" applyFont="1" applyFill="1" applyBorder="1" applyAlignment="1" applyProtection="1"/>
    <xf numFmtId="1" fontId="21" fillId="2" borderId="4" xfId="1" applyNumberFormat="1" applyFont="1" applyFill="1" applyBorder="1" applyAlignment="1" applyProtection="1"/>
    <xf numFmtId="164" fontId="18" fillId="2" borderId="4" xfId="1" applyNumberFormat="1" applyFont="1" applyFill="1" applyBorder="1" applyAlignment="1" applyProtection="1"/>
    <xf numFmtId="2" fontId="18" fillId="2" borderId="4" xfId="1" applyNumberFormat="1" applyFont="1" applyFill="1" applyBorder="1" applyAlignment="1" applyProtection="1"/>
    <xf numFmtId="164" fontId="21" fillId="2" borderId="1" xfId="1" applyNumberFormat="1" applyFont="1" applyFill="1" applyBorder="1" applyAlignment="1" applyProtection="1"/>
    <xf numFmtId="0" fontId="22" fillId="0" borderId="4" xfId="0" applyFont="1" applyBorder="1"/>
    <xf numFmtId="2" fontId="16" fillId="2" borderId="4" xfId="0" applyNumberFormat="1" applyFont="1" applyFill="1" applyBorder="1" applyAlignment="1">
      <alignment horizontal="left"/>
    </xf>
    <xf numFmtId="2" fontId="17" fillId="9" borderId="8" xfId="0" applyNumberFormat="1" applyFont="1" applyFill="1" applyBorder="1"/>
    <xf numFmtId="2" fontId="17" fillId="2" borderId="24" xfId="0" applyNumberFormat="1" applyFont="1" applyFill="1" applyBorder="1"/>
    <xf numFmtId="2" fontId="16" fillId="2" borderId="9" xfId="0" applyNumberFormat="1" applyFont="1" applyFill="1" applyBorder="1"/>
    <xf numFmtId="2" fontId="22" fillId="0" borderId="4" xfId="0" applyNumberFormat="1" applyFont="1" applyBorder="1"/>
    <xf numFmtId="0" fontId="21" fillId="2" borderId="4" xfId="1" applyNumberFormat="1" applyFont="1" applyFill="1" applyBorder="1" applyAlignment="1" applyProtection="1"/>
    <xf numFmtId="0" fontId="17" fillId="11" borderId="4" xfId="0" applyFont="1" applyFill="1" applyBorder="1"/>
    <xf numFmtId="164" fontId="17" fillId="11" borderId="4" xfId="0" applyNumberFormat="1" applyFont="1" applyFill="1" applyBorder="1"/>
    <xf numFmtId="2" fontId="17" fillId="11" borderId="4" xfId="0" applyNumberFormat="1" applyFont="1" applyFill="1" applyBorder="1"/>
    <xf numFmtId="0" fontId="16" fillId="2" borderId="4" xfId="0" applyFont="1" applyFill="1" applyBorder="1" applyAlignment="1">
      <alignment wrapText="1"/>
    </xf>
    <xf numFmtId="0" fontId="16" fillId="2" borderId="5" xfId="0" applyFont="1" applyFill="1" applyBorder="1" applyAlignment="1">
      <alignment horizontal="center"/>
    </xf>
    <xf numFmtId="0" fontId="17" fillId="2" borderId="5" xfId="0" applyFont="1" applyFill="1" applyBorder="1" applyAlignment="1">
      <alignment wrapText="1"/>
    </xf>
    <xf numFmtId="0" fontId="17" fillId="2" borderId="4" xfId="0" applyFont="1" applyFill="1" applyBorder="1" applyAlignment="1">
      <alignment horizontal="center"/>
    </xf>
    <xf numFmtId="0" fontId="17" fillId="2" borderId="4" xfId="0" applyFont="1" applyFill="1" applyBorder="1" applyAlignment="1">
      <alignment wrapText="1"/>
    </xf>
    <xf numFmtId="0" fontId="16" fillId="2" borderId="4" xfId="0" applyFont="1" applyFill="1" applyBorder="1" applyAlignment="1">
      <alignment horizontal="left" wrapText="1"/>
    </xf>
    <xf numFmtId="0" fontId="17" fillId="2" borderId="28" xfId="0" applyFont="1" applyFill="1" applyBorder="1"/>
    <xf numFmtId="2" fontId="17" fillId="2" borderId="28" xfId="0" applyNumberFormat="1" applyFont="1" applyFill="1" applyBorder="1"/>
    <xf numFmtId="2" fontId="17" fillId="2" borderId="29" xfId="0" applyNumberFormat="1" applyFont="1" applyFill="1" applyBorder="1"/>
    <xf numFmtId="2" fontId="17" fillId="2" borderId="30" xfId="0" applyNumberFormat="1" applyFont="1" applyFill="1" applyBorder="1"/>
    <xf numFmtId="0" fontId="17" fillId="2" borderId="1" xfId="0" applyFont="1" applyFill="1" applyBorder="1" applyAlignment="1">
      <alignment wrapText="1"/>
    </xf>
    <xf numFmtId="0" fontId="17" fillId="2" borderId="31" xfId="0" applyFont="1" applyFill="1" applyBorder="1" applyAlignment="1">
      <alignment wrapText="1"/>
    </xf>
    <xf numFmtId="0" fontId="17" fillId="2" borderId="31" xfId="0" applyFont="1" applyFill="1" applyBorder="1"/>
    <xf numFmtId="2" fontId="17" fillId="2" borderId="31" xfId="0" applyNumberFormat="1" applyFont="1" applyFill="1" applyBorder="1"/>
    <xf numFmtId="2" fontId="17" fillId="2" borderId="32" xfId="0" applyNumberFormat="1" applyFont="1" applyFill="1" applyBorder="1"/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7" fillId="7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top" wrapText="1"/>
    </xf>
    <xf numFmtId="0" fontId="17" fillId="2" borderId="15" xfId="0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top" wrapText="1"/>
    </xf>
    <xf numFmtId="0" fontId="15" fillId="2" borderId="5" xfId="1" applyNumberFormat="1" applyFont="1" applyFill="1" applyBorder="1" applyAlignment="1" applyProtection="1">
      <alignment horizontal="center" vertical="top" wrapText="1"/>
    </xf>
    <xf numFmtId="0" fontId="15" fillId="2" borderId="8" xfId="1" applyNumberFormat="1" applyFont="1" applyFill="1" applyBorder="1" applyAlignment="1" applyProtection="1">
      <alignment horizontal="center" vertical="top" wrapText="1"/>
    </xf>
    <xf numFmtId="0" fontId="15" fillId="2" borderId="4" xfId="1" applyNumberFormat="1" applyFont="1" applyFill="1" applyBorder="1" applyAlignment="1" applyProtection="1">
      <alignment horizontal="center" vertical="top" wrapText="1"/>
    </xf>
    <xf numFmtId="0" fontId="7" fillId="3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/>
    </xf>
    <xf numFmtId="0" fontId="15" fillId="2" borderId="15" xfId="1" applyNumberFormat="1" applyFont="1" applyFill="1" applyBorder="1" applyAlignment="1" applyProtection="1">
      <alignment horizontal="center" vertical="top" wrapText="1"/>
    </xf>
    <xf numFmtId="0" fontId="7" fillId="4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top" wrapText="1"/>
    </xf>
    <xf numFmtId="0" fontId="17" fillId="0" borderId="15" xfId="0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center" vertical="top" wrapText="1"/>
    </xf>
    <xf numFmtId="0" fontId="15" fillId="0" borderId="5" xfId="1" applyNumberFormat="1" applyFont="1" applyFill="1" applyBorder="1" applyAlignment="1" applyProtection="1">
      <alignment horizontal="center" vertical="top" wrapText="1"/>
    </xf>
    <xf numFmtId="0" fontId="15" fillId="0" borderId="23" xfId="1" applyNumberFormat="1" applyFont="1" applyFill="1" applyBorder="1" applyAlignment="1" applyProtection="1">
      <alignment horizontal="center" vertical="top" wrapText="1"/>
    </xf>
    <xf numFmtId="1" fontId="15" fillId="2" borderId="5" xfId="1" applyNumberFormat="1" applyFont="1" applyFill="1" applyBorder="1" applyAlignment="1" applyProtection="1">
      <alignment horizontal="center" vertical="top"/>
    </xf>
    <xf numFmtId="1" fontId="15" fillId="2" borderId="15" xfId="1" applyNumberFormat="1" applyFont="1" applyFill="1" applyBorder="1" applyAlignment="1" applyProtection="1">
      <alignment horizontal="center" vertical="top"/>
    </xf>
    <xf numFmtId="1" fontId="15" fillId="2" borderId="25" xfId="1" applyNumberFormat="1" applyFont="1" applyFill="1" applyBorder="1" applyAlignment="1" applyProtection="1">
      <alignment horizontal="center" vertical="top"/>
    </xf>
    <xf numFmtId="1" fontId="30" fillId="2" borderId="26" xfId="1" applyNumberFormat="1" applyFont="1" applyFill="1" applyBorder="1" applyAlignment="1" applyProtection="1">
      <alignment horizontal="center" vertical="top" wrapText="1"/>
    </xf>
    <xf numFmtId="1" fontId="30" fillId="2" borderId="15" xfId="1" applyNumberFormat="1" applyFont="1" applyFill="1" applyBorder="1" applyAlignment="1" applyProtection="1">
      <alignment horizontal="center" vertical="top" wrapText="1"/>
    </xf>
    <xf numFmtId="1" fontId="30" fillId="2" borderId="25" xfId="1" applyNumberFormat="1" applyFont="1" applyFill="1" applyBorder="1" applyAlignment="1" applyProtection="1">
      <alignment horizontal="center" vertical="top" wrapText="1"/>
    </xf>
    <xf numFmtId="0" fontId="1" fillId="2" borderId="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" fontId="15" fillId="2" borderId="15" xfId="1" applyNumberFormat="1" applyFont="1" applyFill="1" applyBorder="1" applyAlignment="1" applyProtection="1">
      <alignment horizontal="center" vertical="top" wrapText="1"/>
    </xf>
    <xf numFmtId="1" fontId="15" fillId="2" borderId="8" xfId="1" applyNumberFormat="1" applyFont="1" applyFill="1" applyBorder="1" applyAlignment="1" applyProtection="1">
      <alignment horizontal="center" vertical="top" wrapText="1"/>
    </xf>
    <xf numFmtId="1" fontId="15" fillId="2" borderId="8" xfId="1" applyNumberFormat="1" applyFont="1" applyFill="1" applyBorder="1" applyAlignment="1" applyProtection="1">
      <alignment horizontal="center" vertical="top"/>
    </xf>
    <xf numFmtId="1" fontId="17" fillId="2" borderId="5" xfId="0" applyNumberFormat="1" applyFont="1" applyFill="1" applyBorder="1" applyAlignment="1">
      <alignment horizontal="center" vertical="top"/>
    </xf>
    <xf numFmtId="1" fontId="17" fillId="2" borderId="15" xfId="0" applyNumberFormat="1" applyFont="1" applyFill="1" applyBorder="1" applyAlignment="1">
      <alignment horizontal="center" vertical="top"/>
    </xf>
    <xf numFmtId="1" fontId="17" fillId="2" borderId="8" xfId="0" applyNumberFormat="1" applyFont="1" applyFill="1" applyBorder="1" applyAlignment="1">
      <alignment horizontal="center" vertical="top"/>
    </xf>
    <xf numFmtId="0" fontId="17" fillId="2" borderId="4" xfId="0" applyFont="1" applyFill="1" applyBorder="1" applyAlignment="1">
      <alignment horizontal="center" vertical="top"/>
    </xf>
    <xf numFmtId="1" fontId="7" fillId="4" borderId="1" xfId="0" applyNumberFormat="1" applyFont="1" applyFill="1" applyBorder="1" applyAlignment="1">
      <alignment horizontal="center" vertical="center"/>
    </xf>
    <xf numFmtId="1" fontId="30" fillId="2" borderId="5" xfId="1" applyNumberFormat="1" applyFont="1" applyFill="1" applyBorder="1" applyAlignment="1" applyProtection="1">
      <alignment horizontal="center" vertical="top"/>
    </xf>
    <xf numFmtId="1" fontId="30" fillId="2" borderId="8" xfId="1" applyNumberFormat="1" applyFont="1" applyFill="1" applyBorder="1" applyAlignment="1" applyProtection="1">
      <alignment horizontal="center" vertical="top"/>
    </xf>
    <xf numFmtId="1" fontId="7" fillId="3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/>
    </xf>
    <xf numFmtId="0" fontId="17" fillId="2" borderId="15" xfId="0" applyFont="1" applyFill="1" applyBorder="1" applyAlignment="1">
      <alignment horizontal="center" vertical="top"/>
    </xf>
    <xf numFmtId="0" fontId="17" fillId="2" borderId="8" xfId="0" applyFont="1" applyFill="1" applyBorder="1" applyAlignment="1">
      <alignment horizontal="center" vertical="top"/>
    </xf>
    <xf numFmtId="0" fontId="10" fillId="2" borderId="15" xfId="0" applyFont="1" applyFill="1" applyBorder="1" applyAlignment="1">
      <alignment horizontal="center"/>
    </xf>
    <xf numFmtId="0" fontId="15" fillId="2" borderId="8" xfId="1" applyNumberFormat="1" applyFont="1" applyFill="1" applyBorder="1" applyAlignment="1" applyProtection="1">
      <alignment horizontal="center" vertical="top"/>
    </xf>
    <xf numFmtId="0" fontId="15" fillId="2" borderId="4" xfId="1" applyNumberFormat="1" applyFont="1" applyFill="1" applyBorder="1" applyAlignment="1" applyProtection="1">
      <alignment horizontal="center" vertical="top"/>
    </xf>
    <xf numFmtId="0" fontId="15" fillId="2" borderId="5" xfId="1" applyNumberFormat="1" applyFont="1" applyFill="1" applyBorder="1" applyAlignment="1" applyProtection="1">
      <alignment horizontal="center" vertical="top"/>
    </xf>
    <xf numFmtId="0" fontId="15" fillId="2" borderId="15" xfId="1" applyNumberFormat="1" applyFont="1" applyFill="1" applyBorder="1" applyAlignment="1" applyProtection="1">
      <alignment horizontal="center" vertical="top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19" fillId="9" borderId="5" xfId="0" applyNumberFormat="1" applyFont="1" applyFill="1" applyBorder="1" applyAlignment="1">
      <alignment horizontal="right" vertical="center"/>
    </xf>
    <xf numFmtId="2" fontId="19" fillId="9" borderId="15" xfId="0" applyNumberFormat="1" applyFont="1" applyFill="1" applyBorder="1" applyAlignment="1">
      <alignment horizontal="right" vertical="center"/>
    </xf>
    <xf numFmtId="2" fontId="19" fillId="9" borderId="8" xfId="0" applyNumberFormat="1" applyFont="1" applyFill="1" applyBorder="1" applyAlignment="1">
      <alignment horizontal="right" vertical="center"/>
    </xf>
    <xf numFmtId="2" fontId="19" fillId="9" borderId="5" xfId="0" applyNumberFormat="1" applyFont="1" applyFill="1" applyBorder="1" applyAlignment="1">
      <alignment horizontal="center"/>
    </xf>
    <xf numFmtId="2" fontId="19" fillId="9" borderId="15" xfId="0" applyNumberFormat="1" applyFont="1" applyFill="1" applyBorder="1" applyAlignment="1">
      <alignment horizontal="center"/>
    </xf>
    <xf numFmtId="2" fontId="19" fillId="9" borderId="8" xfId="0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7" fillId="3" borderId="4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10" borderId="1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2" fillId="11" borderId="5" xfId="0" applyFont="1" applyFill="1" applyBorder="1" applyAlignment="1">
      <alignment horizontal="center"/>
    </xf>
    <xf numFmtId="0" fontId="2" fillId="11" borderId="15" xfId="0" applyFont="1" applyFill="1" applyBorder="1" applyAlignment="1">
      <alignment horizontal="center"/>
    </xf>
    <xf numFmtId="0" fontId="17" fillId="11" borderId="5" xfId="0" applyFont="1" applyFill="1" applyBorder="1" applyAlignment="1">
      <alignment horizontal="center"/>
    </xf>
    <xf numFmtId="0" fontId="17" fillId="11" borderId="15" xfId="0" applyFont="1" applyFill="1" applyBorder="1" applyAlignment="1">
      <alignment horizontal="center"/>
    </xf>
    <xf numFmtId="0" fontId="17" fillId="10" borderId="15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21" fillId="2" borderId="8" xfId="1" applyNumberFormat="1" applyFont="1" applyFill="1" applyBorder="1" applyAlignment="1" applyProtection="1">
      <alignment horizontal="center" vertical="top" wrapText="1"/>
    </xf>
    <xf numFmtId="0" fontId="21" fillId="2" borderId="4" xfId="1" applyNumberFormat="1" applyFont="1" applyFill="1" applyBorder="1" applyAlignment="1" applyProtection="1">
      <alignment horizontal="center" vertical="top" wrapText="1"/>
    </xf>
    <xf numFmtId="0" fontId="14" fillId="2" borderId="4" xfId="1" applyNumberFormat="1" applyFont="1" applyFill="1" applyBorder="1" applyAlignment="1" applyProtection="1">
      <alignment horizontal="center" vertical="top" wrapText="1"/>
    </xf>
    <xf numFmtId="0" fontId="14" fillId="2" borderId="5" xfId="1" applyNumberFormat="1" applyFont="1" applyFill="1" applyBorder="1" applyAlignment="1" applyProtection="1">
      <alignment horizontal="center" vertical="top" wrapText="1"/>
    </xf>
    <xf numFmtId="0" fontId="3" fillId="0" borderId="22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</cellXfs>
  <cellStyles count="4">
    <cellStyle name="Excel_BuiltIn_4 antraštė" xfId="1"/>
    <cellStyle name="Geras" xfId="2" builtinId="26"/>
    <cellStyle name="Įprastas" xfId="0" builtinId="0"/>
    <cellStyle name="Neutralus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zoomScaleNormal="100" workbookViewId="0">
      <selection activeCell="A3" sqref="A3:D3"/>
    </sheetView>
  </sheetViews>
  <sheetFormatPr defaultRowHeight="12.75" x14ac:dyDescent="0.2"/>
  <cols>
    <col min="1" max="1" width="46" customWidth="1"/>
    <col min="2" max="2" width="15.7109375" customWidth="1"/>
    <col min="3" max="3" width="14.28515625" customWidth="1"/>
    <col min="4" max="4" width="14.85546875" customWidth="1"/>
  </cols>
  <sheetData>
    <row r="1" spans="1:4" s="5" customFormat="1" ht="15.75" x14ac:dyDescent="0.25">
      <c r="A1" s="292" t="s">
        <v>154</v>
      </c>
      <c r="B1" s="292"/>
      <c r="C1" s="292"/>
      <c r="D1" s="292"/>
    </row>
    <row r="2" spans="1:4" s="5" customFormat="1" ht="15.75" customHeight="1" x14ac:dyDescent="0.25">
      <c r="A2" s="293" t="s">
        <v>155</v>
      </c>
      <c r="B2" s="293"/>
      <c r="C2" s="293"/>
      <c r="D2" s="293"/>
    </row>
    <row r="3" spans="1:4" s="5" customFormat="1" ht="15.75" x14ac:dyDescent="0.25">
      <c r="A3" s="292" t="s">
        <v>674</v>
      </c>
      <c r="B3" s="292"/>
      <c r="C3" s="292"/>
      <c r="D3" s="292"/>
    </row>
    <row r="4" spans="1:4" s="5" customFormat="1" ht="15.75" x14ac:dyDescent="0.25">
      <c r="A4" s="292" t="s">
        <v>153</v>
      </c>
      <c r="B4" s="292"/>
      <c r="C4" s="292"/>
      <c r="D4" s="292"/>
    </row>
    <row r="5" spans="1:4" s="5" customFormat="1" ht="15.75" x14ac:dyDescent="0.25">
      <c r="A5" s="23"/>
      <c r="B5" s="23"/>
      <c r="C5" s="23"/>
      <c r="D5" s="23"/>
    </row>
    <row r="6" spans="1:4" s="5" customFormat="1" ht="15.75" x14ac:dyDescent="0.25">
      <c r="A6" s="23"/>
      <c r="B6" s="23"/>
      <c r="C6" s="23"/>
      <c r="D6" s="23"/>
    </row>
    <row r="7" spans="1:4" s="5" customFormat="1" ht="32.25" customHeight="1" x14ac:dyDescent="0.25">
      <c r="A7" s="294" t="s">
        <v>167</v>
      </c>
      <c r="B7" s="294"/>
      <c r="C7" s="294"/>
      <c r="D7" s="294"/>
    </row>
    <row r="8" spans="1:4" s="5" customFormat="1" ht="15.75" x14ac:dyDescent="0.25">
      <c r="A8" s="23"/>
      <c r="B8" s="23"/>
      <c r="C8" s="23"/>
      <c r="D8" s="23"/>
    </row>
    <row r="9" spans="1:4" s="5" customFormat="1" ht="15.75" x14ac:dyDescent="0.25">
      <c r="A9" s="291" t="s">
        <v>168</v>
      </c>
      <c r="B9" s="291"/>
      <c r="C9" s="291"/>
      <c r="D9" s="291"/>
    </row>
    <row r="10" spans="1:4" s="5" customFormat="1" ht="42.75" x14ac:dyDescent="0.25">
      <c r="A10" s="24" t="s">
        <v>112</v>
      </c>
      <c r="B10" s="25" t="s">
        <v>3</v>
      </c>
      <c r="C10" s="25" t="s">
        <v>2</v>
      </c>
      <c r="D10" s="25" t="s">
        <v>169</v>
      </c>
    </row>
    <row r="11" spans="1:4" s="5" customFormat="1" ht="14.25" customHeight="1" x14ac:dyDescent="0.25">
      <c r="A11" s="26" t="s">
        <v>113</v>
      </c>
      <c r="B11" s="9" t="s">
        <v>180</v>
      </c>
      <c r="C11" s="9" t="s">
        <v>181</v>
      </c>
      <c r="D11" s="9" t="s">
        <v>182</v>
      </c>
    </row>
    <row r="12" spans="1:4" s="5" customFormat="1" ht="15.75" x14ac:dyDescent="0.25">
      <c r="A12" s="3" t="s">
        <v>114</v>
      </c>
      <c r="B12" s="13" t="s">
        <v>177</v>
      </c>
      <c r="C12" s="13" t="s">
        <v>178</v>
      </c>
      <c r="D12" s="13" t="s">
        <v>179</v>
      </c>
    </row>
    <row r="13" spans="1:4" s="5" customFormat="1" ht="15.75" x14ac:dyDescent="0.25">
      <c r="A13" s="1" t="s">
        <v>115</v>
      </c>
      <c r="B13" s="7" t="s">
        <v>170</v>
      </c>
      <c r="C13" s="16" t="s">
        <v>173</v>
      </c>
      <c r="D13" s="7" t="s">
        <v>174</v>
      </c>
    </row>
    <row r="14" spans="1:4" s="5" customFormat="1" ht="30" x14ac:dyDescent="0.25">
      <c r="A14" s="2" t="s">
        <v>147</v>
      </c>
      <c r="B14" s="7" t="s">
        <v>171</v>
      </c>
      <c r="C14" s="7" t="s">
        <v>171</v>
      </c>
      <c r="D14" s="7" t="s">
        <v>175</v>
      </c>
    </row>
    <row r="15" spans="1:4" s="5" customFormat="1" ht="30" x14ac:dyDescent="0.25">
      <c r="A15" s="2" t="s">
        <v>148</v>
      </c>
      <c r="B15" s="7" t="s">
        <v>172</v>
      </c>
      <c r="C15" s="7" t="s">
        <v>172</v>
      </c>
      <c r="D15" s="7" t="s">
        <v>176</v>
      </c>
    </row>
    <row r="16" spans="1:4" s="5" customFormat="1" ht="15.75" x14ac:dyDescent="0.25">
      <c r="A16" s="3" t="s">
        <v>116</v>
      </c>
      <c r="B16" s="13">
        <f>SUM(B17:B19)</f>
        <v>714</v>
      </c>
      <c r="C16" s="13">
        <f>SUM(C17:C19)</f>
        <v>762.9</v>
      </c>
      <c r="D16" s="13">
        <f>SUM(D17:D19)</f>
        <v>994.6</v>
      </c>
    </row>
    <row r="17" spans="1:4" s="5" customFormat="1" ht="15.75" x14ac:dyDescent="0.25">
      <c r="A17" s="1" t="s">
        <v>117</v>
      </c>
      <c r="B17" s="7">
        <v>530</v>
      </c>
      <c r="C17" s="7">
        <v>530</v>
      </c>
      <c r="D17" s="7">
        <v>750</v>
      </c>
    </row>
    <row r="18" spans="1:4" s="5" customFormat="1" ht="15.75" x14ac:dyDescent="0.25">
      <c r="A18" s="1" t="s">
        <v>118</v>
      </c>
      <c r="B18" s="7">
        <v>9</v>
      </c>
      <c r="C18" s="7">
        <v>9</v>
      </c>
      <c r="D18" s="7">
        <v>17</v>
      </c>
    </row>
    <row r="19" spans="1:4" s="5" customFormat="1" ht="15.75" x14ac:dyDescent="0.25">
      <c r="A19" s="1" t="s">
        <v>119</v>
      </c>
      <c r="B19" s="7">
        <v>175</v>
      </c>
      <c r="C19" s="7">
        <v>223.9</v>
      </c>
      <c r="D19" s="7">
        <v>227.6</v>
      </c>
    </row>
    <row r="20" spans="1:4" s="5" customFormat="1" ht="15.75" x14ac:dyDescent="0.25">
      <c r="A20" s="3" t="s">
        <v>120</v>
      </c>
      <c r="B20" s="13">
        <f>SUM(B21:B23)</f>
        <v>98</v>
      </c>
      <c r="C20" s="13">
        <f>SUM(C21:C23)</f>
        <v>98</v>
      </c>
      <c r="D20" s="13">
        <f>SUM(D21:D23)</f>
        <v>101.4</v>
      </c>
    </row>
    <row r="21" spans="1:4" s="5" customFormat="1" ht="15.75" x14ac:dyDescent="0.25">
      <c r="A21" s="1" t="s">
        <v>121</v>
      </c>
      <c r="B21" s="7">
        <v>46</v>
      </c>
      <c r="C21" s="7">
        <v>46</v>
      </c>
      <c r="D21" s="7">
        <v>44.8</v>
      </c>
    </row>
    <row r="22" spans="1:4" s="5" customFormat="1" ht="15.75" x14ac:dyDescent="0.25">
      <c r="A22" s="1" t="s">
        <v>122</v>
      </c>
      <c r="B22" s="7">
        <v>42</v>
      </c>
      <c r="C22" s="7">
        <v>42</v>
      </c>
      <c r="D22" s="7">
        <v>51.7</v>
      </c>
    </row>
    <row r="23" spans="1:4" s="5" customFormat="1" ht="15.75" x14ac:dyDescent="0.25">
      <c r="A23" s="1" t="s">
        <v>123</v>
      </c>
      <c r="B23" s="7">
        <v>10</v>
      </c>
      <c r="C23" s="7">
        <v>10</v>
      </c>
      <c r="D23" s="7">
        <v>4.9000000000000004</v>
      </c>
    </row>
    <row r="24" spans="1:4" s="5" customFormat="1" ht="14.25" customHeight="1" x14ac:dyDescent="0.25">
      <c r="A24" s="26" t="s">
        <v>124</v>
      </c>
      <c r="B24" s="27" t="s">
        <v>196</v>
      </c>
      <c r="C24" s="27" t="s">
        <v>197</v>
      </c>
      <c r="D24" s="9" t="s">
        <v>198</v>
      </c>
    </row>
    <row r="25" spans="1:4" s="5" customFormat="1" ht="15.75" x14ac:dyDescent="0.25">
      <c r="A25" s="3" t="s">
        <v>143</v>
      </c>
      <c r="B25" s="13">
        <v>5</v>
      </c>
      <c r="C25" s="13">
        <v>81</v>
      </c>
      <c r="D25" s="28">
        <v>70.3</v>
      </c>
    </row>
    <row r="26" spans="1:4" s="5" customFormat="1" ht="15.75" x14ac:dyDescent="0.25">
      <c r="A26" s="3" t="s">
        <v>125</v>
      </c>
      <c r="B26" s="29" t="s">
        <v>191</v>
      </c>
      <c r="C26" s="29" t="s">
        <v>194</v>
      </c>
      <c r="D26" s="13" t="s">
        <v>195</v>
      </c>
    </row>
    <row r="27" spans="1:4" s="5" customFormat="1" ht="33" customHeight="1" x14ac:dyDescent="0.25">
      <c r="A27" s="2" t="s">
        <v>141</v>
      </c>
      <c r="B27" s="30" t="s">
        <v>183</v>
      </c>
      <c r="C27" s="30" t="s">
        <v>192</v>
      </c>
      <c r="D27" s="31" t="s">
        <v>184</v>
      </c>
    </row>
    <row r="28" spans="1:4" s="5" customFormat="1" ht="15.75" x14ac:dyDescent="0.25">
      <c r="A28" s="1" t="s">
        <v>126</v>
      </c>
      <c r="B28" s="30" t="s">
        <v>185</v>
      </c>
      <c r="C28" s="30" t="s">
        <v>186</v>
      </c>
      <c r="D28" s="7" t="s">
        <v>187</v>
      </c>
    </row>
    <row r="29" spans="1:4" s="5" customFormat="1" ht="15.75" x14ac:dyDescent="0.25">
      <c r="A29" s="1" t="s">
        <v>188</v>
      </c>
      <c r="B29" s="7">
        <v>730</v>
      </c>
      <c r="C29" s="7">
        <v>730.5</v>
      </c>
      <c r="D29" s="7">
        <v>730</v>
      </c>
    </row>
    <row r="30" spans="1:4" s="5" customFormat="1" ht="15.75" x14ac:dyDescent="0.25">
      <c r="A30" s="1" t="s">
        <v>127</v>
      </c>
      <c r="B30" s="7">
        <v>985</v>
      </c>
      <c r="C30" s="7">
        <v>985</v>
      </c>
      <c r="D30" s="7">
        <v>985</v>
      </c>
    </row>
    <row r="31" spans="1:4" s="5" customFormat="1" ht="15.75" x14ac:dyDescent="0.25">
      <c r="A31" s="1" t="s">
        <v>128</v>
      </c>
      <c r="B31" s="30"/>
      <c r="C31" s="7">
        <v>510.3</v>
      </c>
      <c r="D31" s="7">
        <v>510</v>
      </c>
    </row>
    <row r="32" spans="1:4" s="5" customFormat="1" ht="30" x14ac:dyDescent="0.25">
      <c r="A32" s="2" t="s">
        <v>156</v>
      </c>
      <c r="B32" s="30" t="s">
        <v>189</v>
      </c>
      <c r="C32" s="30" t="s">
        <v>193</v>
      </c>
      <c r="D32" s="7" t="s">
        <v>190</v>
      </c>
    </row>
    <row r="33" spans="1:4" s="5" customFormat="1" ht="14.25" customHeight="1" x14ac:dyDescent="0.25">
      <c r="A33" s="26" t="s">
        <v>129</v>
      </c>
      <c r="B33" s="9">
        <v>643.9</v>
      </c>
      <c r="C33" s="9">
        <v>735.6</v>
      </c>
      <c r="D33" s="9">
        <v>908.7</v>
      </c>
    </row>
    <row r="34" spans="1:4" s="5" customFormat="1" ht="15.75" x14ac:dyDescent="0.25">
      <c r="A34" s="3" t="s">
        <v>130</v>
      </c>
      <c r="B34" s="13">
        <v>109</v>
      </c>
      <c r="C34" s="13">
        <v>184</v>
      </c>
      <c r="D34" s="13">
        <v>282.39999999999998</v>
      </c>
    </row>
    <row r="35" spans="1:4" s="5" customFormat="1" ht="15.75" x14ac:dyDescent="0.25">
      <c r="A35" s="1" t="s">
        <v>199</v>
      </c>
      <c r="B35" s="29"/>
      <c r="C35" s="29"/>
      <c r="D35" s="7">
        <v>2.2000000000000002</v>
      </c>
    </row>
    <row r="36" spans="1:4" s="5" customFormat="1" ht="15.75" x14ac:dyDescent="0.25">
      <c r="A36" s="1" t="s">
        <v>131</v>
      </c>
      <c r="B36" s="7">
        <v>1</v>
      </c>
      <c r="C36" s="7">
        <v>1</v>
      </c>
      <c r="D36" s="7"/>
    </row>
    <row r="37" spans="1:4" s="5" customFormat="1" ht="15.75" x14ac:dyDescent="0.25">
      <c r="A37" s="1" t="s">
        <v>144</v>
      </c>
      <c r="B37" s="30"/>
      <c r="C37" s="7">
        <v>40</v>
      </c>
      <c r="D37" s="7">
        <v>75.599999999999994</v>
      </c>
    </row>
    <row r="38" spans="1:4" s="5" customFormat="1" ht="30" x14ac:dyDescent="0.25">
      <c r="A38" s="2" t="s">
        <v>139</v>
      </c>
      <c r="B38" s="7">
        <v>58</v>
      </c>
      <c r="C38" s="7">
        <v>58</v>
      </c>
      <c r="D38" s="7">
        <v>85.2</v>
      </c>
    </row>
    <row r="39" spans="1:4" s="5" customFormat="1" ht="15.75" x14ac:dyDescent="0.25">
      <c r="A39" s="1" t="s">
        <v>149</v>
      </c>
      <c r="B39" s="7">
        <v>30</v>
      </c>
      <c r="C39" s="7">
        <v>30</v>
      </c>
      <c r="D39" s="7">
        <v>35.299999999999997</v>
      </c>
    </row>
    <row r="40" spans="1:4" s="5" customFormat="1" ht="15.75" x14ac:dyDescent="0.25">
      <c r="A40" s="1" t="s">
        <v>132</v>
      </c>
      <c r="B40" s="7">
        <v>20</v>
      </c>
      <c r="C40" s="7">
        <v>55</v>
      </c>
      <c r="D40" s="31">
        <v>84.1</v>
      </c>
    </row>
    <row r="41" spans="1:4" s="5" customFormat="1" ht="15.75" x14ac:dyDescent="0.25">
      <c r="A41" s="3" t="s">
        <v>133</v>
      </c>
      <c r="B41" s="13">
        <v>523.9</v>
      </c>
      <c r="C41" s="13">
        <v>540.6</v>
      </c>
      <c r="D41" s="13">
        <v>555.6</v>
      </c>
    </row>
    <row r="42" spans="1:4" s="5" customFormat="1" ht="15.75" x14ac:dyDescent="0.25">
      <c r="A42" s="1" t="s">
        <v>134</v>
      </c>
      <c r="B42" s="7">
        <v>63.1</v>
      </c>
      <c r="C42" s="7">
        <v>69.599999999999994</v>
      </c>
      <c r="D42" s="31">
        <v>68.3</v>
      </c>
    </row>
    <row r="43" spans="1:4" s="5" customFormat="1" ht="15.75" x14ac:dyDescent="0.25">
      <c r="A43" s="1" t="s">
        <v>135</v>
      </c>
      <c r="B43" s="7">
        <v>107.5</v>
      </c>
      <c r="C43" s="7">
        <v>116.7</v>
      </c>
      <c r="D43" s="31">
        <v>127.6</v>
      </c>
    </row>
    <row r="44" spans="1:4" s="5" customFormat="1" ht="30" x14ac:dyDescent="0.25">
      <c r="A44" s="2" t="s">
        <v>140</v>
      </c>
      <c r="B44" s="7">
        <v>353.3</v>
      </c>
      <c r="C44" s="7">
        <v>354.3</v>
      </c>
      <c r="D44" s="7">
        <v>359.7</v>
      </c>
    </row>
    <row r="45" spans="1:4" s="5" customFormat="1" ht="15.75" x14ac:dyDescent="0.25">
      <c r="A45" s="3" t="s">
        <v>136</v>
      </c>
      <c r="B45" s="13">
        <v>1</v>
      </c>
      <c r="C45" s="13">
        <v>1</v>
      </c>
      <c r="D45" s="28">
        <v>60.5</v>
      </c>
    </row>
    <row r="46" spans="1:4" s="5" customFormat="1" ht="15.75" x14ac:dyDescent="0.25">
      <c r="A46" s="3" t="s">
        <v>137</v>
      </c>
      <c r="B46" s="13">
        <v>10</v>
      </c>
      <c r="C46" s="13">
        <v>10</v>
      </c>
      <c r="D46" s="28">
        <v>10.199999999999999</v>
      </c>
    </row>
    <row r="47" spans="1:4" s="5" customFormat="1" ht="29.25" x14ac:dyDescent="0.25">
      <c r="A47" s="32" t="s">
        <v>157</v>
      </c>
      <c r="B47" s="33">
        <v>9</v>
      </c>
      <c r="C47" s="33">
        <v>9</v>
      </c>
      <c r="D47" s="34">
        <v>50.2</v>
      </c>
    </row>
    <row r="48" spans="1:4" s="6" customFormat="1" ht="15.75" x14ac:dyDescent="0.25">
      <c r="A48" s="2" t="s">
        <v>158</v>
      </c>
      <c r="B48" s="22">
        <v>9</v>
      </c>
      <c r="C48" s="22">
        <v>9</v>
      </c>
      <c r="D48" s="35">
        <v>48.9</v>
      </c>
    </row>
    <row r="49" spans="1:4" s="6" customFormat="1" ht="15.75" x14ac:dyDescent="0.25">
      <c r="A49" s="2" t="s">
        <v>159</v>
      </c>
      <c r="B49" s="36"/>
      <c r="C49" s="36"/>
      <c r="D49" s="35">
        <v>1.3</v>
      </c>
    </row>
    <row r="50" spans="1:4" s="6" customFormat="1" ht="18" customHeight="1" x14ac:dyDescent="0.25">
      <c r="A50" s="26" t="s">
        <v>138</v>
      </c>
      <c r="B50" s="27" t="s">
        <v>200</v>
      </c>
      <c r="C50" s="27" t="s">
        <v>201</v>
      </c>
      <c r="D50" s="9" t="s">
        <v>202</v>
      </c>
    </row>
    <row r="52" spans="1:4" x14ac:dyDescent="0.2">
      <c r="A52" s="290" t="s">
        <v>142</v>
      </c>
      <c r="B52" s="290"/>
      <c r="C52" s="290"/>
      <c r="D52" s="290"/>
    </row>
  </sheetData>
  <mergeCells count="7">
    <mergeCell ref="A52:D52"/>
    <mergeCell ref="A9:D9"/>
    <mergeCell ref="A1:D1"/>
    <mergeCell ref="A2:D2"/>
    <mergeCell ref="A3:D3"/>
    <mergeCell ref="A4:D4"/>
    <mergeCell ref="A7:D7"/>
  </mergeCells>
  <pageMargins left="0.7" right="0.42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G3" sqref="G3"/>
    </sheetView>
  </sheetViews>
  <sheetFormatPr defaultColWidth="9.140625" defaultRowHeight="12.75" x14ac:dyDescent="0.2"/>
  <cols>
    <col min="1" max="1" width="3.5703125" bestFit="1" customWidth="1"/>
    <col min="2" max="2" width="32.85546875" customWidth="1"/>
    <col min="3" max="3" width="9.7109375" customWidth="1"/>
    <col min="4" max="4" width="10.28515625" customWidth="1"/>
    <col min="5" max="5" width="9.7109375" customWidth="1"/>
    <col min="6" max="6" width="8.7109375" customWidth="1"/>
    <col min="7" max="8" width="10.5703125" customWidth="1"/>
    <col min="9" max="9" width="11" customWidth="1"/>
    <col min="10" max="10" width="9.28515625" customWidth="1"/>
  </cols>
  <sheetData>
    <row r="1" spans="1:15" ht="15" x14ac:dyDescent="0.25">
      <c r="B1" s="37"/>
      <c r="C1" s="37"/>
      <c r="D1" s="37"/>
      <c r="F1" s="23"/>
      <c r="G1" s="37" t="s">
        <v>160</v>
      </c>
      <c r="I1" s="37"/>
      <c r="J1" s="37"/>
      <c r="K1" s="17"/>
      <c r="L1" s="17"/>
      <c r="M1" s="17"/>
      <c r="N1" s="17"/>
      <c r="O1" s="17"/>
    </row>
    <row r="2" spans="1:15" ht="15" x14ac:dyDescent="0.25">
      <c r="B2" s="37"/>
      <c r="C2" s="37"/>
      <c r="D2" s="37"/>
      <c r="F2" s="23"/>
      <c r="G2" s="37" t="s">
        <v>257</v>
      </c>
      <c r="I2" s="37"/>
      <c r="J2" s="37"/>
      <c r="K2" s="17"/>
      <c r="L2" s="17"/>
      <c r="M2" s="17"/>
      <c r="N2" s="17"/>
      <c r="O2" s="17"/>
    </row>
    <row r="3" spans="1:15" ht="15" x14ac:dyDescent="0.25">
      <c r="B3" s="37"/>
      <c r="C3" s="37"/>
      <c r="D3" s="37"/>
      <c r="F3" s="23"/>
      <c r="G3" s="37" t="s">
        <v>675</v>
      </c>
      <c r="I3" s="37"/>
      <c r="J3" s="37"/>
      <c r="K3" s="17"/>
      <c r="L3" s="17"/>
      <c r="M3" s="17"/>
      <c r="N3" s="17"/>
      <c r="O3" s="17"/>
    </row>
    <row r="4" spans="1:15" ht="15" x14ac:dyDescent="0.25">
      <c r="B4" s="37"/>
      <c r="C4" s="37"/>
      <c r="D4" s="37"/>
      <c r="F4" s="23"/>
      <c r="G4" s="38" t="s">
        <v>318</v>
      </c>
      <c r="I4" s="37"/>
      <c r="J4" s="37"/>
      <c r="K4" s="17"/>
      <c r="L4" s="17"/>
      <c r="M4" s="17"/>
      <c r="N4" s="17"/>
      <c r="O4" s="17"/>
    </row>
    <row r="5" spans="1:15" ht="15" x14ac:dyDescent="0.25">
      <c r="B5" s="23"/>
      <c r="C5" s="23"/>
      <c r="D5" s="23"/>
      <c r="E5" s="23"/>
      <c r="F5" s="39"/>
      <c r="G5" s="23"/>
      <c r="H5" s="23"/>
      <c r="I5" s="23"/>
      <c r="J5" s="23"/>
    </row>
    <row r="6" spans="1:15" ht="15" customHeight="1" x14ac:dyDescent="0.2">
      <c r="B6" s="295" t="s">
        <v>317</v>
      </c>
      <c r="C6" s="295"/>
      <c r="D6" s="295"/>
      <c r="E6" s="295"/>
      <c r="F6" s="295"/>
      <c r="G6" s="295"/>
      <c r="H6" s="295"/>
      <c r="I6" s="295"/>
      <c r="J6" s="295"/>
    </row>
    <row r="7" spans="1:15" ht="15" x14ac:dyDescent="0.25">
      <c r="B7" s="23"/>
      <c r="C7" s="23"/>
      <c r="D7" s="23"/>
      <c r="E7" s="23"/>
      <c r="F7" s="23"/>
      <c r="G7" s="23"/>
      <c r="H7" s="23"/>
      <c r="I7" s="23"/>
      <c r="J7" s="23"/>
    </row>
    <row r="8" spans="1:15" ht="15" x14ac:dyDescent="0.25">
      <c r="B8" s="23"/>
      <c r="C8" s="23"/>
      <c r="D8" s="23"/>
      <c r="E8" s="23"/>
      <c r="F8" s="23"/>
      <c r="G8" s="23"/>
      <c r="H8" s="23"/>
      <c r="I8" s="23"/>
      <c r="J8" s="23"/>
    </row>
    <row r="9" spans="1:15" ht="15" customHeight="1" x14ac:dyDescent="0.2">
      <c r="A9" s="296" t="s">
        <v>604</v>
      </c>
      <c r="B9" s="303" t="s">
        <v>316</v>
      </c>
      <c r="C9" s="300" t="s">
        <v>310</v>
      </c>
      <c r="D9" s="300"/>
      <c r="E9" s="300"/>
      <c r="F9" s="300"/>
      <c r="G9" s="300"/>
      <c r="H9" s="300"/>
      <c r="I9" s="300"/>
      <c r="J9" s="300"/>
    </row>
    <row r="10" spans="1:15" ht="15" customHeight="1" x14ac:dyDescent="0.2">
      <c r="A10" s="297"/>
      <c r="B10" s="303"/>
      <c r="C10" s="300" t="s">
        <v>311</v>
      </c>
      <c r="D10" s="300"/>
      <c r="E10" s="300"/>
      <c r="F10" s="301"/>
      <c r="G10" s="302" t="s">
        <v>313</v>
      </c>
      <c r="H10" s="300"/>
      <c r="I10" s="300"/>
      <c r="J10" s="300"/>
    </row>
    <row r="11" spans="1:15" ht="15" customHeight="1" x14ac:dyDescent="0.2">
      <c r="A11" s="297"/>
      <c r="B11" s="303"/>
      <c r="C11" s="3"/>
      <c r="D11" s="300" t="s">
        <v>312</v>
      </c>
      <c r="E11" s="300"/>
      <c r="F11" s="301"/>
      <c r="G11" s="302" t="s">
        <v>312</v>
      </c>
      <c r="H11" s="300"/>
      <c r="I11" s="300"/>
      <c r="J11" s="300"/>
    </row>
    <row r="12" spans="1:15" ht="102" x14ac:dyDescent="0.2">
      <c r="A12" s="297"/>
      <c r="B12" s="303"/>
      <c r="C12" s="40" t="s">
        <v>259</v>
      </c>
      <c r="D12" s="41" t="s">
        <v>325</v>
      </c>
      <c r="E12" s="42" t="s">
        <v>315</v>
      </c>
      <c r="F12" s="44" t="s">
        <v>258</v>
      </c>
      <c r="G12" s="49" t="s">
        <v>259</v>
      </c>
      <c r="H12" s="41" t="s">
        <v>314</v>
      </c>
      <c r="I12" s="42" t="s">
        <v>315</v>
      </c>
      <c r="J12" s="41" t="s">
        <v>258</v>
      </c>
    </row>
    <row r="13" spans="1:15" ht="15" x14ac:dyDescent="0.25">
      <c r="A13" s="1" t="s">
        <v>4</v>
      </c>
      <c r="B13" s="18" t="s">
        <v>324</v>
      </c>
      <c r="C13" s="22">
        <f>SUM(D13:F13)</f>
        <v>28600</v>
      </c>
      <c r="D13" s="19">
        <v>600</v>
      </c>
      <c r="E13" s="18"/>
      <c r="F13" s="45">
        <v>28000</v>
      </c>
      <c r="G13" s="50">
        <f>SUM(H13:J13)</f>
        <v>26338.679999999997</v>
      </c>
      <c r="H13" s="1">
        <v>435.51</v>
      </c>
      <c r="I13" s="1"/>
      <c r="J13" s="1">
        <v>25903.17</v>
      </c>
    </row>
    <row r="14" spans="1:15" ht="15" x14ac:dyDescent="0.25">
      <c r="A14" s="1" t="s">
        <v>5</v>
      </c>
      <c r="B14" s="18" t="s">
        <v>260</v>
      </c>
      <c r="C14" s="22">
        <f t="shared" ref="C14:C67" si="0">SUM(D14:F14)</f>
        <v>700</v>
      </c>
      <c r="D14" s="20"/>
      <c r="E14" s="21"/>
      <c r="F14" s="45">
        <v>700</v>
      </c>
      <c r="G14" s="50">
        <f t="shared" ref="G14:G67" si="1">SUM(H14:J14)</f>
        <v>542.91</v>
      </c>
      <c r="H14" s="1"/>
      <c r="I14" s="1"/>
      <c r="J14" s="1">
        <v>542.91</v>
      </c>
    </row>
    <row r="15" spans="1:15" ht="15" x14ac:dyDescent="0.25">
      <c r="A15" s="1" t="s">
        <v>6</v>
      </c>
      <c r="B15" s="18" t="s">
        <v>261</v>
      </c>
      <c r="C15" s="22">
        <f t="shared" si="0"/>
        <v>2000</v>
      </c>
      <c r="D15" s="20"/>
      <c r="E15" s="21"/>
      <c r="F15" s="45">
        <v>2000</v>
      </c>
      <c r="G15" s="50">
        <f t="shared" si="1"/>
        <v>1347.42</v>
      </c>
      <c r="H15" s="1"/>
      <c r="I15" s="1"/>
      <c r="J15" s="1">
        <v>1347.42</v>
      </c>
    </row>
    <row r="16" spans="1:15" ht="15" x14ac:dyDescent="0.25">
      <c r="A16" s="1" t="s">
        <v>7</v>
      </c>
      <c r="B16" s="18" t="s">
        <v>262</v>
      </c>
      <c r="C16" s="22">
        <f t="shared" si="0"/>
        <v>300</v>
      </c>
      <c r="D16" s="20"/>
      <c r="E16" s="21"/>
      <c r="F16" s="45">
        <v>300</v>
      </c>
      <c r="G16" s="50">
        <f t="shared" si="1"/>
        <v>254.34</v>
      </c>
      <c r="H16" s="1"/>
      <c r="I16" s="1"/>
      <c r="J16" s="1">
        <v>254.34</v>
      </c>
    </row>
    <row r="17" spans="1:10" ht="15" x14ac:dyDescent="0.25">
      <c r="A17" s="1" t="s">
        <v>8</v>
      </c>
      <c r="B17" s="18" t="s">
        <v>263</v>
      </c>
      <c r="C17" s="22">
        <f t="shared" si="0"/>
        <v>2900</v>
      </c>
      <c r="D17" s="20"/>
      <c r="E17" s="21"/>
      <c r="F17" s="45">
        <v>2900</v>
      </c>
      <c r="G17" s="50">
        <f t="shared" si="1"/>
        <v>3217.71</v>
      </c>
      <c r="H17" s="1"/>
      <c r="I17" s="1"/>
      <c r="J17" s="1">
        <v>3217.71</v>
      </c>
    </row>
    <row r="18" spans="1:10" ht="15" x14ac:dyDescent="0.25">
      <c r="A18" s="1" t="s">
        <v>9</v>
      </c>
      <c r="B18" s="18" t="s">
        <v>264</v>
      </c>
      <c r="C18" s="22">
        <f t="shared" si="0"/>
        <v>1700</v>
      </c>
      <c r="D18" s="20"/>
      <c r="E18" s="21"/>
      <c r="F18" s="45">
        <v>1700</v>
      </c>
      <c r="G18" s="50">
        <f t="shared" si="1"/>
        <v>1585.16</v>
      </c>
      <c r="H18" s="1"/>
      <c r="I18" s="1"/>
      <c r="J18" s="1">
        <v>1585.16</v>
      </c>
    </row>
    <row r="19" spans="1:10" ht="15" x14ac:dyDescent="0.25">
      <c r="A19" s="1" t="s">
        <v>10</v>
      </c>
      <c r="B19" s="18" t="s">
        <v>265</v>
      </c>
      <c r="C19" s="22">
        <f t="shared" si="0"/>
        <v>3100</v>
      </c>
      <c r="D19" s="19"/>
      <c r="E19" s="21"/>
      <c r="F19" s="45">
        <v>3100</v>
      </c>
      <c r="G19" s="50">
        <f t="shared" si="1"/>
        <v>3842.82</v>
      </c>
      <c r="H19" s="1"/>
      <c r="I19" s="1"/>
      <c r="J19" s="1">
        <v>3842.82</v>
      </c>
    </row>
    <row r="20" spans="1:10" ht="15" x14ac:dyDescent="0.25">
      <c r="A20" s="1" t="s">
        <v>11</v>
      </c>
      <c r="B20" s="18" t="s">
        <v>266</v>
      </c>
      <c r="C20" s="22">
        <f t="shared" si="0"/>
        <v>100</v>
      </c>
      <c r="D20" s="20"/>
      <c r="E20" s="21"/>
      <c r="F20" s="45">
        <v>100</v>
      </c>
      <c r="G20" s="50">
        <f t="shared" si="1"/>
        <v>134.63999999999999</v>
      </c>
      <c r="H20" s="1"/>
      <c r="I20" s="1"/>
      <c r="J20" s="1">
        <v>134.63999999999999</v>
      </c>
    </row>
    <row r="21" spans="1:10" ht="15" x14ac:dyDescent="0.25">
      <c r="A21" s="1" t="s">
        <v>12</v>
      </c>
      <c r="B21" s="18" t="s">
        <v>267</v>
      </c>
      <c r="C21" s="22">
        <f t="shared" si="0"/>
        <v>4000</v>
      </c>
      <c r="D21" s="19"/>
      <c r="E21" s="21"/>
      <c r="F21" s="45">
        <v>4000</v>
      </c>
      <c r="G21" s="50">
        <f t="shared" si="1"/>
        <v>3859.13</v>
      </c>
      <c r="H21" s="1"/>
      <c r="I21" s="1"/>
      <c r="J21" s="1">
        <v>3859.13</v>
      </c>
    </row>
    <row r="22" spans="1:10" ht="15" x14ac:dyDescent="0.25">
      <c r="A22" s="1" t="s">
        <v>13</v>
      </c>
      <c r="B22" s="18" t="s">
        <v>268</v>
      </c>
      <c r="C22" s="22">
        <f t="shared" si="0"/>
        <v>1700</v>
      </c>
      <c r="D22" s="20"/>
      <c r="E22" s="21"/>
      <c r="F22" s="45">
        <v>1700</v>
      </c>
      <c r="G22" s="50">
        <f t="shared" si="1"/>
        <v>1049.22</v>
      </c>
      <c r="H22" s="1"/>
      <c r="I22" s="1"/>
      <c r="J22" s="1">
        <v>1049.22</v>
      </c>
    </row>
    <row r="23" spans="1:10" ht="15" x14ac:dyDescent="0.25">
      <c r="A23" s="1" t="s">
        <v>605</v>
      </c>
      <c r="B23" s="18" t="s">
        <v>269</v>
      </c>
      <c r="C23" s="22">
        <f t="shared" si="0"/>
        <v>500</v>
      </c>
      <c r="D23" s="20"/>
      <c r="E23" s="21"/>
      <c r="F23" s="45">
        <v>500</v>
      </c>
      <c r="G23" s="50">
        <f t="shared" si="1"/>
        <v>475.39</v>
      </c>
      <c r="H23" s="1"/>
      <c r="I23" s="1"/>
      <c r="J23" s="1">
        <v>475.39</v>
      </c>
    </row>
    <row r="24" spans="1:10" ht="15" x14ac:dyDescent="0.25">
      <c r="A24" s="1" t="s">
        <v>606</v>
      </c>
      <c r="B24" s="18" t="s">
        <v>270</v>
      </c>
      <c r="C24" s="22">
        <f t="shared" si="0"/>
        <v>2000</v>
      </c>
      <c r="D24" s="20"/>
      <c r="E24" s="21"/>
      <c r="F24" s="45">
        <v>2000</v>
      </c>
      <c r="G24" s="50">
        <f t="shared" si="1"/>
        <v>1606.83</v>
      </c>
      <c r="H24" s="1"/>
      <c r="I24" s="1"/>
      <c r="J24" s="1">
        <v>1606.83</v>
      </c>
    </row>
    <row r="25" spans="1:10" ht="15" x14ac:dyDescent="0.25">
      <c r="A25" s="1" t="s">
        <v>607</v>
      </c>
      <c r="B25" s="18" t="s">
        <v>271</v>
      </c>
      <c r="C25" s="22">
        <f t="shared" si="0"/>
        <v>4600</v>
      </c>
      <c r="D25" s="19"/>
      <c r="E25" s="21"/>
      <c r="F25" s="45">
        <v>4600</v>
      </c>
      <c r="G25" s="50">
        <f t="shared" si="1"/>
        <v>6025.48</v>
      </c>
      <c r="H25" s="1"/>
      <c r="I25" s="1"/>
      <c r="J25" s="1">
        <v>6025.48</v>
      </c>
    </row>
    <row r="26" spans="1:10" ht="15" x14ac:dyDescent="0.25">
      <c r="A26" s="1" t="s">
        <v>608</v>
      </c>
      <c r="B26" s="18" t="s">
        <v>272</v>
      </c>
      <c r="C26" s="22">
        <f t="shared" si="0"/>
        <v>1600</v>
      </c>
      <c r="D26" s="19">
        <v>1500</v>
      </c>
      <c r="E26" s="21"/>
      <c r="F26" s="45">
        <v>100</v>
      </c>
      <c r="G26" s="50">
        <f t="shared" si="1"/>
        <v>2130</v>
      </c>
      <c r="H26" s="43">
        <v>2130</v>
      </c>
      <c r="I26" s="1"/>
      <c r="J26" s="1"/>
    </row>
    <row r="27" spans="1:10" ht="15" x14ac:dyDescent="0.25">
      <c r="A27" s="1" t="s">
        <v>609</v>
      </c>
      <c r="B27" s="18" t="s">
        <v>273</v>
      </c>
      <c r="C27" s="22">
        <f t="shared" si="0"/>
        <v>1400</v>
      </c>
      <c r="D27" s="19">
        <v>500</v>
      </c>
      <c r="E27" s="21"/>
      <c r="F27" s="45">
        <v>900</v>
      </c>
      <c r="G27" s="50">
        <f t="shared" si="1"/>
        <v>1490.26</v>
      </c>
      <c r="H27" s="43">
        <v>587.5</v>
      </c>
      <c r="I27" s="1"/>
      <c r="J27" s="1">
        <v>902.76</v>
      </c>
    </row>
    <row r="28" spans="1:10" ht="15" x14ac:dyDescent="0.25">
      <c r="A28" s="1" t="s">
        <v>610</v>
      </c>
      <c r="B28" s="18" t="s">
        <v>274</v>
      </c>
      <c r="C28" s="22">
        <f t="shared" si="0"/>
        <v>5700</v>
      </c>
      <c r="D28" s="19">
        <v>5400</v>
      </c>
      <c r="E28" s="21"/>
      <c r="F28" s="45">
        <v>300</v>
      </c>
      <c r="G28" s="50">
        <f t="shared" si="1"/>
        <v>5512.56</v>
      </c>
      <c r="H28" s="1">
        <v>5262.46</v>
      </c>
      <c r="I28" s="1"/>
      <c r="J28" s="43">
        <v>250.1</v>
      </c>
    </row>
    <row r="29" spans="1:10" ht="15" x14ac:dyDescent="0.25">
      <c r="A29" s="1" t="s">
        <v>611</v>
      </c>
      <c r="B29" s="18" t="s">
        <v>275</v>
      </c>
      <c r="C29" s="22">
        <f t="shared" si="0"/>
        <v>5000</v>
      </c>
      <c r="D29" s="19">
        <v>5000</v>
      </c>
      <c r="E29" s="21"/>
      <c r="F29" s="46"/>
      <c r="G29" s="50">
        <f t="shared" si="1"/>
        <v>5101</v>
      </c>
      <c r="H29" s="43">
        <v>5026</v>
      </c>
      <c r="I29" s="1"/>
      <c r="J29" s="43">
        <v>75</v>
      </c>
    </row>
    <row r="30" spans="1:10" ht="15" x14ac:dyDescent="0.25">
      <c r="A30" s="1" t="s">
        <v>612</v>
      </c>
      <c r="B30" s="18" t="s">
        <v>276</v>
      </c>
      <c r="C30" s="22">
        <f t="shared" si="0"/>
        <v>3900</v>
      </c>
      <c r="D30" s="19">
        <v>3000</v>
      </c>
      <c r="E30" s="21"/>
      <c r="F30" s="45">
        <v>900</v>
      </c>
      <c r="G30" s="50">
        <f t="shared" si="1"/>
        <v>4446.4799999999996</v>
      </c>
      <c r="H30" s="1">
        <v>3916.35</v>
      </c>
      <c r="I30" s="1"/>
      <c r="J30" s="1">
        <v>530.13</v>
      </c>
    </row>
    <row r="31" spans="1:10" ht="15" x14ac:dyDescent="0.25">
      <c r="A31" s="1" t="s">
        <v>613</v>
      </c>
      <c r="B31" s="18" t="s">
        <v>277</v>
      </c>
      <c r="C31" s="22">
        <f t="shared" si="0"/>
        <v>4600</v>
      </c>
      <c r="D31" s="19">
        <v>4000</v>
      </c>
      <c r="E31" s="21"/>
      <c r="F31" s="45">
        <v>600</v>
      </c>
      <c r="G31" s="50">
        <f t="shared" si="1"/>
        <v>4226.08</v>
      </c>
      <c r="H31" s="43">
        <v>4015</v>
      </c>
      <c r="I31" s="1"/>
      <c r="J31" s="1">
        <v>211.08</v>
      </c>
    </row>
    <row r="32" spans="1:10" ht="15" x14ac:dyDescent="0.25">
      <c r="A32" s="1" t="s">
        <v>614</v>
      </c>
      <c r="B32" s="18" t="s">
        <v>278</v>
      </c>
      <c r="C32" s="22">
        <f t="shared" si="0"/>
        <v>400</v>
      </c>
      <c r="D32" s="19">
        <v>400</v>
      </c>
      <c r="E32" s="21"/>
      <c r="F32" s="46"/>
      <c r="G32" s="50">
        <f t="shared" si="1"/>
        <v>400</v>
      </c>
      <c r="H32" s="43">
        <v>400</v>
      </c>
      <c r="I32" s="1"/>
      <c r="J32" s="1"/>
    </row>
    <row r="33" spans="1:10" ht="15" x14ac:dyDescent="0.25">
      <c r="A33" s="1" t="s">
        <v>615</v>
      </c>
      <c r="B33" s="18" t="s">
        <v>279</v>
      </c>
      <c r="C33" s="22">
        <f t="shared" si="0"/>
        <v>700</v>
      </c>
      <c r="D33" s="19">
        <v>500</v>
      </c>
      <c r="E33" s="21"/>
      <c r="F33" s="45">
        <v>200</v>
      </c>
      <c r="G33" s="50">
        <f t="shared" si="1"/>
        <v>1179</v>
      </c>
      <c r="H33" s="43">
        <v>889</v>
      </c>
      <c r="I33" s="1"/>
      <c r="J33" s="43">
        <v>290</v>
      </c>
    </row>
    <row r="34" spans="1:10" ht="15" x14ac:dyDescent="0.25">
      <c r="A34" s="1" t="s">
        <v>616</v>
      </c>
      <c r="B34" s="18" t="s">
        <v>280</v>
      </c>
      <c r="C34" s="22">
        <f t="shared" si="0"/>
        <v>3000</v>
      </c>
      <c r="D34" s="19">
        <v>2500</v>
      </c>
      <c r="E34" s="21"/>
      <c r="F34" s="45">
        <v>500</v>
      </c>
      <c r="G34" s="50">
        <f t="shared" si="1"/>
        <v>2315</v>
      </c>
      <c r="H34" s="43">
        <v>2169.5</v>
      </c>
      <c r="I34" s="1"/>
      <c r="J34" s="43">
        <v>145.5</v>
      </c>
    </row>
    <row r="35" spans="1:10" ht="15" x14ac:dyDescent="0.25">
      <c r="A35" s="1" t="s">
        <v>617</v>
      </c>
      <c r="B35" s="18" t="s">
        <v>281</v>
      </c>
      <c r="C35" s="22">
        <f t="shared" si="0"/>
        <v>3800</v>
      </c>
      <c r="D35" s="19">
        <v>3200</v>
      </c>
      <c r="E35" s="21"/>
      <c r="F35" s="45">
        <v>600</v>
      </c>
      <c r="G35" s="50">
        <f t="shared" si="1"/>
        <v>4968.3999999999996</v>
      </c>
      <c r="H35" s="1">
        <v>4641.6499999999996</v>
      </c>
      <c r="I35" s="1"/>
      <c r="J35" s="1">
        <v>326.75</v>
      </c>
    </row>
    <row r="36" spans="1:10" ht="15" x14ac:dyDescent="0.25">
      <c r="A36" s="1" t="s">
        <v>618</v>
      </c>
      <c r="B36" s="18" t="s">
        <v>282</v>
      </c>
      <c r="C36" s="22">
        <f t="shared" si="0"/>
        <v>1600</v>
      </c>
      <c r="D36" s="22">
        <v>600</v>
      </c>
      <c r="E36" s="21"/>
      <c r="F36" s="47">
        <v>1000</v>
      </c>
      <c r="G36" s="50">
        <f t="shared" si="1"/>
        <v>1260</v>
      </c>
      <c r="H36" s="43">
        <v>240</v>
      </c>
      <c r="I36" s="1"/>
      <c r="J36" s="43">
        <v>1020</v>
      </c>
    </row>
    <row r="37" spans="1:10" ht="15" x14ac:dyDescent="0.25">
      <c r="A37" s="1" t="s">
        <v>619</v>
      </c>
      <c r="B37" s="18" t="s">
        <v>283</v>
      </c>
      <c r="C37" s="22">
        <f t="shared" si="0"/>
        <v>1500</v>
      </c>
      <c r="D37" s="19">
        <v>500</v>
      </c>
      <c r="E37" s="21"/>
      <c r="F37" s="45">
        <v>1000</v>
      </c>
      <c r="G37" s="50">
        <f t="shared" si="1"/>
        <v>981.76</v>
      </c>
      <c r="H37" s="43">
        <v>280</v>
      </c>
      <c r="I37" s="1"/>
      <c r="J37" s="1">
        <v>701.76</v>
      </c>
    </row>
    <row r="38" spans="1:10" ht="15" x14ac:dyDescent="0.25">
      <c r="A38" s="1" t="s">
        <v>620</v>
      </c>
      <c r="B38" s="18" t="s">
        <v>284</v>
      </c>
      <c r="C38" s="22">
        <f t="shared" si="0"/>
        <v>2300</v>
      </c>
      <c r="D38" s="19">
        <v>1300</v>
      </c>
      <c r="E38" s="21"/>
      <c r="F38" s="45">
        <v>1000</v>
      </c>
      <c r="G38" s="50">
        <f t="shared" si="1"/>
        <v>2252.6800000000003</v>
      </c>
      <c r="H38" s="43">
        <v>1181</v>
      </c>
      <c r="I38" s="1"/>
      <c r="J38" s="1">
        <v>1071.68</v>
      </c>
    </row>
    <row r="39" spans="1:10" ht="15" x14ac:dyDescent="0.25">
      <c r="A39" s="1" t="s">
        <v>621</v>
      </c>
      <c r="B39" s="18" t="s">
        <v>285</v>
      </c>
      <c r="C39" s="22">
        <f t="shared" si="0"/>
        <v>26200</v>
      </c>
      <c r="D39" s="19">
        <v>26200</v>
      </c>
      <c r="E39" s="21"/>
      <c r="F39" s="46"/>
      <c r="G39" s="50">
        <f t="shared" si="1"/>
        <v>28253.74</v>
      </c>
      <c r="H39" s="1">
        <v>28253.74</v>
      </c>
      <c r="I39" s="1"/>
      <c r="J39" s="1"/>
    </row>
    <row r="40" spans="1:10" ht="15" x14ac:dyDescent="0.25">
      <c r="A40" s="1" t="s">
        <v>622</v>
      </c>
      <c r="B40" s="18" t="s">
        <v>286</v>
      </c>
      <c r="C40" s="22">
        <f t="shared" si="0"/>
        <v>7400</v>
      </c>
      <c r="D40" s="19">
        <v>7400</v>
      </c>
      <c r="E40" s="21"/>
      <c r="F40" s="46"/>
      <c r="G40" s="50">
        <f t="shared" si="1"/>
        <v>8607.7800000000007</v>
      </c>
      <c r="H40" s="1">
        <v>8607.7800000000007</v>
      </c>
      <c r="I40" s="1"/>
      <c r="J40" s="1"/>
    </row>
    <row r="41" spans="1:10" ht="15" x14ac:dyDescent="0.25">
      <c r="A41" s="1" t="s">
        <v>623</v>
      </c>
      <c r="B41" s="18" t="s">
        <v>287</v>
      </c>
      <c r="C41" s="22">
        <f t="shared" si="0"/>
        <v>13200</v>
      </c>
      <c r="D41" s="19"/>
      <c r="E41" s="22">
        <v>12200</v>
      </c>
      <c r="F41" s="45">
        <v>1000</v>
      </c>
      <c r="G41" s="50">
        <f t="shared" si="1"/>
        <v>11980.61</v>
      </c>
      <c r="H41" s="1"/>
      <c r="I41" s="1">
        <v>11057.41</v>
      </c>
      <c r="J41" s="43">
        <v>923.2</v>
      </c>
    </row>
    <row r="42" spans="1:10" ht="15" x14ac:dyDescent="0.25">
      <c r="A42" s="1" t="s">
        <v>624</v>
      </c>
      <c r="B42" s="18" t="s">
        <v>288</v>
      </c>
      <c r="C42" s="22">
        <f t="shared" si="0"/>
        <v>12600</v>
      </c>
      <c r="D42" s="19">
        <v>1400</v>
      </c>
      <c r="E42" s="22">
        <v>10100</v>
      </c>
      <c r="F42" s="45">
        <v>1100</v>
      </c>
      <c r="G42" s="50">
        <f t="shared" si="1"/>
        <v>11178.63</v>
      </c>
      <c r="H42" s="43">
        <v>1557.7</v>
      </c>
      <c r="I42" s="1">
        <v>8573.1299999999992</v>
      </c>
      <c r="J42" s="43">
        <v>1047.8</v>
      </c>
    </row>
    <row r="43" spans="1:10" ht="15" x14ac:dyDescent="0.25">
      <c r="A43" s="1" t="s">
        <v>625</v>
      </c>
      <c r="B43" s="18" t="s">
        <v>289</v>
      </c>
      <c r="C43" s="22">
        <f t="shared" si="0"/>
        <v>1000</v>
      </c>
      <c r="D43" s="19"/>
      <c r="E43" s="22"/>
      <c r="F43" s="45">
        <v>1000</v>
      </c>
      <c r="G43" s="50">
        <f t="shared" si="1"/>
        <v>960</v>
      </c>
      <c r="H43" s="1"/>
      <c r="I43" s="1"/>
      <c r="J43" s="43">
        <v>960</v>
      </c>
    </row>
    <row r="44" spans="1:10" ht="15" x14ac:dyDescent="0.25">
      <c r="A44" s="1" t="s">
        <v>626</v>
      </c>
      <c r="B44" s="18" t="s">
        <v>290</v>
      </c>
      <c r="C44" s="22">
        <f t="shared" si="0"/>
        <v>1500</v>
      </c>
      <c r="D44" s="19"/>
      <c r="E44" s="22"/>
      <c r="F44" s="45">
        <v>1500</v>
      </c>
      <c r="G44" s="50">
        <f t="shared" si="1"/>
        <v>1563.76</v>
      </c>
      <c r="H44" s="1"/>
      <c r="I44" s="1"/>
      <c r="J44" s="1">
        <v>1563.76</v>
      </c>
    </row>
    <row r="45" spans="1:10" ht="30" x14ac:dyDescent="0.25">
      <c r="A45" s="1" t="s">
        <v>627</v>
      </c>
      <c r="B45" s="289" t="s">
        <v>291</v>
      </c>
      <c r="C45" s="22">
        <f t="shared" si="0"/>
        <v>700</v>
      </c>
      <c r="D45" s="19"/>
      <c r="E45" s="22"/>
      <c r="F45" s="45">
        <v>700</v>
      </c>
      <c r="G45" s="50">
        <f t="shared" si="1"/>
        <v>701.58</v>
      </c>
      <c r="H45" s="1"/>
      <c r="I45" s="1"/>
      <c r="J45" s="1">
        <v>701.58</v>
      </c>
    </row>
    <row r="46" spans="1:10" ht="15" x14ac:dyDescent="0.25">
      <c r="A46" s="1" t="s">
        <v>628</v>
      </c>
      <c r="B46" s="18" t="s">
        <v>292</v>
      </c>
      <c r="C46" s="22">
        <f t="shared" si="0"/>
        <v>300</v>
      </c>
      <c r="D46" s="19">
        <v>100</v>
      </c>
      <c r="E46" s="21"/>
      <c r="F46" s="45">
        <v>200</v>
      </c>
      <c r="G46" s="50">
        <f t="shared" si="1"/>
        <v>185.41</v>
      </c>
      <c r="H46" s="43">
        <v>30.4</v>
      </c>
      <c r="I46" s="1"/>
      <c r="J46" s="1">
        <v>155.01</v>
      </c>
    </row>
    <row r="47" spans="1:10" ht="15" x14ac:dyDescent="0.25">
      <c r="A47" s="1" t="s">
        <v>629</v>
      </c>
      <c r="B47" s="18" t="s">
        <v>293</v>
      </c>
      <c r="C47" s="22">
        <f t="shared" si="0"/>
        <v>1900</v>
      </c>
      <c r="D47" s="20"/>
      <c r="E47" s="21"/>
      <c r="F47" s="45">
        <v>1900</v>
      </c>
      <c r="G47" s="50">
        <f t="shared" si="1"/>
        <v>1814.73</v>
      </c>
      <c r="H47" s="1"/>
      <c r="I47" s="1"/>
      <c r="J47" s="1">
        <v>1814.73</v>
      </c>
    </row>
    <row r="48" spans="1:10" ht="15" x14ac:dyDescent="0.25">
      <c r="A48" s="1" t="s">
        <v>630</v>
      </c>
      <c r="B48" s="18" t="s">
        <v>294</v>
      </c>
      <c r="C48" s="22">
        <f t="shared" si="0"/>
        <v>6500</v>
      </c>
      <c r="D48" s="19">
        <v>6500</v>
      </c>
      <c r="E48" s="21"/>
      <c r="F48" s="46"/>
      <c r="G48" s="50">
        <f t="shared" si="1"/>
        <v>6175.87</v>
      </c>
      <c r="H48" s="1">
        <v>6175.87</v>
      </c>
      <c r="I48" s="1"/>
      <c r="J48" s="1"/>
    </row>
    <row r="49" spans="1:10" ht="15" x14ac:dyDescent="0.25">
      <c r="A49" s="1" t="s">
        <v>631</v>
      </c>
      <c r="B49" s="18" t="s">
        <v>295</v>
      </c>
      <c r="C49" s="22">
        <f t="shared" si="0"/>
        <v>2000</v>
      </c>
      <c r="D49" s="19"/>
      <c r="E49" s="22"/>
      <c r="F49" s="45">
        <v>2000</v>
      </c>
      <c r="G49" s="50">
        <f t="shared" si="1"/>
        <v>3473.8</v>
      </c>
      <c r="H49" s="1"/>
      <c r="I49" s="1"/>
      <c r="J49" s="43">
        <v>3473.8</v>
      </c>
    </row>
    <row r="50" spans="1:10" ht="30" x14ac:dyDescent="0.25">
      <c r="A50" s="1" t="s">
        <v>632</v>
      </c>
      <c r="B50" s="289" t="s">
        <v>296</v>
      </c>
      <c r="C50" s="22">
        <f t="shared" si="0"/>
        <v>6600</v>
      </c>
      <c r="D50" s="19">
        <v>1600</v>
      </c>
      <c r="E50" s="22">
        <v>5000</v>
      </c>
      <c r="F50" s="45"/>
      <c r="G50" s="50">
        <f t="shared" si="1"/>
        <v>5995.7699999999995</v>
      </c>
      <c r="H50" s="1">
        <v>1223.24</v>
      </c>
      <c r="I50" s="1">
        <v>4772.53</v>
      </c>
      <c r="J50" s="1"/>
    </row>
    <row r="51" spans="1:10" ht="15" x14ac:dyDescent="0.25">
      <c r="A51" s="1" t="s">
        <v>633</v>
      </c>
      <c r="B51" s="18" t="s">
        <v>297</v>
      </c>
      <c r="C51" s="22">
        <f t="shared" si="0"/>
        <v>1800</v>
      </c>
      <c r="D51" s="19"/>
      <c r="E51" s="22">
        <v>1800</v>
      </c>
      <c r="F51" s="45"/>
      <c r="G51" s="50">
        <f t="shared" si="1"/>
        <v>2020.77</v>
      </c>
      <c r="H51" s="1"/>
      <c r="I51" s="1">
        <v>2020.77</v>
      </c>
      <c r="J51" s="1"/>
    </row>
    <row r="52" spans="1:10" ht="15" x14ac:dyDescent="0.25">
      <c r="A52" s="1" t="s">
        <v>634</v>
      </c>
      <c r="B52" s="18" t="s">
        <v>298</v>
      </c>
      <c r="C52" s="22">
        <f t="shared" si="0"/>
        <v>4400</v>
      </c>
      <c r="D52" s="19"/>
      <c r="E52" s="22">
        <v>4400</v>
      </c>
      <c r="F52" s="46"/>
      <c r="G52" s="50">
        <f t="shared" si="1"/>
        <v>2808.31</v>
      </c>
      <c r="H52" s="1"/>
      <c r="I52" s="1">
        <v>2808.31</v>
      </c>
      <c r="J52" s="1"/>
    </row>
    <row r="53" spans="1:10" ht="15" x14ac:dyDescent="0.25">
      <c r="A53" s="1" t="s">
        <v>635</v>
      </c>
      <c r="B53" s="18" t="s">
        <v>299</v>
      </c>
      <c r="C53" s="22">
        <f t="shared" si="0"/>
        <v>8000</v>
      </c>
      <c r="D53" s="19">
        <v>8000</v>
      </c>
      <c r="E53" s="21"/>
      <c r="F53" s="46"/>
      <c r="G53" s="50">
        <f t="shared" si="1"/>
        <v>8194.74</v>
      </c>
      <c r="H53" s="1">
        <v>8194.74</v>
      </c>
      <c r="I53" s="1"/>
      <c r="J53" s="1"/>
    </row>
    <row r="54" spans="1:10" ht="30" x14ac:dyDescent="0.25">
      <c r="A54" s="1" t="s">
        <v>636</v>
      </c>
      <c r="B54" s="288" t="s">
        <v>300</v>
      </c>
      <c r="C54" s="22">
        <f t="shared" si="0"/>
        <v>18500</v>
      </c>
      <c r="D54" s="19">
        <v>7800</v>
      </c>
      <c r="E54" s="22">
        <v>10100</v>
      </c>
      <c r="F54" s="45">
        <v>600</v>
      </c>
      <c r="G54" s="50">
        <f t="shared" si="1"/>
        <v>18457.43</v>
      </c>
      <c r="H54" s="1">
        <v>8684.39</v>
      </c>
      <c r="I54" s="1">
        <v>9202.18</v>
      </c>
      <c r="J54" s="1">
        <v>570.86</v>
      </c>
    </row>
    <row r="55" spans="1:10" ht="15" x14ac:dyDescent="0.25">
      <c r="A55" s="1" t="s">
        <v>637</v>
      </c>
      <c r="B55" s="18" t="s">
        <v>301</v>
      </c>
      <c r="C55" s="22">
        <f t="shared" si="0"/>
        <v>1700</v>
      </c>
      <c r="D55" s="19"/>
      <c r="E55" s="22">
        <v>800</v>
      </c>
      <c r="F55" s="45">
        <v>900</v>
      </c>
      <c r="G55" s="50">
        <f t="shared" si="1"/>
        <v>1200.31</v>
      </c>
      <c r="H55" s="1">
        <v>248.22</v>
      </c>
      <c r="I55" s="43">
        <v>181.5</v>
      </c>
      <c r="J55" s="1">
        <v>770.59</v>
      </c>
    </row>
    <row r="56" spans="1:10" ht="15" x14ac:dyDescent="0.25">
      <c r="A56" s="1" t="s">
        <v>638</v>
      </c>
      <c r="B56" s="18" t="s">
        <v>302</v>
      </c>
      <c r="C56" s="22">
        <f t="shared" si="0"/>
        <v>10000</v>
      </c>
      <c r="D56" s="19">
        <v>5000</v>
      </c>
      <c r="E56" s="22">
        <v>5000</v>
      </c>
      <c r="F56" s="46"/>
      <c r="G56" s="50">
        <f t="shared" si="1"/>
        <v>10733.28</v>
      </c>
      <c r="H56" s="1">
        <v>5628.56</v>
      </c>
      <c r="I56" s="1">
        <v>5104.72</v>
      </c>
      <c r="J56" s="1"/>
    </row>
    <row r="57" spans="1:10" ht="15" x14ac:dyDescent="0.25">
      <c r="A57" s="1" t="s">
        <v>639</v>
      </c>
      <c r="B57" s="18" t="s">
        <v>303</v>
      </c>
      <c r="C57" s="22">
        <f t="shared" si="0"/>
        <v>10300</v>
      </c>
      <c r="D57" s="19">
        <v>1900</v>
      </c>
      <c r="E57" s="22">
        <v>8400</v>
      </c>
      <c r="F57" s="48"/>
      <c r="G57" s="50">
        <f t="shared" si="1"/>
        <v>7768.9400000000005</v>
      </c>
      <c r="H57" s="1">
        <v>1662.23</v>
      </c>
      <c r="I57" s="1">
        <v>6106.71</v>
      </c>
      <c r="J57" s="1"/>
    </row>
    <row r="58" spans="1:10" ht="15" x14ac:dyDescent="0.25">
      <c r="A58" s="1" t="s">
        <v>640</v>
      </c>
      <c r="B58" s="18" t="s">
        <v>304</v>
      </c>
      <c r="C58" s="22">
        <f t="shared" si="0"/>
        <v>19400</v>
      </c>
      <c r="D58" s="19">
        <v>5800</v>
      </c>
      <c r="E58" s="22">
        <v>13600</v>
      </c>
      <c r="F58" s="48"/>
      <c r="G58" s="50">
        <f t="shared" si="1"/>
        <v>20633.79</v>
      </c>
      <c r="H58" s="1">
        <v>6232.13</v>
      </c>
      <c r="I58" s="1">
        <v>14401.66</v>
      </c>
      <c r="J58" s="1"/>
    </row>
    <row r="59" spans="1:10" ht="15" x14ac:dyDescent="0.25">
      <c r="A59" s="1" t="s">
        <v>641</v>
      </c>
      <c r="B59" s="18" t="s">
        <v>305</v>
      </c>
      <c r="C59" s="22">
        <f t="shared" si="0"/>
        <v>29000</v>
      </c>
      <c r="D59" s="19">
        <v>7300</v>
      </c>
      <c r="E59" s="22">
        <v>21700</v>
      </c>
      <c r="F59" s="48"/>
      <c r="G59" s="50">
        <f t="shared" si="1"/>
        <v>30932.720000000001</v>
      </c>
      <c r="H59" s="1">
        <v>9055.08</v>
      </c>
      <c r="I59" s="1">
        <v>21877.64</v>
      </c>
      <c r="J59" s="1"/>
    </row>
    <row r="60" spans="1:10" ht="15" x14ac:dyDescent="0.25">
      <c r="A60" s="1" t="s">
        <v>642</v>
      </c>
      <c r="B60" s="18" t="s">
        <v>319</v>
      </c>
      <c r="C60" s="22">
        <f t="shared" si="0"/>
        <v>15000</v>
      </c>
      <c r="D60" s="19">
        <v>500</v>
      </c>
      <c r="E60" s="22">
        <v>14500</v>
      </c>
      <c r="F60" s="48"/>
      <c r="G60" s="50">
        <f t="shared" si="1"/>
        <v>19462.34</v>
      </c>
      <c r="H60" s="43">
        <v>804.3</v>
      </c>
      <c r="I60" s="1">
        <v>18658.04</v>
      </c>
      <c r="J60" s="1"/>
    </row>
    <row r="61" spans="1:10" ht="15" x14ac:dyDescent="0.25">
      <c r="A61" s="1" t="s">
        <v>643</v>
      </c>
      <c r="B61" s="18" t="s">
        <v>320</v>
      </c>
      <c r="C61" s="22">
        <f t="shared" si="0"/>
        <v>16600</v>
      </c>
      <c r="D61" s="19">
        <v>1400</v>
      </c>
      <c r="E61" s="22">
        <v>15200</v>
      </c>
      <c r="F61" s="48"/>
      <c r="G61" s="50">
        <f t="shared" si="1"/>
        <v>16748.350000000002</v>
      </c>
      <c r="H61" s="43">
        <v>1278.9000000000001</v>
      </c>
      <c r="I61" s="1">
        <v>15469.45</v>
      </c>
      <c r="J61" s="1"/>
    </row>
    <row r="62" spans="1:10" ht="15" x14ac:dyDescent="0.25">
      <c r="A62" s="1" t="s">
        <v>644</v>
      </c>
      <c r="B62" s="18" t="s">
        <v>321</v>
      </c>
      <c r="C62" s="22">
        <f t="shared" si="0"/>
        <v>15000</v>
      </c>
      <c r="D62" s="19">
        <v>800</v>
      </c>
      <c r="E62" s="22">
        <v>14200</v>
      </c>
      <c r="F62" s="48"/>
      <c r="G62" s="50">
        <f t="shared" si="1"/>
        <v>16616.490000000002</v>
      </c>
      <c r="H62" s="1">
        <v>864.58</v>
      </c>
      <c r="I62" s="1">
        <v>15751.91</v>
      </c>
      <c r="J62" s="1"/>
    </row>
    <row r="63" spans="1:10" ht="30" x14ac:dyDescent="0.25">
      <c r="A63" s="1" t="s">
        <v>645</v>
      </c>
      <c r="B63" s="289" t="s">
        <v>322</v>
      </c>
      <c r="C63" s="22">
        <f t="shared" si="0"/>
        <v>13400</v>
      </c>
      <c r="D63" s="19">
        <v>400</v>
      </c>
      <c r="E63" s="22">
        <v>13000</v>
      </c>
      <c r="F63" s="48"/>
      <c r="G63" s="50">
        <f t="shared" si="1"/>
        <v>10531.68</v>
      </c>
      <c r="H63" s="1">
        <v>385.95</v>
      </c>
      <c r="I63" s="1">
        <v>10145.73</v>
      </c>
      <c r="J63" s="1"/>
    </row>
    <row r="64" spans="1:10" ht="30" x14ac:dyDescent="0.25">
      <c r="A64" s="1" t="s">
        <v>646</v>
      </c>
      <c r="B64" s="289" t="s">
        <v>323</v>
      </c>
      <c r="C64" s="22">
        <f t="shared" si="0"/>
        <v>18300</v>
      </c>
      <c r="D64" s="19">
        <v>300</v>
      </c>
      <c r="E64" s="22">
        <v>18000</v>
      </c>
      <c r="F64" s="48"/>
      <c r="G64" s="50">
        <f t="shared" si="1"/>
        <v>15750.29</v>
      </c>
      <c r="H64" s="1">
        <v>177.45</v>
      </c>
      <c r="I64" s="1">
        <v>15572.84</v>
      </c>
      <c r="J64" s="1"/>
    </row>
    <row r="65" spans="1:10" ht="15" x14ac:dyDescent="0.25">
      <c r="A65" s="1" t="s">
        <v>647</v>
      </c>
      <c r="B65" s="18" t="s">
        <v>306</v>
      </c>
      <c r="C65" s="22">
        <f t="shared" si="0"/>
        <v>35800</v>
      </c>
      <c r="D65" s="19"/>
      <c r="E65" s="22">
        <v>35800</v>
      </c>
      <c r="F65" s="48"/>
      <c r="G65" s="50">
        <f t="shared" si="1"/>
        <v>37574.32</v>
      </c>
      <c r="H65" s="43">
        <v>233.1</v>
      </c>
      <c r="I65" s="1">
        <v>37341.22</v>
      </c>
      <c r="J65" s="1"/>
    </row>
    <row r="66" spans="1:10" ht="15" x14ac:dyDescent="0.25">
      <c r="A66" s="1" t="s">
        <v>648</v>
      </c>
      <c r="B66" s="18" t="s">
        <v>307</v>
      </c>
      <c r="C66" s="22">
        <f t="shared" si="0"/>
        <v>144800</v>
      </c>
      <c r="D66" s="19">
        <v>5300</v>
      </c>
      <c r="E66" s="22">
        <v>139500</v>
      </c>
      <c r="F66" s="48"/>
      <c r="G66" s="50">
        <f t="shared" si="1"/>
        <v>157491.18</v>
      </c>
      <c r="H66" s="1">
        <v>7159.24</v>
      </c>
      <c r="I66" s="1">
        <v>150331.94</v>
      </c>
      <c r="J66" s="1"/>
    </row>
    <row r="67" spans="1:10" ht="15" x14ac:dyDescent="0.25">
      <c r="A67" s="1" t="s">
        <v>649</v>
      </c>
      <c r="B67" s="18" t="s">
        <v>308</v>
      </c>
      <c r="C67" s="22">
        <f t="shared" si="0"/>
        <v>11000</v>
      </c>
      <c r="D67" s="19"/>
      <c r="E67" s="22">
        <v>11000</v>
      </c>
      <c r="F67" s="48"/>
      <c r="G67" s="50">
        <f t="shared" si="1"/>
        <v>11270.59</v>
      </c>
      <c r="H67" s="1"/>
      <c r="I67" s="1">
        <v>10329.26</v>
      </c>
      <c r="J67" s="1">
        <v>941.33</v>
      </c>
    </row>
    <row r="68" spans="1:10" ht="17.25" customHeight="1" x14ac:dyDescent="0.2">
      <c r="A68" s="298" t="s">
        <v>326</v>
      </c>
      <c r="B68" s="298"/>
      <c r="C68" s="9">
        <f>SUM(D68:F68)</f>
        <v>540600</v>
      </c>
      <c r="D68" s="51">
        <f>SUM(D13:D67)</f>
        <v>116700</v>
      </c>
      <c r="E68" s="51">
        <f>SUM(E13:E67)</f>
        <v>354300</v>
      </c>
      <c r="F68" s="52">
        <f>SUM(F13:F67)</f>
        <v>69600</v>
      </c>
      <c r="G68" s="53">
        <f>SUM(H68:J68)</f>
        <v>555630.16</v>
      </c>
      <c r="H68" s="54">
        <f>SUM(H13:H67)</f>
        <v>127631.57</v>
      </c>
      <c r="I68" s="54">
        <f>SUM(I13:I67)</f>
        <v>359706.95</v>
      </c>
      <c r="J68" s="54">
        <f>SUM(J13:J67)</f>
        <v>68291.640000000014</v>
      </c>
    </row>
    <row r="69" spans="1:10" x14ac:dyDescent="0.2">
      <c r="B69" s="299" t="s">
        <v>309</v>
      </c>
      <c r="C69" s="299"/>
      <c r="D69" s="299"/>
      <c r="E69" s="299"/>
      <c r="F69" s="299"/>
      <c r="G69" s="299"/>
    </row>
  </sheetData>
  <mergeCells count="10">
    <mergeCell ref="B6:J6"/>
    <mergeCell ref="A9:A12"/>
    <mergeCell ref="A68:B68"/>
    <mergeCell ref="B69:G69"/>
    <mergeCell ref="C10:F10"/>
    <mergeCell ref="G10:J10"/>
    <mergeCell ref="C9:J9"/>
    <mergeCell ref="D11:F11"/>
    <mergeCell ref="G11:J11"/>
    <mergeCell ref="B9:B12"/>
  </mergeCells>
  <pageMargins left="0.35433070866141736" right="0.23622047244094491" top="0.51181102362204722" bottom="0.19685039370078741" header="0.31496062992125984" footer="0.31496062992125984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59"/>
  <sheetViews>
    <sheetView workbookViewId="0">
      <pane ySplit="13" topLeftCell="A843" activePane="bottomLeft" state="frozen"/>
      <selection pane="bottomLeft" activeCell="I3" sqref="I3"/>
    </sheetView>
  </sheetViews>
  <sheetFormatPr defaultRowHeight="12.75" outlineLevelRow="1" x14ac:dyDescent="0.2"/>
  <cols>
    <col min="1" max="1" width="4" customWidth="1"/>
    <col min="2" max="2" width="44.7109375" customWidth="1"/>
    <col min="3" max="3" width="6.28515625" customWidth="1"/>
    <col min="4" max="4" width="13.140625" customWidth="1"/>
    <col min="5" max="5" width="14" customWidth="1"/>
    <col min="6" max="6" width="13.140625" customWidth="1"/>
    <col min="7" max="7" width="11.5703125" customWidth="1"/>
    <col min="8" max="8" width="13.5703125" style="79" customWidth="1"/>
    <col min="9" max="9" width="12.7109375" style="79" customWidth="1"/>
    <col min="10" max="10" width="12.85546875" style="79" customWidth="1"/>
    <col min="11" max="11" width="13.140625" style="79" customWidth="1"/>
  </cols>
  <sheetData>
    <row r="1" spans="1:11" ht="15.75" x14ac:dyDescent="0.25">
      <c r="A1" s="5"/>
      <c r="B1" s="5"/>
      <c r="C1" s="5"/>
      <c r="E1" s="5"/>
      <c r="F1" s="5"/>
      <c r="G1" s="5"/>
      <c r="I1" s="5" t="s">
        <v>150</v>
      </c>
    </row>
    <row r="2" spans="1:11" ht="15.75" x14ac:dyDescent="0.25">
      <c r="A2" s="5"/>
      <c r="B2" s="5"/>
      <c r="C2" s="5"/>
      <c r="E2" s="5"/>
      <c r="F2" s="5"/>
      <c r="G2" s="5"/>
      <c r="I2" s="5" t="s">
        <v>151</v>
      </c>
    </row>
    <row r="3" spans="1:11" ht="15.75" x14ac:dyDescent="0.25">
      <c r="A3" s="5"/>
      <c r="B3" s="5"/>
      <c r="C3" s="5"/>
      <c r="E3" s="5"/>
      <c r="F3" s="5"/>
      <c r="G3" s="5"/>
      <c r="I3" s="5" t="s">
        <v>675</v>
      </c>
    </row>
    <row r="4" spans="1:11" ht="15.75" x14ac:dyDescent="0.25">
      <c r="A4" s="5"/>
      <c r="B4" s="5"/>
      <c r="C4" s="5"/>
      <c r="E4" s="5"/>
      <c r="F4" s="5"/>
      <c r="G4" s="5"/>
      <c r="I4" s="5" t="s">
        <v>671</v>
      </c>
    </row>
    <row r="5" spans="1:11" ht="15.75" x14ac:dyDescent="0.25">
      <c r="A5" s="5"/>
      <c r="B5" s="5"/>
      <c r="C5" s="5"/>
      <c r="D5" s="55"/>
      <c r="E5" s="5"/>
      <c r="F5" s="5"/>
      <c r="G5" s="5"/>
    </row>
    <row r="6" spans="1:11" ht="15.75" x14ac:dyDescent="0.25">
      <c r="A6" s="5"/>
      <c r="B6" s="5"/>
      <c r="C6" s="5"/>
      <c r="D6" s="5"/>
      <c r="E6" s="5"/>
      <c r="F6" s="5"/>
      <c r="G6" s="5"/>
    </row>
    <row r="7" spans="1:11" ht="15.75" x14ac:dyDescent="0.25">
      <c r="A7" s="359" t="s">
        <v>669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</row>
    <row r="8" spans="1:11" ht="15.75" x14ac:dyDescent="0.25">
      <c r="A8" s="5"/>
      <c r="B8" s="5"/>
      <c r="C8" s="5"/>
      <c r="D8" s="5"/>
      <c r="E8" s="5"/>
      <c r="F8" s="5"/>
      <c r="G8" s="5"/>
    </row>
    <row r="9" spans="1:11" ht="15.75" x14ac:dyDescent="0.25">
      <c r="A9" s="5"/>
      <c r="B9" s="5"/>
      <c r="C9" s="5"/>
      <c r="D9" s="5"/>
      <c r="E9" s="5"/>
      <c r="F9" s="304"/>
      <c r="G9" s="304"/>
      <c r="K9" s="79" t="s">
        <v>668</v>
      </c>
    </row>
    <row r="10" spans="1:11" ht="15.75" customHeight="1" x14ac:dyDescent="0.2">
      <c r="A10" s="296" t="s">
        <v>0</v>
      </c>
      <c r="B10" s="297" t="s">
        <v>327</v>
      </c>
      <c r="C10" s="366" t="s">
        <v>328</v>
      </c>
      <c r="D10" s="297" t="s">
        <v>311</v>
      </c>
      <c r="E10" s="297"/>
      <c r="F10" s="297"/>
      <c r="G10" s="297"/>
      <c r="H10" s="297" t="s">
        <v>313</v>
      </c>
      <c r="I10" s="297"/>
      <c r="J10" s="297"/>
      <c r="K10" s="297"/>
    </row>
    <row r="11" spans="1:11" ht="12.75" customHeight="1" x14ac:dyDescent="0.2">
      <c r="A11" s="296"/>
      <c r="B11" s="297"/>
      <c r="C11" s="367"/>
      <c r="D11" s="305" t="s">
        <v>1</v>
      </c>
      <c r="E11" s="305" t="s">
        <v>329</v>
      </c>
      <c r="F11" s="305"/>
      <c r="G11" s="305"/>
      <c r="H11" s="305" t="s">
        <v>1</v>
      </c>
      <c r="I11" s="305" t="s">
        <v>329</v>
      </c>
      <c r="J11" s="305"/>
      <c r="K11" s="305"/>
    </row>
    <row r="12" spans="1:11" x14ac:dyDescent="0.2">
      <c r="A12" s="296"/>
      <c r="B12" s="297"/>
      <c r="C12" s="367"/>
      <c r="D12" s="306"/>
      <c r="E12" s="306" t="s">
        <v>330</v>
      </c>
      <c r="F12" s="306"/>
      <c r="G12" s="306" t="s">
        <v>331</v>
      </c>
      <c r="H12" s="306"/>
      <c r="I12" s="306" t="s">
        <v>330</v>
      </c>
      <c r="J12" s="306"/>
      <c r="K12" s="306" t="s">
        <v>331</v>
      </c>
    </row>
    <row r="13" spans="1:11" ht="61.5" customHeight="1" x14ac:dyDescent="0.2">
      <c r="A13" s="372"/>
      <c r="B13" s="368"/>
      <c r="C13" s="367"/>
      <c r="D13" s="307"/>
      <c r="E13" s="88" t="s">
        <v>332</v>
      </c>
      <c r="F13" s="89" t="s">
        <v>333</v>
      </c>
      <c r="G13" s="307"/>
      <c r="H13" s="307"/>
      <c r="I13" s="88" t="s">
        <v>332</v>
      </c>
      <c r="J13" s="89" t="s">
        <v>333</v>
      </c>
      <c r="K13" s="307"/>
    </row>
    <row r="14" spans="1:11" ht="18" customHeight="1" x14ac:dyDescent="0.2">
      <c r="A14" s="357" t="s">
        <v>334</v>
      </c>
      <c r="B14" s="357"/>
      <c r="C14" s="357"/>
      <c r="D14" s="357"/>
      <c r="E14" s="357"/>
      <c r="F14" s="357"/>
      <c r="G14" s="357"/>
      <c r="H14" s="357"/>
      <c r="I14" s="357"/>
      <c r="J14" s="357"/>
      <c r="K14" s="357"/>
    </row>
    <row r="15" spans="1:11" s="56" customFormat="1" ht="12.75" customHeight="1" x14ac:dyDescent="0.2">
      <c r="A15" s="313" t="s">
        <v>4</v>
      </c>
      <c r="B15" s="93" t="s">
        <v>335</v>
      </c>
      <c r="C15" s="94" t="s">
        <v>14</v>
      </c>
      <c r="D15" s="95">
        <f t="shared" ref="D15:K15" si="0">SUM(D16)</f>
        <v>59300</v>
      </c>
      <c r="E15" s="95">
        <f t="shared" si="0"/>
        <v>59300</v>
      </c>
      <c r="F15" s="95">
        <f t="shared" si="0"/>
        <v>42000</v>
      </c>
      <c r="G15" s="96">
        <f t="shared" si="0"/>
        <v>0</v>
      </c>
      <c r="H15" s="95">
        <f t="shared" si="0"/>
        <v>53842.16</v>
      </c>
      <c r="I15" s="95">
        <f t="shared" si="0"/>
        <v>53842.16</v>
      </c>
      <c r="J15" s="95">
        <f t="shared" si="0"/>
        <v>38196.79</v>
      </c>
      <c r="K15" s="96">
        <f t="shared" si="0"/>
        <v>0</v>
      </c>
    </row>
    <row r="16" spans="1:11" s="56" customFormat="1" ht="15" customHeight="1" x14ac:dyDescent="0.2">
      <c r="A16" s="314"/>
      <c r="B16" s="97" t="s">
        <v>336</v>
      </c>
      <c r="C16" s="98"/>
      <c r="D16" s="99">
        <f>SUM(G16+E16)</f>
        <v>59300</v>
      </c>
      <c r="E16" s="99">
        <v>59300</v>
      </c>
      <c r="F16" s="99">
        <v>42000</v>
      </c>
      <c r="G16" s="99"/>
      <c r="H16" s="99">
        <f>SUM(K16+I16)</f>
        <v>53842.16</v>
      </c>
      <c r="I16" s="99">
        <v>53842.16</v>
      </c>
      <c r="J16" s="99">
        <v>38196.79</v>
      </c>
      <c r="K16" s="99"/>
    </row>
    <row r="17" spans="1:11" ht="12.75" customHeight="1" x14ac:dyDescent="0.2">
      <c r="A17" s="312" t="s">
        <v>5</v>
      </c>
      <c r="B17" s="100" t="s">
        <v>337</v>
      </c>
      <c r="C17" s="100"/>
      <c r="D17" s="101">
        <f t="shared" ref="D17:K17" si="1">SUM(D18:D21)</f>
        <v>3989600</v>
      </c>
      <c r="E17" s="101">
        <f t="shared" si="1"/>
        <v>3806400</v>
      </c>
      <c r="F17" s="101">
        <f t="shared" si="1"/>
        <v>2130800</v>
      </c>
      <c r="G17" s="101">
        <f t="shared" si="1"/>
        <v>183200</v>
      </c>
      <c r="H17" s="101">
        <f t="shared" si="1"/>
        <v>3729143.1299999994</v>
      </c>
      <c r="I17" s="101">
        <f t="shared" si="1"/>
        <v>3566407.5300000003</v>
      </c>
      <c r="J17" s="101">
        <f t="shared" si="1"/>
        <v>2047438.3699999994</v>
      </c>
      <c r="K17" s="101">
        <f t="shared" si="1"/>
        <v>162735.59999999995</v>
      </c>
    </row>
    <row r="18" spans="1:11" ht="12.95" customHeight="1" x14ac:dyDescent="0.2">
      <c r="A18" s="312"/>
      <c r="B18" s="97" t="s">
        <v>336</v>
      </c>
      <c r="C18" s="97"/>
      <c r="D18" s="99">
        <f t="shared" ref="D18:K18" si="2">SUM(D23+D55+D62+D67+D70+D48+D73)</f>
        <v>2779500</v>
      </c>
      <c r="E18" s="99">
        <f t="shared" si="2"/>
        <v>2617300</v>
      </c>
      <c r="F18" s="99">
        <f t="shared" si="2"/>
        <v>1623500</v>
      </c>
      <c r="G18" s="99">
        <f t="shared" si="2"/>
        <v>162200</v>
      </c>
      <c r="H18" s="99">
        <f t="shared" si="2"/>
        <v>2569870.0699999998</v>
      </c>
      <c r="I18" s="99">
        <f t="shared" si="2"/>
        <v>2419029.4700000007</v>
      </c>
      <c r="J18" s="99">
        <f t="shared" si="2"/>
        <v>1540387.2799999996</v>
      </c>
      <c r="K18" s="99">
        <f t="shared" si="2"/>
        <v>150840.59999999995</v>
      </c>
    </row>
    <row r="19" spans="1:11" ht="12.95" customHeight="1" x14ac:dyDescent="0.2">
      <c r="A19" s="312"/>
      <c r="B19" s="97" t="s">
        <v>338</v>
      </c>
      <c r="C19" s="97"/>
      <c r="D19" s="99">
        <f>SUM(D33+D51+D58+D75+D81)</f>
        <v>1172200</v>
      </c>
      <c r="E19" s="99">
        <f>SUM(E33+E51+E58+E75+E81)</f>
        <v>1172200</v>
      </c>
      <c r="F19" s="99">
        <f>SUM(F33+F51+F58+F75+F81)</f>
        <v>499700</v>
      </c>
      <c r="G19" s="99"/>
      <c r="H19" s="99">
        <f>SUM(H33+H51+H58+H75+H81)</f>
        <v>1137856.67</v>
      </c>
      <c r="I19" s="99">
        <f>SUM(I33+I51+I58+I75+I81)</f>
        <v>1137856.67</v>
      </c>
      <c r="J19" s="99">
        <f>SUM(J33+J51+J58+J75+J81)</f>
        <v>499781.74000000005</v>
      </c>
      <c r="K19" s="99"/>
    </row>
    <row r="20" spans="1:11" ht="12.95" customHeight="1" x14ac:dyDescent="0.2">
      <c r="A20" s="312"/>
      <c r="B20" s="97" t="s">
        <v>339</v>
      </c>
      <c r="C20" s="97"/>
      <c r="D20" s="99">
        <f>SUM(D44+D65)</f>
        <v>9300</v>
      </c>
      <c r="E20" s="99">
        <f>SUM(E44+E65)</f>
        <v>9300</v>
      </c>
      <c r="F20" s="99">
        <f>SUM(F44+F65)</f>
        <v>7100</v>
      </c>
      <c r="G20" s="99"/>
      <c r="H20" s="99">
        <f>SUM(H44+H65)</f>
        <v>9235.26</v>
      </c>
      <c r="I20" s="99">
        <f>SUM(I44+I65)</f>
        <v>9235.26</v>
      </c>
      <c r="J20" s="99">
        <f>SUM(J44+J65)</f>
        <v>7050.9</v>
      </c>
      <c r="K20" s="99"/>
    </row>
    <row r="21" spans="1:11" ht="12.95" customHeight="1" x14ac:dyDescent="0.2">
      <c r="A21" s="312"/>
      <c r="B21" s="97" t="s">
        <v>340</v>
      </c>
      <c r="C21" s="97"/>
      <c r="D21" s="99">
        <f t="shared" ref="D21:K21" si="3">SUM(D45)</f>
        <v>28600</v>
      </c>
      <c r="E21" s="99">
        <f t="shared" si="3"/>
        <v>7600</v>
      </c>
      <c r="F21" s="99">
        <f t="shared" si="3"/>
        <v>500</v>
      </c>
      <c r="G21" s="99">
        <f t="shared" si="3"/>
        <v>21000</v>
      </c>
      <c r="H21" s="99">
        <f t="shared" si="3"/>
        <v>12181.13</v>
      </c>
      <c r="I21" s="99">
        <f t="shared" si="3"/>
        <v>286.13</v>
      </c>
      <c r="J21" s="99">
        <f t="shared" si="3"/>
        <v>218.45</v>
      </c>
      <c r="K21" s="99">
        <f t="shared" si="3"/>
        <v>11895</v>
      </c>
    </row>
    <row r="22" spans="1:11" ht="15" customHeight="1" outlineLevel="1" x14ac:dyDescent="0.2">
      <c r="A22" s="311" t="s">
        <v>27</v>
      </c>
      <c r="B22" s="102" t="s">
        <v>337</v>
      </c>
      <c r="C22" s="103" t="s">
        <v>14</v>
      </c>
      <c r="D22" s="104">
        <f t="shared" ref="D22:K22" si="4">SUM(D33+D23+D45+D43)</f>
        <v>2420000</v>
      </c>
      <c r="E22" s="104">
        <f t="shared" si="4"/>
        <v>2243000</v>
      </c>
      <c r="F22" s="104">
        <f t="shared" si="4"/>
        <v>1398700</v>
      </c>
      <c r="G22" s="104">
        <f t="shared" si="4"/>
        <v>177000</v>
      </c>
      <c r="H22" s="104">
        <f t="shared" si="4"/>
        <v>2271238.6999999997</v>
      </c>
      <c r="I22" s="104">
        <f t="shared" si="4"/>
        <v>2114450.1999999997</v>
      </c>
      <c r="J22" s="104">
        <f t="shared" si="4"/>
        <v>1357101.6099999999</v>
      </c>
      <c r="K22" s="104">
        <f t="shared" si="4"/>
        <v>156788.49999999997</v>
      </c>
    </row>
    <row r="23" spans="1:11" ht="15" customHeight="1" outlineLevel="1" x14ac:dyDescent="0.2">
      <c r="A23" s="311"/>
      <c r="B23" s="105" t="s">
        <v>341</v>
      </c>
      <c r="C23" s="106"/>
      <c r="D23" s="107">
        <f t="shared" ref="D23:K23" si="5">SUM(D24:D32)</f>
        <v>2211600</v>
      </c>
      <c r="E23" s="107">
        <f t="shared" si="5"/>
        <v>2055600</v>
      </c>
      <c r="F23" s="107">
        <f t="shared" si="5"/>
        <v>1275700</v>
      </c>
      <c r="G23" s="107">
        <f t="shared" si="5"/>
        <v>156000</v>
      </c>
      <c r="H23" s="107">
        <f t="shared" si="5"/>
        <v>2079470.44</v>
      </c>
      <c r="I23" s="107">
        <f t="shared" si="5"/>
        <v>1934576.94</v>
      </c>
      <c r="J23" s="107">
        <f t="shared" si="5"/>
        <v>1234234.1599999999</v>
      </c>
      <c r="K23" s="107">
        <f t="shared" si="5"/>
        <v>144893.49999999997</v>
      </c>
    </row>
    <row r="24" spans="1:11" ht="12.95" customHeight="1" outlineLevel="1" x14ac:dyDescent="0.2">
      <c r="A24" s="311"/>
      <c r="B24" s="108" t="s">
        <v>342</v>
      </c>
      <c r="C24" s="109"/>
      <c r="D24" s="110">
        <f t="shared" ref="D24:D32" si="6">SUM(G24+E24)</f>
        <v>178900</v>
      </c>
      <c r="E24" s="110">
        <v>177700</v>
      </c>
      <c r="F24" s="110">
        <v>84200</v>
      </c>
      <c r="G24" s="110">
        <v>1200</v>
      </c>
      <c r="H24" s="110">
        <f t="shared" ref="H24:H32" si="7">SUM(K24+I24)</f>
        <v>145256.76999999999</v>
      </c>
      <c r="I24" s="110">
        <v>144053.78</v>
      </c>
      <c r="J24" s="110">
        <v>71099.899999999994</v>
      </c>
      <c r="K24" s="110">
        <v>1202.99</v>
      </c>
    </row>
    <row r="25" spans="1:11" ht="12.95" customHeight="1" outlineLevel="1" x14ac:dyDescent="0.2">
      <c r="A25" s="311"/>
      <c r="B25" s="108" t="s">
        <v>343</v>
      </c>
      <c r="C25" s="109"/>
      <c r="D25" s="110">
        <f t="shared" si="6"/>
        <v>1930700</v>
      </c>
      <c r="E25" s="110">
        <v>1782000</v>
      </c>
      <c r="F25" s="110">
        <v>1175800</v>
      </c>
      <c r="G25" s="110">
        <v>148700</v>
      </c>
      <c r="H25" s="110">
        <f t="shared" si="7"/>
        <v>1842072.54</v>
      </c>
      <c r="I25" s="110">
        <v>1703980.83</v>
      </c>
      <c r="J25" s="110">
        <v>1149581.33</v>
      </c>
      <c r="K25" s="110">
        <v>138091.71</v>
      </c>
    </row>
    <row r="26" spans="1:11" ht="12.95" customHeight="1" outlineLevel="1" x14ac:dyDescent="0.2">
      <c r="A26" s="311"/>
      <c r="B26" s="108" t="s">
        <v>344</v>
      </c>
      <c r="C26" s="109"/>
      <c r="D26" s="110">
        <f t="shared" si="6"/>
        <v>6000</v>
      </c>
      <c r="E26" s="110">
        <v>3900</v>
      </c>
      <c r="F26" s="110">
        <v>2800</v>
      </c>
      <c r="G26" s="110">
        <v>2100</v>
      </c>
      <c r="H26" s="110">
        <f t="shared" si="7"/>
        <v>5191.3100000000004</v>
      </c>
      <c r="I26" s="110">
        <v>3592.51</v>
      </c>
      <c r="J26" s="110">
        <v>2691.97</v>
      </c>
      <c r="K26" s="110">
        <v>1598.8</v>
      </c>
    </row>
    <row r="27" spans="1:11" ht="12.95" customHeight="1" outlineLevel="1" x14ac:dyDescent="0.2">
      <c r="A27" s="311"/>
      <c r="B27" s="108" t="s">
        <v>345</v>
      </c>
      <c r="C27" s="109"/>
      <c r="D27" s="110">
        <f t="shared" si="6"/>
        <v>15700</v>
      </c>
      <c r="E27" s="110">
        <v>13700</v>
      </c>
      <c r="F27" s="110">
        <v>6300</v>
      </c>
      <c r="G27" s="110">
        <v>2000</v>
      </c>
      <c r="H27" s="110">
        <f t="shared" si="7"/>
        <v>14433.24</v>
      </c>
      <c r="I27" s="110">
        <v>12433.24</v>
      </c>
      <c r="J27" s="110">
        <v>5449.13</v>
      </c>
      <c r="K27" s="110">
        <v>2000</v>
      </c>
    </row>
    <row r="28" spans="1:11" ht="12.95" customHeight="1" outlineLevel="1" x14ac:dyDescent="0.2">
      <c r="A28" s="311"/>
      <c r="B28" s="108" t="s">
        <v>346</v>
      </c>
      <c r="C28" s="109"/>
      <c r="D28" s="110">
        <f t="shared" si="6"/>
        <v>4600</v>
      </c>
      <c r="E28" s="110">
        <v>2600</v>
      </c>
      <c r="F28" s="110">
        <v>2000</v>
      </c>
      <c r="G28" s="110">
        <v>2000</v>
      </c>
      <c r="H28" s="110">
        <f t="shared" si="7"/>
        <v>3521.3</v>
      </c>
      <c r="I28" s="110">
        <v>1521.3</v>
      </c>
      <c r="J28" s="110">
        <v>1207.5</v>
      </c>
      <c r="K28" s="110">
        <v>2000</v>
      </c>
    </row>
    <row r="29" spans="1:11" ht="12.95" customHeight="1" outlineLevel="1" x14ac:dyDescent="0.2">
      <c r="A29" s="311"/>
      <c r="B29" s="108" t="s">
        <v>347</v>
      </c>
      <c r="C29" s="109"/>
      <c r="D29" s="110">
        <f t="shared" si="6"/>
        <v>700</v>
      </c>
      <c r="E29" s="110">
        <v>700</v>
      </c>
      <c r="F29" s="110">
        <v>100</v>
      </c>
      <c r="G29" s="110"/>
      <c r="H29" s="110">
        <f t="shared" si="7"/>
        <v>3.41</v>
      </c>
      <c r="I29" s="110">
        <v>3.41</v>
      </c>
      <c r="J29" s="110">
        <v>2.6</v>
      </c>
      <c r="K29" s="110"/>
    </row>
    <row r="30" spans="1:11" ht="12.95" customHeight="1" outlineLevel="1" x14ac:dyDescent="0.2">
      <c r="A30" s="311"/>
      <c r="B30" s="108" t="s">
        <v>348</v>
      </c>
      <c r="C30" s="109"/>
      <c r="D30" s="110">
        <f t="shared" si="6"/>
        <v>6400</v>
      </c>
      <c r="E30" s="110">
        <v>6400</v>
      </c>
      <c r="F30" s="110">
        <v>4500</v>
      </c>
      <c r="G30" s="110"/>
      <c r="H30" s="110">
        <f t="shared" si="7"/>
        <v>5830.49</v>
      </c>
      <c r="I30" s="110">
        <v>5830.49</v>
      </c>
      <c r="J30" s="110">
        <v>4201.7299999999996</v>
      </c>
      <c r="K30" s="110"/>
    </row>
    <row r="31" spans="1:11" ht="12.95" customHeight="1" outlineLevel="1" x14ac:dyDescent="0.2">
      <c r="A31" s="311"/>
      <c r="B31" s="108" t="s">
        <v>349</v>
      </c>
      <c r="C31" s="109"/>
      <c r="D31" s="110">
        <f t="shared" si="6"/>
        <v>11100</v>
      </c>
      <c r="E31" s="110">
        <v>11100</v>
      </c>
      <c r="F31" s="110"/>
      <c r="G31" s="110"/>
      <c r="H31" s="110">
        <f t="shared" si="7"/>
        <v>11026</v>
      </c>
      <c r="I31" s="110">
        <v>11026</v>
      </c>
      <c r="J31" s="110"/>
      <c r="K31" s="110"/>
    </row>
    <row r="32" spans="1:11" ht="12.95" customHeight="1" outlineLevel="1" x14ac:dyDescent="0.2">
      <c r="A32" s="311"/>
      <c r="B32" s="108" t="s">
        <v>350</v>
      </c>
      <c r="C32" s="109"/>
      <c r="D32" s="110">
        <f t="shared" si="6"/>
        <v>57500</v>
      </c>
      <c r="E32" s="110">
        <v>57500</v>
      </c>
      <c r="F32" s="110"/>
      <c r="G32" s="110"/>
      <c r="H32" s="110">
        <f t="shared" si="7"/>
        <v>52135.38</v>
      </c>
      <c r="I32" s="110">
        <v>52135.38</v>
      </c>
      <c r="J32" s="110"/>
      <c r="K32" s="110"/>
    </row>
    <row r="33" spans="1:14" ht="15" customHeight="1" outlineLevel="1" x14ac:dyDescent="0.2">
      <c r="A33" s="311"/>
      <c r="B33" s="111" t="s">
        <v>351</v>
      </c>
      <c r="C33" s="112"/>
      <c r="D33" s="113">
        <f>SUM(D34:D42)</f>
        <v>172300</v>
      </c>
      <c r="E33" s="113">
        <f>SUM(E34:E42)</f>
        <v>172300</v>
      </c>
      <c r="F33" s="113">
        <f>SUM(F34:F42)</f>
        <v>116800</v>
      </c>
      <c r="G33" s="113"/>
      <c r="H33" s="113">
        <f>SUM(H34:H42)</f>
        <v>172176.29</v>
      </c>
      <c r="I33" s="113">
        <f>SUM(I34:I42)</f>
        <v>172176.29</v>
      </c>
      <c r="J33" s="113">
        <f>SUM(J34:J42)</f>
        <v>116991</v>
      </c>
      <c r="K33" s="113"/>
    </row>
    <row r="34" spans="1:14" ht="12.95" customHeight="1" outlineLevel="1" x14ac:dyDescent="0.2">
      <c r="A34" s="311"/>
      <c r="B34" s="108" t="s">
        <v>352</v>
      </c>
      <c r="C34" s="109"/>
      <c r="D34" s="110">
        <f t="shared" ref="D34:D42" si="8">SUM(G34+E34)</f>
        <v>600</v>
      </c>
      <c r="E34" s="110">
        <v>600</v>
      </c>
      <c r="F34" s="110">
        <v>500</v>
      </c>
      <c r="G34" s="110"/>
      <c r="H34" s="110">
        <f t="shared" ref="H34:H42" si="9">SUM(K34+I34)</f>
        <v>600</v>
      </c>
      <c r="I34" s="110">
        <v>600</v>
      </c>
      <c r="J34" s="110">
        <v>500</v>
      </c>
      <c r="K34" s="110"/>
    </row>
    <row r="35" spans="1:14" ht="12.95" customHeight="1" outlineLevel="1" x14ac:dyDescent="0.2">
      <c r="A35" s="311"/>
      <c r="B35" s="108" t="s">
        <v>344</v>
      </c>
      <c r="C35" s="109"/>
      <c r="D35" s="110">
        <f t="shared" si="8"/>
        <v>24300</v>
      </c>
      <c r="E35" s="110">
        <v>24300</v>
      </c>
      <c r="F35" s="110">
        <v>15500</v>
      </c>
      <c r="G35" s="110"/>
      <c r="H35" s="110">
        <f t="shared" si="9"/>
        <v>24300</v>
      </c>
      <c r="I35" s="110">
        <v>24300</v>
      </c>
      <c r="J35" s="110">
        <v>15502.58</v>
      </c>
      <c r="K35" s="110"/>
    </row>
    <row r="36" spans="1:14" ht="12.95" customHeight="1" outlineLevel="1" x14ac:dyDescent="0.2">
      <c r="A36" s="311"/>
      <c r="B36" s="108" t="s">
        <v>353</v>
      </c>
      <c r="C36" s="109"/>
      <c r="D36" s="110">
        <f t="shared" si="8"/>
        <v>700</v>
      </c>
      <c r="E36" s="110">
        <v>700</v>
      </c>
      <c r="F36" s="110"/>
      <c r="G36" s="110"/>
      <c r="H36" s="110">
        <f t="shared" si="9"/>
        <v>700</v>
      </c>
      <c r="I36" s="110">
        <v>700</v>
      </c>
      <c r="J36" s="110"/>
      <c r="K36" s="110"/>
    </row>
    <row r="37" spans="1:14" ht="12.95" customHeight="1" outlineLevel="1" x14ac:dyDescent="0.2">
      <c r="A37" s="311"/>
      <c r="B37" s="108" t="s">
        <v>346</v>
      </c>
      <c r="C37" s="109"/>
      <c r="D37" s="110">
        <f t="shared" si="8"/>
        <v>78800</v>
      </c>
      <c r="E37" s="110">
        <v>78800</v>
      </c>
      <c r="F37" s="110">
        <v>56400</v>
      </c>
      <c r="G37" s="110"/>
      <c r="H37" s="110">
        <f t="shared" si="9"/>
        <v>78800</v>
      </c>
      <c r="I37" s="110">
        <v>78800</v>
      </c>
      <c r="J37" s="110">
        <v>56476.81</v>
      </c>
      <c r="K37" s="110"/>
    </row>
    <row r="38" spans="1:14" ht="12.95" customHeight="1" outlineLevel="1" x14ac:dyDescent="0.2">
      <c r="A38" s="311"/>
      <c r="B38" s="108" t="s">
        <v>347</v>
      </c>
      <c r="C38" s="109"/>
      <c r="D38" s="110">
        <f t="shared" si="8"/>
        <v>13700</v>
      </c>
      <c r="E38" s="110">
        <v>13700</v>
      </c>
      <c r="F38" s="110">
        <v>9900</v>
      </c>
      <c r="G38" s="110"/>
      <c r="H38" s="110">
        <f t="shared" si="9"/>
        <v>13576.29</v>
      </c>
      <c r="I38" s="110">
        <v>13576.29</v>
      </c>
      <c r="J38" s="110">
        <v>9968.3700000000008</v>
      </c>
      <c r="K38" s="110"/>
    </row>
    <row r="39" spans="1:14" ht="12.95" customHeight="1" outlineLevel="1" x14ac:dyDescent="0.2">
      <c r="A39" s="311"/>
      <c r="B39" s="108" t="s">
        <v>354</v>
      </c>
      <c r="C39" s="109"/>
      <c r="D39" s="110">
        <f t="shared" si="8"/>
        <v>8000</v>
      </c>
      <c r="E39" s="110">
        <v>8000</v>
      </c>
      <c r="F39" s="110">
        <v>6100</v>
      </c>
      <c r="G39" s="110"/>
      <c r="H39" s="110">
        <f t="shared" si="9"/>
        <v>8000</v>
      </c>
      <c r="I39" s="110">
        <v>8000</v>
      </c>
      <c r="J39" s="110">
        <v>6100</v>
      </c>
      <c r="K39" s="110"/>
    </row>
    <row r="40" spans="1:14" ht="12.95" customHeight="1" outlineLevel="1" x14ac:dyDescent="0.2">
      <c r="A40" s="311"/>
      <c r="B40" s="108" t="s">
        <v>345</v>
      </c>
      <c r="C40" s="109"/>
      <c r="D40" s="110">
        <f t="shared" si="8"/>
        <v>26700</v>
      </c>
      <c r="E40" s="110">
        <v>26700</v>
      </c>
      <c r="F40" s="110">
        <v>20400</v>
      </c>
      <c r="G40" s="110"/>
      <c r="H40" s="110">
        <f t="shared" si="9"/>
        <v>26700</v>
      </c>
      <c r="I40" s="110">
        <v>26700</v>
      </c>
      <c r="J40" s="110">
        <v>20400</v>
      </c>
      <c r="K40" s="110"/>
    </row>
    <row r="41" spans="1:14" ht="12.95" customHeight="1" outlineLevel="1" x14ac:dyDescent="0.2">
      <c r="A41" s="311"/>
      <c r="B41" s="108" t="s">
        <v>355</v>
      </c>
      <c r="C41" s="109"/>
      <c r="D41" s="110">
        <f t="shared" si="8"/>
        <v>11700</v>
      </c>
      <c r="E41" s="110">
        <v>11700</v>
      </c>
      <c r="F41" s="110">
        <v>2000</v>
      </c>
      <c r="G41" s="110"/>
      <c r="H41" s="110">
        <f t="shared" si="9"/>
        <v>11700</v>
      </c>
      <c r="I41" s="110">
        <v>11700</v>
      </c>
      <c r="J41" s="110">
        <v>2043.24</v>
      </c>
      <c r="K41" s="110"/>
    </row>
    <row r="42" spans="1:14" ht="12.95" customHeight="1" outlineLevel="1" x14ac:dyDescent="0.2">
      <c r="A42" s="311"/>
      <c r="B42" s="108" t="s">
        <v>348</v>
      </c>
      <c r="C42" s="109"/>
      <c r="D42" s="110">
        <f t="shared" si="8"/>
        <v>7800</v>
      </c>
      <c r="E42" s="110">
        <v>7800</v>
      </c>
      <c r="F42" s="110">
        <v>6000</v>
      </c>
      <c r="G42" s="110"/>
      <c r="H42" s="110">
        <f t="shared" si="9"/>
        <v>7800</v>
      </c>
      <c r="I42" s="110">
        <v>7800</v>
      </c>
      <c r="J42" s="110">
        <v>6000</v>
      </c>
      <c r="K42" s="110"/>
    </row>
    <row r="43" spans="1:14" ht="15" customHeight="1" outlineLevel="1" x14ac:dyDescent="0.2">
      <c r="A43" s="311"/>
      <c r="B43" s="111" t="s">
        <v>356</v>
      </c>
      <c r="C43" s="112"/>
      <c r="D43" s="113">
        <f>SUM(D44)</f>
        <v>7500</v>
      </c>
      <c r="E43" s="113">
        <f>SUM(E44)</f>
        <v>7500</v>
      </c>
      <c r="F43" s="113">
        <f>SUM(F44)</f>
        <v>5700</v>
      </c>
      <c r="G43" s="113"/>
      <c r="H43" s="113">
        <f>SUM(H44)</f>
        <v>7410.84</v>
      </c>
      <c r="I43" s="113">
        <f>SUM(I44)</f>
        <v>7410.84</v>
      </c>
      <c r="J43" s="113">
        <f>SUM(J44)</f>
        <v>5658</v>
      </c>
      <c r="K43" s="113"/>
    </row>
    <row r="44" spans="1:14" ht="12.95" customHeight="1" outlineLevel="1" x14ac:dyDescent="0.2">
      <c r="A44" s="311"/>
      <c r="B44" s="108" t="s">
        <v>343</v>
      </c>
      <c r="C44" s="109"/>
      <c r="D44" s="110">
        <f>SUM(G44+E44)</f>
        <v>7500</v>
      </c>
      <c r="E44" s="110">
        <v>7500</v>
      </c>
      <c r="F44" s="110">
        <v>5700</v>
      </c>
      <c r="G44" s="110"/>
      <c r="H44" s="110">
        <f>SUM(K44+I44)</f>
        <v>7410.84</v>
      </c>
      <c r="I44" s="110">
        <v>7410.84</v>
      </c>
      <c r="J44" s="110">
        <v>5658</v>
      </c>
      <c r="K44" s="110"/>
    </row>
    <row r="45" spans="1:14" ht="15" customHeight="1" outlineLevel="1" x14ac:dyDescent="0.2">
      <c r="A45" s="311"/>
      <c r="B45" s="114" t="s">
        <v>357</v>
      </c>
      <c r="C45" s="115"/>
      <c r="D45" s="116">
        <f t="shared" ref="D45:K45" si="10">SUM(D46)</f>
        <v>28600</v>
      </c>
      <c r="E45" s="116">
        <f t="shared" si="10"/>
        <v>7600</v>
      </c>
      <c r="F45" s="116">
        <f t="shared" si="10"/>
        <v>500</v>
      </c>
      <c r="G45" s="116">
        <f t="shared" si="10"/>
        <v>21000</v>
      </c>
      <c r="H45" s="116">
        <f t="shared" si="10"/>
        <v>12181.13</v>
      </c>
      <c r="I45" s="116">
        <f t="shared" si="10"/>
        <v>286.13</v>
      </c>
      <c r="J45" s="116">
        <f t="shared" si="10"/>
        <v>218.45</v>
      </c>
      <c r="K45" s="116">
        <f t="shared" si="10"/>
        <v>11895</v>
      </c>
    </row>
    <row r="46" spans="1:14" ht="12.95" customHeight="1" outlineLevel="1" x14ac:dyDescent="0.2">
      <c r="A46" s="311"/>
      <c r="B46" s="108" t="s">
        <v>343</v>
      </c>
      <c r="C46" s="109"/>
      <c r="D46" s="110">
        <f>SUM(G46+E46)</f>
        <v>28600</v>
      </c>
      <c r="E46" s="110">
        <v>7600</v>
      </c>
      <c r="F46" s="110">
        <v>500</v>
      </c>
      <c r="G46" s="110">
        <v>21000</v>
      </c>
      <c r="H46" s="110">
        <f>SUM(K46+I46)</f>
        <v>12181.13</v>
      </c>
      <c r="I46" s="110">
        <v>286.13</v>
      </c>
      <c r="J46" s="110">
        <v>218.45</v>
      </c>
      <c r="K46" s="110">
        <v>11895</v>
      </c>
    </row>
    <row r="47" spans="1:14" ht="15" customHeight="1" outlineLevel="1" x14ac:dyDescent="0.2">
      <c r="A47" s="311" t="s">
        <v>33</v>
      </c>
      <c r="B47" s="102" t="s">
        <v>337</v>
      </c>
      <c r="C47" s="103" t="s">
        <v>16</v>
      </c>
      <c r="D47" s="104">
        <f t="shared" ref="D47:K47" si="11">SUM(D51+D48)</f>
        <v>23000</v>
      </c>
      <c r="E47" s="104">
        <f t="shared" si="11"/>
        <v>21000</v>
      </c>
      <c r="F47" s="104">
        <f t="shared" si="11"/>
        <v>14000</v>
      </c>
      <c r="G47" s="104">
        <f t="shared" si="11"/>
        <v>2000</v>
      </c>
      <c r="H47" s="104">
        <f t="shared" si="11"/>
        <v>21885.17</v>
      </c>
      <c r="I47" s="104">
        <f t="shared" si="11"/>
        <v>20094.37</v>
      </c>
      <c r="J47" s="104">
        <f t="shared" si="11"/>
        <v>13524.51</v>
      </c>
      <c r="K47" s="104">
        <f t="shared" si="11"/>
        <v>1790.8</v>
      </c>
    </row>
    <row r="48" spans="1:14" ht="15" customHeight="1" outlineLevel="1" x14ac:dyDescent="0.25">
      <c r="A48" s="311"/>
      <c r="B48" s="111" t="s">
        <v>341</v>
      </c>
      <c r="C48" s="112"/>
      <c r="D48" s="113">
        <f t="shared" ref="D48:K48" si="12">SUM(D49:D50)</f>
        <v>3400</v>
      </c>
      <c r="E48" s="113">
        <f t="shared" si="12"/>
        <v>1400</v>
      </c>
      <c r="F48" s="113">
        <f t="shared" si="12"/>
        <v>800</v>
      </c>
      <c r="G48" s="113">
        <f t="shared" si="12"/>
        <v>2000</v>
      </c>
      <c r="H48" s="113">
        <f t="shared" si="12"/>
        <v>2285.17</v>
      </c>
      <c r="I48" s="113">
        <f t="shared" si="12"/>
        <v>494.37</v>
      </c>
      <c r="J48" s="113">
        <f t="shared" si="12"/>
        <v>377.44</v>
      </c>
      <c r="K48" s="113">
        <f t="shared" si="12"/>
        <v>1790.8</v>
      </c>
      <c r="N48" s="63"/>
    </row>
    <row r="49" spans="1:11" ht="12.75" customHeight="1" outlineLevel="1" x14ac:dyDescent="0.2">
      <c r="A49" s="311"/>
      <c r="B49" s="108" t="s">
        <v>358</v>
      </c>
      <c r="C49" s="109"/>
      <c r="D49" s="110">
        <f>SUM(G49+E49)</f>
        <v>1000</v>
      </c>
      <c r="E49" s="110"/>
      <c r="F49" s="110"/>
      <c r="G49" s="110">
        <v>1000</v>
      </c>
      <c r="H49" s="110">
        <f>SUM(K49+I49)</f>
        <v>895.4</v>
      </c>
      <c r="I49" s="110"/>
      <c r="J49" s="110"/>
      <c r="K49" s="110">
        <v>895.4</v>
      </c>
    </row>
    <row r="50" spans="1:11" ht="12.75" customHeight="1" outlineLevel="1" x14ac:dyDescent="0.2">
      <c r="A50" s="311"/>
      <c r="B50" s="108" t="s">
        <v>359</v>
      </c>
      <c r="C50" s="109"/>
      <c r="D50" s="110">
        <f>SUM(G50+E50)</f>
        <v>2400</v>
      </c>
      <c r="E50" s="110">
        <v>1400</v>
      </c>
      <c r="F50" s="110">
        <v>800</v>
      </c>
      <c r="G50" s="110">
        <v>1000</v>
      </c>
      <c r="H50" s="110">
        <f>SUM(K50+I50)</f>
        <v>1389.77</v>
      </c>
      <c r="I50" s="110">
        <v>494.37</v>
      </c>
      <c r="J50" s="110">
        <v>377.44</v>
      </c>
      <c r="K50" s="110">
        <v>895.4</v>
      </c>
    </row>
    <row r="51" spans="1:11" ht="15" customHeight="1" outlineLevel="1" x14ac:dyDescent="0.2">
      <c r="A51" s="311"/>
      <c r="B51" s="111" t="s">
        <v>351</v>
      </c>
      <c r="C51" s="112"/>
      <c r="D51" s="113">
        <f>SUM(D52:D53)</f>
        <v>19600</v>
      </c>
      <c r="E51" s="113">
        <f>SUM(E52:E53)</f>
        <v>19600</v>
      </c>
      <c r="F51" s="113">
        <f>SUM(F52:F53)</f>
        <v>13200</v>
      </c>
      <c r="G51" s="113"/>
      <c r="H51" s="113">
        <f>SUM(H52:H53)</f>
        <v>19600</v>
      </c>
      <c r="I51" s="113">
        <f>SUM(I52:I53)</f>
        <v>19600</v>
      </c>
      <c r="J51" s="113">
        <f>SUM(J52:J53)</f>
        <v>13147.07</v>
      </c>
      <c r="K51" s="113"/>
    </row>
    <row r="52" spans="1:11" ht="12.95" customHeight="1" outlineLevel="1" x14ac:dyDescent="0.2">
      <c r="A52" s="311"/>
      <c r="B52" s="108" t="s">
        <v>358</v>
      </c>
      <c r="C52" s="109"/>
      <c r="D52" s="110">
        <f>SUM(G52+E52)</f>
        <v>6700</v>
      </c>
      <c r="E52" s="110">
        <v>6700</v>
      </c>
      <c r="F52" s="110">
        <v>4600</v>
      </c>
      <c r="G52" s="110"/>
      <c r="H52" s="110">
        <f>SUM(K52+I52)</f>
        <v>6700</v>
      </c>
      <c r="I52" s="110">
        <v>6700</v>
      </c>
      <c r="J52" s="110">
        <v>4580.88</v>
      </c>
      <c r="K52" s="110"/>
    </row>
    <row r="53" spans="1:11" ht="12.95" customHeight="1" outlineLevel="1" x14ac:dyDescent="0.2">
      <c r="A53" s="311"/>
      <c r="B53" s="108" t="s">
        <v>359</v>
      </c>
      <c r="C53" s="109"/>
      <c r="D53" s="110">
        <f>SUM(G53+E53)</f>
        <v>12900</v>
      </c>
      <c r="E53" s="110">
        <v>12900</v>
      </c>
      <c r="F53" s="110">
        <v>8600</v>
      </c>
      <c r="G53" s="110"/>
      <c r="H53" s="110">
        <f>SUM(K53+I53)</f>
        <v>12900</v>
      </c>
      <c r="I53" s="110">
        <v>12900</v>
      </c>
      <c r="J53" s="110">
        <v>8566.19</v>
      </c>
      <c r="K53" s="110"/>
    </row>
    <row r="54" spans="1:11" ht="15" customHeight="1" outlineLevel="1" x14ac:dyDescent="0.2">
      <c r="A54" s="311" t="s">
        <v>63</v>
      </c>
      <c r="B54" s="102" t="s">
        <v>337</v>
      </c>
      <c r="C54" s="103" t="s">
        <v>18</v>
      </c>
      <c r="D54" s="104">
        <f t="shared" ref="D54:K54" si="13">SUM(D58+D55)</f>
        <v>411000</v>
      </c>
      <c r="E54" s="104">
        <f t="shared" si="13"/>
        <v>411000</v>
      </c>
      <c r="F54" s="104">
        <f t="shared" si="13"/>
        <v>268000</v>
      </c>
      <c r="G54" s="117">
        <f t="shared" si="13"/>
        <v>0</v>
      </c>
      <c r="H54" s="104">
        <f t="shared" si="13"/>
        <v>376868.87</v>
      </c>
      <c r="I54" s="104">
        <f t="shared" si="13"/>
        <v>376868.87</v>
      </c>
      <c r="J54" s="104">
        <f t="shared" si="13"/>
        <v>243763.62</v>
      </c>
      <c r="K54" s="117">
        <f t="shared" si="13"/>
        <v>0</v>
      </c>
    </row>
    <row r="55" spans="1:11" ht="15" customHeight="1" outlineLevel="1" x14ac:dyDescent="0.2">
      <c r="A55" s="311"/>
      <c r="B55" s="111" t="s">
        <v>341</v>
      </c>
      <c r="C55" s="112"/>
      <c r="D55" s="113">
        <f>SUM(D56:D57)</f>
        <v>87800</v>
      </c>
      <c r="E55" s="113">
        <f>SUM(E56:E57)</f>
        <v>87800</v>
      </c>
      <c r="F55" s="113">
        <f>SUM(F56:F57)</f>
        <v>50300</v>
      </c>
      <c r="G55" s="113"/>
      <c r="H55" s="113">
        <f>SUM(H56:H57)</f>
        <v>54153.84</v>
      </c>
      <c r="I55" s="113">
        <f>SUM(I56:I57)</f>
        <v>54153.84</v>
      </c>
      <c r="J55" s="113">
        <f>SUM(J56:J57)</f>
        <v>26123.4</v>
      </c>
      <c r="K55" s="113"/>
    </row>
    <row r="56" spans="1:11" ht="12.95" customHeight="1" outlineLevel="1" x14ac:dyDescent="0.2">
      <c r="A56" s="311"/>
      <c r="B56" s="108" t="s">
        <v>360</v>
      </c>
      <c r="C56" s="109"/>
      <c r="D56" s="110">
        <f>SUM(G56+E56)</f>
        <v>61200</v>
      </c>
      <c r="E56" s="110">
        <v>61200</v>
      </c>
      <c r="F56" s="110">
        <v>30000</v>
      </c>
      <c r="G56" s="110"/>
      <c r="H56" s="110">
        <f>SUM(K56+I56)</f>
        <v>53808</v>
      </c>
      <c r="I56" s="110">
        <v>53808</v>
      </c>
      <c r="J56" s="110">
        <v>25787.07</v>
      </c>
      <c r="K56" s="110"/>
    </row>
    <row r="57" spans="1:11" ht="12.95" customHeight="1" outlineLevel="1" x14ac:dyDescent="0.2">
      <c r="A57" s="311"/>
      <c r="B57" s="108" t="s">
        <v>361</v>
      </c>
      <c r="C57" s="109"/>
      <c r="D57" s="110">
        <f>SUM(G57+E57)</f>
        <v>26600</v>
      </c>
      <c r="E57" s="110">
        <v>26600</v>
      </c>
      <c r="F57" s="110">
        <v>20300</v>
      </c>
      <c r="G57" s="110"/>
      <c r="H57" s="110">
        <f>SUM(K57+I57)</f>
        <v>345.84</v>
      </c>
      <c r="I57" s="110">
        <v>345.84</v>
      </c>
      <c r="J57" s="110">
        <v>336.33</v>
      </c>
      <c r="K57" s="110"/>
    </row>
    <row r="58" spans="1:11" ht="15" customHeight="1" outlineLevel="1" x14ac:dyDescent="0.2">
      <c r="A58" s="311"/>
      <c r="B58" s="111" t="s">
        <v>351</v>
      </c>
      <c r="C58" s="112"/>
      <c r="D58" s="113">
        <f>SUM(D59:D60)</f>
        <v>323200</v>
      </c>
      <c r="E58" s="113">
        <f>SUM(E59:E60)</f>
        <v>323200</v>
      </c>
      <c r="F58" s="113">
        <f>SUM(F59:F60)</f>
        <v>217700</v>
      </c>
      <c r="G58" s="113"/>
      <c r="H58" s="113">
        <f>SUM(H59:H60)</f>
        <v>322715.03000000003</v>
      </c>
      <c r="I58" s="113">
        <f>SUM(I59:I60)</f>
        <v>322715.03000000003</v>
      </c>
      <c r="J58" s="113">
        <f>SUM(J59:J60)</f>
        <v>217640.22</v>
      </c>
      <c r="K58" s="113"/>
    </row>
    <row r="59" spans="1:11" ht="12.95" customHeight="1" outlineLevel="1" x14ac:dyDescent="0.2">
      <c r="A59" s="311"/>
      <c r="B59" s="108" t="s">
        <v>360</v>
      </c>
      <c r="C59" s="109"/>
      <c r="D59" s="110">
        <f>SUM(G59+E59)</f>
        <v>220100</v>
      </c>
      <c r="E59" s="110">
        <v>220100</v>
      </c>
      <c r="F59" s="110">
        <v>146200</v>
      </c>
      <c r="G59" s="110"/>
      <c r="H59" s="110">
        <f>SUM(K59+I59)</f>
        <v>220100</v>
      </c>
      <c r="I59" s="110">
        <v>220100</v>
      </c>
      <c r="J59" s="110">
        <v>146217.94</v>
      </c>
      <c r="K59" s="110"/>
    </row>
    <row r="60" spans="1:11" ht="12.95" customHeight="1" outlineLevel="1" x14ac:dyDescent="0.2">
      <c r="A60" s="311"/>
      <c r="B60" s="108" t="s">
        <v>361</v>
      </c>
      <c r="C60" s="109"/>
      <c r="D60" s="110">
        <f>SUM(G60+E60)</f>
        <v>103100</v>
      </c>
      <c r="E60" s="110">
        <v>103100</v>
      </c>
      <c r="F60" s="110">
        <v>71500</v>
      </c>
      <c r="G60" s="110"/>
      <c r="H60" s="110">
        <f>SUM(K60+I60)</f>
        <v>102615.03</v>
      </c>
      <c r="I60" s="110">
        <v>102615.03</v>
      </c>
      <c r="J60" s="110">
        <v>71422.28</v>
      </c>
      <c r="K60" s="110"/>
    </row>
    <row r="61" spans="1:11" ht="15" customHeight="1" outlineLevel="1" x14ac:dyDescent="0.2">
      <c r="A61" s="308" t="s">
        <v>362</v>
      </c>
      <c r="B61" s="102" t="s">
        <v>337</v>
      </c>
      <c r="C61" s="103" t="s">
        <v>22</v>
      </c>
      <c r="D61" s="104">
        <f t="shared" ref="D61:K61" si="14">SUM(D62+D64)</f>
        <v>85400</v>
      </c>
      <c r="E61" s="104">
        <f t="shared" si="14"/>
        <v>85400</v>
      </c>
      <c r="F61" s="104">
        <f t="shared" si="14"/>
        <v>65000</v>
      </c>
      <c r="G61" s="117">
        <f t="shared" si="14"/>
        <v>0</v>
      </c>
      <c r="H61" s="104">
        <f t="shared" si="14"/>
        <v>66982.77</v>
      </c>
      <c r="I61" s="104">
        <f t="shared" si="14"/>
        <v>66982.77</v>
      </c>
      <c r="J61" s="104">
        <f t="shared" si="14"/>
        <v>51178.29</v>
      </c>
      <c r="K61" s="117">
        <f t="shared" si="14"/>
        <v>0</v>
      </c>
    </row>
    <row r="62" spans="1:11" ht="15" customHeight="1" outlineLevel="1" x14ac:dyDescent="0.2">
      <c r="A62" s="309"/>
      <c r="B62" s="111" t="s">
        <v>341</v>
      </c>
      <c r="C62" s="112"/>
      <c r="D62" s="113">
        <f>SUM(D63)</f>
        <v>83600</v>
      </c>
      <c r="E62" s="113">
        <f>SUM(E63)</f>
        <v>83600</v>
      </c>
      <c r="F62" s="113">
        <f>SUM(F63)</f>
        <v>63600</v>
      </c>
      <c r="G62" s="120"/>
      <c r="H62" s="113">
        <f>SUM(H63)</f>
        <v>65158.35</v>
      </c>
      <c r="I62" s="113">
        <f>SUM(I63)</f>
        <v>65158.35</v>
      </c>
      <c r="J62" s="113">
        <f>SUM(J63)</f>
        <v>49785.39</v>
      </c>
      <c r="K62" s="113"/>
    </row>
    <row r="63" spans="1:11" ht="12.95" customHeight="1" outlineLevel="1" x14ac:dyDescent="0.2">
      <c r="A63" s="309"/>
      <c r="B63" s="108" t="s">
        <v>363</v>
      </c>
      <c r="C63" s="109"/>
      <c r="D63" s="110">
        <f>SUM(G63+E63)</f>
        <v>83600</v>
      </c>
      <c r="E63" s="110">
        <v>83600</v>
      </c>
      <c r="F63" s="110">
        <v>63600</v>
      </c>
      <c r="G63" s="122"/>
      <c r="H63" s="110">
        <f>SUM(K63+I63)</f>
        <v>65158.35</v>
      </c>
      <c r="I63" s="110">
        <v>65158.35</v>
      </c>
      <c r="J63" s="110">
        <v>49785.39</v>
      </c>
      <c r="K63" s="110"/>
    </row>
    <row r="64" spans="1:11" ht="15" customHeight="1" outlineLevel="1" x14ac:dyDescent="0.2">
      <c r="A64" s="309"/>
      <c r="B64" s="111" t="s">
        <v>356</v>
      </c>
      <c r="C64" s="112"/>
      <c r="D64" s="113">
        <f>SUM(D65)</f>
        <v>1800</v>
      </c>
      <c r="E64" s="113">
        <f>SUM(E65)</f>
        <v>1800</v>
      </c>
      <c r="F64" s="113">
        <f>SUM(F65)</f>
        <v>1400</v>
      </c>
      <c r="G64" s="119"/>
      <c r="H64" s="113">
        <f>SUM(H65)</f>
        <v>1824.42</v>
      </c>
      <c r="I64" s="113">
        <f>SUM(I65)</f>
        <v>1824.42</v>
      </c>
      <c r="J64" s="113">
        <f>SUM(J65)</f>
        <v>1392.9</v>
      </c>
      <c r="K64" s="113"/>
    </row>
    <row r="65" spans="1:11" ht="12.95" customHeight="1" outlineLevel="1" x14ac:dyDescent="0.2">
      <c r="A65" s="310"/>
      <c r="B65" s="108" t="s">
        <v>363</v>
      </c>
      <c r="C65" s="109"/>
      <c r="D65" s="110">
        <f>SUM(G65+E65)</f>
        <v>1800</v>
      </c>
      <c r="E65" s="110">
        <v>1800</v>
      </c>
      <c r="F65" s="110">
        <v>1400</v>
      </c>
      <c r="G65" s="122"/>
      <c r="H65" s="110">
        <f>SUM(K65+I65)</f>
        <v>1824.42</v>
      </c>
      <c r="I65" s="110">
        <v>1824.42</v>
      </c>
      <c r="J65" s="110">
        <v>1392.9</v>
      </c>
      <c r="K65" s="110"/>
    </row>
    <row r="66" spans="1:11" ht="15" customHeight="1" outlineLevel="1" x14ac:dyDescent="0.2">
      <c r="A66" s="311" t="s">
        <v>364</v>
      </c>
      <c r="B66" s="102" t="s">
        <v>337</v>
      </c>
      <c r="C66" s="103" t="s">
        <v>15</v>
      </c>
      <c r="D66" s="104">
        <f t="shared" ref="D66:K67" si="15">SUM(D67)</f>
        <v>78000</v>
      </c>
      <c r="E66" s="104">
        <f t="shared" si="15"/>
        <v>76300</v>
      </c>
      <c r="F66" s="104">
        <f t="shared" si="15"/>
        <v>46600</v>
      </c>
      <c r="G66" s="104">
        <f t="shared" si="15"/>
        <v>1700</v>
      </c>
      <c r="H66" s="104">
        <f t="shared" si="15"/>
        <v>71297.09</v>
      </c>
      <c r="I66" s="104">
        <f t="shared" si="15"/>
        <v>69597.09</v>
      </c>
      <c r="J66" s="104">
        <f t="shared" si="15"/>
        <v>46052.39</v>
      </c>
      <c r="K66" s="104">
        <f t="shared" si="15"/>
        <v>1700</v>
      </c>
    </row>
    <row r="67" spans="1:11" ht="15" customHeight="1" outlineLevel="1" x14ac:dyDescent="0.2">
      <c r="A67" s="311"/>
      <c r="B67" s="111" t="s">
        <v>341</v>
      </c>
      <c r="C67" s="112"/>
      <c r="D67" s="113">
        <f t="shared" si="15"/>
        <v>78000</v>
      </c>
      <c r="E67" s="113">
        <f t="shared" si="15"/>
        <v>76300</v>
      </c>
      <c r="F67" s="113">
        <f t="shared" si="15"/>
        <v>46600</v>
      </c>
      <c r="G67" s="113">
        <f t="shared" si="15"/>
        <v>1700</v>
      </c>
      <c r="H67" s="113">
        <f t="shared" si="15"/>
        <v>71297.09</v>
      </c>
      <c r="I67" s="113">
        <f t="shared" si="15"/>
        <v>69597.09</v>
      </c>
      <c r="J67" s="113">
        <f t="shared" si="15"/>
        <v>46052.39</v>
      </c>
      <c r="K67" s="113">
        <f t="shared" si="15"/>
        <v>1700</v>
      </c>
    </row>
    <row r="68" spans="1:11" ht="12.95" customHeight="1" outlineLevel="1" x14ac:dyDescent="0.2">
      <c r="A68" s="311"/>
      <c r="B68" s="108" t="s">
        <v>365</v>
      </c>
      <c r="C68" s="109"/>
      <c r="D68" s="110">
        <f>SUM(G68+E68)</f>
        <v>78000</v>
      </c>
      <c r="E68" s="110">
        <v>76300</v>
      </c>
      <c r="F68" s="110">
        <v>46600</v>
      </c>
      <c r="G68" s="110">
        <v>1700</v>
      </c>
      <c r="H68" s="110">
        <f>SUM(K68+I68)</f>
        <v>71297.09</v>
      </c>
      <c r="I68" s="110">
        <v>69597.09</v>
      </c>
      <c r="J68" s="110">
        <v>46052.39</v>
      </c>
      <c r="K68" s="110">
        <v>1700</v>
      </c>
    </row>
    <row r="69" spans="1:11" ht="15" customHeight="1" outlineLevel="1" x14ac:dyDescent="0.2">
      <c r="A69" s="311" t="s">
        <v>366</v>
      </c>
      <c r="B69" s="102" t="s">
        <v>337</v>
      </c>
      <c r="C69" s="103" t="s">
        <v>19</v>
      </c>
      <c r="D69" s="104">
        <f t="shared" ref="D69:K70" si="16">SUM(D70)</f>
        <v>197100</v>
      </c>
      <c r="E69" s="104">
        <f t="shared" si="16"/>
        <v>194900</v>
      </c>
      <c r="F69" s="104">
        <f t="shared" si="16"/>
        <v>115500</v>
      </c>
      <c r="G69" s="104">
        <f t="shared" si="16"/>
        <v>2200</v>
      </c>
      <c r="H69" s="104">
        <f t="shared" si="16"/>
        <v>182003.69</v>
      </c>
      <c r="I69" s="104">
        <f t="shared" si="16"/>
        <v>179847.39</v>
      </c>
      <c r="J69" s="104">
        <f t="shared" si="16"/>
        <v>113122.61</v>
      </c>
      <c r="K69" s="104">
        <f t="shared" si="16"/>
        <v>2156.3000000000002</v>
      </c>
    </row>
    <row r="70" spans="1:11" ht="15" customHeight="1" outlineLevel="1" x14ac:dyDescent="0.2">
      <c r="A70" s="311"/>
      <c r="B70" s="111" t="s">
        <v>341</v>
      </c>
      <c r="C70" s="112"/>
      <c r="D70" s="113">
        <f t="shared" si="16"/>
        <v>197100</v>
      </c>
      <c r="E70" s="113">
        <f t="shared" si="16"/>
        <v>194900</v>
      </c>
      <c r="F70" s="113">
        <f t="shared" si="16"/>
        <v>115500</v>
      </c>
      <c r="G70" s="113">
        <f t="shared" si="16"/>
        <v>2200</v>
      </c>
      <c r="H70" s="113">
        <f t="shared" si="16"/>
        <v>182003.69</v>
      </c>
      <c r="I70" s="113">
        <f t="shared" si="16"/>
        <v>179847.39</v>
      </c>
      <c r="J70" s="113">
        <f t="shared" si="16"/>
        <v>113122.61</v>
      </c>
      <c r="K70" s="113">
        <f t="shared" si="16"/>
        <v>2156.3000000000002</v>
      </c>
    </row>
    <row r="71" spans="1:11" ht="12.95" customHeight="1" outlineLevel="1" x14ac:dyDescent="0.2">
      <c r="A71" s="311"/>
      <c r="B71" s="108" t="s">
        <v>367</v>
      </c>
      <c r="C71" s="109"/>
      <c r="D71" s="110">
        <f>SUM(G71+E71)</f>
        <v>197100</v>
      </c>
      <c r="E71" s="110">
        <v>194900</v>
      </c>
      <c r="F71" s="110">
        <v>115500</v>
      </c>
      <c r="G71" s="110">
        <v>2200</v>
      </c>
      <c r="H71" s="110">
        <f>SUM(K71+I71)</f>
        <v>182003.69</v>
      </c>
      <c r="I71" s="110">
        <v>179847.39</v>
      </c>
      <c r="J71" s="110">
        <v>113122.61</v>
      </c>
      <c r="K71" s="110">
        <v>2156.3000000000002</v>
      </c>
    </row>
    <row r="72" spans="1:11" ht="15" customHeight="1" outlineLevel="1" x14ac:dyDescent="0.2">
      <c r="A72" s="311" t="s">
        <v>67</v>
      </c>
      <c r="B72" s="102" t="s">
        <v>337</v>
      </c>
      <c r="C72" s="103" t="s">
        <v>20</v>
      </c>
      <c r="D72" s="104">
        <f t="shared" ref="D72:K72" si="17">SUM(D75+D73)</f>
        <v>324000</v>
      </c>
      <c r="E72" s="104">
        <f t="shared" si="17"/>
        <v>323700</v>
      </c>
      <c r="F72" s="104">
        <f t="shared" si="17"/>
        <v>223000</v>
      </c>
      <c r="G72" s="104">
        <f t="shared" si="17"/>
        <v>300</v>
      </c>
      <c r="H72" s="104">
        <f t="shared" si="17"/>
        <v>318993.84000000003</v>
      </c>
      <c r="I72" s="104">
        <f t="shared" si="17"/>
        <v>318693.84000000003</v>
      </c>
      <c r="J72" s="104">
        <f t="shared" si="17"/>
        <v>222695.34000000003</v>
      </c>
      <c r="K72" s="104">
        <f t="shared" si="17"/>
        <v>300</v>
      </c>
    </row>
    <row r="73" spans="1:11" ht="15" customHeight="1" outlineLevel="1" x14ac:dyDescent="0.2">
      <c r="A73" s="311"/>
      <c r="B73" s="111" t="s">
        <v>341</v>
      </c>
      <c r="C73" s="112"/>
      <c r="D73" s="113">
        <f t="shared" ref="D73:K73" si="18">SUM(D74)</f>
        <v>118000</v>
      </c>
      <c r="E73" s="113">
        <f t="shared" si="18"/>
        <v>117700</v>
      </c>
      <c r="F73" s="113">
        <f t="shared" si="18"/>
        <v>71000</v>
      </c>
      <c r="G73" s="113">
        <f t="shared" si="18"/>
        <v>300</v>
      </c>
      <c r="H73" s="113">
        <f t="shared" si="18"/>
        <v>115501.49</v>
      </c>
      <c r="I73" s="113">
        <f t="shared" si="18"/>
        <v>115201.49</v>
      </c>
      <c r="J73" s="113">
        <f t="shared" si="18"/>
        <v>70691.89</v>
      </c>
      <c r="K73" s="113">
        <f t="shared" si="18"/>
        <v>300</v>
      </c>
    </row>
    <row r="74" spans="1:11" ht="12.75" customHeight="1" outlineLevel="1" x14ac:dyDescent="0.2">
      <c r="A74" s="311"/>
      <c r="B74" s="108" t="s">
        <v>368</v>
      </c>
      <c r="C74" s="109"/>
      <c r="D74" s="110">
        <f>SUM(G74+E74)</f>
        <v>118000</v>
      </c>
      <c r="E74" s="110">
        <v>117700</v>
      </c>
      <c r="F74" s="110">
        <v>71000</v>
      </c>
      <c r="G74" s="110">
        <v>300</v>
      </c>
      <c r="H74" s="110">
        <f>SUM(K74+I74)</f>
        <v>115501.49</v>
      </c>
      <c r="I74" s="110">
        <v>115201.49</v>
      </c>
      <c r="J74" s="110">
        <v>70691.89</v>
      </c>
      <c r="K74" s="110">
        <v>300</v>
      </c>
    </row>
    <row r="75" spans="1:11" ht="15" customHeight="1" outlineLevel="1" x14ac:dyDescent="0.2">
      <c r="A75" s="311"/>
      <c r="B75" s="111" t="s">
        <v>351</v>
      </c>
      <c r="C75" s="112"/>
      <c r="D75" s="113">
        <f>SUM(D76:D79)</f>
        <v>206000</v>
      </c>
      <c r="E75" s="113">
        <f>SUM(E76:E79)</f>
        <v>206000</v>
      </c>
      <c r="F75" s="113">
        <f>SUM(F76:F79)</f>
        <v>152000</v>
      </c>
      <c r="G75" s="113"/>
      <c r="H75" s="113">
        <f>SUM(H76:H79)</f>
        <v>203492.35</v>
      </c>
      <c r="I75" s="113">
        <f>SUM(I76:I79)</f>
        <v>203492.35</v>
      </c>
      <c r="J75" s="113">
        <f>SUM(J76:J79)</f>
        <v>152003.45000000001</v>
      </c>
      <c r="K75" s="113"/>
    </row>
    <row r="76" spans="1:11" ht="12.95" customHeight="1" outlineLevel="1" x14ac:dyDescent="0.2">
      <c r="A76" s="311"/>
      <c r="B76" s="108" t="s">
        <v>369</v>
      </c>
      <c r="C76" s="109"/>
      <c r="D76" s="110">
        <f>SUM(G76+E76)</f>
        <v>8000</v>
      </c>
      <c r="E76" s="110">
        <v>8000</v>
      </c>
      <c r="F76" s="110">
        <v>3700</v>
      </c>
      <c r="G76" s="110"/>
      <c r="H76" s="110">
        <f>SUM(K76+I76)</f>
        <v>7918.28</v>
      </c>
      <c r="I76" s="110">
        <v>7918.28</v>
      </c>
      <c r="J76" s="110">
        <v>3700</v>
      </c>
      <c r="K76" s="110"/>
    </row>
    <row r="77" spans="1:11" ht="12.95" customHeight="1" outlineLevel="1" x14ac:dyDescent="0.2">
      <c r="A77" s="311"/>
      <c r="B77" s="108" t="s">
        <v>370</v>
      </c>
      <c r="C77" s="109"/>
      <c r="D77" s="110">
        <f>SUM(G77+E77)</f>
        <v>14100</v>
      </c>
      <c r="E77" s="110">
        <v>14100</v>
      </c>
      <c r="F77" s="110">
        <v>9700</v>
      </c>
      <c r="G77" s="110"/>
      <c r="H77" s="110">
        <f>SUM(K77+I77)</f>
        <v>13479.07</v>
      </c>
      <c r="I77" s="110">
        <v>13479.07</v>
      </c>
      <c r="J77" s="110">
        <v>9700</v>
      </c>
      <c r="K77" s="110"/>
    </row>
    <row r="78" spans="1:11" ht="12.95" customHeight="1" outlineLevel="1" x14ac:dyDescent="0.2">
      <c r="A78" s="311"/>
      <c r="B78" s="108" t="s">
        <v>371</v>
      </c>
      <c r="C78" s="109"/>
      <c r="D78" s="110">
        <f>SUM(G78+E78)</f>
        <v>5000</v>
      </c>
      <c r="E78" s="110">
        <v>5000</v>
      </c>
      <c r="F78" s="110">
        <v>2000</v>
      </c>
      <c r="G78" s="110"/>
      <c r="H78" s="110">
        <f>SUM(K78+I78)</f>
        <v>3195</v>
      </c>
      <c r="I78" s="110">
        <v>3195</v>
      </c>
      <c r="J78" s="110">
        <v>2003.45</v>
      </c>
      <c r="K78" s="110"/>
    </row>
    <row r="79" spans="1:11" ht="12.95" customHeight="1" outlineLevel="1" x14ac:dyDescent="0.2">
      <c r="A79" s="311"/>
      <c r="B79" s="108" t="s">
        <v>372</v>
      </c>
      <c r="C79" s="109"/>
      <c r="D79" s="110">
        <f>SUM(G79+E79)</f>
        <v>178900</v>
      </c>
      <c r="E79" s="110">
        <v>178900</v>
      </c>
      <c r="F79" s="110">
        <v>136600</v>
      </c>
      <c r="G79" s="110"/>
      <c r="H79" s="110">
        <f>SUM(K79+I79)</f>
        <v>178900</v>
      </c>
      <c r="I79" s="110">
        <v>178900</v>
      </c>
      <c r="J79" s="110">
        <v>136600</v>
      </c>
      <c r="K79" s="110"/>
    </row>
    <row r="80" spans="1:11" ht="15" customHeight="1" outlineLevel="1" x14ac:dyDescent="0.2">
      <c r="A80" s="311" t="s">
        <v>79</v>
      </c>
      <c r="B80" s="102" t="s">
        <v>373</v>
      </c>
      <c r="C80" s="103" t="s">
        <v>20</v>
      </c>
      <c r="D80" s="104">
        <f t="shared" ref="D80:K80" si="19">SUM(D81)</f>
        <v>451100</v>
      </c>
      <c r="E80" s="104">
        <f t="shared" si="19"/>
        <v>451100</v>
      </c>
      <c r="F80" s="117">
        <f t="shared" si="19"/>
        <v>0</v>
      </c>
      <c r="G80" s="117">
        <f t="shared" si="19"/>
        <v>0</v>
      </c>
      <c r="H80" s="104">
        <f t="shared" si="19"/>
        <v>419873</v>
      </c>
      <c r="I80" s="104">
        <f t="shared" si="19"/>
        <v>419873</v>
      </c>
      <c r="J80" s="117">
        <f t="shared" si="19"/>
        <v>0</v>
      </c>
      <c r="K80" s="117">
        <f t="shared" si="19"/>
        <v>0</v>
      </c>
    </row>
    <row r="81" spans="1:11" ht="15" customHeight="1" outlineLevel="1" x14ac:dyDescent="0.2">
      <c r="A81" s="311"/>
      <c r="B81" s="111" t="s">
        <v>351</v>
      </c>
      <c r="C81" s="112"/>
      <c r="D81" s="113">
        <f>SUM(D82:D84)</f>
        <v>451100</v>
      </c>
      <c r="E81" s="113">
        <f>SUM(E82:E84)</f>
        <v>451100</v>
      </c>
      <c r="F81" s="120"/>
      <c r="G81" s="120"/>
      <c r="H81" s="113">
        <f>SUM(H82:H84)</f>
        <v>419873</v>
      </c>
      <c r="I81" s="113">
        <f>SUM(I82:I84)</f>
        <v>419873</v>
      </c>
      <c r="J81" s="113"/>
      <c r="K81" s="113"/>
    </row>
    <row r="82" spans="1:11" ht="12.95" customHeight="1" outlineLevel="1" x14ac:dyDescent="0.2">
      <c r="A82" s="311"/>
      <c r="B82" s="108" t="s">
        <v>374</v>
      </c>
      <c r="C82" s="109"/>
      <c r="D82" s="110">
        <f>SUM(G82+E82)</f>
        <v>183500</v>
      </c>
      <c r="E82" s="110">
        <v>183500</v>
      </c>
      <c r="F82" s="122"/>
      <c r="G82" s="122"/>
      <c r="H82" s="110">
        <f>SUM(K82+I82)</f>
        <v>183500</v>
      </c>
      <c r="I82" s="110">
        <v>183500</v>
      </c>
      <c r="J82" s="110"/>
      <c r="K82" s="110"/>
    </row>
    <row r="83" spans="1:11" ht="12.95" customHeight="1" outlineLevel="1" x14ac:dyDescent="0.2">
      <c r="A83" s="311"/>
      <c r="B83" s="108" t="s">
        <v>375</v>
      </c>
      <c r="C83" s="109"/>
      <c r="D83" s="110">
        <f>SUM(G83+E83)</f>
        <v>199500</v>
      </c>
      <c r="E83" s="110">
        <v>199500</v>
      </c>
      <c r="F83" s="122"/>
      <c r="G83" s="122"/>
      <c r="H83" s="110">
        <f>SUM(K83+I83)</f>
        <v>168568</v>
      </c>
      <c r="I83" s="110">
        <v>168568</v>
      </c>
      <c r="J83" s="110"/>
      <c r="K83" s="110"/>
    </row>
    <row r="84" spans="1:11" ht="12.95" customHeight="1" outlineLevel="1" x14ac:dyDescent="0.2">
      <c r="A84" s="311"/>
      <c r="B84" s="108" t="s">
        <v>376</v>
      </c>
      <c r="C84" s="109"/>
      <c r="D84" s="110">
        <f>SUM(G84+E84)</f>
        <v>68100</v>
      </c>
      <c r="E84" s="110">
        <v>68100</v>
      </c>
      <c r="F84" s="122"/>
      <c r="G84" s="122"/>
      <c r="H84" s="110">
        <f>SUM(K84+I84)</f>
        <v>67805</v>
      </c>
      <c r="I84" s="110">
        <v>67805</v>
      </c>
      <c r="J84" s="110"/>
      <c r="K84" s="110"/>
    </row>
    <row r="85" spans="1:11" ht="15" customHeight="1" x14ac:dyDescent="0.2">
      <c r="A85" s="312" t="s">
        <v>6</v>
      </c>
      <c r="B85" s="100" t="s">
        <v>377</v>
      </c>
      <c r="C85" s="123" t="s">
        <v>14</v>
      </c>
      <c r="D85" s="101">
        <f t="shared" ref="D85:K85" si="20">SUM(D86)</f>
        <v>137200</v>
      </c>
      <c r="E85" s="101">
        <f t="shared" si="20"/>
        <v>135200</v>
      </c>
      <c r="F85" s="125">
        <f t="shared" si="20"/>
        <v>0</v>
      </c>
      <c r="G85" s="101">
        <f t="shared" si="20"/>
        <v>2000</v>
      </c>
      <c r="H85" s="101">
        <f t="shared" si="20"/>
        <v>133583.78999999998</v>
      </c>
      <c r="I85" s="101">
        <f t="shared" si="20"/>
        <v>131583.78999999998</v>
      </c>
      <c r="J85" s="125">
        <f t="shared" si="20"/>
        <v>0</v>
      </c>
      <c r="K85" s="101">
        <f t="shared" si="20"/>
        <v>2000</v>
      </c>
    </row>
    <row r="86" spans="1:11" ht="15" customHeight="1" outlineLevel="1" x14ac:dyDescent="0.2">
      <c r="A86" s="312"/>
      <c r="B86" s="126" t="s">
        <v>336</v>
      </c>
      <c r="C86" s="127"/>
      <c r="D86" s="129">
        <f>SUM(D87:D98)</f>
        <v>137200</v>
      </c>
      <c r="E86" s="129">
        <f>SUM(E87:E98)</f>
        <v>135200</v>
      </c>
      <c r="F86" s="128"/>
      <c r="G86" s="129">
        <f>SUM(G87:G98)</f>
        <v>2000</v>
      </c>
      <c r="H86" s="129">
        <f>SUM(H87:H98)</f>
        <v>133583.78999999998</v>
      </c>
      <c r="I86" s="129">
        <f>SUM(I87:I98)</f>
        <v>131583.78999999998</v>
      </c>
      <c r="J86" s="129"/>
      <c r="K86" s="129">
        <f>SUM(K87:K98)</f>
        <v>2000</v>
      </c>
    </row>
    <row r="87" spans="1:11" ht="12.95" customHeight="1" outlineLevel="1" x14ac:dyDescent="0.2">
      <c r="A87" s="312"/>
      <c r="B87" s="130" t="s">
        <v>260</v>
      </c>
      <c r="C87" s="109"/>
      <c r="D87" s="110">
        <f t="shared" ref="D87:D98" si="21">SUM(G87+E87)</f>
        <v>10500</v>
      </c>
      <c r="E87" s="110">
        <v>10500</v>
      </c>
      <c r="F87" s="121"/>
      <c r="G87" s="110"/>
      <c r="H87" s="110">
        <f t="shared" ref="H87:H98" si="22">SUM(K87+I87)</f>
        <v>10115.32</v>
      </c>
      <c r="I87" s="110">
        <v>10115.32</v>
      </c>
      <c r="J87" s="110"/>
      <c r="K87" s="110"/>
    </row>
    <row r="88" spans="1:11" ht="12.95" customHeight="1" outlineLevel="1" x14ac:dyDescent="0.2">
      <c r="A88" s="312"/>
      <c r="B88" s="130" t="s">
        <v>261</v>
      </c>
      <c r="C88" s="109"/>
      <c r="D88" s="110">
        <f t="shared" si="21"/>
        <v>15400</v>
      </c>
      <c r="E88" s="110">
        <v>13900</v>
      </c>
      <c r="F88" s="121"/>
      <c r="G88" s="110">
        <v>1500</v>
      </c>
      <c r="H88" s="110">
        <f t="shared" si="22"/>
        <v>15169.18</v>
      </c>
      <c r="I88" s="110">
        <v>13669.18</v>
      </c>
      <c r="J88" s="110"/>
      <c r="K88" s="110">
        <v>1500</v>
      </c>
    </row>
    <row r="89" spans="1:11" ht="12.95" customHeight="1" outlineLevel="1" x14ac:dyDescent="0.2">
      <c r="A89" s="312"/>
      <c r="B89" s="130" t="s">
        <v>265</v>
      </c>
      <c r="C89" s="109"/>
      <c r="D89" s="110">
        <f t="shared" si="21"/>
        <v>12500</v>
      </c>
      <c r="E89" s="110">
        <v>12500</v>
      </c>
      <c r="F89" s="121"/>
      <c r="G89" s="110"/>
      <c r="H89" s="110">
        <f t="shared" si="22"/>
        <v>11224.77</v>
      </c>
      <c r="I89" s="110">
        <v>11224.77</v>
      </c>
      <c r="J89" s="110"/>
      <c r="K89" s="110"/>
    </row>
    <row r="90" spans="1:11" ht="12.95" customHeight="1" outlineLevel="1" x14ac:dyDescent="0.2">
      <c r="A90" s="312"/>
      <c r="B90" s="130" t="s">
        <v>264</v>
      </c>
      <c r="C90" s="109"/>
      <c r="D90" s="110">
        <f t="shared" si="21"/>
        <v>9000</v>
      </c>
      <c r="E90" s="110">
        <v>9000</v>
      </c>
      <c r="F90" s="121"/>
      <c r="G90" s="110"/>
      <c r="H90" s="110">
        <f t="shared" si="22"/>
        <v>8782.89</v>
      </c>
      <c r="I90" s="110">
        <v>8782.89</v>
      </c>
      <c r="J90" s="110"/>
      <c r="K90" s="110"/>
    </row>
    <row r="91" spans="1:11" ht="12.95" customHeight="1" outlineLevel="1" x14ac:dyDescent="0.2">
      <c r="A91" s="312"/>
      <c r="B91" s="130" t="s">
        <v>267</v>
      </c>
      <c r="C91" s="109"/>
      <c r="D91" s="110">
        <f t="shared" si="21"/>
        <v>14700</v>
      </c>
      <c r="E91" s="110">
        <v>14700</v>
      </c>
      <c r="F91" s="121"/>
      <c r="G91" s="110"/>
      <c r="H91" s="110">
        <f t="shared" si="22"/>
        <v>14567.02</v>
      </c>
      <c r="I91" s="110">
        <v>14567.02</v>
      </c>
      <c r="J91" s="110"/>
      <c r="K91" s="110"/>
    </row>
    <row r="92" spans="1:11" ht="12.95" customHeight="1" outlineLevel="1" x14ac:dyDescent="0.2">
      <c r="A92" s="312"/>
      <c r="B92" s="130" t="s">
        <v>266</v>
      </c>
      <c r="C92" s="109"/>
      <c r="D92" s="110">
        <f t="shared" si="21"/>
        <v>9100</v>
      </c>
      <c r="E92" s="110">
        <v>9100</v>
      </c>
      <c r="F92" s="121"/>
      <c r="G92" s="110"/>
      <c r="H92" s="110">
        <f t="shared" si="22"/>
        <v>8623.23</v>
      </c>
      <c r="I92" s="110">
        <v>8623.23</v>
      </c>
      <c r="J92" s="110"/>
      <c r="K92" s="110"/>
    </row>
    <row r="93" spans="1:11" ht="12.95" customHeight="1" outlineLevel="1" x14ac:dyDescent="0.2">
      <c r="A93" s="312"/>
      <c r="B93" s="130" t="s">
        <v>262</v>
      </c>
      <c r="C93" s="109"/>
      <c r="D93" s="110">
        <f t="shared" si="21"/>
        <v>8800</v>
      </c>
      <c r="E93" s="110">
        <v>8800</v>
      </c>
      <c r="F93" s="121"/>
      <c r="G93" s="110"/>
      <c r="H93" s="110">
        <f t="shared" si="22"/>
        <v>8430.51</v>
      </c>
      <c r="I93" s="110">
        <v>8430.51</v>
      </c>
      <c r="J93" s="110"/>
      <c r="K93" s="110"/>
    </row>
    <row r="94" spans="1:11" ht="12.95" customHeight="1" outlineLevel="1" x14ac:dyDescent="0.2">
      <c r="A94" s="312"/>
      <c r="B94" s="130" t="s">
        <v>263</v>
      </c>
      <c r="C94" s="109"/>
      <c r="D94" s="110">
        <f t="shared" si="21"/>
        <v>14300</v>
      </c>
      <c r="E94" s="110">
        <v>14300</v>
      </c>
      <c r="F94" s="121"/>
      <c r="G94" s="110"/>
      <c r="H94" s="110">
        <f t="shared" si="22"/>
        <v>14194.24</v>
      </c>
      <c r="I94" s="110">
        <v>14194.24</v>
      </c>
      <c r="J94" s="110"/>
      <c r="K94" s="110"/>
    </row>
    <row r="95" spans="1:11" ht="12.95" customHeight="1" outlineLevel="1" x14ac:dyDescent="0.2">
      <c r="A95" s="312"/>
      <c r="B95" s="130" t="s">
        <v>269</v>
      </c>
      <c r="C95" s="109"/>
      <c r="D95" s="110">
        <f t="shared" si="21"/>
        <v>6100</v>
      </c>
      <c r="E95" s="110">
        <v>6100</v>
      </c>
      <c r="F95" s="121"/>
      <c r="G95" s="110"/>
      <c r="H95" s="110">
        <f t="shared" si="22"/>
        <v>6077.01</v>
      </c>
      <c r="I95" s="110">
        <v>6077.01</v>
      </c>
      <c r="J95" s="110"/>
      <c r="K95" s="110"/>
    </row>
    <row r="96" spans="1:11" ht="12.95" customHeight="1" outlineLevel="1" x14ac:dyDescent="0.2">
      <c r="A96" s="312"/>
      <c r="B96" s="130" t="s">
        <v>268</v>
      </c>
      <c r="C96" s="109"/>
      <c r="D96" s="110">
        <f t="shared" si="21"/>
        <v>9200</v>
      </c>
      <c r="E96" s="110">
        <v>9200</v>
      </c>
      <c r="F96" s="121"/>
      <c r="G96" s="110"/>
      <c r="H96" s="110">
        <f t="shared" si="22"/>
        <v>9134.5300000000007</v>
      </c>
      <c r="I96" s="110">
        <v>9134.5300000000007</v>
      </c>
      <c r="J96" s="110"/>
      <c r="K96" s="110"/>
    </row>
    <row r="97" spans="1:11" ht="12.95" customHeight="1" outlineLevel="1" x14ac:dyDescent="0.2">
      <c r="A97" s="312"/>
      <c r="B97" s="130" t="s">
        <v>270</v>
      </c>
      <c r="C97" s="109"/>
      <c r="D97" s="110">
        <f t="shared" si="21"/>
        <v>9300</v>
      </c>
      <c r="E97" s="110">
        <v>8800</v>
      </c>
      <c r="F97" s="121"/>
      <c r="G97" s="110">
        <v>500</v>
      </c>
      <c r="H97" s="110">
        <f t="shared" si="22"/>
        <v>9062.6200000000008</v>
      </c>
      <c r="I97" s="110">
        <v>8562.6200000000008</v>
      </c>
      <c r="J97" s="110"/>
      <c r="K97" s="110">
        <v>500</v>
      </c>
    </row>
    <row r="98" spans="1:11" ht="12.95" customHeight="1" outlineLevel="1" x14ac:dyDescent="0.2">
      <c r="A98" s="312"/>
      <c r="B98" s="130" t="s">
        <v>271</v>
      </c>
      <c r="C98" s="109"/>
      <c r="D98" s="110">
        <f t="shared" si="21"/>
        <v>18300</v>
      </c>
      <c r="E98" s="110">
        <v>18300</v>
      </c>
      <c r="F98" s="121"/>
      <c r="G98" s="110"/>
      <c r="H98" s="110">
        <f t="shared" si="22"/>
        <v>18202.47</v>
      </c>
      <c r="I98" s="110">
        <v>18202.47</v>
      </c>
      <c r="J98" s="110"/>
      <c r="K98" s="110"/>
    </row>
    <row r="99" spans="1:11" ht="15" customHeight="1" x14ac:dyDescent="0.2">
      <c r="A99" s="314" t="s">
        <v>7</v>
      </c>
      <c r="B99" s="100" t="s">
        <v>378</v>
      </c>
      <c r="C99" s="123" t="s">
        <v>17</v>
      </c>
      <c r="D99" s="101">
        <f t="shared" ref="D99:K99" si="23">SUM(D101+D100)</f>
        <v>596900</v>
      </c>
      <c r="E99" s="101">
        <f t="shared" si="23"/>
        <v>596900</v>
      </c>
      <c r="F99" s="101">
        <f t="shared" si="23"/>
        <v>395200</v>
      </c>
      <c r="G99" s="125">
        <f t="shared" si="23"/>
        <v>0</v>
      </c>
      <c r="H99" s="101">
        <f t="shared" si="23"/>
        <v>596900</v>
      </c>
      <c r="I99" s="101">
        <f t="shared" si="23"/>
        <v>596900</v>
      </c>
      <c r="J99" s="101">
        <f t="shared" si="23"/>
        <v>395203.22000000003</v>
      </c>
      <c r="K99" s="125">
        <f t="shared" si="23"/>
        <v>0</v>
      </c>
    </row>
    <row r="100" spans="1:11" ht="15" customHeight="1" x14ac:dyDescent="0.2">
      <c r="A100" s="314"/>
      <c r="B100" s="131" t="s">
        <v>336</v>
      </c>
      <c r="C100" s="98"/>
      <c r="D100" s="99">
        <f>SUM(G100+E100)</f>
        <v>21600</v>
      </c>
      <c r="E100" s="99">
        <v>21600</v>
      </c>
      <c r="F100" s="99">
        <v>13200</v>
      </c>
      <c r="G100" s="132"/>
      <c r="H100" s="99">
        <f>SUM(K100+I100)</f>
        <v>21600</v>
      </c>
      <c r="I100" s="99">
        <v>21600</v>
      </c>
      <c r="J100" s="99">
        <v>13202.65</v>
      </c>
      <c r="K100" s="99"/>
    </row>
    <row r="101" spans="1:11" ht="15" customHeight="1" x14ac:dyDescent="0.2">
      <c r="A101" s="314"/>
      <c r="B101" s="131" t="s">
        <v>338</v>
      </c>
      <c r="C101" s="98"/>
      <c r="D101" s="99">
        <f>SUM(G101+E101)</f>
        <v>575300</v>
      </c>
      <c r="E101" s="99">
        <v>575300</v>
      </c>
      <c r="F101" s="99">
        <v>382000</v>
      </c>
      <c r="G101" s="132"/>
      <c r="H101" s="99">
        <f>SUM(K101+I101)</f>
        <v>575300</v>
      </c>
      <c r="I101" s="99">
        <v>575300</v>
      </c>
      <c r="J101" s="99">
        <v>382000.57</v>
      </c>
      <c r="K101" s="99"/>
    </row>
    <row r="102" spans="1:11" ht="15" customHeight="1" x14ac:dyDescent="0.2">
      <c r="A102" s="314" t="s">
        <v>8</v>
      </c>
      <c r="B102" s="100" t="s">
        <v>379</v>
      </c>
      <c r="C102" s="123" t="s">
        <v>20</v>
      </c>
      <c r="D102" s="101">
        <f>SUM(D103)</f>
        <v>117700</v>
      </c>
      <c r="E102" s="101">
        <f>SUM(E103)</f>
        <v>117700</v>
      </c>
      <c r="F102" s="101">
        <f>SUM(F103)</f>
        <v>60300</v>
      </c>
      <c r="G102" s="125">
        <v>0</v>
      </c>
      <c r="H102" s="101">
        <f>SUM(H103)</f>
        <v>117700</v>
      </c>
      <c r="I102" s="101">
        <f>SUM(I103)</f>
        <v>117700</v>
      </c>
      <c r="J102" s="101">
        <f>SUM(J103)</f>
        <v>60315.57</v>
      </c>
      <c r="K102" s="125">
        <v>0</v>
      </c>
    </row>
    <row r="103" spans="1:11" ht="15" customHeight="1" x14ac:dyDescent="0.2">
      <c r="A103" s="314"/>
      <c r="B103" s="131" t="s">
        <v>351</v>
      </c>
      <c r="C103" s="133"/>
      <c r="D103" s="99">
        <f>SUM(D104:D104)</f>
        <v>117700</v>
      </c>
      <c r="E103" s="99">
        <f>SUM(E104:E104)</f>
        <v>117700</v>
      </c>
      <c r="F103" s="99">
        <f>SUM(F104:F104)</f>
        <v>60300</v>
      </c>
      <c r="G103" s="134"/>
      <c r="H103" s="99">
        <f>SUM(H104:H104)</f>
        <v>117700</v>
      </c>
      <c r="I103" s="99">
        <f>SUM(I104:I104)</f>
        <v>117700</v>
      </c>
      <c r="J103" s="99">
        <f>SUM(J104:J104)</f>
        <v>60315.57</v>
      </c>
      <c r="K103" s="99"/>
    </row>
    <row r="104" spans="1:11" ht="12.75" customHeight="1" x14ac:dyDescent="0.2">
      <c r="A104" s="314"/>
      <c r="B104" s="108" t="s">
        <v>374</v>
      </c>
      <c r="C104" s="109"/>
      <c r="D104" s="110">
        <f>SUM(G104+E104)</f>
        <v>117700</v>
      </c>
      <c r="E104" s="110">
        <v>117700</v>
      </c>
      <c r="F104" s="110">
        <v>60300</v>
      </c>
      <c r="G104" s="122"/>
      <c r="H104" s="110">
        <f>SUM(K104+I104)</f>
        <v>117700</v>
      </c>
      <c r="I104" s="110">
        <v>117700</v>
      </c>
      <c r="J104" s="110">
        <v>60315.57</v>
      </c>
      <c r="K104" s="110"/>
    </row>
    <row r="105" spans="1:11" ht="15" customHeight="1" x14ac:dyDescent="0.2">
      <c r="A105" s="314" t="s">
        <v>9</v>
      </c>
      <c r="B105" s="100" t="s">
        <v>380</v>
      </c>
      <c r="C105" s="123"/>
      <c r="D105" s="101">
        <f t="shared" ref="D105:K105" si="24">SUM(D106)</f>
        <v>307500</v>
      </c>
      <c r="E105" s="101">
        <f t="shared" si="24"/>
        <v>307500</v>
      </c>
      <c r="F105" s="101">
        <f t="shared" si="24"/>
        <v>11300</v>
      </c>
      <c r="G105" s="125">
        <f t="shared" si="24"/>
        <v>0</v>
      </c>
      <c r="H105" s="101">
        <f t="shared" si="24"/>
        <v>285083.67000000004</v>
      </c>
      <c r="I105" s="101">
        <f t="shared" si="24"/>
        <v>285083.67000000004</v>
      </c>
      <c r="J105" s="101">
        <f t="shared" si="24"/>
        <v>11036.769999999999</v>
      </c>
      <c r="K105" s="125">
        <f t="shared" si="24"/>
        <v>0</v>
      </c>
    </row>
    <row r="106" spans="1:11" ht="15" customHeight="1" x14ac:dyDescent="0.2">
      <c r="A106" s="314"/>
      <c r="B106" s="97" t="s">
        <v>351</v>
      </c>
      <c r="C106" s="133"/>
      <c r="D106" s="99">
        <f>SUM(D107:D108)</f>
        <v>307500</v>
      </c>
      <c r="E106" s="99">
        <f>SUM(E107:E108)</f>
        <v>307500</v>
      </c>
      <c r="F106" s="99">
        <f>SUM(F107:F108)</f>
        <v>11300</v>
      </c>
      <c r="G106" s="134"/>
      <c r="H106" s="99">
        <f>SUM(H107:H108)</f>
        <v>285083.67000000004</v>
      </c>
      <c r="I106" s="99">
        <f>SUM(I107:I108)</f>
        <v>285083.67000000004</v>
      </c>
      <c r="J106" s="99">
        <f>SUM(J107:J108)</f>
        <v>11036.769999999999</v>
      </c>
      <c r="K106" s="134"/>
    </row>
    <row r="107" spans="1:11" ht="12.75" customHeight="1" x14ac:dyDescent="0.2">
      <c r="A107" s="314"/>
      <c r="B107" s="108" t="s">
        <v>361</v>
      </c>
      <c r="C107" s="109" t="s">
        <v>18</v>
      </c>
      <c r="D107" s="110">
        <f>SUM(D111+D115+D119+D123+D127+D131+D135+D139+D149+D153+D157+D161+D169+D165)</f>
        <v>16400</v>
      </c>
      <c r="E107" s="110">
        <f>SUM(E111+E115+E119+E123+E127+E131+E135+E139+E149+E153+E157+E161+E169+E165)</f>
        <v>16400</v>
      </c>
      <c r="F107" s="110">
        <f>SUM(F111+F115+F119+F123+F127+F131+F135+F139+F149+F153+F157+F161+F169+F165)</f>
        <v>11300</v>
      </c>
      <c r="G107" s="122"/>
      <c r="H107" s="110">
        <f>SUM(H111+H115+H119+H123+H127+H131+H135+H139+H149+H153+H157+H161+H169+H165)</f>
        <v>15887.529999999999</v>
      </c>
      <c r="I107" s="110">
        <f>SUM(I111+I115+I119+I123+I127+I131+I135+I139+I149+I153+I157+I161+I169+I165)</f>
        <v>15887.529999999999</v>
      </c>
      <c r="J107" s="110">
        <f>SUM(J111+J115+J119+J123+J127+J131+J135+J139+J149+J153+J157+J161+J169+J165)</f>
        <v>11036.769999999999</v>
      </c>
      <c r="K107" s="122"/>
    </row>
    <row r="108" spans="1:11" ht="12.75" customHeight="1" x14ac:dyDescent="0.2">
      <c r="A108" s="314"/>
      <c r="B108" s="108" t="s">
        <v>381</v>
      </c>
      <c r="C108" s="109" t="s">
        <v>20</v>
      </c>
      <c r="D108" s="110">
        <f>SUM(D112+D116+D120+D124+D128+D132+D136+D140+D143+D146+D150+D154+D158+D162+D170+D173+D166+D176+D182+D179+D185+D191+D194+D200+D188+D197)</f>
        <v>291100</v>
      </c>
      <c r="E108" s="110">
        <f>SUM(E112+E116+E120+E124+E128+E132+E136+E140+E143+E146+E150+E154+E158+E162+E170+E173+E166+E176+E182+E179+E185+E191+E194+E200+E188+E197)</f>
        <v>291100</v>
      </c>
      <c r="F108" s="110"/>
      <c r="G108" s="122"/>
      <c r="H108" s="110">
        <f>SUM(H112+H116+H120+H124+H128+H132+H136+H140+H143+H146+H150+H154+H158+H162+H170+H173+H166+H176+H182+H179+H185+H191+H194+H200+H188+H197)</f>
        <v>269196.14000000007</v>
      </c>
      <c r="I108" s="110">
        <f>SUM(I112+I116+I120+I124+I128+I132+I136+I140+I143+I146+I150+I154+I158+I162+I170+I173+I166+I176+I182+I179+I185+I191+I194+I200+I188+I197)</f>
        <v>269196.14000000007</v>
      </c>
      <c r="J108" s="110"/>
      <c r="K108" s="122"/>
    </row>
    <row r="109" spans="1:11" ht="15" customHeight="1" outlineLevel="1" x14ac:dyDescent="0.2">
      <c r="A109" s="311" t="s">
        <v>382</v>
      </c>
      <c r="B109" s="102" t="s">
        <v>383</v>
      </c>
      <c r="C109" s="103"/>
      <c r="D109" s="104">
        <f t="shared" ref="D109:K109" si="25">SUM(D110)</f>
        <v>25000</v>
      </c>
      <c r="E109" s="104">
        <f t="shared" si="25"/>
        <v>25000</v>
      </c>
      <c r="F109" s="104">
        <f t="shared" si="25"/>
        <v>300</v>
      </c>
      <c r="G109" s="117">
        <f t="shared" si="25"/>
        <v>0</v>
      </c>
      <c r="H109" s="104">
        <f t="shared" si="25"/>
        <v>22785.62</v>
      </c>
      <c r="I109" s="104">
        <f t="shared" si="25"/>
        <v>22785.62</v>
      </c>
      <c r="J109" s="104">
        <f t="shared" si="25"/>
        <v>274.32</v>
      </c>
      <c r="K109" s="117">
        <f t="shared" si="25"/>
        <v>0</v>
      </c>
    </row>
    <row r="110" spans="1:11" ht="15" customHeight="1" outlineLevel="1" x14ac:dyDescent="0.2">
      <c r="A110" s="311"/>
      <c r="B110" s="97" t="s">
        <v>351</v>
      </c>
      <c r="C110" s="98"/>
      <c r="D110" s="99">
        <f>SUM(D111:D112)</f>
        <v>25000</v>
      </c>
      <c r="E110" s="99">
        <f>SUM(E111:E112)</f>
        <v>25000</v>
      </c>
      <c r="F110" s="99">
        <f>SUM(F111:F112)</f>
        <v>300</v>
      </c>
      <c r="G110" s="134"/>
      <c r="H110" s="135">
        <f>SUM(H111:H112)</f>
        <v>22785.62</v>
      </c>
      <c r="I110" s="135">
        <f>SUM(I111:I112)</f>
        <v>22785.62</v>
      </c>
      <c r="J110" s="135">
        <f>SUM(J111:J112)</f>
        <v>274.32</v>
      </c>
      <c r="K110" s="136"/>
    </row>
    <row r="111" spans="1:11" ht="12.75" customHeight="1" outlineLevel="1" x14ac:dyDescent="0.2">
      <c r="A111" s="311"/>
      <c r="B111" s="108" t="s">
        <v>361</v>
      </c>
      <c r="C111" s="109" t="s">
        <v>18</v>
      </c>
      <c r="D111" s="110">
        <f>SUM(G111+E111)</f>
        <v>500</v>
      </c>
      <c r="E111" s="110">
        <v>500</v>
      </c>
      <c r="F111" s="110">
        <v>300</v>
      </c>
      <c r="G111" s="137"/>
      <c r="H111" s="110">
        <f>SUM(K111+I111)</f>
        <v>454.43</v>
      </c>
      <c r="I111" s="138">
        <v>454.43</v>
      </c>
      <c r="J111" s="138">
        <v>274.32</v>
      </c>
      <c r="K111" s="138"/>
    </row>
    <row r="112" spans="1:11" ht="12.75" customHeight="1" outlineLevel="1" x14ac:dyDescent="0.2">
      <c r="A112" s="311"/>
      <c r="B112" s="108" t="s">
        <v>381</v>
      </c>
      <c r="C112" s="109" t="s">
        <v>20</v>
      </c>
      <c r="D112" s="110">
        <f>SUM(G112+E112)</f>
        <v>24500</v>
      </c>
      <c r="E112" s="110">
        <v>24500</v>
      </c>
      <c r="F112" s="110"/>
      <c r="G112" s="137"/>
      <c r="H112" s="110">
        <f>SUM(K112+I112)</f>
        <v>22331.19</v>
      </c>
      <c r="I112" s="138">
        <v>22331.19</v>
      </c>
      <c r="J112" s="138"/>
      <c r="K112" s="138"/>
    </row>
    <row r="113" spans="1:14" ht="15" customHeight="1" outlineLevel="1" x14ac:dyDescent="0.2">
      <c r="A113" s="311" t="s">
        <v>384</v>
      </c>
      <c r="B113" s="102" t="s">
        <v>385</v>
      </c>
      <c r="C113" s="103"/>
      <c r="D113" s="104">
        <f t="shared" ref="D113:K113" si="26">SUM(D114)</f>
        <v>26200</v>
      </c>
      <c r="E113" s="104">
        <f t="shared" si="26"/>
        <v>26200</v>
      </c>
      <c r="F113" s="104">
        <f t="shared" si="26"/>
        <v>1000</v>
      </c>
      <c r="G113" s="117">
        <f t="shared" si="26"/>
        <v>0</v>
      </c>
      <c r="H113" s="104">
        <f t="shared" si="26"/>
        <v>24736.32</v>
      </c>
      <c r="I113" s="104">
        <f t="shared" si="26"/>
        <v>24736.32</v>
      </c>
      <c r="J113" s="104">
        <f t="shared" si="26"/>
        <v>924.92</v>
      </c>
      <c r="K113" s="117">
        <f t="shared" si="26"/>
        <v>0</v>
      </c>
    </row>
    <row r="114" spans="1:14" ht="15" customHeight="1" outlineLevel="1" x14ac:dyDescent="0.2">
      <c r="A114" s="311"/>
      <c r="B114" s="97" t="s">
        <v>351</v>
      </c>
      <c r="C114" s="98"/>
      <c r="D114" s="99">
        <f>SUM(D115:D116)</f>
        <v>26200</v>
      </c>
      <c r="E114" s="99">
        <f>SUM(E115:E116)</f>
        <v>26200</v>
      </c>
      <c r="F114" s="99">
        <f>SUM(F115:F116)</f>
        <v>1000</v>
      </c>
      <c r="G114" s="134"/>
      <c r="H114" s="135">
        <f>SUM(H115:H116)</f>
        <v>24736.32</v>
      </c>
      <c r="I114" s="135">
        <f>SUM(I115:I116)</f>
        <v>24736.32</v>
      </c>
      <c r="J114" s="135">
        <f>SUM(J115:J116)</f>
        <v>924.92</v>
      </c>
      <c r="K114" s="136"/>
      <c r="L114" s="65"/>
      <c r="M114" s="65"/>
      <c r="N114" s="65"/>
    </row>
    <row r="115" spans="1:14" ht="12.75" customHeight="1" outlineLevel="1" x14ac:dyDescent="0.2">
      <c r="A115" s="311"/>
      <c r="B115" s="108" t="s">
        <v>361</v>
      </c>
      <c r="C115" s="109" t="s">
        <v>18</v>
      </c>
      <c r="D115" s="110">
        <f>SUM(G115+E115)</f>
        <v>1400</v>
      </c>
      <c r="E115" s="110">
        <v>1400</v>
      </c>
      <c r="F115" s="110">
        <v>1000</v>
      </c>
      <c r="G115" s="122"/>
      <c r="H115" s="110">
        <f>SUM(K115+I115)</f>
        <v>1316.66</v>
      </c>
      <c r="I115" s="138">
        <v>1316.66</v>
      </c>
      <c r="J115" s="138">
        <v>924.92</v>
      </c>
      <c r="K115" s="138"/>
      <c r="L115" s="67"/>
      <c r="M115" s="67"/>
      <c r="N115" s="67"/>
    </row>
    <row r="116" spans="1:14" ht="12.75" customHeight="1" outlineLevel="1" x14ac:dyDescent="0.2">
      <c r="A116" s="311"/>
      <c r="B116" s="108" t="s">
        <v>381</v>
      </c>
      <c r="C116" s="109" t="s">
        <v>20</v>
      </c>
      <c r="D116" s="110">
        <f>SUM(G116+E116)</f>
        <v>24800</v>
      </c>
      <c r="E116" s="110">
        <v>24800</v>
      </c>
      <c r="F116" s="110"/>
      <c r="G116" s="122"/>
      <c r="H116" s="110">
        <f>SUM(K116+I116)</f>
        <v>23419.66</v>
      </c>
      <c r="I116" s="138">
        <v>23419.66</v>
      </c>
      <c r="J116" s="138"/>
      <c r="K116" s="138"/>
      <c r="L116" s="67"/>
      <c r="M116" s="67"/>
      <c r="N116" s="67"/>
    </row>
    <row r="117" spans="1:14" ht="15" customHeight="1" outlineLevel="1" x14ac:dyDescent="0.2">
      <c r="A117" s="311" t="s">
        <v>386</v>
      </c>
      <c r="B117" s="102" t="s">
        <v>387</v>
      </c>
      <c r="C117" s="103"/>
      <c r="D117" s="104">
        <f t="shared" ref="D117:K117" si="27">SUM(D118)</f>
        <v>19100</v>
      </c>
      <c r="E117" s="104">
        <f t="shared" si="27"/>
        <v>19100</v>
      </c>
      <c r="F117" s="104">
        <f t="shared" si="27"/>
        <v>900</v>
      </c>
      <c r="G117" s="117">
        <f t="shared" si="27"/>
        <v>0</v>
      </c>
      <c r="H117" s="104">
        <f t="shared" si="27"/>
        <v>18526.560000000001</v>
      </c>
      <c r="I117" s="104">
        <f t="shared" si="27"/>
        <v>18526.560000000001</v>
      </c>
      <c r="J117" s="104">
        <f t="shared" si="27"/>
        <v>895.52</v>
      </c>
      <c r="K117" s="117">
        <f t="shared" si="27"/>
        <v>0</v>
      </c>
      <c r="L117" s="67"/>
      <c r="M117" s="67"/>
      <c r="N117" s="67"/>
    </row>
    <row r="118" spans="1:14" ht="15" customHeight="1" outlineLevel="1" x14ac:dyDescent="0.2">
      <c r="A118" s="311"/>
      <c r="B118" s="97" t="s">
        <v>351</v>
      </c>
      <c r="C118" s="98"/>
      <c r="D118" s="99">
        <f>SUM(D119:D120)</f>
        <v>19100</v>
      </c>
      <c r="E118" s="99">
        <f>SUM(E119:E120)</f>
        <v>19100</v>
      </c>
      <c r="F118" s="99">
        <f>SUM(F119:F120)</f>
        <v>900</v>
      </c>
      <c r="G118" s="134"/>
      <c r="H118" s="135">
        <f>SUM(H119:H120)</f>
        <v>18526.560000000001</v>
      </c>
      <c r="I118" s="135">
        <f>SUM(I119:I120)</f>
        <v>18526.560000000001</v>
      </c>
      <c r="J118" s="135">
        <f>SUM(J119:J120)</f>
        <v>895.52</v>
      </c>
      <c r="K118" s="136"/>
      <c r="L118" s="65"/>
      <c r="M118" s="65"/>
      <c r="N118" s="65"/>
    </row>
    <row r="119" spans="1:14" ht="12.75" customHeight="1" outlineLevel="1" x14ac:dyDescent="0.2">
      <c r="A119" s="311"/>
      <c r="B119" s="108" t="s">
        <v>361</v>
      </c>
      <c r="C119" s="109" t="s">
        <v>18</v>
      </c>
      <c r="D119" s="110">
        <f>SUM(G119+E119)</f>
        <v>1300</v>
      </c>
      <c r="E119" s="110">
        <v>1300</v>
      </c>
      <c r="F119" s="110">
        <v>900</v>
      </c>
      <c r="G119" s="122"/>
      <c r="H119" s="110">
        <f>SUM(K119+I119)</f>
        <v>1269.81</v>
      </c>
      <c r="I119" s="138">
        <v>1269.81</v>
      </c>
      <c r="J119" s="138">
        <v>895.52</v>
      </c>
      <c r="K119" s="138"/>
      <c r="L119" s="67"/>
      <c r="M119" s="67"/>
      <c r="N119" s="67"/>
    </row>
    <row r="120" spans="1:14" ht="12.75" customHeight="1" outlineLevel="1" x14ac:dyDescent="0.2">
      <c r="A120" s="311"/>
      <c r="B120" s="108" t="s">
        <v>381</v>
      </c>
      <c r="C120" s="109" t="s">
        <v>20</v>
      </c>
      <c r="D120" s="110">
        <f>SUM(G120+E120)</f>
        <v>17800</v>
      </c>
      <c r="E120" s="110">
        <v>17800</v>
      </c>
      <c r="F120" s="110"/>
      <c r="G120" s="122"/>
      <c r="H120" s="110">
        <f>SUM(K120+I120)</f>
        <v>17256.75</v>
      </c>
      <c r="I120" s="138">
        <v>17256.75</v>
      </c>
      <c r="J120" s="138"/>
      <c r="K120" s="138"/>
      <c r="L120" s="67"/>
      <c r="M120" s="67"/>
      <c r="N120" s="67"/>
    </row>
    <row r="121" spans="1:14" ht="15" customHeight="1" outlineLevel="1" x14ac:dyDescent="0.2">
      <c r="A121" s="311" t="s">
        <v>388</v>
      </c>
      <c r="B121" s="139" t="s">
        <v>389</v>
      </c>
      <c r="C121" s="103"/>
      <c r="D121" s="104">
        <f t="shared" ref="D121:K121" si="28">SUM(D122)</f>
        <v>19400</v>
      </c>
      <c r="E121" s="104">
        <f t="shared" si="28"/>
        <v>19400</v>
      </c>
      <c r="F121" s="104">
        <f t="shared" si="28"/>
        <v>300</v>
      </c>
      <c r="G121" s="117">
        <f t="shared" si="28"/>
        <v>0</v>
      </c>
      <c r="H121" s="104">
        <f t="shared" si="28"/>
        <v>19233.849999999999</v>
      </c>
      <c r="I121" s="104">
        <f t="shared" si="28"/>
        <v>19233.849999999999</v>
      </c>
      <c r="J121" s="104">
        <f t="shared" si="28"/>
        <v>247.54</v>
      </c>
      <c r="K121" s="117">
        <f t="shared" si="28"/>
        <v>0</v>
      </c>
      <c r="L121" s="67"/>
      <c r="M121" s="67"/>
      <c r="N121" s="67"/>
    </row>
    <row r="122" spans="1:14" ht="15" customHeight="1" outlineLevel="1" x14ac:dyDescent="0.2">
      <c r="A122" s="311"/>
      <c r="B122" s="97" t="s">
        <v>351</v>
      </c>
      <c r="C122" s="98"/>
      <c r="D122" s="99">
        <f>SUM(D123:D124)</f>
        <v>19400</v>
      </c>
      <c r="E122" s="99">
        <f>SUM(E123:E124)</f>
        <v>19400</v>
      </c>
      <c r="F122" s="99">
        <f>SUM(F123:F124)</f>
        <v>300</v>
      </c>
      <c r="G122" s="134"/>
      <c r="H122" s="99">
        <f>SUM(H123:H124)</f>
        <v>19233.849999999999</v>
      </c>
      <c r="I122" s="99">
        <f>SUM(I123:I124)</f>
        <v>19233.849999999999</v>
      </c>
      <c r="J122" s="99">
        <f>SUM(J123:J124)</f>
        <v>247.54</v>
      </c>
      <c r="K122" s="99"/>
      <c r="L122" s="67"/>
      <c r="M122" s="67"/>
      <c r="N122" s="67"/>
    </row>
    <row r="123" spans="1:14" ht="12.75" customHeight="1" outlineLevel="1" x14ac:dyDescent="0.2">
      <c r="A123" s="311"/>
      <c r="B123" s="108" t="s">
        <v>361</v>
      </c>
      <c r="C123" s="109" t="s">
        <v>18</v>
      </c>
      <c r="D123" s="110">
        <f>SUM(G123+E123)</f>
        <v>500</v>
      </c>
      <c r="E123" s="110">
        <v>500</v>
      </c>
      <c r="F123" s="110">
        <v>300</v>
      </c>
      <c r="G123" s="122"/>
      <c r="H123" s="110">
        <f>SUM(K123+I123)</f>
        <v>424.26</v>
      </c>
      <c r="I123" s="110">
        <v>424.26</v>
      </c>
      <c r="J123" s="110">
        <v>247.54</v>
      </c>
      <c r="K123" s="110"/>
      <c r="L123" s="65"/>
      <c r="M123" s="65"/>
      <c r="N123" s="65"/>
    </row>
    <row r="124" spans="1:14" ht="12.75" customHeight="1" outlineLevel="1" x14ac:dyDescent="0.2">
      <c r="A124" s="311"/>
      <c r="B124" s="108" t="s">
        <v>381</v>
      </c>
      <c r="C124" s="109" t="s">
        <v>20</v>
      </c>
      <c r="D124" s="110">
        <f>SUM(G124+E124)</f>
        <v>18900</v>
      </c>
      <c r="E124" s="110">
        <v>18900</v>
      </c>
      <c r="F124" s="110"/>
      <c r="G124" s="122"/>
      <c r="H124" s="110">
        <f>SUM(K124+I124)</f>
        <v>18809.59</v>
      </c>
      <c r="I124" s="110">
        <v>18809.59</v>
      </c>
      <c r="J124" s="110"/>
      <c r="K124" s="110"/>
      <c r="L124" s="67"/>
      <c r="M124" s="67"/>
      <c r="N124" s="67"/>
    </row>
    <row r="125" spans="1:14" ht="15" customHeight="1" outlineLevel="1" x14ac:dyDescent="0.2">
      <c r="A125" s="311" t="s">
        <v>390</v>
      </c>
      <c r="B125" s="102" t="s">
        <v>391</v>
      </c>
      <c r="C125" s="103"/>
      <c r="D125" s="104">
        <f t="shared" ref="D125:K125" si="29">SUM(D126)</f>
        <v>40500</v>
      </c>
      <c r="E125" s="104">
        <f t="shared" si="29"/>
        <v>40500</v>
      </c>
      <c r="F125" s="104">
        <f t="shared" si="29"/>
        <v>900</v>
      </c>
      <c r="G125" s="117">
        <f t="shared" si="29"/>
        <v>0</v>
      </c>
      <c r="H125" s="104">
        <f t="shared" si="29"/>
        <v>37001.410000000003</v>
      </c>
      <c r="I125" s="104">
        <f t="shared" si="29"/>
        <v>37001.410000000003</v>
      </c>
      <c r="J125" s="104">
        <f t="shared" si="29"/>
        <v>897.27</v>
      </c>
      <c r="K125" s="117">
        <f t="shared" si="29"/>
        <v>0</v>
      </c>
      <c r="L125" s="70"/>
      <c r="M125" s="70"/>
      <c r="N125" s="67"/>
    </row>
    <row r="126" spans="1:14" ht="15" customHeight="1" outlineLevel="1" x14ac:dyDescent="0.2">
      <c r="A126" s="311"/>
      <c r="B126" s="97" t="s">
        <v>351</v>
      </c>
      <c r="C126" s="98"/>
      <c r="D126" s="99">
        <f>SUM(D127:D128)</f>
        <v>40500</v>
      </c>
      <c r="E126" s="99">
        <f>SUM(E127:E128)</f>
        <v>40500</v>
      </c>
      <c r="F126" s="99">
        <f>SUM(F127:F128)</f>
        <v>900</v>
      </c>
      <c r="G126" s="134"/>
      <c r="H126" s="99">
        <f>SUM(H127:H128)</f>
        <v>37001.410000000003</v>
      </c>
      <c r="I126" s="99">
        <f>SUM(I127:I128)</f>
        <v>37001.410000000003</v>
      </c>
      <c r="J126" s="99">
        <f>SUM(J127:J128)</f>
        <v>897.27</v>
      </c>
      <c r="K126" s="134"/>
      <c r="L126" s="71"/>
      <c r="M126" s="71"/>
      <c r="N126" s="67"/>
    </row>
    <row r="127" spans="1:14" ht="12.75" customHeight="1" outlineLevel="1" x14ac:dyDescent="0.2">
      <c r="A127" s="311"/>
      <c r="B127" s="108" t="s">
        <v>361</v>
      </c>
      <c r="C127" s="109" t="s">
        <v>18</v>
      </c>
      <c r="D127" s="110">
        <f>SUM(G127+E127)</f>
        <v>1300</v>
      </c>
      <c r="E127" s="110">
        <v>1300</v>
      </c>
      <c r="F127" s="110">
        <v>900</v>
      </c>
      <c r="G127" s="134"/>
      <c r="H127" s="110">
        <f>SUM(K127+I127)</f>
        <v>1268.3</v>
      </c>
      <c r="I127" s="110">
        <v>1268.3</v>
      </c>
      <c r="J127" s="110">
        <v>897.27</v>
      </c>
      <c r="K127" s="122"/>
      <c r="L127" s="70"/>
      <c r="M127" s="70"/>
      <c r="N127" s="67"/>
    </row>
    <row r="128" spans="1:14" ht="12.75" customHeight="1" outlineLevel="1" x14ac:dyDescent="0.2">
      <c r="A128" s="311"/>
      <c r="B128" s="108" t="s">
        <v>381</v>
      </c>
      <c r="C128" s="109" t="s">
        <v>20</v>
      </c>
      <c r="D128" s="110">
        <f>SUM(G128+E128)</f>
        <v>39200</v>
      </c>
      <c r="E128" s="110">
        <v>39200</v>
      </c>
      <c r="F128" s="99"/>
      <c r="G128" s="134"/>
      <c r="H128" s="110">
        <f>SUM(K128+I128)</f>
        <v>35733.11</v>
      </c>
      <c r="I128" s="110">
        <v>35733.11</v>
      </c>
      <c r="J128" s="110"/>
      <c r="K128" s="122"/>
      <c r="L128" s="71"/>
      <c r="M128" s="71"/>
      <c r="N128" s="65"/>
    </row>
    <row r="129" spans="1:14" ht="15" customHeight="1" outlineLevel="1" x14ac:dyDescent="0.2">
      <c r="A129" s="311" t="s">
        <v>392</v>
      </c>
      <c r="B129" s="102" t="s">
        <v>393</v>
      </c>
      <c r="C129" s="103"/>
      <c r="D129" s="104">
        <f t="shared" ref="D129:K129" si="30">SUM(D130)</f>
        <v>22100</v>
      </c>
      <c r="E129" s="104">
        <f t="shared" si="30"/>
        <v>22100</v>
      </c>
      <c r="F129" s="104">
        <f t="shared" si="30"/>
        <v>900</v>
      </c>
      <c r="G129" s="117">
        <f t="shared" si="30"/>
        <v>0</v>
      </c>
      <c r="H129" s="104">
        <f t="shared" si="30"/>
        <v>21665.84</v>
      </c>
      <c r="I129" s="104">
        <f t="shared" si="30"/>
        <v>21665.84</v>
      </c>
      <c r="J129" s="104">
        <f t="shared" si="30"/>
        <v>900</v>
      </c>
      <c r="K129" s="117">
        <f t="shared" si="30"/>
        <v>0</v>
      </c>
      <c r="L129" s="70"/>
      <c r="M129" s="70"/>
      <c r="N129" s="67"/>
    </row>
    <row r="130" spans="1:14" ht="15" customHeight="1" outlineLevel="1" x14ac:dyDescent="0.2">
      <c r="A130" s="311"/>
      <c r="B130" s="97" t="s">
        <v>351</v>
      </c>
      <c r="C130" s="98"/>
      <c r="D130" s="99">
        <f>SUM(D131:D132)</f>
        <v>22100</v>
      </c>
      <c r="E130" s="99">
        <f>SUM(E131:E132)</f>
        <v>22100</v>
      </c>
      <c r="F130" s="99">
        <f>SUM(F131:F132)</f>
        <v>900</v>
      </c>
      <c r="G130" s="134"/>
      <c r="H130" s="99">
        <f>SUM(H131:H132)</f>
        <v>21665.84</v>
      </c>
      <c r="I130" s="99">
        <f>SUM(I131:I132)</f>
        <v>21665.84</v>
      </c>
      <c r="J130" s="99">
        <f>SUM(J131:J132)</f>
        <v>900</v>
      </c>
      <c r="K130" s="134"/>
      <c r="L130" s="70"/>
      <c r="M130" s="70"/>
      <c r="N130" s="67"/>
    </row>
    <row r="131" spans="1:14" ht="12.75" customHeight="1" outlineLevel="1" x14ac:dyDescent="0.2">
      <c r="A131" s="311"/>
      <c r="B131" s="108" t="s">
        <v>361</v>
      </c>
      <c r="C131" s="109" t="s">
        <v>18</v>
      </c>
      <c r="D131" s="110">
        <f>SUM(G131+E131)</f>
        <v>1300</v>
      </c>
      <c r="E131" s="110">
        <v>1300</v>
      </c>
      <c r="F131" s="110">
        <v>900</v>
      </c>
      <c r="G131" s="122"/>
      <c r="H131" s="110">
        <f>SUM(K131+I131)</f>
        <v>1278.9100000000001</v>
      </c>
      <c r="I131" s="110">
        <v>1278.9100000000001</v>
      </c>
      <c r="J131" s="110">
        <v>900</v>
      </c>
      <c r="K131" s="122"/>
      <c r="L131" s="70"/>
      <c r="M131" s="70"/>
      <c r="N131" s="67"/>
    </row>
    <row r="132" spans="1:14" ht="12.75" customHeight="1" outlineLevel="1" x14ac:dyDescent="0.2">
      <c r="A132" s="311"/>
      <c r="B132" s="108" t="s">
        <v>381</v>
      </c>
      <c r="C132" s="109" t="s">
        <v>20</v>
      </c>
      <c r="D132" s="110">
        <f>SUM(G132+E132)</f>
        <v>20800</v>
      </c>
      <c r="E132" s="110">
        <v>20800</v>
      </c>
      <c r="F132" s="110"/>
      <c r="G132" s="122"/>
      <c r="H132" s="110">
        <f>SUM(K132+I132)</f>
        <v>20386.93</v>
      </c>
      <c r="I132" s="110">
        <v>20386.93</v>
      </c>
      <c r="J132" s="110"/>
      <c r="K132" s="122"/>
      <c r="L132" s="70"/>
      <c r="M132" s="70"/>
      <c r="N132" s="70"/>
    </row>
    <row r="133" spans="1:14" ht="15" customHeight="1" outlineLevel="1" x14ac:dyDescent="0.2">
      <c r="A133" s="308" t="s">
        <v>394</v>
      </c>
      <c r="B133" s="102" t="s">
        <v>395</v>
      </c>
      <c r="C133" s="103"/>
      <c r="D133" s="104">
        <f t="shared" ref="D133:K133" si="31">SUM(D134)</f>
        <v>30500</v>
      </c>
      <c r="E133" s="104">
        <f t="shared" si="31"/>
        <v>30500</v>
      </c>
      <c r="F133" s="104">
        <f t="shared" si="31"/>
        <v>900</v>
      </c>
      <c r="G133" s="117">
        <f t="shared" si="31"/>
        <v>0</v>
      </c>
      <c r="H133" s="104">
        <f t="shared" si="31"/>
        <v>28321.360000000001</v>
      </c>
      <c r="I133" s="104">
        <f t="shared" si="31"/>
        <v>28321.360000000001</v>
      </c>
      <c r="J133" s="104">
        <f t="shared" si="31"/>
        <v>900</v>
      </c>
      <c r="K133" s="117">
        <f t="shared" si="31"/>
        <v>0</v>
      </c>
      <c r="L133" s="70"/>
      <c r="M133" s="70"/>
    </row>
    <row r="134" spans="1:14" ht="15" customHeight="1" outlineLevel="1" x14ac:dyDescent="0.2">
      <c r="A134" s="308"/>
      <c r="B134" s="97" t="s">
        <v>351</v>
      </c>
      <c r="C134" s="98"/>
      <c r="D134" s="99">
        <f>SUM(D135:D136)</f>
        <v>30500</v>
      </c>
      <c r="E134" s="99">
        <f>SUM(E135:E136)</f>
        <v>30500</v>
      </c>
      <c r="F134" s="99">
        <f>SUM(F135:F136)</f>
        <v>900</v>
      </c>
      <c r="G134" s="134"/>
      <c r="H134" s="99">
        <f>SUM(H135:H136)</f>
        <v>28321.360000000001</v>
      </c>
      <c r="I134" s="99">
        <f>SUM(I135:I136)</f>
        <v>28321.360000000001</v>
      </c>
      <c r="J134" s="99">
        <f>SUM(J135:J136)</f>
        <v>900</v>
      </c>
      <c r="K134" s="134"/>
      <c r="L134" s="70"/>
      <c r="M134" s="70"/>
    </row>
    <row r="135" spans="1:14" ht="12.75" customHeight="1" outlineLevel="1" x14ac:dyDescent="0.2">
      <c r="A135" s="308"/>
      <c r="B135" s="108" t="s">
        <v>361</v>
      </c>
      <c r="C135" s="109" t="s">
        <v>18</v>
      </c>
      <c r="D135" s="110">
        <f>SUM(G135+E135)</f>
        <v>1300</v>
      </c>
      <c r="E135" s="110">
        <v>1300</v>
      </c>
      <c r="F135" s="110">
        <v>900</v>
      </c>
      <c r="G135" s="134"/>
      <c r="H135" s="110">
        <f>SUM(K135+I135)</f>
        <v>1300</v>
      </c>
      <c r="I135" s="110">
        <v>1300</v>
      </c>
      <c r="J135" s="110">
        <v>900</v>
      </c>
      <c r="K135" s="134"/>
      <c r="L135" s="70"/>
      <c r="M135" s="70"/>
    </row>
    <row r="136" spans="1:14" ht="12.75" customHeight="1" outlineLevel="1" x14ac:dyDescent="0.2">
      <c r="A136" s="308"/>
      <c r="B136" s="108" t="s">
        <v>381</v>
      </c>
      <c r="C136" s="109" t="s">
        <v>20</v>
      </c>
      <c r="D136" s="110">
        <f>SUM(G136+E136)</f>
        <v>29200</v>
      </c>
      <c r="E136" s="110">
        <v>29200</v>
      </c>
      <c r="F136" s="99"/>
      <c r="G136" s="134"/>
      <c r="H136" s="110">
        <f>SUM(K136+I136)</f>
        <v>27021.360000000001</v>
      </c>
      <c r="I136" s="110">
        <v>27021.360000000001</v>
      </c>
      <c r="J136" s="99"/>
      <c r="K136" s="134"/>
      <c r="L136" s="70"/>
      <c r="M136" s="70"/>
    </row>
    <row r="137" spans="1:14" ht="15" customHeight="1" outlineLevel="1" x14ac:dyDescent="0.2">
      <c r="A137" s="311" t="s">
        <v>396</v>
      </c>
      <c r="B137" s="102" t="s">
        <v>397</v>
      </c>
      <c r="C137" s="103"/>
      <c r="D137" s="104">
        <f t="shared" ref="D137:K137" si="32">SUM(D138)</f>
        <v>7200</v>
      </c>
      <c r="E137" s="104">
        <f t="shared" si="32"/>
        <v>7200</v>
      </c>
      <c r="F137" s="104">
        <f t="shared" si="32"/>
        <v>900</v>
      </c>
      <c r="G137" s="117">
        <f t="shared" si="32"/>
        <v>0</v>
      </c>
      <c r="H137" s="104">
        <f t="shared" si="32"/>
        <v>6645.28</v>
      </c>
      <c r="I137" s="104">
        <f t="shared" si="32"/>
        <v>6645.28</v>
      </c>
      <c r="J137" s="104">
        <f t="shared" si="32"/>
        <v>899.18</v>
      </c>
      <c r="K137" s="117">
        <f t="shared" si="32"/>
        <v>0</v>
      </c>
      <c r="L137" s="71"/>
      <c r="M137" s="71"/>
    </row>
    <row r="138" spans="1:14" ht="15" customHeight="1" outlineLevel="1" x14ac:dyDescent="0.2">
      <c r="A138" s="311"/>
      <c r="B138" s="97" t="s">
        <v>351</v>
      </c>
      <c r="C138" s="98"/>
      <c r="D138" s="99">
        <f>SUM(D139:D140)</f>
        <v>7200</v>
      </c>
      <c r="E138" s="99">
        <f>SUM(E139:E140)</f>
        <v>7200</v>
      </c>
      <c r="F138" s="99">
        <f>SUM(F139:F140)</f>
        <v>900</v>
      </c>
      <c r="G138" s="134"/>
      <c r="H138" s="99">
        <f>SUM(H139:H140)</f>
        <v>6645.28</v>
      </c>
      <c r="I138" s="99">
        <f>SUM(I139:I140)</f>
        <v>6645.28</v>
      </c>
      <c r="J138" s="99">
        <f>SUM(J139:J140)</f>
        <v>899.18</v>
      </c>
      <c r="K138" s="134"/>
      <c r="L138" s="71"/>
      <c r="M138" s="71"/>
    </row>
    <row r="139" spans="1:14" ht="12.75" customHeight="1" outlineLevel="1" x14ac:dyDescent="0.2">
      <c r="A139" s="311"/>
      <c r="B139" s="108" t="s">
        <v>361</v>
      </c>
      <c r="C139" s="109" t="s">
        <v>18</v>
      </c>
      <c r="D139" s="110">
        <f>SUM(G139+E139)</f>
        <v>1300</v>
      </c>
      <c r="E139" s="110">
        <v>1300</v>
      </c>
      <c r="F139" s="110">
        <v>900</v>
      </c>
      <c r="G139" s="134"/>
      <c r="H139" s="140">
        <f>SUM(K139+I139)</f>
        <v>1277.8399999999999</v>
      </c>
      <c r="I139" s="140">
        <v>1277.8399999999999</v>
      </c>
      <c r="J139" s="140">
        <v>899.18</v>
      </c>
      <c r="K139" s="136"/>
      <c r="L139" s="71"/>
      <c r="M139" s="71"/>
    </row>
    <row r="140" spans="1:14" ht="12.75" customHeight="1" outlineLevel="1" x14ac:dyDescent="0.2">
      <c r="A140" s="311"/>
      <c r="B140" s="108" t="s">
        <v>381</v>
      </c>
      <c r="C140" s="109" t="s">
        <v>20</v>
      </c>
      <c r="D140" s="110">
        <f>SUM(G140+E140)</f>
        <v>5900</v>
      </c>
      <c r="E140" s="110">
        <v>5900</v>
      </c>
      <c r="F140" s="99"/>
      <c r="G140" s="141"/>
      <c r="H140" s="142">
        <f>SUM(K140+I140)</f>
        <v>5367.44</v>
      </c>
      <c r="I140" s="142">
        <v>5367.44</v>
      </c>
      <c r="J140" s="142"/>
      <c r="K140" s="143"/>
      <c r="L140" s="71"/>
      <c r="M140" s="71"/>
    </row>
    <row r="141" spans="1:14" ht="15" customHeight="1" outlineLevel="1" x14ac:dyDescent="0.2">
      <c r="A141" s="311" t="s">
        <v>398</v>
      </c>
      <c r="B141" s="102" t="s">
        <v>399</v>
      </c>
      <c r="C141" s="103"/>
      <c r="D141" s="104">
        <f t="shared" ref="D141:K141" si="33">SUM(D142)</f>
        <v>8900</v>
      </c>
      <c r="E141" s="104">
        <f t="shared" si="33"/>
        <v>8900</v>
      </c>
      <c r="F141" s="104">
        <f t="shared" si="33"/>
        <v>0</v>
      </c>
      <c r="G141" s="144">
        <f t="shared" si="33"/>
        <v>0</v>
      </c>
      <c r="H141" s="145">
        <f t="shared" si="33"/>
        <v>7423.18</v>
      </c>
      <c r="I141" s="145">
        <f t="shared" si="33"/>
        <v>7423.18</v>
      </c>
      <c r="J141" s="146">
        <f t="shared" si="33"/>
        <v>0</v>
      </c>
      <c r="K141" s="147">
        <f t="shared" si="33"/>
        <v>0</v>
      </c>
      <c r="L141" s="71"/>
      <c r="M141" s="71"/>
    </row>
    <row r="142" spans="1:14" ht="15" customHeight="1" outlineLevel="1" x14ac:dyDescent="0.2">
      <c r="A142" s="311"/>
      <c r="B142" s="97" t="s">
        <v>338</v>
      </c>
      <c r="C142" s="98"/>
      <c r="D142" s="99">
        <f>SUM(D143:D143)</f>
        <v>8900</v>
      </c>
      <c r="E142" s="99">
        <f>SUM(E143:E143)</f>
        <v>8900</v>
      </c>
      <c r="F142" s="99">
        <f>SUM(F143:F143)</f>
        <v>0</v>
      </c>
      <c r="G142" s="134"/>
      <c r="H142" s="148">
        <f>SUM(H143:H143)</f>
        <v>7423.18</v>
      </c>
      <c r="I142" s="148">
        <f>SUM(I143:I143)</f>
        <v>7423.18</v>
      </c>
      <c r="J142" s="149">
        <f>SUM(J143:J143)</f>
        <v>0</v>
      </c>
      <c r="K142" s="134"/>
      <c r="L142" s="71"/>
      <c r="M142" s="71"/>
    </row>
    <row r="143" spans="1:14" ht="12.75" customHeight="1" outlineLevel="1" x14ac:dyDescent="0.2">
      <c r="A143" s="311"/>
      <c r="B143" s="108" t="s">
        <v>381</v>
      </c>
      <c r="C143" s="109" t="s">
        <v>20</v>
      </c>
      <c r="D143" s="110">
        <f>SUM(G143+E143)</f>
        <v>8900</v>
      </c>
      <c r="E143" s="110">
        <v>8900</v>
      </c>
      <c r="F143" s="99"/>
      <c r="G143" s="134"/>
      <c r="H143" s="110">
        <f>SUM(K143+I143)</f>
        <v>7423.18</v>
      </c>
      <c r="I143" s="110">
        <v>7423.18</v>
      </c>
      <c r="J143" s="134"/>
      <c r="K143" s="134"/>
      <c r="L143" s="71"/>
      <c r="M143" s="71"/>
    </row>
    <row r="144" spans="1:14" ht="15" customHeight="1" outlineLevel="1" x14ac:dyDescent="0.2">
      <c r="A144" s="311" t="s">
        <v>400</v>
      </c>
      <c r="B144" s="102" t="s">
        <v>401</v>
      </c>
      <c r="C144" s="103"/>
      <c r="D144" s="104">
        <f t="shared" ref="D144:K144" si="34">SUM(D145)</f>
        <v>5800</v>
      </c>
      <c r="E144" s="104">
        <f t="shared" si="34"/>
        <v>5800</v>
      </c>
      <c r="F144" s="104">
        <f t="shared" si="34"/>
        <v>0</v>
      </c>
      <c r="G144" s="117">
        <f t="shared" si="34"/>
        <v>0</v>
      </c>
      <c r="H144" s="104">
        <f t="shared" si="34"/>
        <v>4706.0200000000004</v>
      </c>
      <c r="I144" s="104">
        <f t="shared" si="34"/>
        <v>4706.0200000000004</v>
      </c>
      <c r="J144" s="117">
        <f t="shared" si="34"/>
        <v>0</v>
      </c>
      <c r="K144" s="117">
        <f t="shared" si="34"/>
        <v>0</v>
      </c>
      <c r="L144" s="71"/>
      <c r="M144" s="71"/>
    </row>
    <row r="145" spans="1:14" ht="15" customHeight="1" outlineLevel="1" x14ac:dyDescent="0.2">
      <c r="A145" s="311"/>
      <c r="B145" s="97" t="s">
        <v>338</v>
      </c>
      <c r="C145" s="98"/>
      <c r="D145" s="99">
        <f>SUM(D146:D146)</f>
        <v>5800</v>
      </c>
      <c r="E145" s="99">
        <f>SUM(E146:E146)</f>
        <v>5800</v>
      </c>
      <c r="F145" s="99">
        <f>SUM(F146:F146)</f>
        <v>0</v>
      </c>
      <c r="G145" s="134"/>
      <c r="H145" s="99">
        <f>SUM(H146:H146)</f>
        <v>4706.0200000000004</v>
      </c>
      <c r="I145" s="99">
        <f>SUM(I146:I146)</f>
        <v>4706.0200000000004</v>
      </c>
      <c r="J145" s="134">
        <f>SUM(J146:J146)</f>
        <v>0</v>
      </c>
      <c r="K145" s="134"/>
      <c r="L145" s="71"/>
      <c r="M145" s="71"/>
    </row>
    <row r="146" spans="1:14" ht="12.75" customHeight="1" outlineLevel="1" x14ac:dyDescent="0.2">
      <c r="A146" s="311"/>
      <c r="B146" s="108" t="s">
        <v>381</v>
      </c>
      <c r="C146" s="109" t="s">
        <v>20</v>
      </c>
      <c r="D146" s="110">
        <f>SUM(G146+E146)</f>
        <v>5800</v>
      </c>
      <c r="E146" s="110">
        <v>5800</v>
      </c>
      <c r="F146" s="110"/>
      <c r="G146" s="122"/>
      <c r="H146" s="110">
        <f>SUM(K146+I146)</f>
        <v>4706.0200000000004</v>
      </c>
      <c r="I146" s="110">
        <v>4706.0200000000004</v>
      </c>
      <c r="J146" s="122"/>
      <c r="K146" s="122"/>
      <c r="L146" s="71"/>
      <c r="M146" s="71"/>
    </row>
    <row r="147" spans="1:14" ht="15" customHeight="1" outlineLevel="1" x14ac:dyDescent="0.2">
      <c r="A147" s="311" t="s">
        <v>402</v>
      </c>
      <c r="B147" s="102" t="s">
        <v>403</v>
      </c>
      <c r="C147" s="103"/>
      <c r="D147" s="104">
        <f t="shared" ref="D147:K147" si="35">SUM(D148)</f>
        <v>12700</v>
      </c>
      <c r="E147" s="104">
        <f t="shared" si="35"/>
        <v>12700</v>
      </c>
      <c r="F147" s="104">
        <f t="shared" si="35"/>
        <v>900</v>
      </c>
      <c r="G147" s="117">
        <f t="shared" si="35"/>
        <v>0</v>
      </c>
      <c r="H147" s="104">
        <f t="shared" si="35"/>
        <v>10770.62</v>
      </c>
      <c r="I147" s="104">
        <f t="shared" si="35"/>
        <v>10770.62</v>
      </c>
      <c r="J147" s="104">
        <f t="shared" si="35"/>
        <v>900.48</v>
      </c>
      <c r="K147" s="117">
        <f t="shared" si="35"/>
        <v>0</v>
      </c>
      <c r="L147" s="71"/>
      <c r="M147" s="71"/>
    </row>
    <row r="148" spans="1:14" ht="15" customHeight="1" outlineLevel="1" x14ac:dyDescent="0.2">
      <c r="A148" s="311"/>
      <c r="B148" s="97" t="s">
        <v>351</v>
      </c>
      <c r="C148" s="98"/>
      <c r="D148" s="99">
        <f>SUM(D149:D150)</f>
        <v>12700</v>
      </c>
      <c r="E148" s="99">
        <f>SUM(E149:E150)</f>
        <v>12700</v>
      </c>
      <c r="F148" s="99">
        <f>SUM(F149:F150)</f>
        <v>900</v>
      </c>
      <c r="G148" s="134"/>
      <c r="H148" s="99">
        <f>SUM(H149:H150)</f>
        <v>10770.62</v>
      </c>
      <c r="I148" s="99">
        <f>SUM(I149:I150)</f>
        <v>10770.62</v>
      </c>
      <c r="J148" s="99">
        <f>SUM(J149:J150)</f>
        <v>900.48</v>
      </c>
      <c r="K148" s="134"/>
      <c r="L148" s="70"/>
      <c r="M148" s="70"/>
    </row>
    <row r="149" spans="1:14" ht="12.75" customHeight="1" outlineLevel="1" x14ac:dyDescent="0.2">
      <c r="A149" s="311"/>
      <c r="B149" s="108" t="s">
        <v>361</v>
      </c>
      <c r="C149" s="109" t="s">
        <v>18</v>
      </c>
      <c r="D149" s="110">
        <f>SUM(G149+E149)</f>
        <v>1300</v>
      </c>
      <c r="E149" s="110">
        <v>1300</v>
      </c>
      <c r="F149" s="110">
        <v>900</v>
      </c>
      <c r="G149" s="134"/>
      <c r="H149" s="110">
        <f>SUM(K149+I149)</f>
        <v>1300</v>
      </c>
      <c r="I149" s="110">
        <v>1300</v>
      </c>
      <c r="J149" s="110">
        <v>900.48</v>
      </c>
      <c r="K149" s="134"/>
      <c r="L149" s="70"/>
      <c r="M149" s="70"/>
    </row>
    <row r="150" spans="1:14" ht="12.75" customHeight="1" outlineLevel="1" x14ac:dyDescent="0.2">
      <c r="A150" s="311"/>
      <c r="B150" s="108" t="s">
        <v>381</v>
      </c>
      <c r="C150" s="109" t="s">
        <v>20</v>
      </c>
      <c r="D150" s="110">
        <f>SUM(G150+E150)</f>
        <v>11400</v>
      </c>
      <c r="E150" s="110">
        <v>11400</v>
      </c>
      <c r="F150" s="99"/>
      <c r="G150" s="134"/>
      <c r="H150" s="110">
        <f>SUM(K150+I150)</f>
        <v>9470.6200000000008</v>
      </c>
      <c r="I150" s="110">
        <v>9470.6200000000008</v>
      </c>
      <c r="J150" s="99"/>
      <c r="K150" s="134"/>
      <c r="L150" s="70"/>
      <c r="M150" s="70"/>
    </row>
    <row r="151" spans="1:14" ht="15" customHeight="1" outlineLevel="1" x14ac:dyDescent="0.2">
      <c r="A151" s="311" t="s">
        <v>404</v>
      </c>
      <c r="B151" s="102" t="s">
        <v>405</v>
      </c>
      <c r="C151" s="103"/>
      <c r="D151" s="104">
        <f t="shared" ref="D151:K151" si="36">SUM(D152)</f>
        <v>20400</v>
      </c>
      <c r="E151" s="104">
        <f t="shared" si="36"/>
        <v>20400</v>
      </c>
      <c r="F151" s="104">
        <f t="shared" si="36"/>
        <v>900</v>
      </c>
      <c r="G151" s="117">
        <f t="shared" si="36"/>
        <v>0</v>
      </c>
      <c r="H151" s="104">
        <f t="shared" si="36"/>
        <v>19415.63</v>
      </c>
      <c r="I151" s="104">
        <f t="shared" si="36"/>
        <v>19415.63</v>
      </c>
      <c r="J151" s="104">
        <f t="shared" si="36"/>
        <v>910.36</v>
      </c>
      <c r="K151" s="117">
        <f t="shared" si="36"/>
        <v>0</v>
      </c>
      <c r="L151" s="70"/>
      <c r="M151" s="70"/>
      <c r="N151" s="70"/>
    </row>
    <row r="152" spans="1:14" ht="15" customHeight="1" outlineLevel="1" x14ac:dyDescent="0.2">
      <c r="A152" s="311"/>
      <c r="B152" s="97" t="s">
        <v>351</v>
      </c>
      <c r="C152" s="98"/>
      <c r="D152" s="99">
        <f>SUM(D153:D154)</f>
        <v>20400</v>
      </c>
      <c r="E152" s="99">
        <f>SUM(E153:E154)</f>
        <v>20400</v>
      </c>
      <c r="F152" s="99">
        <f>SUM(F153:F154)</f>
        <v>900</v>
      </c>
      <c r="G152" s="134"/>
      <c r="H152" s="99">
        <f>SUM(H153:H154)</f>
        <v>19415.63</v>
      </c>
      <c r="I152" s="99">
        <f>SUM(I153:I154)</f>
        <v>19415.63</v>
      </c>
      <c r="J152" s="99">
        <f>SUM(J153:J154)</f>
        <v>910.36</v>
      </c>
      <c r="K152" s="99"/>
      <c r="L152" s="70"/>
      <c r="M152" s="70"/>
      <c r="N152" s="70"/>
    </row>
    <row r="153" spans="1:14" ht="12.75" customHeight="1" outlineLevel="1" x14ac:dyDescent="0.2">
      <c r="A153" s="311"/>
      <c r="B153" s="108" t="s">
        <v>361</v>
      </c>
      <c r="C153" s="109" t="s">
        <v>18</v>
      </c>
      <c r="D153" s="110">
        <f>SUM(G153+E153)</f>
        <v>1300</v>
      </c>
      <c r="E153" s="110">
        <v>1300</v>
      </c>
      <c r="F153" s="110">
        <v>900</v>
      </c>
      <c r="G153" s="122"/>
      <c r="H153" s="110">
        <f>SUM(K153+I153)</f>
        <v>1292.4100000000001</v>
      </c>
      <c r="I153" s="110">
        <v>1292.4100000000001</v>
      </c>
      <c r="J153" s="110">
        <v>910.36</v>
      </c>
      <c r="K153" s="110"/>
      <c r="L153" s="70"/>
      <c r="M153" s="70"/>
      <c r="N153" s="70"/>
    </row>
    <row r="154" spans="1:14" ht="12.75" customHeight="1" outlineLevel="1" x14ac:dyDescent="0.2">
      <c r="A154" s="311"/>
      <c r="B154" s="108" t="s">
        <v>381</v>
      </c>
      <c r="C154" s="109" t="s">
        <v>20</v>
      </c>
      <c r="D154" s="110">
        <f>SUM(G154+E154)</f>
        <v>19100</v>
      </c>
      <c r="E154" s="110">
        <v>19100</v>
      </c>
      <c r="F154" s="110"/>
      <c r="G154" s="122"/>
      <c r="H154" s="110">
        <f>SUM(K154+I154)</f>
        <v>18123.22</v>
      </c>
      <c r="I154" s="110">
        <v>18123.22</v>
      </c>
      <c r="J154" s="110"/>
      <c r="K154" s="110"/>
      <c r="L154" s="70"/>
      <c r="M154" s="70"/>
      <c r="N154" s="70"/>
    </row>
    <row r="155" spans="1:14" ht="15" customHeight="1" outlineLevel="1" x14ac:dyDescent="0.2">
      <c r="A155" s="308" t="s">
        <v>406</v>
      </c>
      <c r="B155" s="102" t="s">
        <v>407</v>
      </c>
      <c r="C155" s="103"/>
      <c r="D155" s="104">
        <f t="shared" ref="D155:K155" si="37">SUM(D156)</f>
        <v>12600</v>
      </c>
      <c r="E155" s="104">
        <f t="shared" si="37"/>
        <v>12600</v>
      </c>
      <c r="F155" s="104">
        <f t="shared" si="37"/>
        <v>900</v>
      </c>
      <c r="G155" s="117">
        <f t="shared" si="37"/>
        <v>0</v>
      </c>
      <c r="H155" s="104">
        <f t="shared" si="37"/>
        <v>11881.35</v>
      </c>
      <c r="I155" s="104">
        <f t="shared" si="37"/>
        <v>11881.35</v>
      </c>
      <c r="J155" s="104">
        <f t="shared" si="37"/>
        <v>897.84</v>
      </c>
      <c r="K155" s="117">
        <f t="shared" si="37"/>
        <v>0</v>
      </c>
      <c r="L155" s="70"/>
      <c r="M155" s="70"/>
      <c r="N155" s="70"/>
    </row>
    <row r="156" spans="1:14" ht="15" customHeight="1" outlineLevel="1" x14ac:dyDescent="0.2">
      <c r="A156" s="308"/>
      <c r="B156" s="97" t="s">
        <v>351</v>
      </c>
      <c r="C156" s="98"/>
      <c r="D156" s="99">
        <f>SUM(D157:D158)</f>
        <v>12600</v>
      </c>
      <c r="E156" s="99">
        <f>SUM(E157:E158)</f>
        <v>12600</v>
      </c>
      <c r="F156" s="99">
        <f>SUM(F157:F158)</f>
        <v>900</v>
      </c>
      <c r="G156" s="134"/>
      <c r="H156" s="99">
        <f>SUM(H157:H158)</f>
        <v>11881.35</v>
      </c>
      <c r="I156" s="99">
        <f>SUM(I157:I158)</f>
        <v>11881.35</v>
      </c>
      <c r="J156" s="99">
        <f>SUM(J157:J158)</f>
        <v>897.84</v>
      </c>
      <c r="K156" s="134"/>
      <c r="L156" s="70"/>
      <c r="M156" s="70"/>
      <c r="N156" s="70"/>
    </row>
    <row r="157" spans="1:14" ht="12.75" customHeight="1" outlineLevel="1" x14ac:dyDescent="0.2">
      <c r="A157" s="308"/>
      <c r="B157" s="108" t="s">
        <v>361</v>
      </c>
      <c r="C157" s="109" t="s">
        <v>18</v>
      </c>
      <c r="D157" s="110">
        <f>SUM(G157+E157)</f>
        <v>1300</v>
      </c>
      <c r="E157" s="110">
        <v>1300</v>
      </c>
      <c r="F157" s="110">
        <v>900</v>
      </c>
      <c r="G157" s="122"/>
      <c r="H157" s="110">
        <f>SUM(K157+I157)</f>
        <v>1275.33</v>
      </c>
      <c r="I157" s="110">
        <v>1275.33</v>
      </c>
      <c r="J157" s="110">
        <v>897.84</v>
      </c>
      <c r="K157" s="122"/>
      <c r="L157" s="70"/>
      <c r="M157" s="70"/>
      <c r="N157" s="70"/>
    </row>
    <row r="158" spans="1:14" ht="12.75" customHeight="1" outlineLevel="1" x14ac:dyDescent="0.2">
      <c r="A158" s="308"/>
      <c r="B158" s="108" t="s">
        <v>381</v>
      </c>
      <c r="C158" s="109" t="s">
        <v>20</v>
      </c>
      <c r="D158" s="110">
        <f>SUM(G158+E158)</f>
        <v>11300</v>
      </c>
      <c r="E158" s="110">
        <v>11300</v>
      </c>
      <c r="F158" s="110"/>
      <c r="G158" s="122"/>
      <c r="H158" s="110">
        <f>SUM(K158+I158)</f>
        <v>10606.02</v>
      </c>
      <c r="I158" s="110">
        <v>10606.02</v>
      </c>
      <c r="J158" s="110"/>
      <c r="K158" s="122"/>
      <c r="L158" s="70"/>
      <c r="M158" s="70"/>
      <c r="N158" s="70"/>
    </row>
    <row r="159" spans="1:14" ht="15" customHeight="1" outlineLevel="1" x14ac:dyDescent="0.2">
      <c r="A159" s="311" t="s">
        <v>408</v>
      </c>
      <c r="B159" s="102" t="s">
        <v>409</v>
      </c>
      <c r="C159" s="103"/>
      <c r="D159" s="104">
        <f t="shared" ref="D159:K159" si="38">SUM(D160)</f>
        <v>10200</v>
      </c>
      <c r="E159" s="104">
        <f t="shared" si="38"/>
        <v>10200</v>
      </c>
      <c r="F159" s="104">
        <f t="shared" si="38"/>
        <v>1000</v>
      </c>
      <c r="G159" s="117">
        <f t="shared" si="38"/>
        <v>0</v>
      </c>
      <c r="H159" s="104">
        <f t="shared" si="38"/>
        <v>9434.07</v>
      </c>
      <c r="I159" s="104">
        <f t="shared" si="38"/>
        <v>9434.07</v>
      </c>
      <c r="J159" s="104">
        <f t="shared" si="38"/>
        <v>916.76</v>
      </c>
      <c r="K159" s="117">
        <f t="shared" si="38"/>
        <v>0</v>
      </c>
      <c r="L159" s="71"/>
      <c r="M159" s="71"/>
      <c r="N159" s="70"/>
    </row>
    <row r="160" spans="1:14" ht="15" customHeight="1" outlineLevel="1" x14ac:dyDescent="0.2">
      <c r="A160" s="311"/>
      <c r="B160" s="97" t="s">
        <v>351</v>
      </c>
      <c r="C160" s="98"/>
      <c r="D160" s="99">
        <f>SUM(D161:D162)</f>
        <v>10200</v>
      </c>
      <c r="E160" s="99">
        <f>SUM(E161:E162)</f>
        <v>10200</v>
      </c>
      <c r="F160" s="99">
        <f>SUM(F161:F162)</f>
        <v>1000</v>
      </c>
      <c r="G160" s="134"/>
      <c r="H160" s="99">
        <f>SUM(H161:H162)</f>
        <v>9434.07</v>
      </c>
      <c r="I160" s="99">
        <f>SUM(I161:I162)</f>
        <v>9434.07</v>
      </c>
      <c r="J160" s="99">
        <f>SUM(J161:J162)</f>
        <v>916.76</v>
      </c>
      <c r="K160" s="134"/>
      <c r="L160" s="71"/>
      <c r="M160" s="71"/>
      <c r="N160" s="70"/>
    </row>
    <row r="161" spans="1:14" ht="12.75" customHeight="1" outlineLevel="1" x14ac:dyDescent="0.2">
      <c r="A161" s="311"/>
      <c r="B161" s="108" t="s">
        <v>361</v>
      </c>
      <c r="C161" s="109" t="s">
        <v>18</v>
      </c>
      <c r="D161" s="110">
        <f>SUM(G161+E161)</f>
        <v>1400</v>
      </c>
      <c r="E161" s="110">
        <v>1400</v>
      </c>
      <c r="F161" s="110">
        <v>1000</v>
      </c>
      <c r="G161" s="122"/>
      <c r="H161" s="110">
        <f>SUM(K161+I161)</f>
        <v>1300.77</v>
      </c>
      <c r="I161" s="110">
        <v>1300.77</v>
      </c>
      <c r="J161" s="110">
        <v>916.76</v>
      </c>
      <c r="K161" s="122"/>
      <c r="L161" s="71"/>
      <c r="M161" s="71"/>
      <c r="N161" s="70"/>
    </row>
    <row r="162" spans="1:14" ht="12.75" customHeight="1" outlineLevel="1" x14ac:dyDescent="0.2">
      <c r="A162" s="311"/>
      <c r="B162" s="108" t="s">
        <v>381</v>
      </c>
      <c r="C162" s="109" t="s">
        <v>20</v>
      </c>
      <c r="D162" s="110">
        <f>SUM(G162+E162)</f>
        <v>8800</v>
      </c>
      <c r="E162" s="110">
        <v>8800</v>
      </c>
      <c r="F162" s="110"/>
      <c r="G162" s="122"/>
      <c r="H162" s="110">
        <f>SUM(K162+I162)</f>
        <v>8133.3</v>
      </c>
      <c r="I162" s="110">
        <v>8133.3</v>
      </c>
      <c r="J162" s="110"/>
      <c r="K162" s="122"/>
      <c r="L162" s="71"/>
      <c r="M162" s="71"/>
      <c r="N162" s="70"/>
    </row>
    <row r="163" spans="1:14" ht="15" customHeight="1" outlineLevel="1" x14ac:dyDescent="0.2">
      <c r="A163" s="311" t="s">
        <v>410</v>
      </c>
      <c r="B163" s="102" t="s">
        <v>411</v>
      </c>
      <c r="C163" s="103"/>
      <c r="D163" s="104">
        <f t="shared" ref="D163:K163" si="39">SUM(D164)</f>
        <v>15100</v>
      </c>
      <c r="E163" s="104">
        <f t="shared" si="39"/>
        <v>15100</v>
      </c>
      <c r="F163" s="104">
        <f t="shared" si="39"/>
        <v>600</v>
      </c>
      <c r="G163" s="117">
        <f t="shared" si="39"/>
        <v>0</v>
      </c>
      <c r="H163" s="104">
        <f t="shared" si="39"/>
        <v>14404.48</v>
      </c>
      <c r="I163" s="104">
        <f t="shared" si="39"/>
        <v>14404.48</v>
      </c>
      <c r="J163" s="104">
        <f t="shared" si="39"/>
        <v>597.26</v>
      </c>
      <c r="K163" s="117">
        <f t="shared" si="39"/>
        <v>0</v>
      </c>
      <c r="L163" s="71"/>
      <c r="M163" s="71"/>
      <c r="N163" s="70"/>
    </row>
    <row r="164" spans="1:14" ht="15" customHeight="1" outlineLevel="1" x14ac:dyDescent="0.2">
      <c r="A164" s="311"/>
      <c r="B164" s="97" t="s">
        <v>338</v>
      </c>
      <c r="C164" s="98"/>
      <c r="D164" s="99">
        <f>SUM(D165:D166)</f>
        <v>15100</v>
      </c>
      <c r="E164" s="99">
        <f>SUM(E165:E166)</f>
        <v>15100</v>
      </c>
      <c r="F164" s="99">
        <f>SUM(F165:F166)</f>
        <v>600</v>
      </c>
      <c r="G164" s="134"/>
      <c r="H164" s="99">
        <f>SUM(H165:H166)</f>
        <v>14404.48</v>
      </c>
      <c r="I164" s="99">
        <f>SUM(I165:I166)</f>
        <v>14404.48</v>
      </c>
      <c r="J164" s="99">
        <f>SUM(J165:J166)</f>
        <v>597.26</v>
      </c>
      <c r="K164" s="134"/>
      <c r="L164" s="71"/>
      <c r="M164" s="71"/>
      <c r="N164" s="70"/>
    </row>
    <row r="165" spans="1:14" ht="12.75" customHeight="1" outlineLevel="1" x14ac:dyDescent="0.2">
      <c r="A165" s="311"/>
      <c r="B165" s="108" t="s">
        <v>361</v>
      </c>
      <c r="C165" s="109" t="s">
        <v>18</v>
      </c>
      <c r="D165" s="110">
        <f>SUM(G165+E165)</f>
        <v>900</v>
      </c>
      <c r="E165" s="110">
        <v>900</v>
      </c>
      <c r="F165" s="110">
        <v>600</v>
      </c>
      <c r="G165" s="122"/>
      <c r="H165" s="110">
        <f>SUM(K165+I165)</f>
        <v>881.73</v>
      </c>
      <c r="I165" s="110">
        <v>881.73</v>
      </c>
      <c r="J165" s="110">
        <v>597.26</v>
      </c>
      <c r="K165" s="122"/>
      <c r="L165" s="71"/>
      <c r="M165" s="71"/>
      <c r="N165" s="70"/>
    </row>
    <row r="166" spans="1:14" ht="12.75" customHeight="1" outlineLevel="1" x14ac:dyDescent="0.2">
      <c r="A166" s="311"/>
      <c r="B166" s="108" t="s">
        <v>381</v>
      </c>
      <c r="C166" s="109" t="s">
        <v>20</v>
      </c>
      <c r="D166" s="110">
        <f>SUM(G166+E166)</f>
        <v>14200</v>
      </c>
      <c r="E166" s="110">
        <v>14200</v>
      </c>
      <c r="F166" s="110"/>
      <c r="G166" s="122"/>
      <c r="H166" s="110">
        <f>SUM(K166+I166)</f>
        <v>13522.75</v>
      </c>
      <c r="I166" s="110">
        <v>13522.75</v>
      </c>
      <c r="J166" s="110"/>
      <c r="K166" s="122"/>
      <c r="L166" s="71"/>
      <c r="M166" s="71"/>
      <c r="N166" s="70"/>
    </row>
    <row r="167" spans="1:14" ht="15" customHeight="1" outlineLevel="1" x14ac:dyDescent="0.2">
      <c r="A167" s="308" t="s">
        <v>412</v>
      </c>
      <c r="B167" s="102" t="s">
        <v>413</v>
      </c>
      <c r="C167" s="103"/>
      <c r="D167" s="104">
        <f t="shared" ref="D167:K167" si="40">SUM(D168)</f>
        <v>11600</v>
      </c>
      <c r="E167" s="104">
        <f t="shared" si="40"/>
        <v>11600</v>
      </c>
      <c r="F167" s="104">
        <f t="shared" si="40"/>
        <v>900</v>
      </c>
      <c r="G167" s="117">
        <f t="shared" si="40"/>
        <v>0</v>
      </c>
      <c r="H167" s="104">
        <f t="shared" si="40"/>
        <v>10516.9</v>
      </c>
      <c r="I167" s="104">
        <f t="shared" si="40"/>
        <v>10516.9</v>
      </c>
      <c r="J167" s="104">
        <f t="shared" si="40"/>
        <v>875.32</v>
      </c>
      <c r="K167" s="117">
        <f t="shared" si="40"/>
        <v>0</v>
      </c>
      <c r="L167" s="71"/>
      <c r="M167" s="71"/>
      <c r="N167" s="70"/>
    </row>
    <row r="168" spans="1:14" ht="15" customHeight="1" outlineLevel="1" x14ac:dyDescent="0.2">
      <c r="A168" s="308"/>
      <c r="B168" s="97" t="s">
        <v>351</v>
      </c>
      <c r="C168" s="98"/>
      <c r="D168" s="99">
        <f>SUM(D169:D170)</f>
        <v>11600</v>
      </c>
      <c r="E168" s="99">
        <f>SUM(E169:E170)</f>
        <v>11600</v>
      </c>
      <c r="F168" s="99">
        <f>SUM(F169:F170)</f>
        <v>900</v>
      </c>
      <c r="G168" s="134"/>
      <c r="H168" s="99">
        <f>SUM(H169:H170)</f>
        <v>10516.9</v>
      </c>
      <c r="I168" s="99">
        <f>SUM(I169:I170)</f>
        <v>10516.9</v>
      </c>
      <c r="J168" s="99">
        <f>SUM(J169:J170)</f>
        <v>875.32</v>
      </c>
      <c r="K168" s="134"/>
      <c r="L168" s="71"/>
      <c r="M168" s="71"/>
      <c r="N168" s="70"/>
    </row>
    <row r="169" spans="1:14" ht="12.75" customHeight="1" outlineLevel="1" x14ac:dyDescent="0.2">
      <c r="A169" s="308"/>
      <c r="B169" s="108" t="s">
        <v>361</v>
      </c>
      <c r="C169" s="109" t="s">
        <v>18</v>
      </c>
      <c r="D169" s="110">
        <f>SUM(G169+E169)</f>
        <v>1300</v>
      </c>
      <c r="E169" s="110">
        <v>1300</v>
      </c>
      <c r="F169" s="110">
        <v>900</v>
      </c>
      <c r="G169" s="122"/>
      <c r="H169" s="110">
        <f>SUM(K169+I169)</f>
        <v>1247.08</v>
      </c>
      <c r="I169" s="110">
        <v>1247.08</v>
      </c>
      <c r="J169" s="110">
        <v>875.32</v>
      </c>
      <c r="K169" s="122"/>
      <c r="L169" s="71"/>
      <c r="M169" s="71"/>
      <c r="N169" s="70"/>
    </row>
    <row r="170" spans="1:14" ht="12.75" customHeight="1" outlineLevel="1" x14ac:dyDescent="0.2">
      <c r="A170" s="308"/>
      <c r="B170" s="108" t="s">
        <v>381</v>
      </c>
      <c r="C170" s="109" t="s">
        <v>20</v>
      </c>
      <c r="D170" s="110">
        <f>SUM(G170+E170)</f>
        <v>10300</v>
      </c>
      <c r="E170" s="110">
        <v>10300</v>
      </c>
      <c r="F170" s="110"/>
      <c r="G170" s="122"/>
      <c r="H170" s="110">
        <f>SUM(K170+I170)</f>
        <v>9269.82</v>
      </c>
      <c r="I170" s="110">
        <v>9269.82</v>
      </c>
      <c r="J170" s="110"/>
      <c r="K170" s="122"/>
      <c r="L170" s="71"/>
      <c r="M170" s="71"/>
      <c r="N170" s="70"/>
    </row>
    <row r="171" spans="1:14" ht="15" customHeight="1" outlineLevel="1" x14ac:dyDescent="0.2">
      <c r="A171" s="311" t="s">
        <v>414</v>
      </c>
      <c r="B171" s="102" t="s">
        <v>415</v>
      </c>
      <c r="C171" s="103"/>
      <c r="D171" s="104">
        <f t="shared" ref="D171:K171" si="41">SUM(D172)</f>
        <v>7400</v>
      </c>
      <c r="E171" s="104">
        <f t="shared" si="41"/>
        <v>7400</v>
      </c>
      <c r="F171" s="104">
        <f t="shared" si="41"/>
        <v>0</v>
      </c>
      <c r="G171" s="117">
        <f t="shared" si="41"/>
        <v>0</v>
      </c>
      <c r="H171" s="104">
        <f t="shared" si="41"/>
        <v>7153.51</v>
      </c>
      <c r="I171" s="104">
        <f t="shared" si="41"/>
        <v>7153.51</v>
      </c>
      <c r="J171" s="117">
        <f t="shared" si="41"/>
        <v>0</v>
      </c>
      <c r="K171" s="117">
        <f t="shared" si="41"/>
        <v>0</v>
      </c>
      <c r="L171" s="71"/>
      <c r="M171" s="71"/>
      <c r="N171" s="70"/>
    </row>
    <row r="172" spans="1:14" ht="15" customHeight="1" outlineLevel="1" x14ac:dyDescent="0.2">
      <c r="A172" s="311"/>
      <c r="B172" s="97" t="s">
        <v>338</v>
      </c>
      <c r="C172" s="98"/>
      <c r="D172" s="99">
        <f>SUM(D173)</f>
        <v>7400</v>
      </c>
      <c r="E172" s="99">
        <f>SUM(E173)</f>
        <v>7400</v>
      </c>
      <c r="F172" s="99"/>
      <c r="G172" s="134"/>
      <c r="H172" s="99">
        <f>SUM(H173)</f>
        <v>7153.51</v>
      </c>
      <c r="I172" s="99">
        <f>SUM(I173)</f>
        <v>7153.51</v>
      </c>
      <c r="J172" s="134"/>
      <c r="K172" s="134"/>
      <c r="L172" s="71"/>
      <c r="M172" s="71"/>
      <c r="N172" s="70"/>
    </row>
    <row r="173" spans="1:14" ht="12.75" customHeight="1" outlineLevel="1" x14ac:dyDescent="0.2">
      <c r="A173" s="311"/>
      <c r="B173" s="108" t="s">
        <v>381</v>
      </c>
      <c r="C173" s="109" t="s">
        <v>20</v>
      </c>
      <c r="D173" s="110">
        <f>SUM(G173+E173)</f>
        <v>7400</v>
      </c>
      <c r="E173" s="110">
        <v>7400</v>
      </c>
      <c r="F173" s="99"/>
      <c r="G173" s="134"/>
      <c r="H173" s="110">
        <f>SUM(K173+I173)</f>
        <v>7153.51</v>
      </c>
      <c r="I173" s="110">
        <v>7153.51</v>
      </c>
      <c r="J173" s="134"/>
      <c r="K173" s="134"/>
      <c r="L173" s="71"/>
      <c r="M173" s="71"/>
      <c r="N173" s="70"/>
    </row>
    <row r="174" spans="1:14" ht="15" customHeight="1" outlineLevel="1" x14ac:dyDescent="0.2">
      <c r="A174" s="311" t="s">
        <v>416</v>
      </c>
      <c r="B174" s="102" t="s">
        <v>417</v>
      </c>
      <c r="C174" s="103"/>
      <c r="D174" s="104">
        <f t="shared" ref="D174:K174" si="42">SUM(D175)</f>
        <v>1900</v>
      </c>
      <c r="E174" s="104">
        <f t="shared" si="42"/>
        <v>1900</v>
      </c>
      <c r="F174" s="104">
        <f t="shared" si="42"/>
        <v>0</v>
      </c>
      <c r="G174" s="117">
        <f t="shared" si="42"/>
        <v>0</v>
      </c>
      <c r="H174" s="104">
        <f t="shared" si="42"/>
        <v>1761.17</v>
      </c>
      <c r="I174" s="104">
        <f t="shared" si="42"/>
        <v>1761.17</v>
      </c>
      <c r="J174" s="117">
        <f t="shared" si="42"/>
        <v>0</v>
      </c>
      <c r="K174" s="117">
        <f t="shared" si="42"/>
        <v>0</v>
      </c>
      <c r="L174" s="71"/>
      <c r="M174" s="71"/>
      <c r="N174" s="70"/>
    </row>
    <row r="175" spans="1:14" ht="15" customHeight="1" outlineLevel="1" x14ac:dyDescent="0.2">
      <c r="A175" s="311"/>
      <c r="B175" s="97" t="s">
        <v>338</v>
      </c>
      <c r="C175" s="98"/>
      <c r="D175" s="99">
        <f>SUM(D176)</f>
        <v>1900</v>
      </c>
      <c r="E175" s="99">
        <f>SUM(E176)</f>
        <v>1900</v>
      </c>
      <c r="F175" s="99"/>
      <c r="G175" s="134"/>
      <c r="H175" s="99">
        <f>SUM(H176)</f>
        <v>1761.17</v>
      </c>
      <c r="I175" s="99">
        <f>SUM(I176)</f>
        <v>1761.17</v>
      </c>
      <c r="J175" s="134"/>
      <c r="K175" s="134"/>
      <c r="L175" s="71"/>
      <c r="M175" s="71"/>
      <c r="N175" s="70"/>
    </row>
    <row r="176" spans="1:14" ht="12.75" customHeight="1" outlineLevel="1" x14ac:dyDescent="0.2">
      <c r="A176" s="311"/>
      <c r="B176" s="108" t="s">
        <v>381</v>
      </c>
      <c r="C176" s="109" t="s">
        <v>20</v>
      </c>
      <c r="D176" s="110">
        <f>SUM(G176+E176)</f>
        <v>1900</v>
      </c>
      <c r="E176" s="150">
        <v>1900</v>
      </c>
      <c r="F176" s="99"/>
      <c r="G176" s="134"/>
      <c r="H176" s="110">
        <f>SUM(K176+I176)</f>
        <v>1761.17</v>
      </c>
      <c r="I176" s="150">
        <v>1761.17</v>
      </c>
      <c r="J176" s="134"/>
      <c r="K176" s="134"/>
      <c r="L176" s="71"/>
      <c r="M176" s="71"/>
      <c r="N176" s="70"/>
    </row>
    <row r="177" spans="1:14" ht="15" customHeight="1" outlineLevel="1" x14ac:dyDescent="0.2">
      <c r="A177" s="311" t="s">
        <v>418</v>
      </c>
      <c r="B177" s="102" t="s">
        <v>419</v>
      </c>
      <c r="C177" s="103"/>
      <c r="D177" s="104">
        <f t="shared" ref="D177:K177" si="43">SUM(D178)</f>
        <v>2000</v>
      </c>
      <c r="E177" s="104">
        <f t="shared" si="43"/>
        <v>2000</v>
      </c>
      <c r="F177" s="104">
        <f t="shared" si="43"/>
        <v>0</v>
      </c>
      <c r="G177" s="117">
        <f t="shared" si="43"/>
        <v>0</v>
      </c>
      <c r="H177" s="104">
        <f t="shared" si="43"/>
        <v>1959.61</v>
      </c>
      <c r="I177" s="104">
        <f t="shared" si="43"/>
        <v>1959.61</v>
      </c>
      <c r="J177" s="117">
        <f t="shared" si="43"/>
        <v>0</v>
      </c>
      <c r="K177" s="117">
        <f t="shared" si="43"/>
        <v>0</v>
      </c>
      <c r="L177" s="71"/>
      <c r="M177" s="71"/>
      <c r="N177" s="70"/>
    </row>
    <row r="178" spans="1:14" ht="15" customHeight="1" outlineLevel="1" x14ac:dyDescent="0.2">
      <c r="A178" s="311"/>
      <c r="B178" s="97" t="s">
        <v>338</v>
      </c>
      <c r="C178" s="98"/>
      <c r="D178" s="99">
        <f>SUM(D179)</f>
        <v>2000</v>
      </c>
      <c r="E178" s="99">
        <f>SUM(E179)</f>
        <v>2000</v>
      </c>
      <c r="F178" s="99"/>
      <c r="G178" s="134"/>
      <c r="H178" s="99">
        <f>SUM(H179)</f>
        <v>1959.61</v>
      </c>
      <c r="I178" s="99">
        <f>SUM(I179)</f>
        <v>1959.61</v>
      </c>
      <c r="J178" s="134"/>
      <c r="K178" s="134"/>
      <c r="L178" s="71"/>
      <c r="M178" s="71"/>
      <c r="N178" s="70"/>
    </row>
    <row r="179" spans="1:14" ht="12.75" customHeight="1" outlineLevel="1" x14ac:dyDescent="0.2">
      <c r="A179" s="311"/>
      <c r="B179" s="108" t="s">
        <v>381</v>
      </c>
      <c r="C179" s="109" t="s">
        <v>20</v>
      </c>
      <c r="D179" s="110">
        <f>SUM(G179+E179)</f>
        <v>2000</v>
      </c>
      <c r="E179" s="110">
        <v>2000</v>
      </c>
      <c r="F179" s="99"/>
      <c r="G179" s="134"/>
      <c r="H179" s="110">
        <f>SUM(K179+I179)</f>
        <v>1959.61</v>
      </c>
      <c r="I179" s="110">
        <v>1959.61</v>
      </c>
      <c r="J179" s="134"/>
      <c r="K179" s="134"/>
      <c r="L179" s="71"/>
      <c r="M179" s="71"/>
      <c r="N179" s="70"/>
    </row>
    <row r="180" spans="1:14" ht="15" customHeight="1" outlineLevel="1" x14ac:dyDescent="0.2">
      <c r="A180" s="311" t="s">
        <v>420</v>
      </c>
      <c r="B180" s="102" t="s">
        <v>421</v>
      </c>
      <c r="C180" s="103"/>
      <c r="D180" s="104">
        <f t="shared" ref="D180:K180" si="44">SUM(D181)</f>
        <v>2500</v>
      </c>
      <c r="E180" s="104">
        <f t="shared" si="44"/>
        <v>2500</v>
      </c>
      <c r="F180" s="104">
        <f t="shared" si="44"/>
        <v>0</v>
      </c>
      <c r="G180" s="117">
        <f t="shared" si="44"/>
        <v>0</v>
      </c>
      <c r="H180" s="104">
        <f t="shared" si="44"/>
        <v>2173.0300000000002</v>
      </c>
      <c r="I180" s="104">
        <f t="shared" si="44"/>
        <v>2173.0300000000002</v>
      </c>
      <c r="J180" s="117">
        <f t="shared" si="44"/>
        <v>0</v>
      </c>
      <c r="K180" s="117">
        <f t="shared" si="44"/>
        <v>0</v>
      </c>
      <c r="L180" s="71"/>
      <c r="M180" s="71"/>
      <c r="N180" s="70"/>
    </row>
    <row r="181" spans="1:14" ht="15" customHeight="1" outlineLevel="1" x14ac:dyDescent="0.2">
      <c r="A181" s="311"/>
      <c r="B181" s="97" t="s">
        <v>338</v>
      </c>
      <c r="C181" s="98"/>
      <c r="D181" s="99">
        <f>SUM(D182)</f>
        <v>2500</v>
      </c>
      <c r="E181" s="99">
        <f>SUM(E182)</f>
        <v>2500</v>
      </c>
      <c r="F181" s="99"/>
      <c r="G181" s="134"/>
      <c r="H181" s="99">
        <f>SUM(H182)</f>
        <v>2173.0300000000002</v>
      </c>
      <c r="I181" s="99">
        <f>SUM(I182)</f>
        <v>2173.0300000000002</v>
      </c>
      <c r="J181" s="134"/>
      <c r="K181" s="134"/>
      <c r="L181" s="71"/>
      <c r="M181" s="71"/>
      <c r="N181" s="70"/>
    </row>
    <row r="182" spans="1:14" ht="12.75" customHeight="1" outlineLevel="1" x14ac:dyDescent="0.2">
      <c r="A182" s="311"/>
      <c r="B182" s="108" t="s">
        <v>381</v>
      </c>
      <c r="C182" s="109" t="s">
        <v>20</v>
      </c>
      <c r="D182" s="110">
        <f>SUM(G182+E182)</f>
        <v>2500</v>
      </c>
      <c r="E182" s="110">
        <v>2500</v>
      </c>
      <c r="F182" s="99"/>
      <c r="G182" s="134"/>
      <c r="H182" s="110">
        <f>SUM(K182+I182)</f>
        <v>2173.0300000000002</v>
      </c>
      <c r="I182" s="110">
        <v>2173.0300000000002</v>
      </c>
      <c r="J182" s="134"/>
      <c r="K182" s="134"/>
      <c r="L182" s="71"/>
      <c r="M182" s="71"/>
      <c r="N182" s="70"/>
    </row>
    <row r="183" spans="1:14" ht="15" customHeight="1" outlineLevel="1" x14ac:dyDescent="0.2">
      <c r="A183" s="311" t="s">
        <v>422</v>
      </c>
      <c r="B183" s="102" t="s">
        <v>423</v>
      </c>
      <c r="C183" s="103"/>
      <c r="D183" s="104">
        <f t="shared" ref="D183:K183" si="45">SUM(D184)</f>
        <v>1300</v>
      </c>
      <c r="E183" s="104">
        <f t="shared" si="45"/>
        <v>1300</v>
      </c>
      <c r="F183" s="104">
        <f t="shared" si="45"/>
        <v>0</v>
      </c>
      <c r="G183" s="117">
        <f t="shared" si="45"/>
        <v>0</v>
      </c>
      <c r="H183" s="104">
        <f t="shared" si="45"/>
        <v>804.8</v>
      </c>
      <c r="I183" s="104">
        <f t="shared" si="45"/>
        <v>804.8</v>
      </c>
      <c r="J183" s="117">
        <f t="shared" si="45"/>
        <v>0</v>
      </c>
      <c r="K183" s="117">
        <f t="shared" si="45"/>
        <v>0</v>
      </c>
      <c r="L183" s="71"/>
      <c r="M183" s="71"/>
      <c r="N183" s="70"/>
    </row>
    <row r="184" spans="1:14" ht="15" customHeight="1" outlineLevel="1" x14ac:dyDescent="0.2">
      <c r="A184" s="311"/>
      <c r="B184" s="97" t="s">
        <v>338</v>
      </c>
      <c r="C184" s="98"/>
      <c r="D184" s="99">
        <f>SUM(D185)</f>
        <v>1300</v>
      </c>
      <c r="E184" s="99">
        <f>SUM(E185)</f>
        <v>1300</v>
      </c>
      <c r="F184" s="99"/>
      <c r="G184" s="134"/>
      <c r="H184" s="99">
        <f>SUM(H185)</f>
        <v>804.8</v>
      </c>
      <c r="I184" s="99">
        <f>SUM(I185)</f>
        <v>804.8</v>
      </c>
      <c r="J184" s="134"/>
      <c r="K184" s="134"/>
      <c r="L184" s="71"/>
      <c r="M184" s="71"/>
      <c r="N184" s="70"/>
    </row>
    <row r="185" spans="1:14" ht="12.75" customHeight="1" outlineLevel="1" x14ac:dyDescent="0.2">
      <c r="A185" s="311"/>
      <c r="B185" s="108" t="s">
        <v>381</v>
      </c>
      <c r="C185" s="109" t="s">
        <v>20</v>
      </c>
      <c r="D185" s="110">
        <f>SUM(G185+E185)</f>
        <v>1300</v>
      </c>
      <c r="E185" s="110">
        <v>1300</v>
      </c>
      <c r="F185" s="99"/>
      <c r="G185" s="134"/>
      <c r="H185" s="110">
        <f>SUM(K185+I185)</f>
        <v>804.8</v>
      </c>
      <c r="I185" s="110">
        <v>804.8</v>
      </c>
      <c r="J185" s="134"/>
      <c r="K185" s="134"/>
      <c r="L185" s="71"/>
      <c r="M185" s="71"/>
      <c r="N185" s="70"/>
    </row>
    <row r="186" spans="1:14" ht="15" customHeight="1" outlineLevel="1" x14ac:dyDescent="0.2">
      <c r="A186" s="311" t="s">
        <v>424</v>
      </c>
      <c r="B186" s="102" t="s">
        <v>425</v>
      </c>
      <c r="C186" s="103"/>
      <c r="D186" s="104">
        <f t="shared" ref="D186:K186" si="46">SUM(D187)</f>
        <v>300</v>
      </c>
      <c r="E186" s="104">
        <f t="shared" si="46"/>
        <v>300</v>
      </c>
      <c r="F186" s="104">
        <f t="shared" si="46"/>
        <v>0</v>
      </c>
      <c r="G186" s="117">
        <f t="shared" si="46"/>
        <v>0</v>
      </c>
      <c r="H186" s="104">
        <f t="shared" si="46"/>
        <v>82.55</v>
      </c>
      <c r="I186" s="104">
        <f t="shared" si="46"/>
        <v>82.55</v>
      </c>
      <c r="J186" s="117">
        <f t="shared" si="46"/>
        <v>0</v>
      </c>
      <c r="K186" s="117">
        <f t="shared" si="46"/>
        <v>0</v>
      </c>
      <c r="L186" s="71"/>
      <c r="M186" s="71"/>
      <c r="N186" s="70"/>
    </row>
    <row r="187" spans="1:14" ht="12.75" customHeight="1" outlineLevel="1" x14ac:dyDescent="0.2">
      <c r="A187" s="311"/>
      <c r="B187" s="97" t="s">
        <v>338</v>
      </c>
      <c r="C187" s="98"/>
      <c r="D187" s="99">
        <f>SUM(D188)</f>
        <v>300</v>
      </c>
      <c r="E187" s="99">
        <f>SUM(E188)</f>
        <v>300</v>
      </c>
      <c r="F187" s="99"/>
      <c r="G187" s="134"/>
      <c r="H187" s="99">
        <f>SUM(H188)</f>
        <v>82.55</v>
      </c>
      <c r="I187" s="99">
        <f>SUM(I188)</f>
        <v>82.55</v>
      </c>
      <c r="J187" s="134"/>
      <c r="K187" s="134"/>
      <c r="L187" s="71"/>
      <c r="M187" s="71"/>
      <c r="N187" s="70"/>
    </row>
    <row r="188" spans="1:14" ht="12.75" customHeight="1" outlineLevel="1" x14ac:dyDescent="0.2">
      <c r="A188" s="311"/>
      <c r="B188" s="108" t="s">
        <v>381</v>
      </c>
      <c r="C188" s="109" t="s">
        <v>20</v>
      </c>
      <c r="D188" s="110">
        <f>SUM(G188+E188)</f>
        <v>300</v>
      </c>
      <c r="E188" s="110">
        <v>300</v>
      </c>
      <c r="F188" s="99"/>
      <c r="G188" s="134"/>
      <c r="H188" s="110">
        <f>SUM(K188+I188)</f>
        <v>82.55</v>
      </c>
      <c r="I188" s="110">
        <v>82.55</v>
      </c>
      <c r="J188" s="134"/>
      <c r="K188" s="134"/>
      <c r="L188" s="71"/>
      <c r="M188" s="71"/>
      <c r="N188" s="70"/>
    </row>
    <row r="189" spans="1:14" ht="15" customHeight="1" outlineLevel="1" x14ac:dyDescent="0.2">
      <c r="A189" s="311" t="s">
        <v>426</v>
      </c>
      <c r="B189" s="102" t="s">
        <v>427</v>
      </c>
      <c r="C189" s="103"/>
      <c r="D189" s="104">
        <f t="shared" ref="D189:K189" si="47">SUM(D190)</f>
        <v>1300</v>
      </c>
      <c r="E189" s="104">
        <f t="shared" si="47"/>
        <v>1300</v>
      </c>
      <c r="F189" s="104">
        <f t="shared" si="47"/>
        <v>0</v>
      </c>
      <c r="G189" s="117">
        <f t="shared" si="47"/>
        <v>0</v>
      </c>
      <c r="H189" s="104">
        <f t="shared" si="47"/>
        <v>846.15</v>
      </c>
      <c r="I189" s="104">
        <f t="shared" si="47"/>
        <v>846.15</v>
      </c>
      <c r="J189" s="117">
        <f t="shared" si="47"/>
        <v>0</v>
      </c>
      <c r="K189" s="117">
        <f t="shared" si="47"/>
        <v>0</v>
      </c>
      <c r="L189" s="71"/>
      <c r="M189" s="71"/>
      <c r="N189" s="70"/>
    </row>
    <row r="190" spans="1:14" ht="15" customHeight="1" outlineLevel="1" x14ac:dyDescent="0.2">
      <c r="A190" s="311"/>
      <c r="B190" s="97" t="s">
        <v>338</v>
      </c>
      <c r="C190" s="98"/>
      <c r="D190" s="99">
        <f>SUM(D191)</f>
        <v>1300</v>
      </c>
      <c r="E190" s="99">
        <f>SUM(E191)</f>
        <v>1300</v>
      </c>
      <c r="F190" s="99"/>
      <c r="G190" s="134"/>
      <c r="H190" s="99">
        <f>SUM(H191)</f>
        <v>846.15</v>
      </c>
      <c r="I190" s="99">
        <f>SUM(I191)</f>
        <v>846.15</v>
      </c>
      <c r="J190" s="134"/>
      <c r="K190" s="134"/>
      <c r="L190" s="71"/>
      <c r="M190" s="71"/>
      <c r="N190" s="70"/>
    </row>
    <row r="191" spans="1:14" ht="12.75" customHeight="1" outlineLevel="1" x14ac:dyDescent="0.2">
      <c r="A191" s="311"/>
      <c r="B191" s="108" t="s">
        <v>381</v>
      </c>
      <c r="C191" s="109" t="s">
        <v>20</v>
      </c>
      <c r="D191" s="110">
        <f>SUM(G191+E191)</f>
        <v>1300</v>
      </c>
      <c r="E191" s="110">
        <v>1300</v>
      </c>
      <c r="F191" s="99"/>
      <c r="G191" s="134"/>
      <c r="H191" s="110">
        <f>SUM(K191+I191)</f>
        <v>846.15</v>
      </c>
      <c r="I191" s="110">
        <v>846.15</v>
      </c>
      <c r="J191" s="134"/>
      <c r="K191" s="134"/>
      <c r="L191" s="71"/>
      <c r="M191" s="71"/>
      <c r="N191" s="70"/>
    </row>
    <row r="192" spans="1:14" ht="15" customHeight="1" outlineLevel="1" x14ac:dyDescent="0.2">
      <c r="A192" s="311" t="s">
        <v>428</v>
      </c>
      <c r="B192" s="102" t="s">
        <v>429</v>
      </c>
      <c r="C192" s="103"/>
      <c r="D192" s="151">
        <f t="shared" ref="D192:K192" si="48">SUM(D193)</f>
        <v>1300</v>
      </c>
      <c r="E192" s="151">
        <f t="shared" si="48"/>
        <v>1300</v>
      </c>
      <c r="F192" s="104">
        <f t="shared" si="48"/>
        <v>0</v>
      </c>
      <c r="G192" s="117">
        <f t="shared" si="48"/>
        <v>0</v>
      </c>
      <c r="H192" s="151">
        <f t="shared" si="48"/>
        <v>1145.26</v>
      </c>
      <c r="I192" s="151">
        <f t="shared" si="48"/>
        <v>1145.26</v>
      </c>
      <c r="J192" s="117">
        <f t="shared" si="48"/>
        <v>0</v>
      </c>
      <c r="K192" s="117">
        <f t="shared" si="48"/>
        <v>0</v>
      </c>
      <c r="L192" s="71"/>
      <c r="M192" s="71"/>
      <c r="N192" s="70"/>
    </row>
    <row r="193" spans="1:14" ht="15" customHeight="1" outlineLevel="1" x14ac:dyDescent="0.2">
      <c r="A193" s="311"/>
      <c r="B193" s="97" t="s">
        <v>338</v>
      </c>
      <c r="C193" s="98"/>
      <c r="D193" s="152">
        <f>SUM(D194)</f>
        <v>1300</v>
      </c>
      <c r="E193" s="152">
        <f>SUM(E194)</f>
        <v>1300</v>
      </c>
      <c r="F193" s="99"/>
      <c r="G193" s="134"/>
      <c r="H193" s="152">
        <f>SUM(H194)</f>
        <v>1145.26</v>
      </c>
      <c r="I193" s="152">
        <f>SUM(I194)</f>
        <v>1145.26</v>
      </c>
      <c r="J193" s="134"/>
      <c r="K193" s="134"/>
      <c r="L193" s="71"/>
      <c r="M193" s="71"/>
      <c r="N193" s="70"/>
    </row>
    <row r="194" spans="1:14" ht="12.75" customHeight="1" outlineLevel="1" x14ac:dyDescent="0.2">
      <c r="A194" s="311"/>
      <c r="B194" s="108" t="s">
        <v>381</v>
      </c>
      <c r="C194" s="109" t="s">
        <v>20</v>
      </c>
      <c r="D194" s="153">
        <f>SUM(G194+E194)</f>
        <v>1300</v>
      </c>
      <c r="E194" s="154">
        <v>1300</v>
      </c>
      <c r="F194" s="99"/>
      <c r="G194" s="134"/>
      <c r="H194" s="153">
        <f>SUM(K194+I194)</f>
        <v>1145.26</v>
      </c>
      <c r="I194" s="154">
        <v>1145.26</v>
      </c>
      <c r="J194" s="134"/>
      <c r="K194" s="134"/>
      <c r="L194" s="71"/>
      <c r="M194" s="71"/>
      <c r="N194" s="70"/>
    </row>
    <row r="195" spans="1:14" ht="15" customHeight="1" outlineLevel="1" x14ac:dyDescent="0.2">
      <c r="A195" s="311" t="s">
        <v>430</v>
      </c>
      <c r="B195" s="102" t="s">
        <v>431</v>
      </c>
      <c r="C195" s="103"/>
      <c r="D195" s="151">
        <f t="shared" ref="D195:K195" si="49">SUM(D196)</f>
        <v>500</v>
      </c>
      <c r="E195" s="151">
        <f t="shared" si="49"/>
        <v>500</v>
      </c>
      <c r="F195" s="104">
        <f t="shared" si="49"/>
        <v>0</v>
      </c>
      <c r="G195" s="117">
        <f t="shared" si="49"/>
        <v>0</v>
      </c>
      <c r="H195" s="151">
        <f t="shared" si="49"/>
        <v>223.52</v>
      </c>
      <c r="I195" s="151">
        <f t="shared" si="49"/>
        <v>223.52</v>
      </c>
      <c r="J195" s="117">
        <f t="shared" si="49"/>
        <v>0</v>
      </c>
      <c r="K195" s="117">
        <f t="shared" si="49"/>
        <v>0</v>
      </c>
      <c r="L195" s="71"/>
      <c r="M195" s="71"/>
      <c r="N195" s="70"/>
    </row>
    <row r="196" spans="1:14" ht="15" customHeight="1" outlineLevel="1" x14ac:dyDescent="0.2">
      <c r="A196" s="311"/>
      <c r="B196" s="97" t="s">
        <v>338</v>
      </c>
      <c r="C196" s="98"/>
      <c r="D196" s="152">
        <f>SUM(D197)</f>
        <v>500</v>
      </c>
      <c r="E196" s="152">
        <f>SUM(E197)</f>
        <v>500</v>
      </c>
      <c r="F196" s="99"/>
      <c r="G196" s="134"/>
      <c r="H196" s="152">
        <f>SUM(H197)</f>
        <v>223.52</v>
      </c>
      <c r="I196" s="152">
        <f>SUM(I197)</f>
        <v>223.52</v>
      </c>
      <c r="J196" s="134"/>
      <c r="K196" s="134"/>
      <c r="L196" s="71"/>
      <c r="M196" s="71"/>
      <c r="N196" s="70"/>
    </row>
    <row r="197" spans="1:14" ht="12.75" customHeight="1" outlineLevel="1" x14ac:dyDescent="0.2">
      <c r="A197" s="311"/>
      <c r="B197" s="108" t="s">
        <v>381</v>
      </c>
      <c r="C197" s="109" t="s">
        <v>20</v>
      </c>
      <c r="D197" s="153">
        <f>SUM(G197+E197)</f>
        <v>500</v>
      </c>
      <c r="E197" s="154">
        <v>500</v>
      </c>
      <c r="F197" s="99"/>
      <c r="G197" s="134"/>
      <c r="H197" s="153">
        <f>SUM(K197+I197)</f>
        <v>223.52</v>
      </c>
      <c r="I197" s="154">
        <v>223.52</v>
      </c>
      <c r="J197" s="134"/>
      <c r="K197" s="134"/>
      <c r="L197" s="71"/>
      <c r="M197" s="71"/>
      <c r="N197" s="70"/>
    </row>
    <row r="198" spans="1:14" ht="15" customHeight="1" outlineLevel="1" x14ac:dyDescent="0.2">
      <c r="A198" s="311" t="s">
        <v>432</v>
      </c>
      <c r="B198" s="102" t="s">
        <v>433</v>
      </c>
      <c r="C198" s="103"/>
      <c r="D198" s="104">
        <f t="shared" ref="D198:K198" si="50">SUM(D199)</f>
        <v>1700</v>
      </c>
      <c r="E198" s="104">
        <f t="shared" si="50"/>
        <v>1700</v>
      </c>
      <c r="F198" s="104">
        <f t="shared" si="50"/>
        <v>0</v>
      </c>
      <c r="G198" s="117">
        <f t="shared" si="50"/>
        <v>0</v>
      </c>
      <c r="H198" s="104">
        <f t="shared" si="50"/>
        <v>1465.58</v>
      </c>
      <c r="I198" s="104">
        <f t="shared" si="50"/>
        <v>1465.58</v>
      </c>
      <c r="J198" s="117">
        <f t="shared" si="50"/>
        <v>0</v>
      </c>
      <c r="K198" s="117">
        <f t="shared" si="50"/>
        <v>0</v>
      </c>
      <c r="L198" s="71"/>
      <c r="M198" s="71"/>
      <c r="N198" s="70"/>
    </row>
    <row r="199" spans="1:14" ht="15" customHeight="1" outlineLevel="1" x14ac:dyDescent="0.2">
      <c r="A199" s="311"/>
      <c r="B199" s="97" t="s">
        <v>338</v>
      </c>
      <c r="C199" s="98"/>
      <c r="D199" s="99">
        <f>SUM(D200)</f>
        <v>1700</v>
      </c>
      <c r="E199" s="99">
        <f>SUM(E200)</f>
        <v>1700</v>
      </c>
      <c r="F199" s="99"/>
      <c r="G199" s="134"/>
      <c r="H199" s="99">
        <f>SUM(H200)</f>
        <v>1465.58</v>
      </c>
      <c r="I199" s="99">
        <f>SUM(I200)</f>
        <v>1465.58</v>
      </c>
      <c r="J199" s="134"/>
      <c r="K199" s="134"/>
      <c r="L199" s="71"/>
      <c r="M199" s="71"/>
      <c r="N199" s="70"/>
    </row>
    <row r="200" spans="1:14" ht="12.75" customHeight="1" outlineLevel="1" x14ac:dyDescent="0.2">
      <c r="A200" s="311"/>
      <c r="B200" s="108" t="s">
        <v>381</v>
      </c>
      <c r="C200" s="109" t="s">
        <v>20</v>
      </c>
      <c r="D200" s="110">
        <f>SUM(G200+E200)</f>
        <v>1700</v>
      </c>
      <c r="E200" s="110">
        <v>1700</v>
      </c>
      <c r="F200" s="99"/>
      <c r="G200" s="134"/>
      <c r="H200" s="110">
        <f>SUM(K200+I200)</f>
        <v>1465.58</v>
      </c>
      <c r="I200" s="110">
        <v>1465.58</v>
      </c>
      <c r="J200" s="134"/>
      <c r="K200" s="134"/>
      <c r="L200" s="71"/>
      <c r="M200" s="71"/>
      <c r="N200" s="70"/>
    </row>
    <row r="201" spans="1:14" ht="15" customHeight="1" x14ac:dyDescent="0.2">
      <c r="A201" s="314" t="s">
        <v>10</v>
      </c>
      <c r="B201" s="100" t="s">
        <v>434</v>
      </c>
      <c r="C201" s="123" t="s">
        <v>18</v>
      </c>
      <c r="D201" s="101">
        <f t="shared" ref="D201:K201" si="51">SUM(D202)</f>
        <v>11000</v>
      </c>
      <c r="E201" s="101">
        <f t="shared" si="51"/>
        <v>11000</v>
      </c>
      <c r="F201" s="101">
        <f t="shared" si="51"/>
        <v>7500</v>
      </c>
      <c r="G201" s="125">
        <f t="shared" si="51"/>
        <v>0</v>
      </c>
      <c r="H201" s="101">
        <f t="shared" si="51"/>
        <v>10807.15</v>
      </c>
      <c r="I201" s="101">
        <f t="shared" si="51"/>
        <v>10807.15</v>
      </c>
      <c r="J201" s="101">
        <f t="shared" si="51"/>
        <v>7457.8799999999992</v>
      </c>
      <c r="K201" s="125">
        <f t="shared" si="51"/>
        <v>0</v>
      </c>
      <c r="L201" s="71"/>
      <c r="M201" s="71"/>
      <c r="N201" s="70"/>
    </row>
    <row r="202" spans="1:14" ht="15" customHeight="1" x14ac:dyDescent="0.2">
      <c r="A202" s="314"/>
      <c r="B202" s="97" t="s">
        <v>338</v>
      </c>
      <c r="C202" s="98"/>
      <c r="D202" s="99">
        <f>SUM(D203:D210)</f>
        <v>11000</v>
      </c>
      <c r="E202" s="99">
        <f>SUM(E203:E210)</f>
        <v>11000</v>
      </c>
      <c r="F202" s="99">
        <f>SUM(F203:F210)</f>
        <v>7500</v>
      </c>
      <c r="G202" s="134"/>
      <c r="H202" s="99">
        <f>SUM(H203:H210)</f>
        <v>10807.15</v>
      </c>
      <c r="I202" s="99">
        <f>SUM(I203:I210)</f>
        <v>10807.15</v>
      </c>
      <c r="J202" s="99">
        <f>SUM(J203:J210)</f>
        <v>7457.8799999999992</v>
      </c>
      <c r="K202" s="134"/>
      <c r="L202" s="71"/>
      <c r="M202" s="71"/>
      <c r="N202" s="70"/>
    </row>
    <row r="203" spans="1:14" ht="15" customHeight="1" outlineLevel="1" x14ac:dyDescent="0.2">
      <c r="A203" s="314"/>
      <c r="B203" s="130" t="s">
        <v>273</v>
      </c>
      <c r="C203" s="109"/>
      <c r="D203" s="110">
        <f t="shared" ref="D203:D210" si="52">SUM(G203+E203)</f>
        <v>1300</v>
      </c>
      <c r="E203" s="110">
        <v>1300</v>
      </c>
      <c r="F203" s="110">
        <v>900</v>
      </c>
      <c r="G203" s="122"/>
      <c r="H203" s="110">
        <f t="shared" ref="H203:H210" si="53">SUM(K203+I203)</f>
        <v>1243.69</v>
      </c>
      <c r="I203" s="110">
        <v>1243.69</v>
      </c>
      <c r="J203" s="110">
        <v>879.54</v>
      </c>
      <c r="K203" s="122"/>
      <c r="L203" s="71"/>
      <c r="M203" s="71"/>
      <c r="N203" s="70"/>
    </row>
    <row r="204" spans="1:14" ht="15" customHeight="1" outlineLevel="1" x14ac:dyDescent="0.2">
      <c r="A204" s="314"/>
      <c r="B204" s="130" t="s">
        <v>284</v>
      </c>
      <c r="C204" s="109"/>
      <c r="D204" s="110">
        <f t="shared" si="52"/>
        <v>1300</v>
      </c>
      <c r="E204" s="110">
        <v>1300</v>
      </c>
      <c r="F204" s="110">
        <v>900</v>
      </c>
      <c r="G204" s="122"/>
      <c r="H204" s="110">
        <f t="shared" si="53"/>
        <v>1270.77</v>
      </c>
      <c r="I204" s="110">
        <v>1270.77</v>
      </c>
      <c r="J204" s="110">
        <v>890.92</v>
      </c>
      <c r="K204" s="122"/>
      <c r="L204" s="71"/>
      <c r="M204" s="71"/>
      <c r="N204" s="70"/>
    </row>
    <row r="205" spans="1:14" ht="15" customHeight="1" outlineLevel="1" x14ac:dyDescent="0.2">
      <c r="A205" s="314"/>
      <c r="B205" s="130" t="s">
        <v>280</v>
      </c>
      <c r="C205" s="109"/>
      <c r="D205" s="110">
        <f t="shared" si="52"/>
        <v>1300</v>
      </c>
      <c r="E205" s="110">
        <v>1300</v>
      </c>
      <c r="F205" s="110">
        <v>900</v>
      </c>
      <c r="G205" s="122"/>
      <c r="H205" s="110">
        <f t="shared" si="53"/>
        <v>1297.1400000000001</v>
      </c>
      <c r="I205" s="110">
        <v>1297.1400000000001</v>
      </c>
      <c r="J205" s="110">
        <v>896.38</v>
      </c>
      <c r="K205" s="122"/>
      <c r="L205" s="71"/>
      <c r="M205" s="71"/>
      <c r="N205" s="70"/>
    </row>
    <row r="206" spans="1:14" ht="15" customHeight="1" outlineLevel="1" x14ac:dyDescent="0.2">
      <c r="A206" s="314"/>
      <c r="B206" s="130" t="s">
        <v>276</v>
      </c>
      <c r="C206" s="109"/>
      <c r="D206" s="110">
        <f t="shared" si="52"/>
        <v>1300</v>
      </c>
      <c r="E206" s="110">
        <v>1300</v>
      </c>
      <c r="F206" s="110">
        <v>900</v>
      </c>
      <c r="G206" s="122"/>
      <c r="H206" s="110">
        <f t="shared" si="53"/>
        <v>1274.1099999999999</v>
      </c>
      <c r="I206" s="110">
        <v>1274.1099999999999</v>
      </c>
      <c r="J206" s="110">
        <v>896.14</v>
      </c>
      <c r="K206" s="122"/>
      <c r="L206" s="71"/>
      <c r="M206" s="71"/>
      <c r="N206" s="70"/>
    </row>
    <row r="207" spans="1:14" ht="15" customHeight="1" outlineLevel="1" x14ac:dyDescent="0.2">
      <c r="A207" s="314"/>
      <c r="B207" s="130" t="s">
        <v>279</v>
      </c>
      <c r="C207" s="109"/>
      <c r="D207" s="110">
        <f t="shared" si="52"/>
        <v>500</v>
      </c>
      <c r="E207" s="110">
        <v>500</v>
      </c>
      <c r="F207" s="110">
        <v>300</v>
      </c>
      <c r="G207" s="122"/>
      <c r="H207" s="110">
        <f t="shared" si="53"/>
        <v>449.77</v>
      </c>
      <c r="I207" s="110">
        <v>449.77</v>
      </c>
      <c r="J207" s="110">
        <v>300</v>
      </c>
      <c r="K207" s="122"/>
      <c r="L207" s="71"/>
      <c r="M207" s="71"/>
      <c r="N207" s="70"/>
    </row>
    <row r="208" spans="1:14" ht="15" customHeight="1" outlineLevel="1" x14ac:dyDescent="0.2">
      <c r="A208" s="314"/>
      <c r="B208" s="130" t="s">
        <v>275</v>
      </c>
      <c r="C208" s="109"/>
      <c r="D208" s="110">
        <f t="shared" si="52"/>
        <v>3100</v>
      </c>
      <c r="E208" s="110">
        <v>3100</v>
      </c>
      <c r="F208" s="110">
        <v>2100</v>
      </c>
      <c r="G208" s="122"/>
      <c r="H208" s="110">
        <f t="shared" si="53"/>
        <v>3100</v>
      </c>
      <c r="I208" s="110">
        <v>3100</v>
      </c>
      <c r="J208" s="110">
        <v>2100</v>
      </c>
      <c r="K208" s="122"/>
      <c r="L208" s="71"/>
      <c r="M208" s="71"/>
      <c r="N208" s="70"/>
    </row>
    <row r="209" spans="1:20" ht="15" customHeight="1" outlineLevel="1" x14ac:dyDescent="0.2">
      <c r="A209" s="314"/>
      <c r="B209" s="130" t="s">
        <v>274</v>
      </c>
      <c r="C209" s="109"/>
      <c r="D209" s="110">
        <f t="shared" si="52"/>
        <v>1300</v>
      </c>
      <c r="E209" s="110">
        <v>1300</v>
      </c>
      <c r="F209" s="110">
        <v>900</v>
      </c>
      <c r="G209" s="122"/>
      <c r="H209" s="110">
        <f t="shared" si="53"/>
        <v>1272.1400000000001</v>
      </c>
      <c r="I209" s="110">
        <v>1272.1400000000001</v>
      </c>
      <c r="J209" s="110">
        <v>894.9</v>
      </c>
      <c r="K209" s="122"/>
      <c r="L209" s="71"/>
      <c r="M209" s="71"/>
      <c r="N209" s="70"/>
    </row>
    <row r="210" spans="1:20" ht="15" customHeight="1" outlineLevel="1" x14ac:dyDescent="0.2">
      <c r="A210" s="314"/>
      <c r="B210" s="130" t="s">
        <v>282</v>
      </c>
      <c r="C210" s="109"/>
      <c r="D210" s="110">
        <f t="shared" si="52"/>
        <v>900</v>
      </c>
      <c r="E210" s="110">
        <v>900</v>
      </c>
      <c r="F210" s="110">
        <v>600</v>
      </c>
      <c r="G210" s="122"/>
      <c r="H210" s="110">
        <f t="shared" si="53"/>
        <v>899.53</v>
      </c>
      <c r="I210" s="110">
        <v>899.53</v>
      </c>
      <c r="J210" s="110">
        <v>600</v>
      </c>
      <c r="K210" s="122"/>
      <c r="L210" s="71"/>
      <c r="M210" s="71"/>
      <c r="N210" s="70"/>
    </row>
    <row r="211" spans="1:20" ht="15" customHeight="1" x14ac:dyDescent="0.2">
      <c r="A211" s="314" t="s">
        <v>11</v>
      </c>
      <c r="B211" s="100" t="s">
        <v>435</v>
      </c>
      <c r="C211" s="123" t="s">
        <v>18</v>
      </c>
      <c r="D211" s="101">
        <f>SUM(D212)</f>
        <v>4500</v>
      </c>
      <c r="E211" s="101">
        <f>SUM(E212)</f>
        <v>4500</v>
      </c>
      <c r="F211" s="101">
        <f>SUM(F212)</f>
        <v>3100</v>
      </c>
      <c r="G211" s="125">
        <v>0</v>
      </c>
      <c r="H211" s="101">
        <f>SUM(H212)</f>
        <v>4500</v>
      </c>
      <c r="I211" s="101">
        <f>SUM(I212)</f>
        <v>4500</v>
      </c>
      <c r="J211" s="101">
        <f>SUM(J212)</f>
        <v>3100</v>
      </c>
      <c r="K211" s="125">
        <v>0</v>
      </c>
      <c r="L211" s="71"/>
      <c r="M211" s="71"/>
      <c r="N211" s="70"/>
    </row>
    <row r="212" spans="1:20" ht="15" customHeight="1" x14ac:dyDescent="0.2">
      <c r="A212" s="314"/>
      <c r="B212" s="64" t="s">
        <v>338</v>
      </c>
      <c r="C212" s="58"/>
      <c r="D212" s="80">
        <f>SUM(G212+E212)</f>
        <v>4500</v>
      </c>
      <c r="E212" s="80">
        <v>4500</v>
      </c>
      <c r="F212" s="80">
        <v>3100</v>
      </c>
      <c r="G212" s="60"/>
      <c r="H212" s="80">
        <f>SUM(K212+I212)</f>
        <v>4500</v>
      </c>
      <c r="I212" s="80">
        <v>4500</v>
      </c>
      <c r="J212" s="80">
        <v>3100</v>
      </c>
      <c r="K212" s="60"/>
      <c r="L212" s="70"/>
      <c r="M212" s="70"/>
      <c r="N212" s="70"/>
    </row>
    <row r="213" spans="1:20" ht="16.5" customHeight="1" x14ac:dyDescent="0.2">
      <c r="A213" s="315" t="s">
        <v>436</v>
      </c>
      <c r="B213" s="315"/>
      <c r="C213" s="155"/>
      <c r="D213" s="157">
        <f t="shared" ref="D213:K213" si="54">SUM(D214:D217)</f>
        <v>5223700</v>
      </c>
      <c r="E213" s="157">
        <f t="shared" si="54"/>
        <v>5038500</v>
      </c>
      <c r="F213" s="157">
        <f t="shared" si="54"/>
        <v>2650200</v>
      </c>
      <c r="G213" s="157">
        <f t="shared" si="54"/>
        <v>185200</v>
      </c>
      <c r="H213" s="157">
        <f t="shared" si="54"/>
        <v>4931559.8999999994</v>
      </c>
      <c r="I213" s="157">
        <f t="shared" si="54"/>
        <v>4766824.3</v>
      </c>
      <c r="J213" s="157">
        <f t="shared" si="54"/>
        <v>2562748.5999999996</v>
      </c>
      <c r="K213" s="157">
        <f t="shared" si="54"/>
        <v>164735.59999999995</v>
      </c>
      <c r="L213" s="70"/>
      <c r="M213" s="70"/>
      <c r="N213" s="316"/>
      <c r="O213" s="68"/>
      <c r="P213" s="69"/>
      <c r="Q213" s="71"/>
      <c r="R213" s="71"/>
      <c r="S213" s="71"/>
      <c r="T213" s="71"/>
    </row>
    <row r="214" spans="1:20" ht="15" customHeight="1" x14ac:dyDescent="0.2">
      <c r="A214" s="317"/>
      <c r="B214" s="102" t="s">
        <v>437</v>
      </c>
      <c r="C214" s="102"/>
      <c r="D214" s="104">
        <f t="shared" ref="D214:K214" si="55">SUM(D16+D18+D86+D100)</f>
        <v>2997600</v>
      </c>
      <c r="E214" s="104">
        <f t="shared" si="55"/>
        <v>2833400</v>
      </c>
      <c r="F214" s="104">
        <f t="shared" si="55"/>
        <v>1678700</v>
      </c>
      <c r="G214" s="104">
        <f t="shared" si="55"/>
        <v>164200</v>
      </c>
      <c r="H214" s="104">
        <f t="shared" si="55"/>
        <v>2778896.02</v>
      </c>
      <c r="I214" s="104">
        <f t="shared" si="55"/>
        <v>2626055.4200000009</v>
      </c>
      <c r="J214" s="104">
        <f t="shared" si="55"/>
        <v>1591786.7199999995</v>
      </c>
      <c r="K214" s="104">
        <f t="shared" si="55"/>
        <v>152840.59999999995</v>
      </c>
      <c r="L214" s="70"/>
      <c r="M214" s="70"/>
      <c r="N214" s="316"/>
      <c r="O214" s="68"/>
      <c r="P214" s="69"/>
      <c r="Q214" s="71"/>
      <c r="R214" s="71"/>
      <c r="S214" s="71"/>
      <c r="T214" s="71"/>
    </row>
    <row r="215" spans="1:20" ht="15" customHeight="1" x14ac:dyDescent="0.2">
      <c r="A215" s="317"/>
      <c r="B215" s="102" t="s">
        <v>338</v>
      </c>
      <c r="C215" s="102"/>
      <c r="D215" s="104">
        <f>SUM(D19+D101+D103+D106+D202+D212)</f>
        <v>2188200</v>
      </c>
      <c r="E215" s="104">
        <f>SUM(E19+E101+E103+E106+E202+E212)</f>
        <v>2188200</v>
      </c>
      <c r="F215" s="104">
        <f>SUM(F19+F101+F103+F106+F202+F212)</f>
        <v>963900</v>
      </c>
      <c r="G215" s="104"/>
      <c r="H215" s="104">
        <f>SUM(H19+H101+H103+H106+H202+H212)</f>
        <v>2131247.4899999998</v>
      </c>
      <c r="I215" s="104">
        <f>SUM(I19+I101+I103+I106+I202+I212)</f>
        <v>2131247.4899999998</v>
      </c>
      <c r="J215" s="104">
        <f>SUM(J19+J101+J103+J106+J202+J212)</f>
        <v>963692.53</v>
      </c>
      <c r="K215" s="104"/>
      <c r="L215" s="70"/>
      <c r="M215" s="70"/>
      <c r="N215" s="72"/>
      <c r="O215" s="68"/>
      <c r="P215" s="69"/>
      <c r="Q215" s="71"/>
      <c r="R215" s="71"/>
      <c r="S215" s="71"/>
      <c r="T215" s="71"/>
    </row>
    <row r="216" spans="1:20" ht="15" customHeight="1" x14ac:dyDescent="0.2">
      <c r="A216" s="317"/>
      <c r="B216" s="102" t="s">
        <v>339</v>
      </c>
      <c r="C216" s="102"/>
      <c r="D216" s="104">
        <f t="shared" ref="D216:F217" si="56">SUM(D20)</f>
        <v>9300</v>
      </c>
      <c r="E216" s="104">
        <f t="shared" si="56"/>
        <v>9300</v>
      </c>
      <c r="F216" s="104">
        <f t="shared" si="56"/>
        <v>7100</v>
      </c>
      <c r="G216" s="104"/>
      <c r="H216" s="104">
        <f t="shared" ref="H216:J217" si="57">SUM(H20)</f>
        <v>9235.26</v>
      </c>
      <c r="I216" s="104">
        <f t="shared" si="57"/>
        <v>9235.26</v>
      </c>
      <c r="J216" s="104">
        <f t="shared" si="57"/>
        <v>7050.9</v>
      </c>
      <c r="K216" s="104"/>
      <c r="L216" s="70"/>
      <c r="M216" s="70"/>
      <c r="N216" s="72"/>
      <c r="O216" s="68"/>
      <c r="P216" s="69"/>
      <c r="Q216" s="71"/>
      <c r="R216" s="71"/>
      <c r="S216" s="71"/>
      <c r="T216" s="71"/>
    </row>
    <row r="217" spans="1:20" ht="15" customHeight="1" x14ac:dyDescent="0.2">
      <c r="A217" s="317"/>
      <c r="B217" s="165" t="s">
        <v>340</v>
      </c>
      <c r="C217" s="165"/>
      <c r="D217" s="167">
        <f t="shared" si="56"/>
        <v>28600</v>
      </c>
      <c r="E217" s="167">
        <f t="shared" si="56"/>
        <v>7600</v>
      </c>
      <c r="F217" s="167">
        <f t="shared" si="56"/>
        <v>500</v>
      </c>
      <c r="G217" s="167">
        <f>SUM(G21)</f>
        <v>21000</v>
      </c>
      <c r="H217" s="167">
        <f t="shared" si="57"/>
        <v>12181.13</v>
      </c>
      <c r="I217" s="167">
        <f t="shared" si="57"/>
        <v>286.13</v>
      </c>
      <c r="J217" s="167">
        <f t="shared" si="57"/>
        <v>218.45</v>
      </c>
      <c r="K217" s="167">
        <f>SUM(K21)</f>
        <v>11895</v>
      </c>
      <c r="L217" s="70"/>
      <c r="M217" s="70"/>
      <c r="N217" s="72"/>
      <c r="O217" s="68"/>
      <c r="P217" s="69"/>
      <c r="Q217" s="71"/>
      <c r="R217" s="71"/>
      <c r="S217" s="71"/>
      <c r="T217" s="71"/>
    </row>
    <row r="218" spans="1:20" ht="18" customHeight="1" x14ac:dyDescent="0.2">
      <c r="A218" s="319" t="s">
        <v>438</v>
      </c>
      <c r="B218" s="319"/>
      <c r="C218" s="319"/>
      <c r="D218" s="319"/>
      <c r="E218" s="319"/>
      <c r="F218" s="319"/>
      <c r="G218" s="319"/>
      <c r="H218" s="319"/>
      <c r="I218" s="319"/>
      <c r="J218" s="319"/>
      <c r="K218" s="319"/>
      <c r="N218" s="72"/>
      <c r="O218" s="68"/>
      <c r="P218" s="69"/>
      <c r="Q218" s="71"/>
      <c r="R218" s="71"/>
      <c r="S218" s="71"/>
      <c r="T218" s="71"/>
    </row>
    <row r="219" spans="1:20" ht="15" customHeight="1" x14ac:dyDescent="0.2">
      <c r="A219" s="318" t="s">
        <v>4</v>
      </c>
      <c r="B219" s="93" t="s">
        <v>337</v>
      </c>
      <c r="C219" s="94"/>
      <c r="D219" s="95">
        <f t="shared" ref="D219:K219" si="58">SUM(D220+D231+D232+D233+D234)</f>
        <v>806900</v>
      </c>
      <c r="E219" s="95">
        <f t="shared" si="58"/>
        <v>128100</v>
      </c>
      <c r="F219" s="95">
        <f t="shared" si="58"/>
        <v>1100</v>
      </c>
      <c r="G219" s="95">
        <f t="shared" si="58"/>
        <v>678800</v>
      </c>
      <c r="H219" s="95">
        <f t="shared" si="58"/>
        <v>796784.74</v>
      </c>
      <c r="I219" s="95">
        <f t="shared" si="58"/>
        <v>118414.91</v>
      </c>
      <c r="J219" s="95">
        <f t="shared" si="58"/>
        <v>803.22</v>
      </c>
      <c r="K219" s="95">
        <f t="shared" si="58"/>
        <v>678369.83</v>
      </c>
      <c r="N219" s="72"/>
      <c r="O219" s="68"/>
      <c r="P219" s="69"/>
      <c r="Q219" s="71"/>
      <c r="R219" s="71"/>
      <c r="S219" s="71"/>
      <c r="T219" s="71"/>
    </row>
    <row r="220" spans="1:20" ht="15" customHeight="1" x14ac:dyDescent="0.2">
      <c r="A220" s="318"/>
      <c r="B220" s="97" t="s">
        <v>341</v>
      </c>
      <c r="C220" s="98"/>
      <c r="D220" s="99">
        <f>SUM(D221:D230)</f>
        <v>289400</v>
      </c>
      <c r="E220" s="99">
        <f>SUM(E221:E230)</f>
        <v>84200</v>
      </c>
      <c r="F220" s="99"/>
      <c r="G220" s="99">
        <f>SUM(G221:G230)</f>
        <v>205200</v>
      </c>
      <c r="H220" s="99">
        <f>SUM(H221:H230)</f>
        <v>284848.62</v>
      </c>
      <c r="I220" s="99">
        <f>SUM(I221:I230)</f>
        <v>80074.12</v>
      </c>
      <c r="J220" s="99"/>
      <c r="K220" s="99">
        <f>SUM(K221:K230)</f>
        <v>204774.5</v>
      </c>
      <c r="N220" s="72"/>
      <c r="O220" s="68"/>
      <c r="P220" s="69"/>
      <c r="Q220" s="71"/>
      <c r="R220" s="71"/>
      <c r="S220" s="71"/>
      <c r="T220" s="71"/>
    </row>
    <row r="221" spans="1:20" ht="12.75" customHeight="1" x14ac:dyDescent="0.2">
      <c r="A221" s="318"/>
      <c r="B221" s="168" t="s">
        <v>439</v>
      </c>
      <c r="C221" s="109" t="s">
        <v>15</v>
      </c>
      <c r="D221" s="110">
        <f t="shared" ref="D221:D235" si="59">SUM(G221+E221)</f>
        <v>2500</v>
      </c>
      <c r="E221" s="153">
        <v>2500</v>
      </c>
      <c r="F221" s="99"/>
      <c r="G221" s="99"/>
      <c r="H221" s="110">
        <f t="shared" ref="H221:H235" si="60">SUM(K221+I221)</f>
        <v>2500</v>
      </c>
      <c r="I221" s="153">
        <v>2500</v>
      </c>
      <c r="J221" s="99"/>
      <c r="K221" s="99"/>
      <c r="N221" s="72"/>
      <c r="O221" s="68"/>
      <c r="P221" s="69"/>
      <c r="Q221" s="71"/>
      <c r="R221" s="71"/>
      <c r="S221" s="71"/>
      <c r="T221" s="71"/>
    </row>
    <row r="222" spans="1:20" ht="12.95" customHeight="1" x14ac:dyDescent="0.2">
      <c r="A222" s="318"/>
      <c r="B222" s="168" t="s">
        <v>440</v>
      </c>
      <c r="C222" s="109" t="s">
        <v>15</v>
      </c>
      <c r="D222" s="110">
        <f t="shared" si="59"/>
        <v>11000</v>
      </c>
      <c r="E222" s="153">
        <v>11000</v>
      </c>
      <c r="F222" s="153"/>
      <c r="G222" s="110"/>
      <c r="H222" s="110">
        <f t="shared" si="60"/>
        <v>11000</v>
      </c>
      <c r="I222" s="153">
        <v>11000</v>
      </c>
      <c r="J222" s="153"/>
      <c r="K222" s="110"/>
      <c r="N222" s="72"/>
      <c r="O222" s="68"/>
      <c r="P222" s="69"/>
      <c r="Q222" s="71"/>
      <c r="R222" s="71"/>
      <c r="S222" s="71"/>
      <c r="T222" s="71"/>
    </row>
    <row r="223" spans="1:20" ht="12.95" customHeight="1" x14ac:dyDescent="0.2">
      <c r="A223" s="318"/>
      <c r="B223" s="168" t="s">
        <v>441</v>
      </c>
      <c r="C223" s="109" t="s">
        <v>19</v>
      </c>
      <c r="D223" s="110">
        <f t="shared" si="59"/>
        <v>54200</v>
      </c>
      <c r="E223" s="153">
        <v>51400</v>
      </c>
      <c r="F223" s="153"/>
      <c r="G223" s="110">
        <v>2800</v>
      </c>
      <c r="H223" s="110">
        <f t="shared" si="60"/>
        <v>53214.07</v>
      </c>
      <c r="I223" s="153">
        <v>50633.27</v>
      </c>
      <c r="J223" s="153"/>
      <c r="K223" s="110">
        <v>2580.8000000000002</v>
      </c>
      <c r="N223" s="72"/>
      <c r="O223" s="68"/>
      <c r="P223" s="69"/>
      <c r="Q223" s="71"/>
      <c r="R223" s="71"/>
      <c r="S223" s="71"/>
      <c r="T223" s="71"/>
    </row>
    <row r="224" spans="1:20" ht="12.95" customHeight="1" x14ac:dyDescent="0.2">
      <c r="A224" s="318"/>
      <c r="B224" s="168" t="s">
        <v>442</v>
      </c>
      <c r="C224" s="109" t="s">
        <v>19</v>
      </c>
      <c r="D224" s="110">
        <f t="shared" si="59"/>
        <v>179400</v>
      </c>
      <c r="E224" s="153">
        <v>1700</v>
      </c>
      <c r="F224" s="153"/>
      <c r="G224" s="110">
        <v>177700</v>
      </c>
      <c r="H224" s="110">
        <f t="shared" si="60"/>
        <v>177629.95</v>
      </c>
      <c r="I224" s="153"/>
      <c r="J224" s="153"/>
      <c r="K224" s="110">
        <v>177629.95</v>
      </c>
      <c r="N224" s="72"/>
      <c r="O224" s="68"/>
      <c r="P224" s="69"/>
      <c r="Q224" s="71"/>
      <c r="R224" s="71"/>
      <c r="S224" s="71"/>
      <c r="T224" s="71"/>
    </row>
    <row r="225" spans="1:20" ht="12.95" customHeight="1" x14ac:dyDescent="0.2">
      <c r="A225" s="318"/>
      <c r="B225" s="168" t="s">
        <v>443</v>
      </c>
      <c r="C225" s="109" t="s">
        <v>19</v>
      </c>
      <c r="D225" s="110">
        <f t="shared" si="59"/>
        <v>24500</v>
      </c>
      <c r="E225" s="153"/>
      <c r="F225" s="153"/>
      <c r="G225" s="110">
        <v>24500</v>
      </c>
      <c r="H225" s="110">
        <f t="shared" si="60"/>
        <v>24373.75</v>
      </c>
      <c r="I225" s="153"/>
      <c r="J225" s="153"/>
      <c r="K225" s="110">
        <v>24373.75</v>
      </c>
      <c r="N225" s="72"/>
      <c r="O225" s="68"/>
      <c r="P225" s="69"/>
      <c r="Q225" s="71"/>
      <c r="R225" s="71"/>
      <c r="S225" s="71"/>
      <c r="T225" s="71"/>
    </row>
    <row r="226" spans="1:20" ht="12.95" customHeight="1" x14ac:dyDescent="0.2">
      <c r="A226" s="318"/>
      <c r="B226" s="168" t="s">
        <v>444</v>
      </c>
      <c r="C226" s="109" t="s">
        <v>19</v>
      </c>
      <c r="D226" s="110">
        <f t="shared" si="59"/>
        <v>200</v>
      </c>
      <c r="E226" s="153"/>
      <c r="F226" s="153"/>
      <c r="G226" s="110">
        <v>200</v>
      </c>
      <c r="H226" s="110">
        <f t="shared" si="60"/>
        <v>190</v>
      </c>
      <c r="I226" s="153"/>
      <c r="J226" s="153"/>
      <c r="K226" s="110">
        <v>190</v>
      </c>
      <c r="N226" s="72"/>
      <c r="O226" s="68"/>
      <c r="P226" s="69"/>
      <c r="Q226" s="71"/>
      <c r="R226" s="71"/>
      <c r="S226" s="71"/>
      <c r="T226" s="71"/>
    </row>
    <row r="227" spans="1:20" ht="12.95" customHeight="1" x14ac:dyDescent="0.2">
      <c r="A227" s="318"/>
      <c r="B227" s="168" t="s">
        <v>445</v>
      </c>
      <c r="C227" s="109" t="s">
        <v>19</v>
      </c>
      <c r="D227" s="110">
        <f t="shared" si="59"/>
        <v>6700</v>
      </c>
      <c r="E227" s="153">
        <v>6700</v>
      </c>
      <c r="F227" s="153"/>
      <c r="G227" s="110"/>
      <c r="H227" s="110">
        <f t="shared" si="60"/>
        <v>6688</v>
      </c>
      <c r="I227" s="153">
        <v>6688</v>
      </c>
      <c r="J227" s="153"/>
      <c r="K227" s="110"/>
      <c r="N227" s="72"/>
      <c r="O227" s="68"/>
      <c r="P227" s="69"/>
      <c r="Q227" s="71"/>
      <c r="R227" s="71"/>
      <c r="S227" s="71"/>
      <c r="T227" s="71"/>
    </row>
    <row r="228" spans="1:20" ht="12.95" customHeight="1" x14ac:dyDescent="0.2">
      <c r="A228" s="318"/>
      <c r="B228" s="168" t="s">
        <v>446</v>
      </c>
      <c r="C228" s="109" t="s">
        <v>19</v>
      </c>
      <c r="D228" s="110">
        <f t="shared" si="59"/>
        <v>4300</v>
      </c>
      <c r="E228" s="153">
        <v>4300</v>
      </c>
      <c r="F228" s="153"/>
      <c r="G228" s="110"/>
      <c r="H228" s="110">
        <f t="shared" si="60"/>
        <v>4252.8500000000004</v>
      </c>
      <c r="I228" s="153">
        <v>4252.8500000000004</v>
      </c>
      <c r="J228" s="153"/>
      <c r="K228" s="110"/>
      <c r="N228" s="72"/>
      <c r="O228" s="68"/>
      <c r="P228" s="69"/>
      <c r="Q228" s="71"/>
      <c r="R228" s="71"/>
      <c r="S228" s="71"/>
      <c r="T228" s="71"/>
    </row>
    <row r="229" spans="1:20" ht="12.95" customHeight="1" x14ac:dyDescent="0.2">
      <c r="A229" s="318"/>
      <c r="B229" s="168" t="s">
        <v>447</v>
      </c>
      <c r="C229" s="109" t="s">
        <v>19</v>
      </c>
      <c r="D229" s="110">
        <f t="shared" si="59"/>
        <v>5000</v>
      </c>
      <c r="E229" s="153">
        <v>5000</v>
      </c>
      <c r="F229" s="153"/>
      <c r="G229" s="110"/>
      <c r="H229" s="110">
        <f t="shared" si="60"/>
        <v>5000</v>
      </c>
      <c r="I229" s="153">
        <v>5000</v>
      </c>
      <c r="J229" s="153"/>
      <c r="K229" s="110"/>
      <c r="N229" s="72"/>
      <c r="O229" s="68"/>
      <c r="P229" s="69"/>
      <c r="Q229" s="71"/>
      <c r="R229" s="71"/>
      <c r="S229" s="71"/>
      <c r="T229" s="71"/>
    </row>
    <row r="230" spans="1:20" ht="12.95" customHeight="1" x14ac:dyDescent="0.2">
      <c r="A230" s="318"/>
      <c r="B230" s="168" t="s">
        <v>448</v>
      </c>
      <c r="C230" s="109" t="s">
        <v>19</v>
      </c>
      <c r="D230" s="110">
        <f t="shared" si="59"/>
        <v>1600</v>
      </c>
      <c r="E230" s="153">
        <v>1600</v>
      </c>
      <c r="F230" s="153"/>
      <c r="G230" s="110"/>
      <c r="H230" s="110">
        <f t="shared" si="60"/>
        <v>0</v>
      </c>
      <c r="I230" s="153"/>
      <c r="J230" s="153"/>
      <c r="K230" s="110"/>
      <c r="N230" s="72"/>
      <c r="O230" s="68"/>
      <c r="P230" s="69"/>
      <c r="Q230" s="71"/>
      <c r="R230" s="71"/>
      <c r="S230" s="71"/>
      <c r="T230" s="71"/>
    </row>
    <row r="231" spans="1:20" ht="15.6" customHeight="1" x14ac:dyDescent="0.2">
      <c r="A231" s="318"/>
      <c r="B231" s="97" t="s">
        <v>449</v>
      </c>
      <c r="C231" s="98" t="s">
        <v>19</v>
      </c>
      <c r="D231" s="99">
        <f t="shared" si="59"/>
        <v>173600</v>
      </c>
      <c r="E231" s="153"/>
      <c r="F231" s="153"/>
      <c r="G231" s="99">
        <v>173600</v>
      </c>
      <c r="H231" s="99">
        <f t="shared" si="60"/>
        <v>173595.33</v>
      </c>
      <c r="I231" s="153"/>
      <c r="J231" s="153"/>
      <c r="K231" s="99">
        <v>173595.33</v>
      </c>
      <c r="N231" s="72"/>
      <c r="O231" s="68"/>
      <c r="P231" s="69"/>
      <c r="Q231" s="71"/>
      <c r="R231" s="71"/>
      <c r="S231" s="71"/>
      <c r="T231" s="71"/>
    </row>
    <row r="232" spans="1:20" ht="15.6" customHeight="1" x14ac:dyDescent="0.2">
      <c r="A232" s="318"/>
      <c r="B232" s="97" t="s">
        <v>450</v>
      </c>
      <c r="C232" s="98" t="s">
        <v>19</v>
      </c>
      <c r="D232" s="99">
        <f t="shared" si="59"/>
        <v>300000</v>
      </c>
      <c r="E232" s="153"/>
      <c r="F232" s="153"/>
      <c r="G232" s="99">
        <v>300000</v>
      </c>
      <c r="H232" s="99">
        <f t="shared" si="60"/>
        <v>300000</v>
      </c>
      <c r="I232" s="153"/>
      <c r="J232" s="153"/>
      <c r="K232" s="99">
        <v>300000</v>
      </c>
      <c r="N232" s="72"/>
      <c r="O232" s="68"/>
      <c r="P232" s="69"/>
      <c r="Q232" s="71"/>
      <c r="R232" s="71"/>
      <c r="S232" s="71"/>
      <c r="T232" s="71"/>
    </row>
    <row r="233" spans="1:20" ht="15.6" customHeight="1" x14ac:dyDescent="0.2">
      <c r="A233" s="318"/>
      <c r="B233" s="97" t="s">
        <v>451</v>
      </c>
      <c r="C233" s="98" t="s">
        <v>19</v>
      </c>
      <c r="D233" s="99">
        <f t="shared" si="59"/>
        <v>33700</v>
      </c>
      <c r="E233" s="152">
        <v>33700</v>
      </c>
      <c r="F233" s="152">
        <v>900</v>
      </c>
      <c r="G233" s="99"/>
      <c r="H233" s="99">
        <f t="shared" si="60"/>
        <v>28345.11</v>
      </c>
      <c r="I233" s="152">
        <v>28345.11</v>
      </c>
      <c r="J233" s="152">
        <v>714.9</v>
      </c>
      <c r="K233" s="99"/>
      <c r="N233" s="72"/>
      <c r="O233" s="68"/>
      <c r="P233" s="69"/>
      <c r="Q233" s="71"/>
      <c r="R233" s="71"/>
      <c r="S233" s="71"/>
      <c r="T233" s="71"/>
    </row>
    <row r="234" spans="1:20" ht="15" customHeight="1" x14ac:dyDescent="0.2">
      <c r="A234" s="318"/>
      <c r="B234" s="97" t="s">
        <v>452</v>
      </c>
      <c r="C234" s="98" t="s">
        <v>19</v>
      </c>
      <c r="D234" s="99">
        <f t="shared" si="59"/>
        <v>10200</v>
      </c>
      <c r="E234" s="99">
        <f>SUM(E235:E235)</f>
        <v>10200</v>
      </c>
      <c r="F234" s="99">
        <f>SUM(F235:F235)</f>
        <v>200</v>
      </c>
      <c r="G234" s="99"/>
      <c r="H234" s="99">
        <f t="shared" si="60"/>
        <v>9995.68</v>
      </c>
      <c r="I234" s="99">
        <f>SUM(I235:I235)</f>
        <v>9995.68</v>
      </c>
      <c r="J234" s="99">
        <f>SUM(J235:J235)</f>
        <v>88.32</v>
      </c>
      <c r="K234" s="99"/>
      <c r="N234" s="72"/>
      <c r="O234" s="68"/>
      <c r="P234" s="69"/>
      <c r="Q234" s="71"/>
      <c r="R234" s="71"/>
      <c r="S234" s="71"/>
      <c r="T234" s="71"/>
    </row>
    <row r="235" spans="1:20" ht="12.75" customHeight="1" x14ac:dyDescent="0.2">
      <c r="A235" s="313"/>
      <c r="B235" s="168" t="s">
        <v>446</v>
      </c>
      <c r="C235" s="98"/>
      <c r="D235" s="110">
        <f t="shared" si="59"/>
        <v>10200</v>
      </c>
      <c r="E235" s="110">
        <v>10200</v>
      </c>
      <c r="F235" s="110">
        <v>200</v>
      </c>
      <c r="G235" s="99"/>
      <c r="H235" s="110">
        <f t="shared" si="60"/>
        <v>9995.68</v>
      </c>
      <c r="I235" s="110">
        <v>9995.68</v>
      </c>
      <c r="J235" s="110">
        <v>88.32</v>
      </c>
      <c r="K235" s="99"/>
      <c r="N235" s="72"/>
      <c r="O235" s="68"/>
      <c r="P235" s="69"/>
      <c r="Q235" s="71"/>
      <c r="R235" s="71"/>
      <c r="S235" s="71"/>
      <c r="T235" s="71"/>
    </row>
    <row r="236" spans="1:20" ht="15" customHeight="1" x14ac:dyDescent="0.2">
      <c r="A236" s="323" t="s">
        <v>5</v>
      </c>
      <c r="B236" s="169" t="s">
        <v>380</v>
      </c>
      <c r="C236" s="170" t="s">
        <v>19</v>
      </c>
      <c r="D236" s="171">
        <f t="shared" ref="D236:K236" si="61">SUM(D241+D242+D240+D237+D243+D244+D245)</f>
        <v>12674400</v>
      </c>
      <c r="E236" s="171">
        <f t="shared" si="61"/>
        <v>12520000</v>
      </c>
      <c r="F236" s="171">
        <f t="shared" si="61"/>
        <v>7875600</v>
      </c>
      <c r="G236" s="171">
        <f t="shared" si="61"/>
        <v>154400</v>
      </c>
      <c r="H236" s="171">
        <f t="shared" si="61"/>
        <v>12549502.690000001</v>
      </c>
      <c r="I236" s="171">
        <f t="shared" si="61"/>
        <v>12395705.760000002</v>
      </c>
      <c r="J236" s="171">
        <f t="shared" si="61"/>
        <v>7856195.5500000017</v>
      </c>
      <c r="K236" s="171">
        <f t="shared" si="61"/>
        <v>153796.93</v>
      </c>
      <c r="L236" s="67"/>
      <c r="M236" s="67"/>
      <c r="N236" s="67"/>
      <c r="O236" s="67"/>
      <c r="P236" s="69"/>
      <c r="Q236" s="71"/>
      <c r="R236" s="71"/>
      <c r="S236" s="71"/>
      <c r="T236" s="71"/>
    </row>
    <row r="237" spans="1:20" ht="15" customHeight="1" x14ac:dyDescent="0.2">
      <c r="A237" s="323"/>
      <c r="B237" s="172" t="s">
        <v>341</v>
      </c>
      <c r="C237" s="172"/>
      <c r="D237" s="174">
        <f t="shared" ref="D237:K237" si="62">SUM(D238:D239)</f>
        <v>5607600</v>
      </c>
      <c r="E237" s="174">
        <f t="shared" si="62"/>
        <v>5458500</v>
      </c>
      <c r="F237" s="174">
        <f t="shared" si="62"/>
        <v>3076100</v>
      </c>
      <c r="G237" s="174">
        <f t="shared" si="62"/>
        <v>149100</v>
      </c>
      <c r="H237" s="174">
        <f t="shared" si="62"/>
        <v>5555872.2199999997</v>
      </c>
      <c r="I237" s="174">
        <f t="shared" si="62"/>
        <v>5406812.29</v>
      </c>
      <c r="J237" s="174">
        <f t="shared" si="62"/>
        <v>3056651.08</v>
      </c>
      <c r="K237" s="174">
        <f t="shared" si="62"/>
        <v>149059.93</v>
      </c>
      <c r="L237" s="67"/>
      <c r="M237" s="67"/>
      <c r="N237" s="67"/>
      <c r="O237" s="67"/>
      <c r="P237" s="69"/>
      <c r="Q237" s="71"/>
      <c r="R237" s="71"/>
      <c r="S237" s="71"/>
      <c r="T237" s="71"/>
    </row>
    <row r="238" spans="1:20" ht="12.75" customHeight="1" x14ac:dyDescent="0.2">
      <c r="A238" s="323"/>
      <c r="B238" s="175" t="s">
        <v>453</v>
      </c>
      <c r="C238" s="172"/>
      <c r="D238" s="176">
        <f t="shared" ref="D238:I238" si="63">SUM(D256+D264+D272+D281+D290+D298+D307+D314+D322+D329+D337+D345+D352+D361+D369+D378+D386+D394+D401+D407+D412+D417+D422+D427+D432+D437+D441+D447+D248)</f>
        <v>5455000</v>
      </c>
      <c r="E238" s="176">
        <f t="shared" si="63"/>
        <v>5305900</v>
      </c>
      <c r="F238" s="176">
        <f t="shared" si="63"/>
        <v>2978600</v>
      </c>
      <c r="G238" s="176">
        <f t="shared" si="63"/>
        <v>149100</v>
      </c>
      <c r="H238" s="176">
        <f t="shared" si="63"/>
        <v>5405888.7299999995</v>
      </c>
      <c r="I238" s="176">
        <f t="shared" si="63"/>
        <v>5256828.8</v>
      </c>
      <c r="J238" s="176">
        <f>SUM(J256+J264+J272+J281+J290+J298+J307+J314+J322+J329+J337+J345+J352+J361+J369+J378+J386+J394+J401+J407+J412+J417+J422+J427+J432+J437+J441+J447+J248)</f>
        <v>2960731.67</v>
      </c>
      <c r="K238" s="176">
        <f>SUM(K256+K264+K272+K281+K290+K298+K307+K314+K322+K329+K337+K345+K352+K361+K369+K378+K386+K394+K401+K407+K412+K417+K422+K427+K432+K437+K441+K447+K248)</f>
        <v>149059.93</v>
      </c>
      <c r="L238" s="67"/>
      <c r="M238" s="67"/>
      <c r="N238" s="67"/>
      <c r="O238" s="67"/>
      <c r="P238" s="69"/>
      <c r="Q238" s="71"/>
      <c r="R238" s="71"/>
      <c r="S238" s="71"/>
      <c r="T238" s="71"/>
    </row>
    <row r="239" spans="1:20" ht="12.75" customHeight="1" x14ac:dyDescent="0.2">
      <c r="A239" s="323"/>
      <c r="B239" s="175" t="s">
        <v>446</v>
      </c>
      <c r="C239" s="172"/>
      <c r="D239" s="176">
        <f>SUM(D249+D257+D265+D273+D282+D291+D299+D308+D315+D323+D330+D338+D346+D353+D362+D370+D379+D387+D395+D402)</f>
        <v>152600</v>
      </c>
      <c r="E239" s="176">
        <f>SUM(E249+E257+E265+E273+E282+E291+E299+E308+E315+E323+E330+E338+E346+E353+E362+E370+E379+E387+E395+E402)</f>
        <v>152600</v>
      </c>
      <c r="F239" s="176">
        <f>SUM(F249+F257+F265+F273+F282+F291+F299+F308+F315+F323+F330+F338+F346+F353+F362+F370+F379+F387+F395+F402)</f>
        <v>97500</v>
      </c>
      <c r="G239" s="176"/>
      <c r="H239" s="176">
        <f>SUM(H249+H257+H265+H273+H282+H291+H299+H308+H315+H323+H330+H338+H346+H353+H362+H370+H379+H387+H395+H402)</f>
        <v>149983.48999999996</v>
      </c>
      <c r="I239" s="176">
        <f>SUM(I249+I257+I265+I273+I282+I291+I299+I308+I315+I323+I330+I338+I346+I353+I362+I370+I379+I387+I395+I402)</f>
        <v>149983.48999999996</v>
      </c>
      <c r="J239" s="176">
        <f>SUM(J249+J257+J265+J273+J282+J291+J299+J308+J315+J323+J330+J338+J346+J353+J362+J370+J379+J387+J395+J402)</f>
        <v>95919.410000000018</v>
      </c>
      <c r="K239" s="176"/>
      <c r="L239" s="67"/>
      <c r="M239" s="67"/>
      <c r="N239" s="67"/>
      <c r="O239" s="67"/>
      <c r="P239" s="69"/>
      <c r="Q239" s="71"/>
      <c r="R239" s="71"/>
      <c r="S239" s="71"/>
      <c r="T239" s="71"/>
    </row>
    <row r="240" spans="1:20" ht="15" customHeight="1" x14ac:dyDescent="0.2">
      <c r="A240" s="323"/>
      <c r="B240" s="172" t="s">
        <v>454</v>
      </c>
      <c r="C240" s="172"/>
      <c r="D240" s="174">
        <f>SUM(D250+D258+D266+D274+D283+D292+D300+D309+D316+D331+D339+D354+D363+D371+D380+D443+D388)</f>
        <v>527300</v>
      </c>
      <c r="E240" s="174">
        <f>SUM(E250+E258+E266+E274+E283+E292+E300+E309+E316+E331+E339+E354+E363+E371+E380+E443+E388)</f>
        <v>527300</v>
      </c>
      <c r="F240" s="174">
        <f>SUM(F250+F258+F266+F274+F283+F292+F300+F309+F316+F331+F339+F354+F363+F371+F380+F443+F388)</f>
        <v>132100</v>
      </c>
      <c r="G240" s="174"/>
      <c r="H240" s="174">
        <f>SUM(H250+H258+H266+H274+H283+H292+H300+H309+H316+H331+H339+H354+H363+H371+H380+H443+H388)</f>
        <v>524820.85000000009</v>
      </c>
      <c r="I240" s="174">
        <f>SUM(I250+I258+I266+I274+I283+I292+I300+I309+I316+I331+I339+I354+I363+I371+I380+I443+I388)</f>
        <v>524820.85000000009</v>
      </c>
      <c r="J240" s="174">
        <f>SUM(J250+J258+J266+J274+J283+J292+J300+J309+J316+J331+J339+J354+J363+J371+J380+J443+J388)</f>
        <v>132132.98000000001</v>
      </c>
      <c r="K240" s="174"/>
      <c r="L240" s="67"/>
      <c r="M240" s="67"/>
      <c r="N240" s="67"/>
      <c r="O240" s="67"/>
      <c r="P240" s="69"/>
      <c r="Q240" s="71"/>
      <c r="R240" s="71"/>
      <c r="S240" s="71"/>
      <c r="T240" s="71"/>
    </row>
    <row r="241" spans="1:22" ht="15" customHeight="1" x14ac:dyDescent="0.2">
      <c r="A241" s="323"/>
      <c r="B241" s="172" t="s">
        <v>455</v>
      </c>
      <c r="C241" s="172"/>
      <c r="D241" s="174">
        <f t="shared" ref="D241:K241" si="64">SUM(D251+D259+D267+D275+D284+D294+D301+D310+D317+D324+D332+D340+D347+D355+D364+D372+D381+D389+D396+D403+D408+D413+D418+D423+D428+D433+D438+D442)</f>
        <v>6129900</v>
      </c>
      <c r="E241" s="174">
        <f t="shared" si="64"/>
        <v>6128100</v>
      </c>
      <c r="F241" s="174">
        <f t="shared" si="64"/>
        <v>4580800</v>
      </c>
      <c r="G241" s="174">
        <f t="shared" si="64"/>
        <v>1800</v>
      </c>
      <c r="H241" s="174">
        <f t="shared" si="64"/>
        <v>6129900</v>
      </c>
      <c r="I241" s="174">
        <f t="shared" si="64"/>
        <v>6128100</v>
      </c>
      <c r="J241" s="174">
        <f t="shared" si="64"/>
        <v>4580907.8500000006</v>
      </c>
      <c r="K241" s="174">
        <f t="shared" si="64"/>
        <v>1800</v>
      </c>
      <c r="L241" s="67"/>
      <c r="M241" s="67"/>
      <c r="N241" s="67"/>
      <c r="O241" s="67"/>
      <c r="P241" s="69"/>
      <c r="Q241" s="71"/>
      <c r="R241" s="71"/>
      <c r="S241" s="71"/>
      <c r="T241" s="71"/>
    </row>
    <row r="242" spans="1:22" ht="15" customHeight="1" x14ac:dyDescent="0.2">
      <c r="A242" s="323"/>
      <c r="B242" s="178" t="s">
        <v>340</v>
      </c>
      <c r="C242" s="178"/>
      <c r="D242" s="179">
        <f>SUM(D260+D318+D325+D333+D348+D302+D365+D373+D382+D390+D397+D404+D409+D414+D419+D424+D429+D434+D444+D448+D276+D341+D356+D252+D268+D285+D293)</f>
        <v>297100</v>
      </c>
      <c r="E242" s="179">
        <f>SUM(E260+E318+E325+E333+E348+E302+E365+E373+E382+E390+E397+E404+E409+E414+E419+E424+E429+E434+E444+E448+E276+E341+E356+E252+E268+E285+E293)</f>
        <v>293600</v>
      </c>
      <c r="F242" s="179">
        <f>SUM(F260+F318+F325+F333+F348+F302+F365+F373+F382+F390+F397+F404+F409+F414+F419+F424+F429+F434+F444+F448+F276+F341+F356+F252+F268+F285)</f>
        <v>700</v>
      </c>
      <c r="G242" s="179">
        <f>SUM(G260+G318+G325+G333+G348+G302+G365+G373+G382+G390+G397+G404+G409+G414+G419+G424+G429+G434+G444+G448+G276+G341+G356+G252+G268+G285)</f>
        <v>3500</v>
      </c>
      <c r="H242" s="179">
        <f>SUM(H260+H318+H325+H333+H348+H302+H365+H373+H382+H390+H397+H404+H409+H414+H419+H424+H429+H434+H444+H448+H276+H341+H356+H252+H268+H285+H293)</f>
        <v>226526.28000000003</v>
      </c>
      <c r="I242" s="179">
        <f>SUM(I260+I318+I325+I333+I348+I302+I365+I373+I382+I390+I397+I404+I409+I414+I419+I424+I429+I434+I444+I448+I276+I341+I356+I252+I268+I285+I293)</f>
        <v>223589.28000000003</v>
      </c>
      <c r="J242" s="179">
        <f>SUM(J260+J318+J325+J333+J348+J302+J365+J373+J382+J390+J397+J404+J409+J414+J419+J424+J429+J434+J444+J448+J276+J341+J356+J252+J268+J285)</f>
        <v>702.28</v>
      </c>
      <c r="K242" s="179">
        <f>SUM(K260+K318+K325+K333+K348+K302+K365+K373+K382+K390+K397+K404+K409+K414+K419+K424+K429+K434+K444+K448+K276+K341+K356+K252+K268+K285)</f>
        <v>2937</v>
      </c>
      <c r="L242" s="67"/>
      <c r="M242" s="67"/>
      <c r="N242" s="67"/>
      <c r="O242" s="67"/>
      <c r="P242" s="69"/>
      <c r="Q242" s="71"/>
      <c r="R242" s="71"/>
      <c r="S242" s="71"/>
      <c r="T242" s="71"/>
    </row>
    <row r="243" spans="1:22" ht="15" customHeight="1" x14ac:dyDescent="0.2">
      <c r="A243" s="324"/>
      <c r="B243" s="180" t="s">
        <v>339</v>
      </c>
      <c r="C243" s="181"/>
      <c r="D243" s="179">
        <f>SUM(D253+D261+D269+D277+D286+D295+D303+D311+D319+D326+D334+D342+D349+D357+D366+D374+D383+D391+D398+D405+D410+D415+D420+D425+D430+D435+D439+D445+D449)</f>
        <v>101600</v>
      </c>
      <c r="E243" s="179">
        <f>SUM(E253+E261+E269+E277+E286+E295+E303+E311+E319+E326+E334+E342+E349+E357+E366+E374+E383+E391+E398+E405+E410+E415+E420+E425+E430+E435+E439+E445+E449)</f>
        <v>101600</v>
      </c>
      <c r="F243" s="179">
        <f>SUM(F253+F261+F269+F277+F286+F295+F303+F311+F319+F326+F334+F342+F349+F357+F366+F374+F383+F391+F398+F405+F410+F415+F420+F425+F430+F435+F439+F445+F449)</f>
        <v>77700</v>
      </c>
      <c r="G243" s="179"/>
      <c r="H243" s="179">
        <f>SUM(H253+H261+H269+H277+H286+H295+H303+H311+H319+H326+H334+H342+H349+H357+H366+H374+H383+H391+H398+H405+H410+H415+H420+H425+H430+H435+H439+H445+H449)</f>
        <v>101632.96000000001</v>
      </c>
      <c r="I243" s="179">
        <f>SUM(I253+I261+I269+I277+I286+I295+I303+I311+I319+I326+I334+I342+I349+I357+I366+I374+I383+I391+I398+I405+I410+I415+I420+I425+I430+I435+I439+I445+I449)</f>
        <v>101632.96000000001</v>
      </c>
      <c r="J243" s="179">
        <f>SUM(J253+J261+J269+J277+J286+J295+J303+J311+J319+J326+J334+J342+J349+J357+J366+J374+J383+J391+J398+J405+J410+J415+J420+J425+J430+J435+J439+J445+J449)</f>
        <v>77594.540000000008</v>
      </c>
      <c r="K243" s="179"/>
      <c r="L243" s="67"/>
      <c r="M243" s="67"/>
      <c r="N243" s="67"/>
      <c r="O243" s="67"/>
      <c r="P243" s="69"/>
      <c r="Q243" s="71"/>
      <c r="R243" s="71"/>
      <c r="S243" s="71"/>
      <c r="T243" s="71"/>
    </row>
    <row r="244" spans="1:22" ht="15" customHeight="1" x14ac:dyDescent="0.2">
      <c r="A244" s="324"/>
      <c r="B244" s="97" t="s">
        <v>456</v>
      </c>
      <c r="C244" s="182"/>
      <c r="D244" s="185">
        <f>SUM(D278)</f>
        <v>300</v>
      </c>
      <c r="E244" s="185">
        <f>SUM(E278)</f>
        <v>300</v>
      </c>
      <c r="F244" s="185">
        <f>SUM(F278)</f>
        <v>200</v>
      </c>
      <c r="G244" s="185"/>
      <c r="H244" s="185">
        <f>SUM(H278)</f>
        <v>267.08999999999997</v>
      </c>
      <c r="I244" s="185">
        <f>SUM(I278)</f>
        <v>267.08999999999997</v>
      </c>
      <c r="J244" s="185">
        <f>SUM(J278)</f>
        <v>203.92</v>
      </c>
      <c r="K244" s="185"/>
      <c r="L244" s="67"/>
      <c r="M244" s="67"/>
      <c r="N244" s="67"/>
      <c r="O244" s="67"/>
      <c r="P244" s="69"/>
      <c r="Q244" s="71"/>
      <c r="R244" s="71"/>
      <c r="S244" s="71"/>
      <c r="T244" s="71"/>
    </row>
    <row r="245" spans="1:22" ht="15" customHeight="1" x14ac:dyDescent="0.2">
      <c r="A245" s="324"/>
      <c r="B245" s="97" t="s">
        <v>457</v>
      </c>
      <c r="C245" s="186"/>
      <c r="D245" s="188">
        <f>SUM(D287+D304+D358+D375)</f>
        <v>10600</v>
      </c>
      <c r="E245" s="188">
        <f>SUM(E287+E304+E358+E375)</f>
        <v>10600</v>
      </c>
      <c r="F245" s="188">
        <f>SUM(F287+F304+F358+F375)</f>
        <v>8000</v>
      </c>
      <c r="G245" s="189"/>
      <c r="H245" s="188">
        <f>SUM(H287+H304+H358+H375)</f>
        <v>10483.290000000001</v>
      </c>
      <c r="I245" s="188">
        <f>SUM(I287+I304+I358+I375)</f>
        <v>10483.290000000001</v>
      </c>
      <c r="J245" s="188">
        <f>SUM(J287+J304+J358+J375)</f>
        <v>8002.9</v>
      </c>
      <c r="K245" s="189"/>
      <c r="L245" s="67"/>
      <c r="M245" s="67"/>
      <c r="N245" s="67"/>
      <c r="O245" s="67"/>
      <c r="P245" s="69"/>
      <c r="Q245" s="71"/>
      <c r="R245" s="71"/>
      <c r="S245" s="71"/>
      <c r="T245" s="71"/>
    </row>
    <row r="246" spans="1:22" ht="15" customHeight="1" outlineLevel="1" x14ac:dyDescent="0.2">
      <c r="A246" s="320" t="s">
        <v>27</v>
      </c>
      <c r="B246" s="190" t="s">
        <v>383</v>
      </c>
      <c r="C246" s="191" t="s">
        <v>19</v>
      </c>
      <c r="D246" s="247">
        <f t="shared" ref="D246:K246" si="65">SUM(D251+D250+D247+D252+D253)</f>
        <v>769500</v>
      </c>
      <c r="E246" s="247">
        <f t="shared" si="65"/>
        <v>769500</v>
      </c>
      <c r="F246" s="247">
        <f t="shared" si="65"/>
        <v>489400</v>
      </c>
      <c r="G246" s="192">
        <f t="shared" si="65"/>
        <v>0</v>
      </c>
      <c r="H246" s="193">
        <f t="shared" si="65"/>
        <v>769094.26</v>
      </c>
      <c r="I246" s="193">
        <f t="shared" si="65"/>
        <v>769094.26</v>
      </c>
      <c r="J246" s="193">
        <f t="shared" si="65"/>
        <v>489506.56000000006</v>
      </c>
      <c r="K246" s="194">
        <f t="shared" si="65"/>
        <v>0</v>
      </c>
      <c r="L246" s="66"/>
      <c r="M246" s="66"/>
      <c r="N246" s="66"/>
      <c r="O246" s="66"/>
      <c r="P246" s="69"/>
      <c r="Q246" s="71"/>
      <c r="R246" s="71"/>
      <c r="S246" s="71"/>
      <c r="T246" s="71"/>
    </row>
    <row r="247" spans="1:22" ht="12.95" customHeight="1" outlineLevel="1" x14ac:dyDescent="0.2">
      <c r="A247" s="321"/>
      <c r="B247" s="195" t="s">
        <v>341</v>
      </c>
      <c r="C247" s="196"/>
      <c r="D247" s="174">
        <f>SUM(D248:D249)</f>
        <v>261700</v>
      </c>
      <c r="E247" s="174">
        <f>SUM(E248:E249)</f>
        <v>261700</v>
      </c>
      <c r="F247" s="174">
        <f>SUM(F248:F249)</f>
        <v>128800</v>
      </c>
      <c r="G247" s="197"/>
      <c r="H247" s="185">
        <f>SUM(H248:H249)</f>
        <v>261352.59</v>
      </c>
      <c r="I247" s="183">
        <f>SUM(I248:I249)</f>
        <v>261352.59</v>
      </c>
      <c r="J247" s="183">
        <f>SUM(J248:J249)</f>
        <v>128822.22</v>
      </c>
      <c r="K247" s="184"/>
      <c r="L247" s="67"/>
      <c r="M247" s="67"/>
      <c r="N247" s="67"/>
      <c r="O247" s="67"/>
      <c r="P247" s="69"/>
      <c r="Q247" s="71"/>
      <c r="R247" s="71"/>
      <c r="S247" s="71"/>
      <c r="T247" s="71"/>
    </row>
    <row r="248" spans="1:22" ht="12.95" customHeight="1" outlineLevel="1" x14ac:dyDescent="0.2">
      <c r="A248" s="321"/>
      <c r="B248" s="168" t="s">
        <v>453</v>
      </c>
      <c r="C248" s="196"/>
      <c r="D248" s="110">
        <f t="shared" ref="D248:D253" si="66">SUM(G248+E248)</f>
        <v>244500</v>
      </c>
      <c r="E248" s="176">
        <v>244500</v>
      </c>
      <c r="F248" s="176">
        <v>117100</v>
      </c>
      <c r="G248" s="197"/>
      <c r="H248" s="142">
        <f t="shared" ref="H248:H253" si="67">SUM(K248+I248)</f>
        <v>244152.59</v>
      </c>
      <c r="I248" s="138">
        <v>244152.59</v>
      </c>
      <c r="J248" s="198">
        <v>117100</v>
      </c>
      <c r="K248" s="198"/>
      <c r="L248" s="67"/>
      <c r="M248" s="67"/>
      <c r="N248" s="67"/>
      <c r="O248" s="67"/>
      <c r="P248" s="69"/>
      <c r="Q248" s="71"/>
      <c r="R248" s="71"/>
      <c r="S248" s="71"/>
      <c r="T248" s="71"/>
    </row>
    <row r="249" spans="1:22" ht="12.95" customHeight="1" outlineLevel="1" x14ac:dyDescent="0.2">
      <c r="A249" s="321"/>
      <c r="B249" s="168" t="s">
        <v>446</v>
      </c>
      <c r="C249" s="196"/>
      <c r="D249" s="110">
        <f t="shared" si="66"/>
        <v>17200</v>
      </c>
      <c r="E249" s="176">
        <v>17200</v>
      </c>
      <c r="F249" s="176">
        <v>11700</v>
      </c>
      <c r="G249" s="197"/>
      <c r="H249" s="142">
        <f t="shared" si="67"/>
        <v>17200</v>
      </c>
      <c r="I249" s="138">
        <v>17200</v>
      </c>
      <c r="J249" s="198">
        <v>11722.22</v>
      </c>
      <c r="K249" s="198"/>
      <c r="L249" s="67"/>
      <c r="M249" s="67"/>
      <c r="N249" s="67"/>
      <c r="O249" s="67"/>
      <c r="P249" s="69"/>
      <c r="Q249" s="71"/>
      <c r="R249" s="71"/>
      <c r="S249" s="71"/>
      <c r="T249" s="71"/>
    </row>
    <row r="250" spans="1:22" ht="12.95" customHeight="1" outlineLevel="1" x14ac:dyDescent="0.2">
      <c r="A250" s="321"/>
      <c r="B250" s="195" t="s">
        <v>454</v>
      </c>
      <c r="C250" s="196"/>
      <c r="D250" s="174">
        <f t="shared" si="66"/>
        <v>42500</v>
      </c>
      <c r="E250" s="174">
        <v>42500</v>
      </c>
      <c r="F250" s="174">
        <v>11800</v>
      </c>
      <c r="G250" s="197"/>
      <c r="H250" s="185">
        <f t="shared" si="67"/>
        <v>42483.29</v>
      </c>
      <c r="I250" s="199">
        <v>42483.29</v>
      </c>
      <c r="J250" s="199">
        <v>11824.33</v>
      </c>
      <c r="K250" s="199"/>
      <c r="L250" s="70"/>
      <c r="M250" s="70"/>
      <c r="N250" s="72"/>
      <c r="O250" s="68"/>
      <c r="P250" s="69"/>
      <c r="Q250" s="71"/>
      <c r="R250" s="71"/>
      <c r="S250" s="71"/>
      <c r="T250" s="71"/>
    </row>
    <row r="251" spans="1:22" ht="12.95" customHeight="1" outlineLevel="1" x14ac:dyDescent="0.2">
      <c r="A251" s="321"/>
      <c r="B251" s="195" t="s">
        <v>455</v>
      </c>
      <c r="C251" s="196"/>
      <c r="D251" s="174">
        <f t="shared" si="66"/>
        <v>459200</v>
      </c>
      <c r="E251" s="174">
        <v>459200</v>
      </c>
      <c r="F251" s="174">
        <v>344700</v>
      </c>
      <c r="G251" s="197"/>
      <c r="H251" s="185">
        <f t="shared" si="67"/>
        <v>459200</v>
      </c>
      <c r="I251" s="199">
        <v>459200</v>
      </c>
      <c r="J251" s="199">
        <v>344770.24</v>
      </c>
      <c r="K251" s="199"/>
      <c r="N251" s="72"/>
      <c r="O251" s="68"/>
      <c r="P251" s="69"/>
      <c r="Q251" s="71"/>
      <c r="R251" s="71"/>
      <c r="S251" s="71"/>
      <c r="T251" s="71"/>
      <c r="U251" s="70"/>
      <c r="V251" s="70"/>
    </row>
    <row r="252" spans="1:22" ht="12.95" customHeight="1" outlineLevel="1" x14ac:dyDescent="0.2">
      <c r="A252" s="321"/>
      <c r="B252" s="195" t="s">
        <v>340</v>
      </c>
      <c r="C252" s="196"/>
      <c r="D252" s="174">
        <f t="shared" si="66"/>
        <v>700</v>
      </c>
      <c r="E252" s="174">
        <v>700</v>
      </c>
      <c r="F252" s="174"/>
      <c r="G252" s="197"/>
      <c r="H252" s="185">
        <f t="shared" si="67"/>
        <v>701.58</v>
      </c>
      <c r="I252" s="199">
        <v>701.58</v>
      </c>
      <c r="J252" s="199"/>
      <c r="K252" s="199"/>
      <c r="N252" s="72"/>
      <c r="O252" s="68"/>
      <c r="P252" s="69"/>
      <c r="Q252" s="71"/>
      <c r="R252" s="71"/>
      <c r="S252" s="71"/>
      <c r="T252" s="71"/>
      <c r="U252" s="70"/>
      <c r="V252" s="70"/>
    </row>
    <row r="253" spans="1:22" ht="12.95" customHeight="1" outlineLevel="1" x14ac:dyDescent="0.2">
      <c r="A253" s="322"/>
      <c r="B253" s="97" t="s">
        <v>339</v>
      </c>
      <c r="C253" s="196"/>
      <c r="D253" s="174">
        <f t="shared" si="66"/>
        <v>5400</v>
      </c>
      <c r="E253" s="174">
        <v>5400</v>
      </c>
      <c r="F253" s="174">
        <v>4100</v>
      </c>
      <c r="G253" s="197"/>
      <c r="H253" s="185">
        <f t="shared" si="67"/>
        <v>5356.8</v>
      </c>
      <c r="I253" s="188">
        <v>5356.8</v>
      </c>
      <c r="J253" s="199">
        <v>4089.77</v>
      </c>
      <c r="K253" s="199"/>
      <c r="N253" s="72"/>
      <c r="O253" s="68"/>
      <c r="P253" s="69"/>
      <c r="Q253" s="71"/>
      <c r="R253" s="71"/>
      <c r="S253" s="71"/>
      <c r="T253" s="71"/>
      <c r="U253" s="70"/>
      <c r="V253" s="70"/>
    </row>
    <row r="254" spans="1:22" ht="15" customHeight="1" outlineLevel="1" x14ac:dyDescent="0.2">
      <c r="A254" s="308" t="s">
        <v>33</v>
      </c>
      <c r="B254" s="200" t="s">
        <v>385</v>
      </c>
      <c r="C254" s="201" t="s">
        <v>19</v>
      </c>
      <c r="D254" s="202">
        <f t="shared" ref="D254:K254" si="68">SUM(D260+D259+D258+D255+D261)</f>
        <v>874600</v>
      </c>
      <c r="E254" s="202">
        <f t="shared" si="68"/>
        <v>864600</v>
      </c>
      <c r="F254" s="202">
        <f t="shared" si="68"/>
        <v>534700</v>
      </c>
      <c r="G254" s="202">
        <f t="shared" si="68"/>
        <v>10000</v>
      </c>
      <c r="H254" s="202">
        <f t="shared" si="68"/>
        <v>872442.90999999992</v>
      </c>
      <c r="I254" s="202">
        <f t="shared" si="68"/>
        <v>862442.90999999992</v>
      </c>
      <c r="J254" s="202">
        <f t="shared" si="68"/>
        <v>534688.31000000006</v>
      </c>
      <c r="K254" s="202">
        <f t="shared" si="68"/>
        <v>10000</v>
      </c>
      <c r="N254" s="72"/>
      <c r="O254" s="68"/>
      <c r="P254" s="69"/>
      <c r="Q254" s="71"/>
      <c r="R254" s="71"/>
      <c r="S254" s="71"/>
      <c r="T254" s="71"/>
      <c r="U254" s="70"/>
      <c r="V254" s="70"/>
    </row>
    <row r="255" spans="1:22" ht="12.95" customHeight="1" outlineLevel="1" x14ac:dyDescent="0.2">
      <c r="A255" s="309"/>
      <c r="B255" s="195" t="s">
        <v>341</v>
      </c>
      <c r="C255" s="196"/>
      <c r="D255" s="174">
        <f t="shared" ref="D255:K255" si="69">SUM(D256:D257)</f>
        <v>318900</v>
      </c>
      <c r="E255" s="174">
        <f t="shared" si="69"/>
        <v>308900</v>
      </c>
      <c r="F255" s="174">
        <f t="shared" si="69"/>
        <v>162900</v>
      </c>
      <c r="G255" s="174">
        <f t="shared" si="69"/>
        <v>10000</v>
      </c>
      <c r="H255" s="174">
        <f t="shared" si="69"/>
        <v>318875.64999999997</v>
      </c>
      <c r="I255" s="174">
        <f t="shared" si="69"/>
        <v>308875.64999999997</v>
      </c>
      <c r="J255" s="174">
        <f t="shared" si="69"/>
        <v>162888.16</v>
      </c>
      <c r="K255" s="174">
        <f t="shared" si="69"/>
        <v>10000</v>
      </c>
      <c r="N255" s="72"/>
      <c r="O255" s="68"/>
      <c r="P255" s="69"/>
      <c r="Q255" s="71"/>
      <c r="R255" s="71"/>
      <c r="S255" s="71"/>
      <c r="T255" s="71"/>
      <c r="U255" s="70"/>
      <c r="V255" s="70"/>
    </row>
    <row r="256" spans="1:22" ht="12.95" customHeight="1" outlineLevel="1" x14ac:dyDescent="0.2">
      <c r="A256" s="309"/>
      <c r="B256" s="175" t="s">
        <v>453</v>
      </c>
      <c r="C256" s="196"/>
      <c r="D256" s="110">
        <f t="shared" ref="D256:D261" si="70">SUM(G256+E256)</f>
        <v>310900</v>
      </c>
      <c r="E256" s="176">
        <v>300900</v>
      </c>
      <c r="F256" s="176">
        <v>156900</v>
      </c>
      <c r="G256" s="176">
        <v>10000</v>
      </c>
      <c r="H256" s="110">
        <f t="shared" ref="H256:H261" si="71">SUM(K256+I256)</f>
        <v>310875.90999999997</v>
      </c>
      <c r="I256" s="176">
        <v>300875.90999999997</v>
      </c>
      <c r="J256" s="176">
        <v>156922.01</v>
      </c>
      <c r="K256" s="176">
        <v>10000</v>
      </c>
      <c r="N256" s="72"/>
      <c r="O256" s="68"/>
      <c r="P256" s="69"/>
      <c r="Q256" s="71"/>
      <c r="R256" s="71"/>
      <c r="S256" s="71"/>
      <c r="T256" s="71"/>
      <c r="U256" s="70"/>
      <c r="V256" s="70"/>
    </row>
    <row r="257" spans="1:22" ht="12.95" customHeight="1" outlineLevel="1" x14ac:dyDescent="0.2">
      <c r="A257" s="309"/>
      <c r="B257" s="168" t="s">
        <v>446</v>
      </c>
      <c r="C257" s="196"/>
      <c r="D257" s="110">
        <f t="shared" si="70"/>
        <v>8000</v>
      </c>
      <c r="E257" s="176">
        <v>8000</v>
      </c>
      <c r="F257" s="176">
        <v>6000</v>
      </c>
      <c r="G257" s="174"/>
      <c r="H257" s="110">
        <f t="shared" si="71"/>
        <v>7999.74</v>
      </c>
      <c r="I257" s="176">
        <v>7999.74</v>
      </c>
      <c r="J257" s="176">
        <v>5966.15</v>
      </c>
      <c r="K257" s="174"/>
      <c r="N257" s="72"/>
      <c r="O257" s="68"/>
      <c r="P257" s="69"/>
      <c r="Q257" s="71"/>
      <c r="R257" s="71"/>
      <c r="S257" s="71"/>
      <c r="T257" s="71"/>
      <c r="U257" s="70"/>
      <c r="V257" s="70"/>
    </row>
    <row r="258" spans="1:22" ht="12.95" customHeight="1" outlineLevel="1" x14ac:dyDescent="0.2">
      <c r="A258" s="309"/>
      <c r="B258" s="195" t="s">
        <v>454</v>
      </c>
      <c r="C258" s="196"/>
      <c r="D258" s="174">
        <f t="shared" si="70"/>
        <v>62300</v>
      </c>
      <c r="E258" s="174">
        <v>62300</v>
      </c>
      <c r="F258" s="174">
        <v>11800</v>
      </c>
      <c r="G258" s="174"/>
      <c r="H258" s="174">
        <f t="shared" si="71"/>
        <v>62300</v>
      </c>
      <c r="I258" s="174">
        <v>62300</v>
      </c>
      <c r="J258" s="174">
        <v>11803.37</v>
      </c>
      <c r="K258" s="174"/>
      <c r="N258" s="72"/>
      <c r="O258" s="68"/>
      <c r="P258" s="69"/>
      <c r="Q258" s="71"/>
      <c r="R258" s="71"/>
      <c r="S258" s="71"/>
      <c r="T258" s="71"/>
      <c r="U258" s="70"/>
      <c r="V258" s="70"/>
    </row>
    <row r="259" spans="1:22" ht="12.95" customHeight="1" outlineLevel="1" x14ac:dyDescent="0.2">
      <c r="A259" s="309"/>
      <c r="B259" s="195" t="s">
        <v>455</v>
      </c>
      <c r="C259" s="196"/>
      <c r="D259" s="174">
        <f t="shared" si="70"/>
        <v>473500</v>
      </c>
      <c r="E259" s="174">
        <v>473500</v>
      </c>
      <c r="F259" s="174">
        <v>354900</v>
      </c>
      <c r="G259" s="174"/>
      <c r="H259" s="174">
        <f t="shared" si="71"/>
        <v>473500</v>
      </c>
      <c r="I259" s="174">
        <v>473500</v>
      </c>
      <c r="J259" s="174">
        <v>354906.47</v>
      </c>
      <c r="K259" s="174"/>
      <c r="N259" s="72"/>
      <c r="O259" s="68"/>
      <c r="P259" s="69"/>
      <c r="Q259" s="71"/>
      <c r="R259" s="71"/>
      <c r="S259" s="71"/>
      <c r="T259" s="71"/>
      <c r="U259" s="70"/>
      <c r="V259" s="70"/>
    </row>
    <row r="260" spans="1:22" ht="12.95" customHeight="1" outlineLevel="1" x14ac:dyDescent="0.2">
      <c r="A260" s="309"/>
      <c r="B260" s="195" t="s">
        <v>340</v>
      </c>
      <c r="C260" s="196"/>
      <c r="D260" s="174">
        <f t="shared" si="70"/>
        <v>13200</v>
      </c>
      <c r="E260" s="174">
        <v>13200</v>
      </c>
      <c r="F260" s="174"/>
      <c r="G260" s="174"/>
      <c r="H260" s="174">
        <f t="shared" si="71"/>
        <v>11099.97</v>
      </c>
      <c r="I260" s="174">
        <v>11099.97</v>
      </c>
      <c r="J260" s="174"/>
      <c r="K260" s="174"/>
      <c r="N260" s="72"/>
      <c r="O260" s="68"/>
      <c r="P260" s="69"/>
      <c r="Q260" s="71"/>
      <c r="R260" s="71"/>
      <c r="S260" s="71"/>
      <c r="T260" s="71"/>
      <c r="U260" s="70"/>
      <c r="V260" s="70"/>
    </row>
    <row r="261" spans="1:22" ht="12.95" customHeight="1" outlineLevel="1" x14ac:dyDescent="0.2">
      <c r="A261" s="310"/>
      <c r="B261" s="97" t="s">
        <v>339</v>
      </c>
      <c r="C261" s="196"/>
      <c r="D261" s="174">
        <f t="shared" si="70"/>
        <v>6700</v>
      </c>
      <c r="E261" s="174">
        <v>6700</v>
      </c>
      <c r="F261" s="174">
        <v>5100</v>
      </c>
      <c r="G261" s="174"/>
      <c r="H261" s="174">
        <f t="shared" si="71"/>
        <v>6667.29</v>
      </c>
      <c r="I261" s="174">
        <v>6667.29</v>
      </c>
      <c r="J261" s="174">
        <v>5090.3100000000004</v>
      </c>
      <c r="K261" s="174"/>
      <c r="N261" s="72"/>
      <c r="O261" s="68"/>
      <c r="P261" s="69"/>
      <c r="Q261" s="71"/>
      <c r="R261" s="71"/>
      <c r="S261" s="71"/>
      <c r="T261" s="71"/>
      <c r="U261" s="70"/>
      <c r="V261" s="70"/>
    </row>
    <row r="262" spans="1:22" ht="15.6" customHeight="1" outlineLevel="1" x14ac:dyDescent="0.2">
      <c r="A262" s="320" t="s">
        <v>63</v>
      </c>
      <c r="B262" s="203" t="s">
        <v>387</v>
      </c>
      <c r="C262" s="201" t="s">
        <v>19</v>
      </c>
      <c r="D262" s="202">
        <f t="shared" ref="D262:K262" si="72">SUM(D267+D266+D263+D268+D269)</f>
        <v>654900</v>
      </c>
      <c r="E262" s="202">
        <f t="shared" si="72"/>
        <v>652400</v>
      </c>
      <c r="F262" s="202">
        <f t="shared" si="72"/>
        <v>426800</v>
      </c>
      <c r="G262" s="202">
        <f t="shared" si="72"/>
        <v>2500</v>
      </c>
      <c r="H262" s="202">
        <f t="shared" si="72"/>
        <v>647259.24</v>
      </c>
      <c r="I262" s="202">
        <f t="shared" si="72"/>
        <v>644759.24</v>
      </c>
      <c r="J262" s="202">
        <f t="shared" si="72"/>
        <v>426801.7</v>
      </c>
      <c r="K262" s="202">
        <f t="shared" si="72"/>
        <v>2500</v>
      </c>
      <c r="N262" s="72"/>
      <c r="O262" s="68"/>
      <c r="P262" s="69"/>
      <c r="Q262" s="71"/>
      <c r="R262" s="71"/>
      <c r="S262" s="71"/>
      <c r="T262" s="71"/>
      <c r="U262" s="70"/>
      <c r="V262" s="70"/>
    </row>
    <row r="263" spans="1:22" ht="12.95" customHeight="1" outlineLevel="1" x14ac:dyDescent="0.2">
      <c r="A263" s="321"/>
      <c r="B263" s="195" t="s">
        <v>341</v>
      </c>
      <c r="C263" s="196"/>
      <c r="D263" s="174">
        <f t="shared" ref="D263:K263" si="73">SUM(D264:D265)</f>
        <v>220700</v>
      </c>
      <c r="E263" s="174">
        <f t="shared" si="73"/>
        <v>219500</v>
      </c>
      <c r="F263" s="174">
        <f t="shared" si="73"/>
        <v>122500</v>
      </c>
      <c r="G263" s="174">
        <f t="shared" si="73"/>
        <v>1200</v>
      </c>
      <c r="H263" s="174">
        <f t="shared" si="73"/>
        <v>213157.76000000001</v>
      </c>
      <c r="I263" s="174">
        <f t="shared" si="73"/>
        <v>211957.76000000001</v>
      </c>
      <c r="J263" s="174">
        <f t="shared" si="73"/>
        <v>122495.55</v>
      </c>
      <c r="K263" s="174">
        <f t="shared" si="73"/>
        <v>1200</v>
      </c>
      <c r="N263" s="72"/>
      <c r="O263" s="68"/>
      <c r="P263" s="69"/>
      <c r="Q263" s="71"/>
      <c r="R263" s="71"/>
      <c r="S263" s="71"/>
      <c r="T263" s="71"/>
      <c r="U263" s="70"/>
      <c r="V263" s="70"/>
    </row>
    <row r="264" spans="1:22" ht="12.95" customHeight="1" outlineLevel="1" x14ac:dyDescent="0.2">
      <c r="A264" s="321"/>
      <c r="B264" s="168" t="s">
        <v>453</v>
      </c>
      <c r="C264" s="196"/>
      <c r="D264" s="110">
        <f t="shared" ref="D264:D269" si="74">SUM(G264+E264)</f>
        <v>196600</v>
      </c>
      <c r="E264" s="176">
        <v>195400</v>
      </c>
      <c r="F264" s="176">
        <v>110300</v>
      </c>
      <c r="G264" s="176">
        <v>1200</v>
      </c>
      <c r="H264" s="110">
        <f t="shared" ref="H264:H269" si="75">SUM(K264+I264)</f>
        <v>189092.07</v>
      </c>
      <c r="I264" s="176">
        <v>187892.07</v>
      </c>
      <c r="J264" s="176">
        <v>110295.86</v>
      </c>
      <c r="K264" s="176">
        <v>1200</v>
      </c>
      <c r="N264" s="72"/>
      <c r="O264" s="68"/>
      <c r="P264" s="69"/>
      <c r="Q264" s="71"/>
      <c r="R264" s="71"/>
      <c r="S264" s="71"/>
      <c r="T264" s="71"/>
      <c r="U264" s="70"/>
      <c r="V264" s="70"/>
    </row>
    <row r="265" spans="1:22" ht="12.95" customHeight="1" outlineLevel="1" x14ac:dyDescent="0.2">
      <c r="A265" s="321"/>
      <c r="B265" s="168" t="s">
        <v>446</v>
      </c>
      <c r="C265" s="196"/>
      <c r="D265" s="110">
        <f t="shared" si="74"/>
        <v>24100</v>
      </c>
      <c r="E265" s="176">
        <v>24100</v>
      </c>
      <c r="F265" s="176">
        <v>12200</v>
      </c>
      <c r="G265" s="174"/>
      <c r="H265" s="110">
        <f t="shared" si="75"/>
        <v>24065.69</v>
      </c>
      <c r="I265" s="176">
        <v>24065.69</v>
      </c>
      <c r="J265" s="176">
        <v>12199.69</v>
      </c>
      <c r="K265" s="174"/>
      <c r="N265" s="72"/>
      <c r="O265" s="68"/>
      <c r="P265" s="69"/>
      <c r="Q265" s="71"/>
      <c r="R265" s="71"/>
      <c r="S265" s="71"/>
      <c r="T265" s="71"/>
      <c r="U265" s="70"/>
      <c r="V265" s="70"/>
    </row>
    <row r="266" spans="1:22" ht="12.75" customHeight="1" outlineLevel="1" x14ac:dyDescent="0.2">
      <c r="A266" s="321"/>
      <c r="B266" s="195" t="s">
        <v>454</v>
      </c>
      <c r="C266" s="196"/>
      <c r="D266" s="174">
        <f t="shared" si="74"/>
        <v>46500</v>
      </c>
      <c r="E266" s="174">
        <v>46500</v>
      </c>
      <c r="F266" s="174">
        <v>17700</v>
      </c>
      <c r="G266" s="174"/>
      <c r="H266" s="174">
        <f t="shared" si="75"/>
        <v>46500</v>
      </c>
      <c r="I266" s="174">
        <v>46500</v>
      </c>
      <c r="J266" s="174">
        <v>17728.060000000001</v>
      </c>
      <c r="K266" s="174"/>
      <c r="N266" s="72"/>
      <c r="O266" s="68"/>
      <c r="P266" s="69"/>
      <c r="Q266" s="71"/>
      <c r="R266" s="71"/>
      <c r="S266" s="71"/>
      <c r="T266" s="71"/>
      <c r="U266" s="70"/>
      <c r="V266" s="70"/>
    </row>
    <row r="267" spans="1:22" ht="12.95" customHeight="1" outlineLevel="1" x14ac:dyDescent="0.2">
      <c r="A267" s="321"/>
      <c r="B267" s="195" t="s">
        <v>455</v>
      </c>
      <c r="C267" s="196"/>
      <c r="D267" s="174">
        <f t="shared" si="74"/>
        <v>381300</v>
      </c>
      <c r="E267" s="174">
        <v>380000</v>
      </c>
      <c r="F267" s="174">
        <v>282500</v>
      </c>
      <c r="G267" s="174">
        <v>1300</v>
      </c>
      <c r="H267" s="174">
        <f t="shared" si="75"/>
        <v>381300</v>
      </c>
      <c r="I267" s="174">
        <v>380000</v>
      </c>
      <c r="J267" s="174">
        <v>282500</v>
      </c>
      <c r="K267" s="174">
        <v>1300</v>
      </c>
      <c r="N267" s="72"/>
      <c r="O267" s="68"/>
      <c r="P267" s="69"/>
      <c r="Q267" s="71"/>
      <c r="R267" s="71"/>
      <c r="S267" s="71"/>
      <c r="T267" s="71"/>
      <c r="U267" s="70"/>
      <c r="V267" s="70"/>
    </row>
    <row r="268" spans="1:22" ht="12.95" customHeight="1" outlineLevel="1" x14ac:dyDescent="0.2">
      <c r="A268" s="321"/>
      <c r="B268" s="195" t="s">
        <v>340</v>
      </c>
      <c r="C268" s="196"/>
      <c r="D268" s="174">
        <f t="shared" si="74"/>
        <v>1000</v>
      </c>
      <c r="E268" s="174">
        <v>1000</v>
      </c>
      <c r="F268" s="174"/>
      <c r="G268" s="174"/>
      <c r="H268" s="174">
        <f t="shared" si="75"/>
        <v>960</v>
      </c>
      <c r="I268" s="174">
        <v>960</v>
      </c>
      <c r="J268" s="174"/>
      <c r="K268" s="174"/>
      <c r="N268" s="72"/>
      <c r="O268" s="68"/>
      <c r="P268" s="69"/>
      <c r="Q268" s="71"/>
      <c r="R268" s="71"/>
      <c r="S268" s="71"/>
      <c r="T268" s="71"/>
      <c r="U268" s="70"/>
      <c r="V268" s="70"/>
    </row>
    <row r="269" spans="1:22" ht="12.95" customHeight="1" outlineLevel="1" x14ac:dyDescent="0.2">
      <c r="A269" s="322"/>
      <c r="B269" s="97" t="s">
        <v>339</v>
      </c>
      <c r="C269" s="196"/>
      <c r="D269" s="174">
        <f t="shared" si="74"/>
        <v>5400</v>
      </c>
      <c r="E269" s="174">
        <v>5400</v>
      </c>
      <c r="F269" s="174">
        <v>4100</v>
      </c>
      <c r="G269" s="174"/>
      <c r="H269" s="174">
        <f t="shared" si="75"/>
        <v>5341.48</v>
      </c>
      <c r="I269" s="174">
        <v>5341.48</v>
      </c>
      <c r="J269" s="174">
        <v>4078.09</v>
      </c>
      <c r="K269" s="174"/>
      <c r="N269" s="72"/>
      <c r="O269" s="68"/>
      <c r="P269" s="69"/>
      <c r="Q269" s="71"/>
      <c r="R269" s="71"/>
      <c r="S269" s="71"/>
      <c r="T269" s="71"/>
      <c r="U269" s="70"/>
      <c r="V269" s="70"/>
    </row>
    <row r="270" spans="1:22" ht="15" customHeight="1" outlineLevel="1" x14ac:dyDescent="0.2">
      <c r="A270" s="320" t="s">
        <v>362</v>
      </c>
      <c r="B270" s="204" t="s">
        <v>389</v>
      </c>
      <c r="C270" s="201" t="s">
        <v>19</v>
      </c>
      <c r="D270" s="202">
        <f t="shared" ref="D270:K270" si="76">SUM(D276+D275+D274+D271+D277+D278)</f>
        <v>1136300</v>
      </c>
      <c r="E270" s="202">
        <f t="shared" si="76"/>
        <v>1125300</v>
      </c>
      <c r="F270" s="202">
        <f t="shared" si="76"/>
        <v>674900</v>
      </c>
      <c r="G270" s="202">
        <f t="shared" si="76"/>
        <v>11000</v>
      </c>
      <c r="H270" s="202">
        <f t="shared" si="76"/>
        <v>1134954.56</v>
      </c>
      <c r="I270" s="202">
        <f t="shared" si="76"/>
        <v>1123954.56</v>
      </c>
      <c r="J270" s="202">
        <f t="shared" si="76"/>
        <v>674931.74000000011</v>
      </c>
      <c r="K270" s="202">
        <f t="shared" si="76"/>
        <v>11000</v>
      </c>
      <c r="N270" s="72"/>
      <c r="O270" s="68"/>
      <c r="P270" s="69"/>
      <c r="Q270" s="71"/>
      <c r="R270" s="71"/>
      <c r="S270" s="71"/>
      <c r="T270" s="71"/>
      <c r="U270" s="70"/>
      <c r="V270" s="70"/>
    </row>
    <row r="271" spans="1:22" ht="12.95" customHeight="1" outlineLevel="1" x14ac:dyDescent="0.2">
      <c r="A271" s="321"/>
      <c r="B271" s="195" t="s">
        <v>341</v>
      </c>
      <c r="C271" s="196"/>
      <c r="D271" s="174">
        <f t="shared" ref="D271:K271" si="77">SUM(D272:D273)</f>
        <v>342700</v>
      </c>
      <c r="E271" s="174">
        <f t="shared" si="77"/>
        <v>331700</v>
      </c>
      <c r="F271" s="174">
        <f t="shared" si="77"/>
        <v>146900</v>
      </c>
      <c r="G271" s="174">
        <f t="shared" si="77"/>
        <v>11000</v>
      </c>
      <c r="H271" s="174">
        <f t="shared" si="77"/>
        <v>342265.84</v>
      </c>
      <c r="I271" s="174">
        <f t="shared" si="77"/>
        <v>331265.84000000003</v>
      </c>
      <c r="J271" s="174">
        <f t="shared" si="77"/>
        <v>146889.03</v>
      </c>
      <c r="K271" s="174">
        <f t="shared" si="77"/>
        <v>11000</v>
      </c>
      <c r="N271" s="72"/>
      <c r="O271" s="68"/>
      <c r="P271" s="69"/>
      <c r="Q271" s="71"/>
      <c r="R271" s="71"/>
      <c r="S271" s="71"/>
      <c r="T271" s="71"/>
      <c r="U271" s="70"/>
      <c r="V271" s="70"/>
    </row>
    <row r="272" spans="1:22" ht="12.95" customHeight="1" outlineLevel="1" x14ac:dyDescent="0.2">
      <c r="A272" s="321"/>
      <c r="B272" s="168" t="s">
        <v>453</v>
      </c>
      <c r="C272" s="196"/>
      <c r="D272" s="110">
        <f t="shared" ref="D272:D278" si="78">SUM(G272+E272)</f>
        <v>320600</v>
      </c>
      <c r="E272" s="176">
        <v>309600</v>
      </c>
      <c r="F272" s="176">
        <v>134300</v>
      </c>
      <c r="G272" s="176">
        <v>11000</v>
      </c>
      <c r="H272" s="110">
        <f t="shared" ref="H272:H278" si="79">SUM(K272+I272)</f>
        <v>320417.13</v>
      </c>
      <c r="I272" s="176">
        <v>309417.13</v>
      </c>
      <c r="J272" s="176">
        <v>134289.03</v>
      </c>
      <c r="K272" s="176">
        <v>11000</v>
      </c>
      <c r="N272" s="72"/>
      <c r="O272" s="68"/>
      <c r="P272" s="69"/>
      <c r="Q272" s="71"/>
      <c r="R272" s="71"/>
      <c r="S272" s="71"/>
      <c r="T272" s="71"/>
      <c r="U272" s="70"/>
      <c r="V272" s="70"/>
    </row>
    <row r="273" spans="1:22" ht="12.95" customHeight="1" outlineLevel="1" x14ac:dyDescent="0.2">
      <c r="A273" s="321"/>
      <c r="B273" s="168" t="s">
        <v>446</v>
      </c>
      <c r="C273" s="196"/>
      <c r="D273" s="110">
        <f t="shared" si="78"/>
        <v>22100</v>
      </c>
      <c r="E273" s="176">
        <v>22100</v>
      </c>
      <c r="F273" s="176">
        <v>12600</v>
      </c>
      <c r="G273" s="174"/>
      <c r="H273" s="110">
        <f t="shared" si="79"/>
        <v>21848.71</v>
      </c>
      <c r="I273" s="176">
        <v>21848.71</v>
      </c>
      <c r="J273" s="176">
        <v>12600</v>
      </c>
      <c r="K273" s="174"/>
      <c r="N273" s="72"/>
      <c r="O273" s="68"/>
      <c r="P273" s="69"/>
      <c r="Q273" s="71"/>
      <c r="R273" s="71"/>
      <c r="S273" s="71"/>
      <c r="T273" s="71"/>
      <c r="U273" s="70"/>
      <c r="V273" s="70"/>
    </row>
    <row r="274" spans="1:22" ht="12.95" customHeight="1" outlineLevel="1" x14ac:dyDescent="0.2">
      <c r="A274" s="321"/>
      <c r="B274" s="195" t="s">
        <v>454</v>
      </c>
      <c r="C274" s="196"/>
      <c r="D274" s="174">
        <f t="shared" si="78"/>
        <v>92500</v>
      </c>
      <c r="E274" s="174">
        <v>92500</v>
      </c>
      <c r="F274" s="174">
        <v>5900</v>
      </c>
      <c r="G274" s="174"/>
      <c r="H274" s="174">
        <f t="shared" si="79"/>
        <v>92470.53</v>
      </c>
      <c r="I274" s="174">
        <v>92470.53</v>
      </c>
      <c r="J274" s="174">
        <v>5900</v>
      </c>
      <c r="K274" s="174"/>
      <c r="N274" s="72"/>
      <c r="O274" s="68"/>
      <c r="P274" s="69"/>
      <c r="Q274" s="71"/>
      <c r="R274" s="71"/>
      <c r="S274" s="71"/>
      <c r="T274" s="71"/>
      <c r="U274" s="70"/>
      <c r="V274" s="70"/>
    </row>
    <row r="275" spans="1:22" ht="12.95" customHeight="1" outlineLevel="1" x14ac:dyDescent="0.2">
      <c r="A275" s="321"/>
      <c r="B275" s="195" t="s">
        <v>455</v>
      </c>
      <c r="C275" s="196"/>
      <c r="D275" s="174">
        <f t="shared" si="78"/>
        <v>693400</v>
      </c>
      <c r="E275" s="174">
        <v>693400</v>
      </c>
      <c r="F275" s="174">
        <v>517700</v>
      </c>
      <c r="G275" s="174"/>
      <c r="H275" s="174">
        <f t="shared" si="79"/>
        <v>693400</v>
      </c>
      <c r="I275" s="174">
        <v>693400</v>
      </c>
      <c r="J275" s="174">
        <v>517700</v>
      </c>
      <c r="K275" s="174"/>
      <c r="N275" s="72"/>
      <c r="O275" s="68"/>
      <c r="P275" s="69"/>
      <c r="Q275" s="71"/>
      <c r="R275" s="71"/>
      <c r="S275" s="71"/>
      <c r="T275" s="71"/>
      <c r="U275" s="70"/>
      <c r="V275" s="70"/>
    </row>
    <row r="276" spans="1:22" ht="12.95" customHeight="1" outlineLevel="1" x14ac:dyDescent="0.2">
      <c r="A276" s="321"/>
      <c r="B276" s="195" t="s">
        <v>340</v>
      </c>
      <c r="C276" s="196"/>
      <c r="D276" s="174">
        <f t="shared" si="78"/>
        <v>1900</v>
      </c>
      <c r="E276" s="174">
        <v>1900</v>
      </c>
      <c r="F276" s="174"/>
      <c r="G276" s="174"/>
      <c r="H276" s="174">
        <f t="shared" si="79"/>
        <v>999.13</v>
      </c>
      <c r="I276" s="174">
        <v>999.13</v>
      </c>
      <c r="J276" s="174"/>
      <c r="K276" s="174"/>
      <c r="N276" s="72"/>
      <c r="O276" s="68"/>
      <c r="P276" s="69"/>
      <c r="Q276" s="71"/>
      <c r="R276" s="71"/>
      <c r="S276" s="71"/>
      <c r="T276" s="71"/>
      <c r="U276" s="70"/>
      <c r="V276" s="70"/>
    </row>
    <row r="277" spans="1:22" ht="12.95" customHeight="1" outlineLevel="1" x14ac:dyDescent="0.2">
      <c r="A277" s="321"/>
      <c r="B277" s="97" t="s">
        <v>339</v>
      </c>
      <c r="C277" s="196"/>
      <c r="D277" s="174">
        <f t="shared" si="78"/>
        <v>5500</v>
      </c>
      <c r="E277" s="174">
        <v>5500</v>
      </c>
      <c r="F277" s="174">
        <v>4200</v>
      </c>
      <c r="G277" s="174"/>
      <c r="H277" s="174">
        <f t="shared" si="79"/>
        <v>5551.97</v>
      </c>
      <c r="I277" s="174">
        <v>5551.97</v>
      </c>
      <c r="J277" s="174">
        <v>4238.79</v>
      </c>
      <c r="K277" s="174"/>
      <c r="N277" s="72"/>
      <c r="O277" s="68"/>
      <c r="P277" s="69"/>
      <c r="Q277" s="71"/>
      <c r="R277" s="71"/>
      <c r="S277" s="71"/>
      <c r="T277" s="71"/>
      <c r="U277" s="70"/>
      <c r="V277" s="70"/>
    </row>
    <row r="278" spans="1:22" ht="12.95" customHeight="1" outlineLevel="1" x14ac:dyDescent="0.2">
      <c r="A278" s="322"/>
      <c r="B278" s="97" t="s">
        <v>456</v>
      </c>
      <c r="C278" s="196"/>
      <c r="D278" s="174">
        <f t="shared" si="78"/>
        <v>300</v>
      </c>
      <c r="E278" s="174">
        <v>300</v>
      </c>
      <c r="F278" s="174">
        <v>200</v>
      </c>
      <c r="G278" s="174"/>
      <c r="H278" s="174">
        <f t="shared" si="79"/>
        <v>267.08999999999997</v>
      </c>
      <c r="I278" s="174">
        <v>267.08999999999997</v>
      </c>
      <c r="J278" s="174">
        <v>203.92</v>
      </c>
      <c r="K278" s="174"/>
      <c r="N278" s="72"/>
      <c r="O278" s="68"/>
      <c r="P278" s="69"/>
      <c r="Q278" s="71"/>
      <c r="R278" s="71"/>
      <c r="S278" s="71"/>
      <c r="T278" s="71"/>
      <c r="U278" s="70"/>
      <c r="V278" s="70"/>
    </row>
    <row r="279" spans="1:22" ht="15" customHeight="1" outlineLevel="1" x14ac:dyDescent="0.2">
      <c r="A279" s="320" t="s">
        <v>364</v>
      </c>
      <c r="B279" s="203" t="s">
        <v>391</v>
      </c>
      <c r="C279" s="201" t="s">
        <v>19</v>
      </c>
      <c r="D279" s="202">
        <f t="shared" ref="D279:K279" si="80">SUM(D284+D283+D280+D285+D286+D287)</f>
        <v>1007500</v>
      </c>
      <c r="E279" s="202">
        <f t="shared" si="80"/>
        <v>1007500</v>
      </c>
      <c r="F279" s="202">
        <f t="shared" si="80"/>
        <v>648700</v>
      </c>
      <c r="G279" s="205">
        <f t="shared" si="80"/>
        <v>0</v>
      </c>
      <c r="H279" s="202">
        <f t="shared" si="80"/>
        <v>997589.3</v>
      </c>
      <c r="I279" s="202">
        <f t="shared" si="80"/>
        <v>997589.3</v>
      </c>
      <c r="J279" s="202">
        <f t="shared" si="80"/>
        <v>644324.57000000007</v>
      </c>
      <c r="K279" s="205">
        <f t="shared" si="80"/>
        <v>0</v>
      </c>
      <c r="N279" s="72"/>
      <c r="O279" s="68"/>
      <c r="P279" s="69"/>
      <c r="Q279" s="71"/>
      <c r="R279" s="71"/>
      <c r="S279" s="71"/>
      <c r="T279" s="71"/>
      <c r="U279" s="70"/>
      <c r="V279" s="70"/>
    </row>
    <row r="280" spans="1:22" ht="12.95" customHeight="1" outlineLevel="1" x14ac:dyDescent="0.2">
      <c r="A280" s="321"/>
      <c r="B280" s="195" t="s">
        <v>341</v>
      </c>
      <c r="C280" s="196"/>
      <c r="D280" s="174">
        <f>SUM(D281:D282)</f>
        <v>321800</v>
      </c>
      <c r="E280" s="174">
        <f>SUM(E281:E282)</f>
        <v>321800</v>
      </c>
      <c r="F280" s="174">
        <f>SUM(F281:F282)</f>
        <v>169000</v>
      </c>
      <c r="G280" s="177"/>
      <c r="H280" s="174">
        <f>SUM(H281:H282)</f>
        <v>311850.73</v>
      </c>
      <c r="I280" s="174">
        <f>SUM(I281:I282)</f>
        <v>311850.73</v>
      </c>
      <c r="J280" s="174">
        <f>SUM(J281:J282)</f>
        <v>164542.65000000002</v>
      </c>
      <c r="K280" s="174"/>
      <c r="N280" s="72"/>
      <c r="O280" s="68"/>
      <c r="P280" s="69"/>
      <c r="Q280" s="71"/>
      <c r="R280" s="71"/>
      <c r="S280" s="71"/>
      <c r="T280" s="71"/>
      <c r="U280" s="70"/>
      <c r="V280" s="70"/>
    </row>
    <row r="281" spans="1:22" ht="12.95" customHeight="1" outlineLevel="1" x14ac:dyDescent="0.2">
      <c r="A281" s="321"/>
      <c r="B281" s="168" t="s">
        <v>453</v>
      </c>
      <c r="C281" s="196"/>
      <c r="D281" s="110">
        <f t="shared" ref="D281:D287" si="81">SUM(G281+E281)</f>
        <v>307700</v>
      </c>
      <c r="E281" s="176">
        <v>307700</v>
      </c>
      <c r="F281" s="176">
        <v>158600</v>
      </c>
      <c r="G281" s="177"/>
      <c r="H281" s="110">
        <f t="shared" ref="H281:H287" si="82">SUM(K281+I281)</f>
        <v>297827.92</v>
      </c>
      <c r="I281" s="176">
        <v>297827.92</v>
      </c>
      <c r="J281" s="176">
        <v>154202.89000000001</v>
      </c>
      <c r="K281" s="174"/>
      <c r="N281" s="72"/>
      <c r="O281" s="68"/>
      <c r="P281" s="69"/>
      <c r="Q281" s="71"/>
      <c r="R281" s="71"/>
      <c r="S281" s="71"/>
      <c r="T281" s="71"/>
      <c r="U281" s="70"/>
      <c r="V281" s="70"/>
    </row>
    <row r="282" spans="1:22" ht="12.95" customHeight="1" outlineLevel="1" x14ac:dyDescent="0.2">
      <c r="A282" s="321"/>
      <c r="B282" s="168" t="s">
        <v>446</v>
      </c>
      <c r="C282" s="196"/>
      <c r="D282" s="110">
        <f t="shared" si="81"/>
        <v>14100</v>
      </c>
      <c r="E282" s="176">
        <v>14100</v>
      </c>
      <c r="F282" s="176">
        <v>10400</v>
      </c>
      <c r="G282" s="177"/>
      <c r="H282" s="110">
        <f t="shared" si="82"/>
        <v>14022.81</v>
      </c>
      <c r="I282" s="176">
        <v>14022.81</v>
      </c>
      <c r="J282" s="176">
        <v>10339.76</v>
      </c>
      <c r="K282" s="174"/>
      <c r="N282" s="72"/>
      <c r="O282" s="68"/>
      <c r="P282" s="69"/>
      <c r="Q282" s="71"/>
      <c r="R282" s="71"/>
      <c r="S282" s="71"/>
      <c r="T282" s="71"/>
      <c r="U282" s="70"/>
      <c r="V282" s="70"/>
    </row>
    <row r="283" spans="1:22" ht="12.95" customHeight="1" outlineLevel="1" x14ac:dyDescent="0.2">
      <c r="A283" s="321"/>
      <c r="B283" s="195" t="s">
        <v>454</v>
      </c>
      <c r="C283" s="196"/>
      <c r="D283" s="174">
        <f t="shared" si="81"/>
        <v>73300</v>
      </c>
      <c r="E283" s="174">
        <v>73300</v>
      </c>
      <c r="F283" s="174">
        <v>21000</v>
      </c>
      <c r="G283" s="177"/>
      <c r="H283" s="174">
        <f t="shared" si="82"/>
        <v>73300</v>
      </c>
      <c r="I283" s="174">
        <v>73300</v>
      </c>
      <c r="J283" s="174">
        <v>21008.52</v>
      </c>
      <c r="K283" s="174"/>
      <c r="N283" s="72"/>
      <c r="O283" s="68"/>
      <c r="P283" s="69"/>
      <c r="Q283" s="71"/>
      <c r="R283" s="71"/>
      <c r="S283" s="71"/>
      <c r="T283" s="71"/>
      <c r="U283" s="70"/>
      <c r="V283" s="70"/>
    </row>
    <row r="284" spans="1:22" ht="12.95" customHeight="1" outlineLevel="1" x14ac:dyDescent="0.2">
      <c r="A284" s="321"/>
      <c r="B284" s="195" t="s">
        <v>455</v>
      </c>
      <c r="C284" s="196"/>
      <c r="D284" s="174">
        <f t="shared" si="81"/>
        <v>600300</v>
      </c>
      <c r="E284" s="174">
        <v>600300</v>
      </c>
      <c r="F284" s="174">
        <v>450700</v>
      </c>
      <c r="G284" s="177"/>
      <c r="H284" s="174">
        <f t="shared" si="82"/>
        <v>600300</v>
      </c>
      <c r="I284" s="174">
        <v>600300</v>
      </c>
      <c r="J284" s="174">
        <v>450700</v>
      </c>
      <c r="K284" s="174"/>
      <c r="N284" s="72"/>
      <c r="O284" s="68"/>
      <c r="P284" s="69"/>
      <c r="Q284" s="71"/>
      <c r="R284" s="71"/>
      <c r="S284" s="71"/>
      <c r="T284" s="71"/>
      <c r="U284" s="70"/>
      <c r="V284" s="70"/>
    </row>
    <row r="285" spans="1:22" ht="12.95" customHeight="1" outlineLevel="1" x14ac:dyDescent="0.2">
      <c r="A285" s="321"/>
      <c r="B285" s="195" t="s">
        <v>340</v>
      </c>
      <c r="C285" s="196"/>
      <c r="D285" s="174">
        <f t="shared" si="81"/>
        <v>1500</v>
      </c>
      <c r="E285" s="174">
        <v>1500</v>
      </c>
      <c r="F285" s="174"/>
      <c r="G285" s="177"/>
      <c r="H285" s="174">
        <f t="shared" si="82"/>
        <v>1563.76</v>
      </c>
      <c r="I285" s="174">
        <v>1563.76</v>
      </c>
      <c r="J285" s="174"/>
      <c r="K285" s="174"/>
      <c r="N285" s="72"/>
      <c r="O285" s="68"/>
      <c r="P285" s="69"/>
      <c r="Q285" s="71"/>
      <c r="R285" s="71"/>
      <c r="S285" s="71"/>
      <c r="T285" s="71"/>
      <c r="U285" s="70"/>
      <c r="V285" s="70"/>
    </row>
    <row r="286" spans="1:22" ht="12.95" customHeight="1" outlineLevel="1" x14ac:dyDescent="0.2">
      <c r="A286" s="321"/>
      <c r="B286" s="97" t="s">
        <v>339</v>
      </c>
      <c r="C286" s="196"/>
      <c r="D286" s="174">
        <f t="shared" si="81"/>
        <v>8700</v>
      </c>
      <c r="E286" s="174">
        <v>8700</v>
      </c>
      <c r="F286" s="174">
        <v>6600</v>
      </c>
      <c r="G286" s="177"/>
      <c r="H286" s="174">
        <f t="shared" si="82"/>
        <v>8685.81</v>
      </c>
      <c r="I286" s="174">
        <v>8685.81</v>
      </c>
      <c r="J286" s="174">
        <v>6631.4</v>
      </c>
      <c r="K286" s="174"/>
      <c r="N286" s="72"/>
      <c r="O286" s="68"/>
      <c r="P286" s="69"/>
      <c r="Q286" s="71"/>
      <c r="R286" s="71"/>
      <c r="S286" s="71"/>
      <c r="T286" s="71"/>
      <c r="U286" s="70"/>
      <c r="V286" s="70"/>
    </row>
    <row r="287" spans="1:22" ht="12.95" customHeight="1" outlineLevel="1" x14ac:dyDescent="0.2">
      <c r="A287" s="322"/>
      <c r="B287" s="97" t="s">
        <v>457</v>
      </c>
      <c r="C287" s="196"/>
      <c r="D287" s="174">
        <f t="shared" si="81"/>
        <v>1900</v>
      </c>
      <c r="E287" s="174">
        <v>1900</v>
      </c>
      <c r="F287" s="174">
        <v>1400</v>
      </c>
      <c r="G287" s="177"/>
      <c r="H287" s="174">
        <f t="shared" si="82"/>
        <v>1889</v>
      </c>
      <c r="I287" s="174">
        <v>1889</v>
      </c>
      <c r="J287" s="174">
        <v>1442</v>
      </c>
      <c r="K287" s="174"/>
      <c r="N287" s="72"/>
      <c r="O287" s="68"/>
      <c r="P287" s="69"/>
      <c r="Q287" s="71"/>
      <c r="R287" s="71"/>
      <c r="S287" s="71"/>
      <c r="T287" s="71"/>
      <c r="U287" s="70"/>
      <c r="V287" s="70"/>
    </row>
    <row r="288" spans="1:22" ht="15" customHeight="1" outlineLevel="1" x14ac:dyDescent="0.2">
      <c r="A288" s="320" t="s">
        <v>366</v>
      </c>
      <c r="B288" s="203" t="s">
        <v>393</v>
      </c>
      <c r="C288" s="201" t="s">
        <v>19</v>
      </c>
      <c r="D288" s="202">
        <f>SUM(D294+D292+D289+D295+D293)</f>
        <v>604400</v>
      </c>
      <c r="E288" s="202">
        <f>SUM(E294+E292+E289+E295+E293)</f>
        <v>603400</v>
      </c>
      <c r="F288" s="202">
        <f>SUM(F294+F292+F289+F295)</f>
        <v>375000</v>
      </c>
      <c r="G288" s="248">
        <f>SUM(G294+G292+G289+G295)</f>
        <v>1000</v>
      </c>
      <c r="H288" s="193">
        <f>SUM(H294+H292+H289+H295+H293)</f>
        <v>603577.16</v>
      </c>
      <c r="I288" s="193">
        <f>SUM(I294+I292+I289+I295+I293)</f>
        <v>602577.16</v>
      </c>
      <c r="J288" s="193">
        <f>SUM(J294+J292+J289+J295)</f>
        <v>374791.17000000004</v>
      </c>
      <c r="K288" s="193">
        <f>SUM(K294+K292+K289+K295)</f>
        <v>1000</v>
      </c>
      <c r="N288" s="72"/>
      <c r="O288" s="68"/>
      <c r="P288" s="69"/>
      <c r="Q288" s="71"/>
      <c r="R288" s="71"/>
      <c r="S288" s="71"/>
      <c r="T288" s="71"/>
      <c r="U288" s="70"/>
      <c r="V288" s="70"/>
    </row>
    <row r="289" spans="1:22" ht="12.95" customHeight="1" outlineLevel="1" x14ac:dyDescent="0.2">
      <c r="A289" s="321"/>
      <c r="B289" s="195" t="s">
        <v>341</v>
      </c>
      <c r="C289" s="196"/>
      <c r="D289" s="174">
        <f t="shared" ref="D289:K289" si="83">SUM(D290:D291)</f>
        <v>229900</v>
      </c>
      <c r="E289" s="174">
        <f t="shared" si="83"/>
        <v>228900</v>
      </c>
      <c r="F289" s="174">
        <f t="shared" si="83"/>
        <v>100500</v>
      </c>
      <c r="G289" s="249">
        <f t="shared" si="83"/>
        <v>1000</v>
      </c>
      <c r="H289" s="185">
        <f t="shared" si="83"/>
        <v>229403.84</v>
      </c>
      <c r="I289" s="185">
        <f t="shared" si="83"/>
        <v>228403.84</v>
      </c>
      <c r="J289" s="185">
        <f t="shared" si="83"/>
        <v>100314.37</v>
      </c>
      <c r="K289" s="185">
        <f t="shared" si="83"/>
        <v>1000</v>
      </c>
      <c r="N289" s="72"/>
      <c r="O289" s="68"/>
      <c r="P289" s="69"/>
      <c r="Q289" s="71"/>
      <c r="R289" s="71"/>
      <c r="S289" s="71"/>
      <c r="T289" s="71"/>
      <c r="U289" s="70"/>
      <c r="V289" s="70"/>
    </row>
    <row r="290" spans="1:22" ht="12.95" customHeight="1" outlineLevel="1" x14ac:dyDescent="0.2">
      <c r="A290" s="321"/>
      <c r="B290" s="168" t="s">
        <v>453</v>
      </c>
      <c r="C290" s="196"/>
      <c r="D290" s="110">
        <f t="shared" ref="D290:D295" si="84">SUM(G290+E290)</f>
        <v>215100</v>
      </c>
      <c r="E290" s="176">
        <v>214100</v>
      </c>
      <c r="F290" s="176">
        <v>91100</v>
      </c>
      <c r="G290" s="250">
        <v>1000</v>
      </c>
      <c r="H290" s="142">
        <f t="shared" ref="H290:H295" si="85">SUM(K290+I290)</f>
        <v>214931.72</v>
      </c>
      <c r="I290" s="206">
        <v>213931.72</v>
      </c>
      <c r="J290" s="206">
        <v>91086.3</v>
      </c>
      <c r="K290" s="206">
        <v>1000</v>
      </c>
      <c r="N290" s="72"/>
      <c r="O290" s="68"/>
      <c r="P290" s="69"/>
      <c r="Q290" s="71"/>
      <c r="R290" s="71"/>
      <c r="S290" s="71"/>
      <c r="T290" s="71"/>
      <c r="U290" s="70"/>
      <c r="V290" s="70"/>
    </row>
    <row r="291" spans="1:22" ht="12.95" customHeight="1" outlineLevel="1" x14ac:dyDescent="0.2">
      <c r="A291" s="321"/>
      <c r="B291" s="168" t="s">
        <v>446</v>
      </c>
      <c r="C291" s="196"/>
      <c r="D291" s="110">
        <f t="shared" si="84"/>
        <v>14800</v>
      </c>
      <c r="E291" s="176">
        <v>14800</v>
      </c>
      <c r="F291" s="176">
        <v>9400</v>
      </c>
      <c r="G291" s="249"/>
      <c r="H291" s="142">
        <f t="shared" si="85"/>
        <v>14472.12</v>
      </c>
      <c r="I291" s="138">
        <v>14472.12</v>
      </c>
      <c r="J291" s="138">
        <v>9228.07</v>
      </c>
      <c r="K291" s="138"/>
      <c r="N291" s="72"/>
      <c r="O291" s="68"/>
      <c r="P291" s="69"/>
      <c r="Q291" s="71"/>
      <c r="R291" s="71"/>
      <c r="S291" s="71"/>
      <c r="T291" s="71"/>
      <c r="U291" s="70"/>
      <c r="V291" s="70"/>
    </row>
    <row r="292" spans="1:22" ht="12.95" customHeight="1" outlineLevel="1" x14ac:dyDescent="0.2">
      <c r="A292" s="321"/>
      <c r="B292" s="195" t="s">
        <v>454</v>
      </c>
      <c r="C292" s="196"/>
      <c r="D292" s="174">
        <f t="shared" si="84"/>
        <v>21400</v>
      </c>
      <c r="E292" s="174">
        <v>21400</v>
      </c>
      <c r="F292" s="174">
        <v>8800</v>
      </c>
      <c r="G292" s="249"/>
      <c r="H292" s="185">
        <f t="shared" si="85"/>
        <v>21165.3</v>
      </c>
      <c r="I292" s="199">
        <v>21165.3</v>
      </c>
      <c r="J292" s="199">
        <v>8776.59</v>
      </c>
      <c r="K292" s="199"/>
      <c r="N292" s="72"/>
      <c r="O292" s="68"/>
      <c r="P292" s="69"/>
      <c r="Q292" s="71"/>
      <c r="R292" s="71"/>
      <c r="S292" s="71"/>
      <c r="T292" s="71"/>
      <c r="U292" s="70"/>
      <c r="V292" s="70"/>
    </row>
    <row r="293" spans="1:22" ht="12.95" customHeight="1" outlineLevel="1" x14ac:dyDescent="0.2">
      <c r="A293" s="321"/>
      <c r="B293" s="195" t="s">
        <v>340</v>
      </c>
      <c r="C293" s="196"/>
      <c r="D293" s="174">
        <f t="shared" si="84"/>
        <v>300</v>
      </c>
      <c r="E293" s="174">
        <v>300</v>
      </c>
      <c r="F293" s="174"/>
      <c r="G293" s="249"/>
      <c r="H293" s="185">
        <f t="shared" si="85"/>
        <v>185.41</v>
      </c>
      <c r="I293" s="199">
        <v>185.41</v>
      </c>
      <c r="J293" s="199"/>
      <c r="K293" s="199"/>
      <c r="N293" s="72"/>
      <c r="O293" s="68"/>
      <c r="P293" s="69"/>
      <c r="Q293" s="71"/>
      <c r="R293" s="71"/>
      <c r="S293" s="71"/>
      <c r="T293" s="71"/>
      <c r="U293" s="70"/>
      <c r="V293" s="70"/>
    </row>
    <row r="294" spans="1:22" ht="12.95" customHeight="1" outlineLevel="1" x14ac:dyDescent="0.2">
      <c r="A294" s="321"/>
      <c r="B294" s="195" t="s">
        <v>455</v>
      </c>
      <c r="C294" s="196"/>
      <c r="D294" s="174">
        <f t="shared" si="84"/>
        <v>348500</v>
      </c>
      <c r="E294" s="174">
        <v>348500</v>
      </c>
      <c r="F294" s="174">
        <v>262400</v>
      </c>
      <c r="G294" s="249"/>
      <c r="H294" s="185">
        <f t="shared" si="85"/>
        <v>348500</v>
      </c>
      <c r="I294" s="199">
        <v>348500</v>
      </c>
      <c r="J294" s="199">
        <v>262400</v>
      </c>
      <c r="K294" s="199"/>
      <c r="N294" s="72"/>
      <c r="O294" s="68"/>
      <c r="P294" s="69"/>
      <c r="Q294" s="71"/>
      <c r="R294" s="71"/>
      <c r="S294" s="71"/>
      <c r="T294" s="71"/>
      <c r="U294" s="70"/>
      <c r="V294" s="70"/>
    </row>
    <row r="295" spans="1:22" ht="12.95" customHeight="1" outlineLevel="1" x14ac:dyDescent="0.2">
      <c r="A295" s="322"/>
      <c r="B295" s="97" t="s">
        <v>339</v>
      </c>
      <c r="C295" s="196"/>
      <c r="D295" s="174">
        <f t="shared" si="84"/>
        <v>4300</v>
      </c>
      <c r="E295" s="174">
        <v>4300</v>
      </c>
      <c r="F295" s="174">
        <v>3300</v>
      </c>
      <c r="G295" s="249"/>
      <c r="H295" s="185">
        <f t="shared" si="85"/>
        <v>4322.6099999999997</v>
      </c>
      <c r="I295" s="199">
        <v>4322.6099999999997</v>
      </c>
      <c r="J295" s="199">
        <v>3300.21</v>
      </c>
      <c r="K295" s="199"/>
      <c r="N295" s="72"/>
      <c r="O295" s="68"/>
      <c r="P295" s="69"/>
      <c r="Q295" s="71"/>
      <c r="R295" s="71"/>
      <c r="S295" s="71"/>
      <c r="T295" s="71"/>
      <c r="U295" s="70"/>
      <c r="V295" s="70"/>
    </row>
    <row r="296" spans="1:22" ht="15" customHeight="1" outlineLevel="1" x14ac:dyDescent="0.2">
      <c r="A296" s="320" t="s">
        <v>67</v>
      </c>
      <c r="B296" s="203" t="s">
        <v>395</v>
      </c>
      <c r="C296" s="201" t="s">
        <v>19</v>
      </c>
      <c r="D296" s="202">
        <f t="shared" ref="D296:K296" si="86">SUM(D302+D301+D300+D297+D303+D304)</f>
        <v>765100</v>
      </c>
      <c r="E296" s="202">
        <f t="shared" si="86"/>
        <v>761200</v>
      </c>
      <c r="F296" s="202">
        <f t="shared" si="86"/>
        <v>475900</v>
      </c>
      <c r="G296" s="202">
        <f t="shared" si="86"/>
        <v>3900</v>
      </c>
      <c r="H296" s="202">
        <f t="shared" si="86"/>
        <v>759460.25</v>
      </c>
      <c r="I296" s="202">
        <f t="shared" si="86"/>
        <v>755560.25</v>
      </c>
      <c r="J296" s="202">
        <f t="shared" si="86"/>
        <v>475900.74</v>
      </c>
      <c r="K296" s="202">
        <f t="shared" si="86"/>
        <v>3900</v>
      </c>
      <c r="N296" s="72"/>
      <c r="O296" s="68"/>
      <c r="P296" s="69"/>
      <c r="Q296" s="71"/>
      <c r="R296" s="71"/>
      <c r="S296" s="71"/>
      <c r="T296" s="71"/>
      <c r="U296" s="70"/>
      <c r="V296" s="70"/>
    </row>
    <row r="297" spans="1:22" ht="12.95" customHeight="1" outlineLevel="1" x14ac:dyDescent="0.2">
      <c r="A297" s="321"/>
      <c r="B297" s="195" t="s">
        <v>341</v>
      </c>
      <c r="C297" s="196"/>
      <c r="D297" s="174">
        <f t="shared" ref="D297:K297" si="87">SUM(D298:D299)</f>
        <v>293300</v>
      </c>
      <c r="E297" s="174">
        <f t="shared" si="87"/>
        <v>289900</v>
      </c>
      <c r="F297" s="174">
        <f t="shared" si="87"/>
        <v>154400</v>
      </c>
      <c r="G297" s="174">
        <f t="shared" si="87"/>
        <v>3400</v>
      </c>
      <c r="H297" s="174">
        <f t="shared" si="87"/>
        <v>292080.82</v>
      </c>
      <c r="I297" s="174">
        <f t="shared" si="87"/>
        <v>288680.82</v>
      </c>
      <c r="J297" s="174">
        <f t="shared" si="87"/>
        <v>154400</v>
      </c>
      <c r="K297" s="174">
        <f t="shared" si="87"/>
        <v>3400</v>
      </c>
      <c r="N297" s="72"/>
      <c r="O297" s="68"/>
      <c r="P297" s="69"/>
      <c r="Q297" s="71"/>
      <c r="R297" s="71"/>
      <c r="S297" s="71"/>
      <c r="T297" s="71"/>
      <c r="U297" s="70"/>
      <c r="V297" s="70"/>
    </row>
    <row r="298" spans="1:22" ht="12.95" customHeight="1" outlineLevel="1" x14ac:dyDescent="0.2">
      <c r="A298" s="321"/>
      <c r="B298" s="168" t="s">
        <v>453</v>
      </c>
      <c r="C298" s="196"/>
      <c r="D298" s="110">
        <f t="shared" ref="D298:D304" si="88">SUM(G298+E298)</f>
        <v>280300</v>
      </c>
      <c r="E298" s="176">
        <v>276900</v>
      </c>
      <c r="F298" s="176">
        <v>146100</v>
      </c>
      <c r="G298" s="174">
        <v>3400</v>
      </c>
      <c r="H298" s="110">
        <f t="shared" ref="H298:H304" si="89">SUM(K298+I298)</f>
        <v>279125.3</v>
      </c>
      <c r="I298" s="176">
        <v>275725.3</v>
      </c>
      <c r="J298" s="176">
        <v>146100</v>
      </c>
      <c r="K298" s="174">
        <v>3400</v>
      </c>
      <c r="N298" s="72"/>
      <c r="O298" s="68"/>
      <c r="P298" s="69"/>
      <c r="Q298" s="71"/>
      <c r="R298" s="71"/>
      <c r="S298" s="71"/>
      <c r="T298" s="71"/>
      <c r="U298" s="70"/>
      <c r="V298" s="70"/>
    </row>
    <row r="299" spans="1:22" ht="12.95" customHeight="1" outlineLevel="1" x14ac:dyDescent="0.2">
      <c r="A299" s="321"/>
      <c r="B299" s="168" t="s">
        <v>446</v>
      </c>
      <c r="C299" s="196"/>
      <c r="D299" s="110">
        <f t="shared" si="88"/>
        <v>13000</v>
      </c>
      <c r="E299" s="176">
        <v>13000</v>
      </c>
      <c r="F299" s="176">
        <v>8300</v>
      </c>
      <c r="G299" s="174"/>
      <c r="H299" s="110">
        <f t="shared" si="89"/>
        <v>12955.52</v>
      </c>
      <c r="I299" s="176">
        <v>12955.52</v>
      </c>
      <c r="J299" s="176">
        <v>8300</v>
      </c>
      <c r="K299" s="174"/>
      <c r="N299" s="72"/>
      <c r="O299" s="68"/>
      <c r="P299" s="69"/>
      <c r="Q299" s="71"/>
      <c r="R299" s="71"/>
      <c r="S299" s="71"/>
      <c r="T299" s="71"/>
      <c r="U299" s="70"/>
      <c r="V299" s="70"/>
    </row>
    <row r="300" spans="1:22" ht="12.95" customHeight="1" outlineLevel="1" x14ac:dyDescent="0.2">
      <c r="A300" s="321"/>
      <c r="B300" s="195" t="s">
        <v>454</v>
      </c>
      <c r="C300" s="196"/>
      <c r="D300" s="174">
        <f t="shared" si="88"/>
        <v>56600</v>
      </c>
      <c r="E300" s="174">
        <v>56600</v>
      </c>
      <c r="F300" s="174">
        <v>19000</v>
      </c>
      <c r="G300" s="174"/>
      <c r="H300" s="174">
        <f t="shared" si="89"/>
        <v>56540.21</v>
      </c>
      <c r="I300" s="174">
        <v>56540.21</v>
      </c>
      <c r="J300" s="174">
        <v>18978.849999999999</v>
      </c>
      <c r="K300" s="174"/>
      <c r="N300" s="72"/>
      <c r="O300" s="68"/>
      <c r="P300" s="69"/>
      <c r="Q300" s="71"/>
      <c r="R300" s="71"/>
      <c r="S300" s="71"/>
      <c r="T300" s="71"/>
      <c r="U300" s="70"/>
      <c r="V300" s="70"/>
    </row>
    <row r="301" spans="1:22" ht="12.95" customHeight="1" outlineLevel="1" x14ac:dyDescent="0.2">
      <c r="A301" s="321"/>
      <c r="B301" s="195" t="s">
        <v>455</v>
      </c>
      <c r="C301" s="196"/>
      <c r="D301" s="174">
        <f t="shared" si="88"/>
        <v>395300</v>
      </c>
      <c r="E301" s="174">
        <v>394800</v>
      </c>
      <c r="F301" s="174">
        <v>296900</v>
      </c>
      <c r="G301" s="174">
        <v>500</v>
      </c>
      <c r="H301" s="174">
        <f t="shared" si="89"/>
        <v>395300</v>
      </c>
      <c r="I301" s="174">
        <v>394800</v>
      </c>
      <c r="J301" s="174">
        <v>296900</v>
      </c>
      <c r="K301" s="174">
        <v>500</v>
      </c>
      <c r="N301" s="72"/>
      <c r="O301" s="68"/>
      <c r="P301" s="69"/>
      <c r="Q301" s="71"/>
      <c r="R301" s="71"/>
      <c r="S301" s="71"/>
      <c r="T301" s="71"/>
      <c r="U301" s="70"/>
      <c r="V301" s="70"/>
    </row>
    <row r="302" spans="1:22" ht="12.95" customHeight="1" outlineLevel="1" x14ac:dyDescent="0.2">
      <c r="A302" s="321"/>
      <c r="B302" s="195" t="s">
        <v>340</v>
      </c>
      <c r="C302" s="196"/>
      <c r="D302" s="174">
        <f t="shared" si="88"/>
        <v>12600</v>
      </c>
      <c r="E302" s="174">
        <v>12600</v>
      </c>
      <c r="F302" s="174"/>
      <c r="G302" s="174"/>
      <c r="H302" s="174">
        <f t="shared" si="89"/>
        <v>8175.2</v>
      </c>
      <c r="I302" s="174">
        <v>8175.2</v>
      </c>
      <c r="J302" s="174"/>
      <c r="K302" s="174"/>
      <c r="N302" s="72"/>
      <c r="O302" s="68"/>
      <c r="P302" s="69"/>
      <c r="Q302" s="71"/>
      <c r="R302" s="71"/>
      <c r="S302" s="71"/>
      <c r="T302" s="71"/>
      <c r="U302" s="70"/>
      <c r="V302" s="70"/>
    </row>
    <row r="303" spans="1:22" ht="12.95" customHeight="1" outlineLevel="1" x14ac:dyDescent="0.2">
      <c r="A303" s="321"/>
      <c r="B303" s="97" t="s">
        <v>339</v>
      </c>
      <c r="C303" s="196"/>
      <c r="D303" s="174">
        <f t="shared" si="88"/>
        <v>6000</v>
      </c>
      <c r="E303" s="174">
        <v>6000</v>
      </c>
      <c r="F303" s="174">
        <v>4600</v>
      </c>
      <c r="G303" s="174"/>
      <c r="H303" s="174">
        <f t="shared" si="89"/>
        <v>6076.02</v>
      </c>
      <c r="I303" s="174">
        <v>6076.02</v>
      </c>
      <c r="J303" s="174">
        <v>4638.8900000000003</v>
      </c>
      <c r="K303" s="174"/>
      <c r="N303" s="72"/>
      <c r="O303" s="68"/>
      <c r="P303" s="69"/>
      <c r="Q303" s="71"/>
      <c r="R303" s="71"/>
      <c r="S303" s="71"/>
      <c r="T303" s="71"/>
      <c r="U303" s="70"/>
      <c r="V303" s="70"/>
    </row>
    <row r="304" spans="1:22" ht="12.95" customHeight="1" outlineLevel="1" x14ac:dyDescent="0.2">
      <c r="A304" s="322"/>
      <c r="B304" s="97" t="s">
        <v>457</v>
      </c>
      <c r="C304" s="196"/>
      <c r="D304" s="174">
        <f t="shared" si="88"/>
        <v>1300</v>
      </c>
      <c r="E304" s="174">
        <v>1300</v>
      </c>
      <c r="F304" s="174">
        <v>1000</v>
      </c>
      <c r="G304" s="174"/>
      <c r="H304" s="174">
        <f t="shared" si="89"/>
        <v>1288</v>
      </c>
      <c r="I304" s="174">
        <v>1288</v>
      </c>
      <c r="J304" s="174">
        <v>983</v>
      </c>
      <c r="K304" s="174"/>
      <c r="N304" s="72"/>
      <c r="O304" s="68"/>
      <c r="P304" s="69"/>
      <c r="Q304" s="71"/>
      <c r="R304" s="71"/>
      <c r="S304" s="71"/>
      <c r="T304" s="71"/>
      <c r="U304" s="70"/>
      <c r="V304" s="70"/>
    </row>
    <row r="305" spans="1:22" ht="15" customHeight="1" outlineLevel="1" x14ac:dyDescent="0.2">
      <c r="A305" s="320" t="s">
        <v>79</v>
      </c>
      <c r="B305" s="203" t="s">
        <v>397</v>
      </c>
      <c r="C305" s="201" t="s">
        <v>19</v>
      </c>
      <c r="D305" s="202">
        <f t="shared" ref="D305:K305" si="90">SUM(D310+D309+D306+D311)</f>
        <v>293500</v>
      </c>
      <c r="E305" s="202">
        <f t="shared" si="90"/>
        <v>293500</v>
      </c>
      <c r="F305" s="202">
        <f t="shared" si="90"/>
        <v>179500</v>
      </c>
      <c r="G305" s="205">
        <f t="shared" si="90"/>
        <v>0</v>
      </c>
      <c r="H305" s="202">
        <f t="shared" si="90"/>
        <v>292521.98</v>
      </c>
      <c r="I305" s="202">
        <f t="shared" si="90"/>
        <v>292521.98</v>
      </c>
      <c r="J305" s="202">
        <f t="shared" si="90"/>
        <v>179301.93</v>
      </c>
      <c r="K305" s="205">
        <f t="shared" si="90"/>
        <v>0</v>
      </c>
      <c r="N305" s="72"/>
      <c r="O305" s="68"/>
      <c r="P305" s="69"/>
      <c r="Q305" s="71"/>
      <c r="R305" s="71"/>
      <c r="S305" s="71"/>
      <c r="T305" s="71"/>
      <c r="U305" s="70"/>
      <c r="V305" s="70"/>
    </row>
    <row r="306" spans="1:22" ht="12.95" customHeight="1" outlineLevel="1" x14ac:dyDescent="0.2">
      <c r="A306" s="321"/>
      <c r="B306" s="195" t="s">
        <v>341</v>
      </c>
      <c r="C306" s="196"/>
      <c r="D306" s="174">
        <f>SUM(D307:D308)</f>
        <v>171000</v>
      </c>
      <c r="E306" s="174">
        <f>SUM(E307:E308)</f>
        <v>171000</v>
      </c>
      <c r="F306" s="174">
        <f>SUM(F307:F308)</f>
        <v>94000</v>
      </c>
      <c r="G306" s="177"/>
      <c r="H306" s="174">
        <f>SUM(H307:H308)</f>
        <v>170057.96</v>
      </c>
      <c r="I306" s="174">
        <f>SUM(I307:I308)</f>
        <v>170057.96</v>
      </c>
      <c r="J306" s="174">
        <f>SUM(J307:J308)</f>
        <v>93825.93</v>
      </c>
      <c r="K306" s="177"/>
      <c r="N306" s="72"/>
      <c r="O306" s="68"/>
      <c r="P306" s="69"/>
      <c r="Q306" s="71"/>
      <c r="R306" s="71"/>
      <c r="S306" s="71"/>
      <c r="T306" s="71"/>
      <c r="U306" s="70"/>
      <c r="V306" s="70"/>
    </row>
    <row r="307" spans="1:22" ht="12.95" customHeight="1" outlineLevel="1" x14ac:dyDescent="0.2">
      <c r="A307" s="321"/>
      <c r="B307" s="168" t="s">
        <v>453</v>
      </c>
      <c r="C307" s="196"/>
      <c r="D307" s="110">
        <f>SUM(G307+E307)</f>
        <v>169000</v>
      </c>
      <c r="E307" s="176">
        <v>169000</v>
      </c>
      <c r="F307" s="176">
        <v>92600</v>
      </c>
      <c r="G307" s="177"/>
      <c r="H307" s="110">
        <f>SUM(K307+I307)</f>
        <v>168060.61</v>
      </c>
      <c r="I307" s="176">
        <v>168060.61</v>
      </c>
      <c r="J307" s="176">
        <v>92453.2</v>
      </c>
      <c r="K307" s="177"/>
      <c r="N307" s="72"/>
      <c r="O307" s="68"/>
      <c r="P307" s="69"/>
      <c r="Q307" s="71"/>
      <c r="R307" s="71"/>
      <c r="S307" s="71"/>
      <c r="T307" s="71"/>
      <c r="U307" s="70"/>
      <c r="V307" s="70"/>
    </row>
    <row r="308" spans="1:22" ht="12.95" customHeight="1" outlineLevel="1" x14ac:dyDescent="0.2">
      <c r="A308" s="321"/>
      <c r="B308" s="168" t="s">
        <v>446</v>
      </c>
      <c r="C308" s="196"/>
      <c r="D308" s="110">
        <f>SUM(G308+E308)</f>
        <v>2000</v>
      </c>
      <c r="E308" s="176">
        <v>2000</v>
      </c>
      <c r="F308" s="176">
        <v>1400</v>
      </c>
      <c r="G308" s="177"/>
      <c r="H308" s="110">
        <f>SUM(K308+I308)</f>
        <v>1997.35</v>
      </c>
      <c r="I308" s="176">
        <v>1997.35</v>
      </c>
      <c r="J308" s="176">
        <v>1372.73</v>
      </c>
      <c r="K308" s="177"/>
      <c r="N308" s="72"/>
      <c r="O308" s="68"/>
      <c r="P308" s="69"/>
      <c r="Q308" s="71"/>
      <c r="R308" s="71"/>
      <c r="S308" s="71"/>
      <c r="T308" s="71"/>
      <c r="U308" s="70"/>
      <c r="V308" s="70"/>
    </row>
    <row r="309" spans="1:22" ht="12.95" customHeight="1" outlineLevel="1" x14ac:dyDescent="0.2">
      <c r="A309" s="321"/>
      <c r="B309" s="195" t="s">
        <v>454</v>
      </c>
      <c r="C309" s="196"/>
      <c r="D309" s="174">
        <f>SUM(G309+E309)</f>
        <v>14000</v>
      </c>
      <c r="E309" s="174">
        <v>14000</v>
      </c>
      <c r="F309" s="174">
        <v>5000</v>
      </c>
      <c r="G309" s="177"/>
      <c r="H309" s="174">
        <f>SUM(K309+I309)</f>
        <v>13990.29</v>
      </c>
      <c r="I309" s="174">
        <v>13990.29</v>
      </c>
      <c r="J309" s="174">
        <v>4976.59</v>
      </c>
      <c r="K309" s="177"/>
      <c r="N309" s="72"/>
      <c r="O309" s="68"/>
      <c r="P309" s="69"/>
      <c r="Q309" s="71"/>
      <c r="R309" s="71"/>
      <c r="S309" s="71"/>
      <c r="T309" s="71"/>
      <c r="U309" s="70"/>
      <c r="V309" s="70"/>
    </row>
    <row r="310" spans="1:22" ht="12.95" customHeight="1" outlineLevel="1" x14ac:dyDescent="0.2">
      <c r="A310" s="321"/>
      <c r="B310" s="195" t="s">
        <v>455</v>
      </c>
      <c r="C310" s="196"/>
      <c r="D310" s="174">
        <f>SUM(G310+E310)</f>
        <v>105200</v>
      </c>
      <c r="E310" s="174">
        <v>105200</v>
      </c>
      <c r="F310" s="174">
        <v>78000</v>
      </c>
      <c r="G310" s="177"/>
      <c r="H310" s="174">
        <f>SUM(K310+I310)</f>
        <v>105200</v>
      </c>
      <c r="I310" s="174">
        <v>105200</v>
      </c>
      <c r="J310" s="174">
        <v>78000</v>
      </c>
      <c r="K310" s="177"/>
      <c r="N310" s="72"/>
      <c r="O310" s="68"/>
      <c r="P310" s="69"/>
      <c r="Q310" s="71"/>
      <c r="R310" s="71"/>
      <c r="S310" s="71"/>
      <c r="T310" s="71"/>
      <c r="U310" s="70"/>
      <c r="V310" s="70"/>
    </row>
    <row r="311" spans="1:22" ht="12.95" customHeight="1" outlineLevel="1" x14ac:dyDescent="0.2">
      <c r="A311" s="322"/>
      <c r="B311" s="97" t="s">
        <v>339</v>
      </c>
      <c r="C311" s="196"/>
      <c r="D311" s="174">
        <f>SUM(G311+E311)</f>
        <v>3300</v>
      </c>
      <c r="E311" s="174">
        <v>3300</v>
      </c>
      <c r="F311" s="174">
        <v>2500</v>
      </c>
      <c r="G311" s="177"/>
      <c r="H311" s="174">
        <f>SUM(K311+I311)</f>
        <v>3273.73</v>
      </c>
      <c r="I311" s="174">
        <v>3273.73</v>
      </c>
      <c r="J311" s="174">
        <v>2499.41</v>
      </c>
      <c r="K311" s="177"/>
      <c r="N311" s="72"/>
      <c r="O311" s="68"/>
      <c r="P311" s="69"/>
      <c r="Q311" s="71"/>
      <c r="R311" s="71"/>
      <c r="S311" s="71"/>
      <c r="T311" s="71"/>
      <c r="U311" s="70"/>
      <c r="V311" s="70"/>
    </row>
    <row r="312" spans="1:22" ht="15" customHeight="1" outlineLevel="1" x14ac:dyDescent="0.2">
      <c r="A312" s="320" t="s">
        <v>458</v>
      </c>
      <c r="B312" s="203" t="s">
        <v>399</v>
      </c>
      <c r="C312" s="201" t="s">
        <v>19</v>
      </c>
      <c r="D312" s="202">
        <f t="shared" ref="D312:K312" si="91">SUM(D318+D317+D316+D313+D319)</f>
        <v>312600</v>
      </c>
      <c r="E312" s="202">
        <f t="shared" si="91"/>
        <v>312600</v>
      </c>
      <c r="F312" s="202">
        <f t="shared" si="91"/>
        <v>195300</v>
      </c>
      <c r="G312" s="205">
        <f t="shared" si="91"/>
        <v>0</v>
      </c>
      <c r="H312" s="202">
        <f t="shared" si="91"/>
        <v>306269.48000000004</v>
      </c>
      <c r="I312" s="202">
        <f t="shared" si="91"/>
        <v>306269.48000000004</v>
      </c>
      <c r="J312" s="202">
        <f t="shared" si="91"/>
        <v>194995.46</v>
      </c>
      <c r="K312" s="205">
        <f t="shared" si="91"/>
        <v>0</v>
      </c>
      <c r="N312" s="72"/>
      <c r="O312" s="68"/>
      <c r="P312" s="69"/>
      <c r="Q312" s="71"/>
      <c r="R312" s="71"/>
      <c r="S312" s="71"/>
      <c r="T312" s="71"/>
      <c r="U312" s="70"/>
      <c r="V312" s="70"/>
    </row>
    <row r="313" spans="1:22" ht="12.95" customHeight="1" outlineLevel="1" x14ac:dyDescent="0.2">
      <c r="A313" s="321"/>
      <c r="B313" s="195" t="s">
        <v>341</v>
      </c>
      <c r="C313" s="196"/>
      <c r="D313" s="174">
        <f>SUM(D314:D315)</f>
        <v>123100</v>
      </c>
      <c r="E313" s="174">
        <f>SUM(E314:E315)</f>
        <v>123100</v>
      </c>
      <c r="F313" s="174">
        <f>SUM(F314:F315)</f>
        <v>73300</v>
      </c>
      <c r="G313" s="177"/>
      <c r="H313" s="174">
        <f>SUM(H314:H315)</f>
        <v>117122.79000000001</v>
      </c>
      <c r="I313" s="174">
        <f>SUM(I314:I315)</f>
        <v>117122.79000000001</v>
      </c>
      <c r="J313" s="174">
        <f>SUM(J314:J315)</f>
        <v>73027.31</v>
      </c>
      <c r="K313" s="177"/>
      <c r="N313" s="72"/>
      <c r="O313" s="68"/>
      <c r="P313" s="69"/>
      <c r="Q313" s="71"/>
      <c r="R313" s="71"/>
      <c r="S313" s="71"/>
      <c r="T313" s="71"/>
      <c r="U313" s="70"/>
      <c r="V313" s="70"/>
    </row>
    <row r="314" spans="1:22" ht="12.95" customHeight="1" outlineLevel="1" x14ac:dyDescent="0.2">
      <c r="A314" s="321"/>
      <c r="B314" s="168" t="s">
        <v>453</v>
      </c>
      <c r="C314" s="196"/>
      <c r="D314" s="110">
        <f t="shared" ref="D314:D319" si="92">SUM(G314+E314)</f>
        <v>119200</v>
      </c>
      <c r="E314" s="176">
        <v>119200</v>
      </c>
      <c r="F314" s="176">
        <v>71200</v>
      </c>
      <c r="G314" s="177"/>
      <c r="H314" s="110">
        <f t="shared" ref="H314:H319" si="93">SUM(K314+I314)</f>
        <v>113787.41</v>
      </c>
      <c r="I314" s="176">
        <v>113787.41</v>
      </c>
      <c r="J314" s="176">
        <v>71200</v>
      </c>
      <c r="K314" s="177"/>
      <c r="N314" s="72"/>
      <c r="O314" s="68"/>
      <c r="P314" s="69"/>
      <c r="Q314" s="71"/>
      <c r="R314" s="71"/>
      <c r="S314" s="71"/>
      <c r="T314" s="71"/>
      <c r="U314" s="70"/>
      <c r="V314" s="70"/>
    </row>
    <row r="315" spans="1:22" ht="12.95" customHeight="1" outlineLevel="1" x14ac:dyDescent="0.2">
      <c r="A315" s="321"/>
      <c r="B315" s="168" t="s">
        <v>446</v>
      </c>
      <c r="C315" s="196"/>
      <c r="D315" s="110">
        <f t="shared" si="92"/>
        <v>3900</v>
      </c>
      <c r="E315" s="176">
        <v>3900</v>
      </c>
      <c r="F315" s="176">
        <v>2100</v>
      </c>
      <c r="G315" s="177"/>
      <c r="H315" s="110">
        <f t="shared" si="93"/>
        <v>3335.38</v>
      </c>
      <c r="I315" s="176">
        <v>3335.38</v>
      </c>
      <c r="J315" s="176">
        <v>1827.31</v>
      </c>
      <c r="K315" s="177"/>
      <c r="N315" s="72"/>
      <c r="O315" s="68"/>
      <c r="P315" s="69"/>
      <c r="Q315" s="71"/>
      <c r="R315" s="71"/>
      <c r="S315" s="71"/>
      <c r="T315" s="71"/>
      <c r="U315" s="70"/>
      <c r="V315" s="70"/>
    </row>
    <row r="316" spans="1:22" ht="12.95" customHeight="1" outlineLevel="1" x14ac:dyDescent="0.2">
      <c r="A316" s="321"/>
      <c r="B316" s="195" t="s">
        <v>454</v>
      </c>
      <c r="C316" s="196"/>
      <c r="D316" s="174">
        <f t="shared" si="92"/>
        <v>18400</v>
      </c>
      <c r="E316" s="174">
        <v>18400</v>
      </c>
      <c r="F316" s="174"/>
      <c r="G316" s="177"/>
      <c r="H316" s="174">
        <f t="shared" si="93"/>
        <v>18400</v>
      </c>
      <c r="I316" s="174">
        <v>18400</v>
      </c>
      <c r="J316" s="174"/>
      <c r="K316" s="177"/>
      <c r="N316" s="72"/>
      <c r="O316" s="68"/>
      <c r="P316" s="69"/>
      <c r="Q316" s="71"/>
      <c r="R316" s="71"/>
      <c r="S316" s="71"/>
      <c r="T316" s="71"/>
      <c r="U316" s="70"/>
      <c r="V316" s="70"/>
    </row>
    <row r="317" spans="1:22" ht="12.95" customHeight="1" outlineLevel="1" x14ac:dyDescent="0.2">
      <c r="A317" s="321"/>
      <c r="B317" s="195" t="s">
        <v>455</v>
      </c>
      <c r="C317" s="196"/>
      <c r="D317" s="174">
        <f t="shared" si="92"/>
        <v>161600</v>
      </c>
      <c r="E317" s="174">
        <v>161600</v>
      </c>
      <c r="F317" s="174">
        <v>119700</v>
      </c>
      <c r="G317" s="177"/>
      <c r="H317" s="174">
        <f t="shared" si="93"/>
        <v>161600</v>
      </c>
      <c r="I317" s="174">
        <v>161600</v>
      </c>
      <c r="J317" s="174">
        <v>119700</v>
      </c>
      <c r="K317" s="177"/>
      <c r="N317" s="72"/>
      <c r="O317" s="68"/>
      <c r="P317" s="69"/>
      <c r="Q317" s="71"/>
      <c r="R317" s="71"/>
      <c r="S317" s="71"/>
      <c r="T317" s="71"/>
      <c r="U317" s="70"/>
      <c r="V317" s="70"/>
    </row>
    <row r="318" spans="1:22" ht="12.95" customHeight="1" outlineLevel="1" x14ac:dyDescent="0.2">
      <c r="A318" s="321"/>
      <c r="B318" s="195" t="s">
        <v>340</v>
      </c>
      <c r="C318" s="196"/>
      <c r="D318" s="174">
        <f t="shared" si="92"/>
        <v>6500</v>
      </c>
      <c r="E318" s="174">
        <v>6500</v>
      </c>
      <c r="F318" s="174"/>
      <c r="G318" s="177"/>
      <c r="H318" s="174">
        <f t="shared" si="93"/>
        <v>6175.87</v>
      </c>
      <c r="I318" s="174">
        <v>6175.87</v>
      </c>
      <c r="J318" s="174"/>
      <c r="K318" s="177"/>
      <c r="N318" s="72"/>
      <c r="O318" s="68"/>
      <c r="P318" s="69"/>
      <c r="Q318" s="71"/>
      <c r="R318" s="71"/>
      <c r="S318" s="71"/>
      <c r="T318" s="71"/>
      <c r="U318" s="70"/>
      <c r="V318" s="70"/>
    </row>
    <row r="319" spans="1:22" ht="12.95" customHeight="1" outlineLevel="1" x14ac:dyDescent="0.2">
      <c r="A319" s="322"/>
      <c r="B319" s="97" t="s">
        <v>339</v>
      </c>
      <c r="C319" s="196"/>
      <c r="D319" s="174">
        <f t="shared" si="92"/>
        <v>3000</v>
      </c>
      <c r="E319" s="174">
        <v>3000</v>
      </c>
      <c r="F319" s="174">
        <v>2300</v>
      </c>
      <c r="G319" s="177"/>
      <c r="H319" s="174">
        <f t="shared" si="93"/>
        <v>2970.82</v>
      </c>
      <c r="I319" s="174">
        <v>2970.82</v>
      </c>
      <c r="J319" s="174">
        <v>2268.15</v>
      </c>
      <c r="K319" s="177"/>
      <c r="N319" s="72"/>
      <c r="O319" s="68"/>
      <c r="P319" s="69"/>
      <c r="Q319" s="71"/>
      <c r="R319" s="71"/>
      <c r="S319" s="71"/>
      <c r="T319" s="71"/>
      <c r="U319" s="70"/>
      <c r="V319" s="70"/>
    </row>
    <row r="320" spans="1:22" ht="15" customHeight="1" outlineLevel="1" x14ac:dyDescent="0.2">
      <c r="A320" s="320" t="s">
        <v>459</v>
      </c>
      <c r="B320" s="203" t="s">
        <v>401</v>
      </c>
      <c r="C320" s="201" t="s">
        <v>19</v>
      </c>
      <c r="D320" s="202">
        <f t="shared" ref="D320:K320" si="94">SUM(D325+D324+D321+D326)</f>
        <v>336900</v>
      </c>
      <c r="E320" s="202">
        <f t="shared" si="94"/>
        <v>336900</v>
      </c>
      <c r="F320" s="202">
        <f t="shared" si="94"/>
        <v>220900</v>
      </c>
      <c r="G320" s="205">
        <f t="shared" si="94"/>
        <v>0</v>
      </c>
      <c r="H320" s="202">
        <f t="shared" si="94"/>
        <v>334939.75</v>
      </c>
      <c r="I320" s="202">
        <f t="shared" si="94"/>
        <v>334939.75</v>
      </c>
      <c r="J320" s="202">
        <f t="shared" si="94"/>
        <v>220915.88</v>
      </c>
      <c r="K320" s="205">
        <f t="shared" si="94"/>
        <v>0</v>
      </c>
      <c r="N320" s="72"/>
      <c r="O320" s="68"/>
      <c r="P320" s="69"/>
      <c r="Q320" s="71"/>
      <c r="R320" s="71"/>
      <c r="S320" s="71"/>
      <c r="T320" s="71"/>
      <c r="U320" s="70"/>
      <c r="V320" s="70"/>
    </row>
    <row r="321" spans="1:22" ht="12.95" customHeight="1" outlineLevel="1" x14ac:dyDescent="0.2">
      <c r="A321" s="321"/>
      <c r="B321" s="195" t="s">
        <v>341</v>
      </c>
      <c r="C321" s="196"/>
      <c r="D321" s="174">
        <f>SUM(D322:D323)</f>
        <v>146300</v>
      </c>
      <c r="E321" s="174">
        <f>SUM(E322:E323)</f>
        <v>146300</v>
      </c>
      <c r="F321" s="174">
        <f>SUM(F322:F323)</f>
        <v>78800</v>
      </c>
      <c r="G321" s="177"/>
      <c r="H321" s="174">
        <f>SUM(H322:H323)</f>
        <v>146262.98000000001</v>
      </c>
      <c r="I321" s="174">
        <f>SUM(I322:I323)</f>
        <v>146262.98000000001</v>
      </c>
      <c r="J321" s="174">
        <f>SUM(J322:J323)</f>
        <v>78721.78</v>
      </c>
      <c r="K321" s="177"/>
      <c r="N321" s="72"/>
      <c r="O321" s="68"/>
      <c r="P321" s="69"/>
      <c r="Q321" s="71"/>
      <c r="R321" s="71"/>
      <c r="S321" s="71"/>
      <c r="T321" s="71"/>
      <c r="U321" s="70"/>
      <c r="V321" s="70"/>
    </row>
    <row r="322" spans="1:22" ht="12.95" customHeight="1" outlineLevel="1" x14ac:dyDescent="0.2">
      <c r="A322" s="321"/>
      <c r="B322" s="168" t="s">
        <v>453</v>
      </c>
      <c r="C322" s="196"/>
      <c r="D322" s="110">
        <f>SUM(G322+E322)</f>
        <v>141800</v>
      </c>
      <c r="E322" s="176">
        <v>141800</v>
      </c>
      <c r="F322" s="176">
        <v>75800</v>
      </c>
      <c r="G322" s="177"/>
      <c r="H322" s="110">
        <f>SUM(K322+I322)</f>
        <v>141779.51</v>
      </c>
      <c r="I322" s="176">
        <v>141779.51</v>
      </c>
      <c r="J322" s="176">
        <v>75766.39</v>
      </c>
      <c r="K322" s="177"/>
      <c r="N322" s="72"/>
      <c r="O322" s="68"/>
      <c r="P322" s="69"/>
      <c r="Q322" s="71"/>
      <c r="R322" s="71"/>
      <c r="S322" s="71"/>
      <c r="T322" s="71"/>
      <c r="U322" s="70"/>
      <c r="V322" s="70"/>
    </row>
    <row r="323" spans="1:22" ht="12.95" customHeight="1" outlineLevel="1" x14ac:dyDescent="0.2">
      <c r="A323" s="321"/>
      <c r="B323" s="168" t="s">
        <v>446</v>
      </c>
      <c r="C323" s="196"/>
      <c r="D323" s="110">
        <f>SUM(G323+E323)</f>
        <v>4500</v>
      </c>
      <c r="E323" s="176">
        <v>4500</v>
      </c>
      <c r="F323" s="176">
        <v>3000</v>
      </c>
      <c r="G323" s="177"/>
      <c r="H323" s="110">
        <f>SUM(K323+I323)</f>
        <v>4483.47</v>
      </c>
      <c r="I323" s="176">
        <v>4483.47</v>
      </c>
      <c r="J323" s="176">
        <v>2955.39</v>
      </c>
      <c r="K323" s="177"/>
      <c r="N323" s="72"/>
      <c r="O323" s="68"/>
      <c r="P323" s="69"/>
      <c r="Q323" s="71"/>
      <c r="R323" s="71"/>
      <c r="S323" s="71"/>
      <c r="T323" s="71"/>
      <c r="U323" s="70"/>
      <c r="V323" s="70"/>
    </row>
    <row r="324" spans="1:22" ht="12.95" customHeight="1" outlineLevel="1" x14ac:dyDescent="0.2">
      <c r="A324" s="321"/>
      <c r="B324" s="195" t="s">
        <v>455</v>
      </c>
      <c r="C324" s="196"/>
      <c r="D324" s="174">
        <f>SUM(G324+E324)</f>
        <v>185600</v>
      </c>
      <c r="E324" s="174">
        <v>185600</v>
      </c>
      <c r="F324" s="174">
        <v>139800</v>
      </c>
      <c r="G324" s="177"/>
      <c r="H324" s="174">
        <f>SUM(K324+I324)</f>
        <v>185600</v>
      </c>
      <c r="I324" s="174">
        <v>185600</v>
      </c>
      <c r="J324" s="174">
        <v>139845.06</v>
      </c>
      <c r="K324" s="177"/>
      <c r="N324" s="72"/>
      <c r="O324" s="68"/>
      <c r="P324" s="69"/>
      <c r="Q324" s="71"/>
      <c r="R324" s="71"/>
      <c r="S324" s="71"/>
      <c r="T324" s="71"/>
      <c r="U324" s="70"/>
      <c r="V324" s="70"/>
    </row>
    <row r="325" spans="1:22" ht="12.95" customHeight="1" outlineLevel="1" x14ac:dyDescent="0.2">
      <c r="A325" s="321"/>
      <c r="B325" s="195" t="s">
        <v>340</v>
      </c>
      <c r="C325" s="196"/>
      <c r="D325" s="174">
        <f>SUM(G325+E325)</f>
        <v>2000</v>
      </c>
      <c r="E325" s="174">
        <v>2000</v>
      </c>
      <c r="F325" s="174"/>
      <c r="G325" s="177"/>
      <c r="H325" s="174">
        <f>SUM(K325+I325)</f>
        <v>0</v>
      </c>
      <c r="I325" s="174"/>
      <c r="J325" s="174"/>
      <c r="K325" s="177"/>
      <c r="N325" s="72"/>
      <c r="O325" s="68"/>
      <c r="P325" s="69"/>
      <c r="Q325" s="71"/>
      <c r="R325" s="71"/>
      <c r="S325" s="71"/>
      <c r="T325" s="71"/>
      <c r="U325" s="70"/>
      <c r="V325" s="70"/>
    </row>
    <row r="326" spans="1:22" ht="12.95" customHeight="1" outlineLevel="1" x14ac:dyDescent="0.2">
      <c r="A326" s="322"/>
      <c r="B326" s="97" t="s">
        <v>339</v>
      </c>
      <c r="C326" s="196"/>
      <c r="D326" s="174">
        <f>SUM(G326+E326)</f>
        <v>3000</v>
      </c>
      <c r="E326" s="174">
        <v>3000</v>
      </c>
      <c r="F326" s="174">
        <v>2300</v>
      </c>
      <c r="G326" s="177"/>
      <c r="H326" s="174">
        <f>SUM(K326+I326)</f>
        <v>3076.77</v>
      </c>
      <c r="I326" s="174">
        <v>3076.77</v>
      </c>
      <c r="J326" s="174">
        <v>2349.04</v>
      </c>
      <c r="K326" s="177"/>
      <c r="N326" s="72"/>
      <c r="O326" s="68"/>
      <c r="P326" s="69"/>
      <c r="Q326" s="71"/>
      <c r="R326" s="71"/>
      <c r="S326" s="71"/>
      <c r="T326" s="71"/>
      <c r="U326" s="70"/>
      <c r="V326" s="70"/>
    </row>
    <row r="327" spans="1:22" ht="15" customHeight="1" outlineLevel="1" x14ac:dyDescent="0.2">
      <c r="A327" s="320" t="s">
        <v>460</v>
      </c>
      <c r="B327" s="203" t="s">
        <v>403</v>
      </c>
      <c r="C327" s="201" t="s">
        <v>19</v>
      </c>
      <c r="D327" s="202">
        <f t="shared" ref="D327:K327" si="95">SUM(D333+D332+D331+D328+D334)</f>
        <v>446300</v>
      </c>
      <c r="E327" s="202">
        <f t="shared" si="95"/>
        <v>346300</v>
      </c>
      <c r="F327" s="202">
        <f t="shared" si="95"/>
        <v>229800</v>
      </c>
      <c r="G327" s="202">
        <f t="shared" si="95"/>
        <v>100000</v>
      </c>
      <c r="H327" s="202">
        <f t="shared" si="95"/>
        <v>440053.11000000004</v>
      </c>
      <c r="I327" s="202">
        <f t="shared" si="95"/>
        <v>340053.11000000004</v>
      </c>
      <c r="J327" s="202">
        <f t="shared" si="95"/>
        <v>227009.83000000002</v>
      </c>
      <c r="K327" s="202">
        <f t="shared" si="95"/>
        <v>100000</v>
      </c>
      <c r="N327" s="72"/>
      <c r="O327" s="68"/>
      <c r="P327" s="69"/>
      <c r="Q327" s="71"/>
      <c r="R327" s="71"/>
      <c r="S327" s="71"/>
      <c r="T327" s="71"/>
      <c r="U327" s="70"/>
      <c r="V327" s="70"/>
    </row>
    <row r="328" spans="1:22" ht="12.95" customHeight="1" outlineLevel="1" x14ac:dyDescent="0.2">
      <c r="A328" s="321"/>
      <c r="B328" s="195" t="s">
        <v>341</v>
      </c>
      <c r="C328" s="196"/>
      <c r="D328" s="174">
        <f t="shared" ref="D328:K328" si="96">SUM(D329:D330)</f>
        <v>250700</v>
      </c>
      <c r="E328" s="174">
        <f t="shared" si="96"/>
        <v>150700</v>
      </c>
      <c r="F328" s="174">
        <f t="shared" si="96"/>
        <v>94600</v>
      </c>
      <c r="G328" s="174">
        <f t="shared" si="96"/>
        <v>100000</v>
      </c>
      <c r="H328" s="174">
        <f t="shared" si="96"/>
        <v>246576.5</v>
      </c>
      <c r="I328" s="174">
        <f t="shared" si="96"/>
        <v>146576.5</v>
      </c>
      <c r="J328" s="174">
        <f t="shared" si="96"/>
        <v>91792.51</v>
      </c>
      <c r="K328" s="174">
        <f t="shared" si="96"/>
        <v>100000</v>
      </c>
      <c r="S328" s="71"/>
      <c r="T328" s="71"/>
      <c r="U328" s="70"/>
      <c r="V328" s="70"/>
    </row>
    <row r="329" spans="1:22" ht="12.95" customHeight="1" outlineLevel="1" x14ac:dyDescent="0.2">
      <c r="A329" s="321"/>
      <c r="B329" s="168" t="s">
        <v>453</v>
      </c>
      <c r="C329" s="196"/>
      <c r="D329" s="110">
        <f t="shared" ref="D329:D334" si="97">SUM(G329+E329)</f>
        <v>248300</v>
      </c>
      <c r="E329" s="176">
        <v>148300</v>
      </c>
      <c r="F329" s="176">
        <v>92800</v>
      </c>
      <c r="G329" s="176">
        <v>100000</v>
      </c>
      <c r="H329" s="110">
        <f t="shared" ref="H329:H334" si="98">SUM(K329+I329)</f>
        <v>244307.58</v>
      </c>
      <c r="I329" s="176">
        <v>144307.57999999999</v>
      </c>
      <c r="J329" s="176">
        <v>90057.54</v>
      </c>
      <c r="K329" s="176">
        <v>100000</v>
      </c>
      <c r="S329" s="71"/>
      <c r="T329" s="71"/>
      <c r="U329" s="70"/>
      <c r="V329" s="70"/>
    </row>
    <row r="330" spans="1:22" ht="12.95" customHeight="1" outlineLevel="1" x14ac:dyDescent="0.2">
      <c r="A330" s="321"/>
      <c r="B330" s="168" t="s">
        <v>446</v>
      </c>
      <c r="C330" s="196"/>
      <c r="D330" s="110">
        <f t="shared" si="97"/>
        <v>2400</v>
      </c>
      <c r="E330" s="176">
        <v>2400</v>
      </c>
      <c r="F330" s="176">
        <v>1800</v>
      </c>
      <c r="G330" s="174"/>
      <c r="H330" s="110">
        <f t="shared" si="98"/>
        <v>2268.92</v>
      </c>
      <c r="I330" s="176">
        <v>2268.92</v>
      </c>
      <c r="J330" s="176">
        <v>1734.97</v>
      </c>
      <c r="K330" s="174"/>
      <c r="S330" s="71"/>
      <c r="T330" s="71"/>
      <c r="U330" s="70"/>
      <c r="V330" s="70"/>
    </row>
    <row r="331" spans="1:22" ht="12.95" customHeight="1" outlineLevel="1" x14ac:dyDescent="0.2">
      <c r="A331" s="321"/>
      <c r="B331" s="195" t="s">
        <v>454</v>
      </c>
      <c r="C331" s="196"/>
      <c r="D331" s="174">
        <f t="shared" si="97"/>
        <v>17800</v>
      </c>
      <c r="E331" s="174">
        <v>17800</v>
      </c>
      <c r="F331" s="174">
        <v>5300</v>
      </c>
      <c r="G331" s="174"/>
      <c r="H331" s="174">
        <f t="shared" si="98"/>
        <v>17219.240000000002</v>
      </c>
      <c r="I331" s="174">
        <v>17219.240000000002</v>
      </c>
      <c r="J331" s="174">
        <v>5325.82</v>
      </c>
      <c r="K331" s="174"/>
      <c r="S331" s="71"/>
      <c r="T331" s="71"/>
      <c r="U331" s="70"/>
      <c r="V331" s="70"/>
    </row>
    <row r="332" spans="1:22" ht="12.95" customHeight="1" outlineLevel="1" x14ac:dyDescent="0.2">
      <c r="A332" s="321"/>
      <c r="B332" s="195" t="s">
        <v>455</v>
      </c>
      <c r="C332" s="196"/>
      <c r="D332" s="174">
        <f t="shared" si="97"/>
        <v>166900</v>
      </c>
      <c r="E332" s="174">
        <v>166900</v>
      </c>
      <c r="F332" s="174">
        <v>126600</v>
      </c>
      <c r="G332" s="174"/>
      <c r="H332" s="174">
        <f t="shared" si="98"/>
        <v>166900</v>
      </c>
      <c r="I332" s="174">
        <v>166900</v>
      </c>
      <c r="J332" s="174">
        <v>126610.49</v>
      </c>
      <c r="K332" s="174"/>
      <c r="S332" s="71"/>
      <c r="T332" s="71"/>
      <c r="U332" s="70"/>
      <c r="V332" s="70"/>
    </row>
    <row r="333" spans="1:22" ht="12.95" customHeight="1" outlineLevel="1" x14ac:dyDescent="0.2">
      <c r="A333" s="321"/>
      <c r="B333" s="195" t="s">
        <v>340</v>
      </c>
      <c r="C333" s="196"/>
      <c r="D333" s="174">
        <f t="shared" si="97"/>
        <v>6600</v>
      </c>
      <c r="E333" s="174">
        <v>6600</v>
      </c>
      <c r="F333" s="174"/>
      <c r="G333" s="174"/>
      <c r="H333" s="174">
        <f t="shared" si="98"/>
        <v>5059.91</v>
      </c>
      <c r="I333" s="174">
        <v>5059.91</v>
      </c>
      <c r="J333" s="174"/>
      <c r="K333" s="174"/>
      <c r="S333" s="71"/>
      <c r="T333" s="71"/>
      <c r="U333" s="70"/>
      <c r="V333" s="70"/>
    </row>
    <row r="334" spans="1:22" ht="12.95" customHeight="1" outlineLevel="1" x14ac:dyDescent="0.2">
      <c r="A334" s="322"/>
      <c r="B334" s="97" t="s">
        <v>339</v>
      </c>
      <c r="C334" s="196"/>
      <c r="D334" s="174">
        <f t="shared" si="97"/>
        <v>4300</v>
      </c>
      <c r="E334" s="174">
        <v>4300</v>
      </c>
      <c r="F334" s="174">
        <v>3300</v>
      </c>
      <c r="G334" s="174"/>
      <c r="H334" s="174">
        <f t="shared" si="98"/>
        <v>4297.46</v>
      </c>
      <c r="I334" s="174">
        <v>4297.46</v>
      </c>
      <c r="J334" s="174">
        <v>3281.01</v>
      </c>
      <c r="K334" s="174"/>
      <c r="S334" s="71"/>
      <c r="T334" s="71"/>
      <c r="U334" s="70"/>
      <c r="V334" s="70"/>
    </row>
    <row r="335" spans="1:22" ht="15" customHeight="1" outlineLevel="1" x14ac:dyDescent="0.2">
      <c r="A335" s="320" t="s">
        <v>461</v>
      </c>
      <c r="B335" s="203" t="s">
        <v>405</v>
      </c>
      <c r="C335" s="201" t="s">
        <v>19</v>
      </c>
      <c r="D335" s="202">
        <f t="shared" ref="D335:K335" si="99">SUM(D341+D340+D339+D336+D342)</f>
        <v>421800</v>
      </c>
      <c r="E335" s="202">
        <f t="shared" si="99"/>
        <v>421800</v>
      </c>
      <c r="F335" s="202">
        <f t="shared" si="99"/>
        <v>263400</v>
      </c>
      <c r="G335" s="205">
        <f t="shared" si="99"/>
        <v>0</v>
      </c>
      <c r="H335" s="202">
        <f t="shared" si="99"/>
        <v>419359.94999999995</v>
      </c>
      <c r="I335" s="202">
        <f t="shared" si="99"/>
        <v>419359.94999999995</v>
      </c>
      <c r="J335" s="202">
        <f t="shared" si="99"/>
        <v>262721.18</v>
      </c>
      <c r="K335" s="205">
        <f t="shared" si="99"/>
        <v>0</v>
      </c>
      <c r="S335" s="71"/>
      <c r="T335" s="71"/>
      <c r="U335" s="70"/>
      <c r="V335" s="70"/>
    </row>
    <row r="336" spans="1:22" ht="12.95" customHeight="1" outlineLevel="1" x14ac:dyDescent="0.2">
      <c r="A336" s="321"/>
      <c r="B336" s="195" t="s">
        <v>341</v>
      </c>
      <c r="C336" s="196"/>
      <c r="D336" s="174">
        <f>SUM(D337:D338)</f>
        <v>160600</v>
      </c>
      <c r="E336" s="174">
        <f>SUM(E337:E338)</f>
        <v>160600</v>
      </c>
      <c r="F336" s="174">
        <f>SUM(F337:F338)</f>
        <v>79500</v>
      </c>
      <c r="G336" s="177"/>
      <c r="H336" s="174">
        <f>SUM(H337:H338)</f>
        <v>159308.45000000001</v>
      </c>
      <c r="I336" s="174">
        <f>SUM(I337:I338)</f>
        <v>159308.45000000001</v>
      </c>
      <c r="J336" s="174">
        <f>SUM(J337:J338)</f>
        <v>78911.200000000012</v>
      </c>
      <c r="K336" s="177"/>
      <c r="S336" s="71"/>
      <c r="T336" s="71"/>
      <c r="U336" s="70"/>
      <c r="V336" s="70"/>
    </row>
    <row r="337" spans="1:22" ht="12.95" customHeight="1" outlineLevel="1" x14ac:dyDescent="0.2">
      <c r="A337" s="321"/>
      <c r="B337" s="168" t="s">
        <v>453</v>
      </c>
      <c r="C337" s="196"/>
      <c r="D337" s="110">
        <f t="shared" ref="D337:D342" si="100">SUM(G337+E337)</f>
        <v>157400</v>
      </c>
      <c r="E337" s="176">
        <v>157400</v>
      </c>
      <c r="F337" s="176">
        <v>77200</v>
      </c>
      <c r="G337" s="177"/>
      <c r="H337" s="110">
        <f t="shared" ref="H337:H342" si="101">SUM(K337+I337)</f>
        <v>156190.5</v>
      </c>
      <c r="I337" s="176">
        <v>156190.5</v>
      </c>
      <c r="J337" s="176">
        <v>76674.240000000005</v>
      </c>
      <c r="K337" s="177"/>
      <c r="S337" s="71"/>
      <c r="T337" s="71"/>
      <c r="U337" s="70"/>
      <c r="V337" s="70"/>
    </row>
    <row r="338" spans="1:22" ht="12.95" customHeight="1" outlineLevel="1" x14ac:dyDescent="0.2">
      <c r="A338" s="321"/>
      <c r="B338" s="168" t="s">
        <v>446</v>
      </c>
      <c r="C338" s="196"/>
      <c r="D338" s="110">
        <f t="shared" si="100"/>
        <v>3200</v>
      </c>
      <c r="E338" s="176">
        <v>3200</v>
      </c>
      <c r="F338" s="176">
        <v>2300</v>
      </c>
      <c r="G338" s="177"/>
      <c r="H338" s="110">
        <f t="shared" si="101"/>
        <v>3117.95</v>
      </c>
      <c r="I338" s="176">
        <v>3117.95</v>
      </c>
      <c r="J338" s="176">
        <v>2236.96</v>
      </c>
      <c r="K338" s="177"/>
      <c r="S338" s="71"/>
      <c r="T338" s="71"/>
      <c r="U338" s="70"/>
      <c r="V338" s="70"/>
    </row>
    <row r="339" spans="1:22" ht="12.95" customHeight="1" outlineLevel="1" x14ac:dyDescent="0.2">
      <c r="A339" s="321"/>
      <c r="B339" s="195" t="s">
        <v>454</v>
      </c>
      <c r="C339" s="196"/>
      <c r="D339" s="174">
        <f t="shared" si="100"/>
        <v>17700</v>
      </c>
      <c r="E339" s="174">
        <v>17700</v>
      </c>
      <c r="F339" s="174">
        <v>4600</v>
      </c>
      <c r="G339" s="177"/>
      <c r="H339" s="174">
        <f t="shared" si="101"/>
        <v>17514.650000000001</v>
      </c>
      <c r="I339" s="174">
        <v>17514.650000000001</v>
      </c>
      <c r="J339" s="174">
        <v>4520.55</v>
      </c>
      <c r="K339" s="177"/>
      <c r="S339" s="71"/>
      <c r="T339" s="71"/>
      <c r="U339" s="70"/>
      <c r="V339" s="70"/>
    </row>
    <row r="340" spans="1:22" ht="12.95" customHeight="1" outlineLevel="1" x14ac:dyDescent="0.2">
      <c r="A340" s="321"/>
      <c r="B340" s="195" t="s">
        <v>455</v>
      </c>
      <c r="C340" s="196"/>
      <c r="D340" s="174">
        <f t="shared" si="100"/>
        <v>238300</v>
      </c>
      <c r="E340" s="174">
        <v>238300</v>
      </c>
      <c r="F340" s="174">
        <v>176600</v>
      </c>
      <c r="G340" s="177"/>
      <c r="H340" s="174">
        <f t="shared" si="101"/>
        <v>238300</v>
      </c>
      <c r="I340" s="174">
        <v>238300</v>
      </c>
      <c r="J340" s="174">
        <v>176600</v>
      </c>
      <c r="K340" s="177"/>
      <c r="S340" s="71"/>
      <c r="T340" s="71"/>
      <c r="U340" s="70"/>
      <c r="V340" s="70"/>
    </row>
    <row r="341" spans="1:22" ht="12.95" customHeight="1" outlineLevel="1" x14ac:dyDescent="0.2">
      <c r="A341" s="321"/>
      <c r="B341" s="195" t="s">
        <v>340</v>
      </c>
      <c r="C341" s="196"/>
      <c r="D341" s="174">
        <f t="shared" si="100"/>
        <v>1700</v>
      </c>
      <c r="E341" s="174">
        <v>1700</v>
      </c>
      <c r="F341" s="174"/>
      <c r="G341" s="177"/>
      <c r="H341" s="174">
        <f t="shared" si="101"/>
        <v>714.24</v>
      </c>
      <c r="I341" s="174">
        <v>714.24</v>
      </c>
      <c r="J341" s="174"/>
      <c r="K341" s="177"/>
      <c r="S341" s="71"/>
      <c r="T341" s="71"/>
      <c r="U341" s="70"/>
      <c r="V341" s="70"/>
    </row>
    <row r="342" spans="1:22" ht="12.95" customHeight="1" outlineLevel="1" x14ac:dyDescent="0.2">
      <c r="A342" s="322"/>
      <c r="B342" s="97" t="s">
        <v>339</v>
      </c>
      <c r="C342" s="196"/>
      <c r="D342" s="174">
        <f t="shared" si="100"/>
        <v>3500</v>
      </c>
      <c r="E342" s="174">
        <v>3500</v>
      </c>
      <c r="F342" s="174">
        <v>2700</v>
      </c>
      <c r="G342" s="177"/>
      <c r="H342" s="174">
        <f t="shared" si="101"/>
        <v>3522.61</v>
      </c>
      <c r="I342" s="174">
        <v>3522.61</v>
      </c>
      <c r="J342" s="174">
        <v>2689.43</v>
      </c>
      <c r="K342" s="177"/>
      <c r="S342" s="71"/>
      <c r="T342" s="71"/>
      <c r="U342" s="70"/>
      <c r="V342" s="70"/>
    </row>
    <row r="343" spans="1:22" ht="15" customHeight="1" outlineLevel="1" x14ac:dyDescent="0.2">
      <c r="A343" s="320" t="s">
        <v>462</v>
      </c>
      <c r="B343" s="203" t="s">
        <v>415</v>
      </c>
      <c r="C343" s="201" t="s">
        <v>19</v>
      </c>
      <c r="D343" s="202">
        <f t="shared" ref="D343:K343" si="102">SUM(D348+D347+D344+D349)</f>
        <v>335800</v>
      </c>
      <c r="E343" s="202">
        <f t="shared" si="102"/>
        <v>335800</v>
      </c>
      <c r="F343" s="202">
        <f t="shared" si="102"/>
        <v>228300</v>
      </c>
      <c r="G343" s="205">
        <f t="shared" si="102"/>
        <v>0</v>
      </c>
      <c r="H343" s="202">
        <f t="shared" si="102"/>
        <v>334964.12</v>
      </c>
      <c r="I343" s="202">
        <f t="shared" si="102"/>
        <v>334964.12</v>
      </c>
      <c r="J343" s="202">
        <f t="shared" si="102"/>
        <v>228313.88999999998</v>
      </c>
      <c r="K343" s="205">
        <f t="shared" si="102"/>
        <v>0</v>
      </c>
      <c r="S343" s="71"/>
      <c r="T343" s="71"/>
      <c r="U343" s="70"/>
      <c r="V343" s="70"/>
    </row>
    <row r="344" spans="1:22" ht="12.95" customHeight="1" outlineLevel="1" x14ac:dyDescent="0.2">
      <c r="A344" s="321"/>
      <c r="B344" s="195" t="s">
        <v>341</v>
      </c>
      <c r="C344" s="196"/>
      <c r="D344" s="174">
        <f>SUM(D345:D346)</f>
        <v>147400</v>
      </c>
      <c r="E344" s="174">
        <f>SUM(E345:E346)</f>
        <v>147400</v>
      </c>
      <c r="F344" s="174">
        <f>SUM(F345:F346)</f>
        <v>87100</v>
      </c>
      <c r="G344" s="177"/>
      <c r="H344" s="174">
        <f>SUM(H345:H346)</f>
        <v>147253.29</v>
      </c>
      <c r="I344" s="174">
        <f>SUM(I345:I346)</f>
        <v>147253.29</v>
      </c>
      <c r="J344" s="174">
        <f>SUM(J345:J346)</f>
        <v>87108.160000000003</v>
      </c>
      <c r="K344" s="177"/>
      <c r="S344" s="71"/>
      <c r="T344" s="71"/>
      <c r="U344" s="70"/>
      <c r="V344" s="70"/>
    </row>
    <row r="345" spans="1:22" ht="12.95" customHeight="1" outlineLevel="1" x14ac:dyDescent="0.2">
      <c r="A345" s="321"/>
      <c r="B345" s="168" t="s">
        <v>453</v>
      </c>
      <c r="C345" s="196"/>
      <c r="D345" s="110">
        <f>SUM(G345+E345)</f>
        <v>144400</v>
      </c>
      <c r="E345" s="176">
        <v>144400</v>
      </c>
      <c r="F345" s="176">
        <v>85200</v>
      </c>
      <c r="G345" s="177"/>
      <c r="H345" s="110">
        <f>SUM(K345+I345)</f>
        <v>144253.29</v>
      </c>
      <c r="I345" s="176">
        <v>144253.29</v>
      </c>
      <c r="J345" s="176">
        <v>85192.94</v>
      </c>
      <c r="K345" s="177"/>
      <c r="S345" s="71"/>
      <c r="T345" s="71"/>
      <c r="U345" s="70"/>
      <c r="V345" s="70"/>
    </row>
    <row r="346" spans="1:22" ht="12.95" customHeight="1" outlineLevel="1" x14ac:dyDescent="0.2">
      <c r="A346" s="321"/>
      <c r="B346" s="168" t="s">
        <v>446</v>
      </c>
      <c r="C346" s="196"/>
      <c r="D346" s="110">
        <f>SUM(G346+E346)</f>
        <v>3000</v>
      </c>
      <c r="E346" s="176">
        <v>3000</v>
      </c>
      <c r="F346" s="176">
        <v>1900</v>
      </c>
      <c r="G346" s="177"/>
      <c r="H346" s="110">
        <f>SUM(K346+I346)</f>
        <v>3000</v>
      </c>
      <c r="I346" s="176">
        <v>3000</v>
      </c>
      <c r="J346" s="176">
        <v>1915.22</v>
      </c>
      <c r="K346" s="177"/>
      <c r="S346" s="71"/>
      <c r="T346" s="71"/>
      <c r="U346" s="70"/>
      <c r="V346" s="70"/>
    </row>
    <row r="347" spans="1:22" ht="12.95" customHeight="1" outlineLevel="1" x14ac:dyDescent="0.2">
      <c r="A347" s="321"/>
      <c r="B347" s="195" t="s">
        <v>455</v>
      </c>
      <c r="C347" s="196"/>
      <c r="D347" s="174">
        <f>SUM(G347+E347)</f>
        <v>183600</v>
      </c>
      <c r="E347" s="174">
        <v>183600</v>
      </c>
      <c r="F347" s="174">
        <v>138900</v>
      </c>
      <c r="G347" s="177"/>
      <c r="H347" s="174">
        <f>SUM(K347+I347)</f>
        <v>183600</v>
      </c>
      <c r="I347" s="174">
        <v>183600</v>
      </c>
      <c r="J347" s="174">
        <v>138887.4</v>
      </c>
      <c r="K347" s="177"/>
      <c r="S347" s="71"/>
      <c r="T347" s="71"/>
      <c r="U347" s="70"/>
      <c r="V347" s="70"/>
    </row>
    <row r="348" spans="1:22" ht="12.95" customHeight="1" outlineLevel="1" x14ac:dyDescent="0.2">
      <c r="A348" s="321"/>
      <c r="B348" s="195" t="s">
        <v>340</v>
      </c>
      <c r="C348" s="196"/>
      <c r="D348" s="174">
        <f>SUM(G348+E348)</f>
        <v>1800</v>
      </c>
      <c r="E348" s="174">
        <v>1800</v>
      </c>
      <c r="F348" s="174"/>
      <c r="G348" s="177"/>
      <c r="H348" s="174">
        <f>SUM(K348+I348)</f>
        <v>1074.28</v>
      </c>
      <c r="I348" s="174">
        <v>1074.28</v>
      </c>
      <c r="J348" s="174"/>
      <c r="K348" s="177"/>
      <c r="S348" s="71"/>
      <c r="T348" s="71"/>
      <c r="U348" s="70"/>
      <c r="V348" s="70"/>
    </row>
    <row r="349" spans="1:22" ht="12.95" customHeight="1" outlineLevel="1" x14ac:dyDescent="0.2">
      <c r="A349" s="322"/>
      <c r="B349" s="97" t="s">
        <v>339</v>
      </c>
      <c r="C349" s="196"/>
      <c r="D349" s="174">
        <f>SUM(G349+E349)</f>
        <v>3000</v>
      </c>
      <c r="E349" s="174">
        <v>3000</v>
      </c>
      <c r="F349" s="174">
        <v>2300</v>
      </c>
      <c r="G349" s="177"/>
      <c r="H349" s="174">
        <f>SUM(K349+I349)</f>
        <v>3036.55</v>
      </c>
      <c r="I349" s="174">
        <v>3036.55</v>
      </c>
      <c r="J349" s="174">
        <v>2318.33</v>
      </c>
      <c r="K349" s="177"/>
      <c r="S349" s="71"/>
      <c r="T349" s="71"/>
      <c r="U349" s="70"/>
      <c r="V349" s="70"/>
    </row>
    <row r="350" spans="1:22" ht="15" customHeight="1" outlineLevel="1" x14ac:dyDescent="0.2">
      <c r="A350" s="320" t="s">
        <v>463</v>
      </c>
      <c r="B350" s="203" t="s">
        <v>411</v>
      </c>
      <c r="C350" s="201" t="s">
        <v>19</v>
      </c>
      <c r="D350" s="202">
        <f t="shared" ref="D350:K350" si="103">SUM(D356+D355+D354+D351+D357+D358)</f>
        <v>404300</v>
      </c>
      <c r="E350" s="202">
        <f t="shared" si="103"/>
        <v>404300</v>
      </c>
      <c r="F350" s="202">
        <f t="shared" si="103"/>
        <v>268000</v>
      </c>
      <c r="G350" s="205">
        <f t="shared" si="103"/>
        <v>0</v>
      </c>
      <c r="H350" s="202">
        <f t="shared" si="103"/>
        <v>402063.56999999995</v>
      </c>
      <c r="I350" s="202">
        <f t="shared" si="103"/>
        <v>402063.56999999995</v>
      </c>
      <c r="J350" s="202">
        <f t="shared" si="103"/>
        <v>267958.18</v>
      </c>
      <c r="K350" s="205">
        <f t="shared" si="103"/>
        <v>0</v>
      </c>
      <c r="S350" s="71"/>
      <c r="T350" s="71"/>
      <c r="U350" s="70"/>
      <c r="V350" s="70"/>
    </row>
    <row r="351" spans="1:22" ht="12.95" customHeight="1" outlineLevel="1" x14ac:dyDescent="0.2">
      <c r="A351" s="321"/>
      <c r="B351" s="195" t="s">
        <v>341</v>
      </c>
      <c r="C351" s="196"/>
      <c r="D351" s="174">
        <f>SUM(D352:D353)</f>
        <v>132200</v>
      </c>
      <c r="E351" s="174">
        <f>SUM(E352:E353)</f>
        <v>132200</v>
      </c>
      <c r="F351" s="174">
        <f>SUM(F352:F353)</f>
        <v>73600</v>
      </c>
      <c r="G351" s="177"/>
      <c r="H351" s="174">
        <f>SUM(H352:H353)</f>
        <v>131936.16</v>
      </c>
      <c r="I351" s="174">
        <f>SUM(I352:I353)</f>
        <v>131936.16</v>
      </c>
      <c r="J351" s="174">
        <f>SUM(J352:J353)</f>
        <v>73588.11</v>
      </c>
      <c r="K351" s="177"/>
      <c r="S351" s="71"/>
      <c r="T351" s="71"/>
      <c r="U351" s="70"/>
      <c r="V351" s="70"/>
    </row>
    <row r="352" spans="1:22" ht="12.95" customHeight="1" outlineLevel="1" x14ac:dyDescent="0.2">
      <c r="A352" s="321"/>
      <c r="B352" s="168" t="s">
        <v>453</v>
      </c>
      <c r="C352" s="196"/>
      <c r="D352" s="110">
        <f t="shared" ref="D352:D358" si="104">SUM(G352+E352)</f>
        <v>130500</v>
      </c>
      <c r="E352" s="176">
        <v>130500</v>
      </c>
      <c r="F352" s="176">
        <v>72400</v>
      </c>
      <c r="G352" s="177"/>
      <c r="H352" s="110">
        <f t="shared" ref="H352:H358" si="105">SUM(K352+I352)</f>
        <v>130278.06</v>
      </c>
      <c r="I352" s="176">
        <v>130278.06</v>
      </c>
      <c r="J352" s="176">
        <v>72400</v>
      </c>
      <c r="K352" s="177"/>
      <c r="S352" s="71"/>
      <c r="T352" s="71"/>
      <c r="U352" s="70"/>
      <c r="V352" s="70"/>
    </row>
    <row r="353" spans="1:22" ht="12.95" customHeight="1" outlineLevel="1" x14ac:dyDescent="0.2">
      <c r="A353" s="321"/>
      <c r="B353" s="168" t="s">
        <v>446</v>
      </c>
      <c r="C353" s="196"/>
      <c r="D353" s="110">
        <f t="shared" si="104"/>
        <v>1700</v>
      </c>
      <c r="E353" s="176">
        <v>1700</v>
      </c>
      <c r="F353" s="176">
        <v>1200</v>
      </c>
      <c r="G353" s="177"/>
      <c r="H353" s="110">
        <f t="shared" si="105"/>
        <v>1658.1</v>
      </c>
      <c r="I353" s="176">
        <v>1658.1</v>
      </c>
      <c r="J353" s="176">
        <v>1188.1099999999999</v>
      </c>
      <c r="K353" s="177"/>
      <c r="S353" s="71"/>
      <c r="T353" s="71"/>
      <c r="U353" s="70"/>
      <c r="V353" s="70"/>
    </row>
    <row r="354" spans="1:22" ht="12.95" customHeight="1" outlineLevel="1" x14ac:dyDescent="0.2">
      <c r="A354" s="321"/>
      <c r="B354" s="195" t="s">
        <v>454</v>
      </c>
      <c r="C354" s="196"/>
      <c r="D354" s="207">
        <f t="shared" si="104"/>
        <v>24700</v>
      </c>
      <c r="E354" s="207">
        <v>24700</v>
      </c>
      <c r="F354" s="207">
        <v>11000</v>
      </c>
      <c r="G354" s="177"/>
      <c r="H354" s="207">
        <f t="shared" si="105"/>
        <v>24699.54</v>
      </c>
      <c r="I354" s="207">
        <v>24699.54</v>
      </c>
      <c r="J354" s="207">
        <v>11000</v>
      </c>
      <c r="K354" s="177"/>
      <c r="S354" s="71"/>
      <c r="T354" s="71"/>
      <c r="U354" s="70"/>
      <c r="V354" s="70"/>
    </row>
    <row r="355" spans="1:22" ht="12.95" customHeight="1" outlineLevel="1" x14ac:dyDescent="0.2">
      <c r="A355" s="321"/>
      <c r="B355" s="195" t="s">
        <v>455</v>
      </c>
      <c r="C355" s="196"/>
      <c r="D355" s="207">
        <f t="shared" si="104"/>
        <v>236200</v>
      </c>
      <c r="E355" s="207">
        <v>236200</v>
      </c>
      <c r="F355" s="207">
        <v>178200</v>
      </c>
      <c r="G355" s="177"/>
      <c r="H355" s="207">
        <f t="shared" si="105"/>
        <v>236200</v>
      </c>
      <c r="I355" s="207">
        <v>236200</v>
      </c>
      <c r="J355" s="207">
        <v>178200</v>
      </c>
      <c r="K355" s="177"/>
      <c r="S355" s="71"/>
      <c r="T355" s="71"/>
      <c r="U355" s="70"/>
      <c r="V355" s="70"/>
    </row>
    <row r="356" spans="1:22" ht="12.95" customHeight="1" outlineLevel="1" x14ac:dyDescent="0.2">
      <c r="A356" s="321"/>
      <c r="B356" s="195" t="s">
        <v>340</v>
      </c>
      <c r="C356" s="196"/>
      <c r="D356" s="174">
        <f t="shared" si="104"/>
        <v>4400</v>
      </c>
      <c r="E356" s="174">
        <v>4400</v>
      </c>
      <c r="F356" s="174"/>
      <c r="G356" s="177"/>
      <c r="H356" s="174">
        <f t="shared" si="105"/>
        <v>2455.7600000000002</v>
      </c>
      <c r="I356" s="174">
        <v>2455.7600000000002</v>
      </c>
      <c r="J356" s="174"/>
      <c r="K356" s="177"/>
      <c r="S356" s="71"/>
      <c r="T356" s="71"/>
      <c r="U356" s="70"/>
      <c r="V356" s="70"/>
    </row>
    <row r="357" spans="1:22" ht="12.95" customHeight="1" outlineLevel="1" x14ac:dyDescent="0.2">
      <c r="A357" s="321"/>
      <c r="B357" s="97" t="s">
        <v>339</v>
      </c>
      <c r="C357" s="196"/>
      <c r="D357" s="174">
        <f t="shared" si="104"/>
        <v>2700</v>
      </c>
      <c r="E357" s="174">
        <v>2700</v>
      </c>
      <c r="F357" s="174">
        <v>2100</v>
      </c>
      <c r="G357" s="177"/>
      <c r="H357" s="174">
        <f t="shared" si="105"/>
        <v>2689.11</v>
      </c>
      <c r="I357" s="174">
        <v>2689.11</v>
      </c>
      <c r="J357" s="174">
        <v>2053.0700000000002</v>
      </c>
      <c r="K357" s="177"/>
      <c r="S357" s="71"/>
      <c r="T357" s="71"/>
      <c r="U357" s="70"/>
      <c r="V357" s="70"/>
    </row>
    <row r="358" spans="1:22" ht="12.95" customHeight="1" outlineLevel="1" x14ac:dyDescent="0.2">
      <c r="A358" s="322"/>
      <c r="B358" s="97" t="s">
        <v>457</v>
      </c>
      <c r="C358" s="196"/>
      <c r="D358" s="174">
        <f t="shared" si="104"/>
        <v>4100</v>
      </c>
      <c r="E358" s="174">
        <v>4100</v>
      </c>
      <c r="F358" s="174">
        <v>3100</v>
      </c>
      <c r="G358" s="177"/>
      <c r="H358" s="174">
        <f t="shared" si="105"/>
        <v>4083</v>
      </c>
      <c r="I358" s="174">
        <v>4083</v>
      </c>
      <c r="J358" s="174">
        <v>3117</v>
      </c>
      <c r="K358" s="177"/>
      <c r="S358" s="71"/>
      <c r="T358" s="71"/>
      <c r="U358" s="70"/>
      <c r="V358" s="70"/>
    </row>
    <row r="359" spans="1:22" ht="15" customHeight="1" outlineLevel="1" x14ac:dyDescent="0.2">
      <c r="A359" s="320" t="s">
        <v>464</v>
      </c>
      <c r="B359" s="203" t="s">
        <v>407</v>
      </c>
      <c r="C359" s="201" t="s">
        <v>19</v>
      </c>
      <c r="D359" s="202">
        <f t="shared" ref="D359:K359" si="106">SUM(D365+D364+D363+D360+D366)</f>
        <v>397800</v>
      </c>
      <c r="E359" s="202">
        <f t="shared" si="106"/>
        <v>397800</v>
      </c>
      <c r="F359" s="202">
        <f t="shared" si="106"/>
        <v>260800</v>
      </c>
      <c r="G359" s="205">
        <f t="shared" si="106"/>
        <v>0</v>
      </c>
      <c r="H359" s="202">
        <f t="shared" si="106"/>
        <v>395223.25</v>
      </c>
      <c r="I359" s="202">
        <f t="shared" si="106"/>
        <v>395223.25</v>
      </c>
      <c r="J359" s="202">
        <f t="shared" si="106"/>
        <v>260330.45</v>
      </c>
      <c r="K359" s="205">
        <f t="shared" si="106"/>
        <v>0</v>
      </c>
      <c r="S359" s="71"/>
      <c r="T359" s="71"/>
      <c r="U359" s="70"/>
      <c r="V359" s="70"/>
    </row>
    <row r="360" spans="1:22" ht="12.95" customHeight="1" outlineLevel="1" x14ac:dyDescent="0.2">
      <c r="A360" s="321"/>
      <c r="B360" s="195" t="s">
        <v>341</v>
      </c>
      <c r="C360" s="196"/>
      <c r="D360" s="174">
        <f>SUM(D361:D362)</f>
        <v>131600</v>
      </c>
      <c r="E360" s="174">
        <f>SUM(E361:E362)</f>
        <v>131600</v>
      </c>
      <c r="F360" s="174">
        <f>SUM(F361:F362)</f>
        <v>78800</v>
      </c>
      <c r="G360" s="177"/>
      <c r="H360" s="174">
        <f>SUM(H361:H362)</f>
        <v>130795.64</v>
      </c>
      <c r="I360" s="174">
        <f>SUM(I361:I362)</f>
        <v>130795.64</v>
      </c>
      <c r="J360" s="174">
        <f>SUM(J361:J362)</f>
        <v>78319.61</v>
      </c>
      <c r="K360" s="177"/>
      <c r="S360" s="71"/>
      <c r="T360" s="71"/>
      <c r="U360" s="70"/>
      <c r="V360" s="70"/>
    </row>
    <row r="361" spans="1:22" ht="12.95" customHeight="1" outlineLevel="1" x14ac:dyDescent="0.2">
      <c r="A361" s="321"/>
      <c r="B361" s="168" t="s">
        <v>453</v>
      </c>
      <c r="C361" s="196"/>
      <c r="D361" s="110">
        <f t="shared" ref="D361:D366" si="107">SUM(G361+E361)</f>
        <v>128300</v>
      </c>
      <c r="E361" s="176">
        <v>128300</v>
      </c>
      <c r="F361" s="176">
        <v>76700</v>
      </c>
      <c r="G361" s="177"/>
      <c r="H361" s="110">
        <f t="shared" ref="H361:H366" si="108">SUM(K361+I361)</f>
        <v>128075.05</v>
      </c>
      <c r="I361" s="176">
        <v>128075.05</v>
      </c>
      <c r="J361" s="176">
        <v>76700.289999999994</v>
      </c>
      <c r="K361" s="177"/>
      <c r="S361" s="71"/>
      <c r="T361" s="71"/>
      <c r="U361" s="70"/>
      <c r="V361" s="70"/>
    </row>
    <row r="362" spans="1:22" ht="12.95" customHeight="1" outlineLevel="1" x14ac:dyDescent="0.2">
      <c r="A362" s="321"/>
      <c r="B362" s="168" t="s">
        <v>446</v>
      </c>
      <c r="C362" s="196"/>
      <c r="D362" s="110">
        <f t="shared" si="107"/>
        <v>3300</v>
      </c>
      <c r="E362" s="176">
        <v>3300</v>
      </c>
      <c r="F362" s="176">
        <v>2100</v>
      </c>
      <c r="G362" s="177"/>
      <c r="H362" s="110">
        <f t="shared" si="108"/>
        <v>2720.59</v>
      </c>
      <c r="I362" s="176">
        <v>2720.59</v>
      </c>
      <c r="J362" s="176">
        <v>1619.32</v>
      </c>
      <c r="K362" s="177"/>
      <c r="S362" s="71"/>
      <c r="T362" s="71"/>
      <c r="U362" s="70"/>
      <c r="V362" s="70"/>
    </row>
    <row r="363" spans="1:22" ht="12.95" customHeight="1" outlineLevel="1" x14ac:dyDescent="0.2">
      <c r="A363" s="321"/>
      <c r="B363" s="195" t="s">
        <v>454</v>
      </c>
      <c r="C363" s="196"/>
      <c r="D363" s="174">
        <f t="shared" si="107"/>
        <v>22500</v>
      </c>
      <c r="E363" s="174">
        <v>22500</v>
      </c>
      <c r="F363" s="174">
        <v>5100</v>
      </c>
      <c r="G363" s="177"/>
      <c r="H363" s="174">
        <f t="shared" si="108"/>
        <v>21436.15</v>
      </c>
      <c r="I363" s="174">
        <v>21436.15</v>
      </c>
      <c r="J363" s="174">
        <v>5100</v>
      </c>
      <c r="K363" s="177"/>
      <c r="S363" s="71"/>
      <c r="T363" s="71"/>
      <c r="U363" s="70"/>
      <c r="V363" s="70"/>
    </row>
    <row r="364" spans="1:22" ht="12.95" customHeight="1" outlineLevel="1" x14ac:dyDescent="0.2">
      <c r="A364" s="321"/>
      <c r="B364" s="195" t="s">
        <v>455</v>
      </c>
      <c r="C364" s="196"/>
      <c r="D364" s="174">
        <f t="shared" si="107"/>
        <v>232300</v>
      </c>
      <c r="E364" s="174">
        <v>232300</v>
      </c>
      <c r="F364" s="174">
        <v>174300</v>
      </c>
      <c r="G364" s="177"/>
      <c r="H364" s="174">
        <f t="shared" si="108"/>
        <v>232300</v>
      </c>
      <c r="I364" s="174">
        <v>232300</v>
      </c>
      <c r="J364" s="174">
        <v>174300.04</v>
      </c>
      <c r="K364" s="177"/>
      <c r="S364" s="71"/>
      <c r="T364" s="71"/>
      <c r="U364" s="70"/>
      <c r="V364" s="70"/>
    </row>
    <row r="365" spans="1:22" ht="12.95" customHeight="1" outlineLevel="1" x14ac:dyDescent="0.2">
      <c r="A365" s="321"/>
      <c r="B365" s="195" t="s">
        <v>340</v>
      </c>
      <c r="C365" s="196"/>
      <c r="D365" s="174">
        <f t="shared" si="107"/>
        <v>8000</v>
      </c>
      <c r="E365" s="174">
        <v>8000</v>
      </c>
      <c r="F365" s="174"/>
      <c r="G365" s="177"/>
      <c r="H365" s="174">
        <f t="shared" si="108"/>
        <v>7271.84</v>
      </c>
      <c r="I365" s="174">
        <v>7271.84</v>
      </c>
      <c r="J365" s="174"/>
      <c r="K365" s="177"/>
    </row>
    <row r="366" spans="1:22" ht="12.95" customHeight="1" outlineLevel="1" x14ac:dyDescent="0.2">
      <c r="A366" s="322"/>
      <c r="B366" s="97" t="s">
        <v>339</v>
      </c>
      <c r="C366" s="196"/>
      <c r="D366" s="174">
        <f t="shared" si="107"/>
        <v>3400</v>
      </c>
      <c r="E366" s="174">
        <v>3400</v>
      </c>
      <c r="F366" s="174">
        <v>2600</v>
      </c>
      <c r="G366" s="177"/>
      <c r="H366" s="174">
        <f t="shared" si="108"/>
        <v>3419.62</v>
      </c>
      <c r="I366" s="174">
        <v>3419.62</v>
      </c>
      <c r="J366" s="174">
        <v>2610.8000000000002</v>
      </c>
      <c r="K366" s="177"/>
    </row>
    <row r="367" spans="1:22" ht="15" customHeight="1" outlineLevel="1" x14ac:dyDescent="0.2">
      <c r="A367" s="320" t="s">
        <v>465</v>
      </c>
      <c r="B367" s="203" t="s">
        <v>409</v>
      </c>
      <c r="C367" s="201" t="s">
        <v>19</v>
      </c>
      <c r="D367" s="202">
        <f t="shared" ref="D367:K367" si="109">SUM(D373+D372+D371+D368+D374+D375)</f>
        <v>427700</v>
      </c>
      <c r="E367" s="202">
        <f t="shared" si="109"/>
        <v>427700</v>
      </c>
      <c r="F367" s="202">
        <f t="shared" si="109"/>
        <v>260400</v>
      </c>
      <c r="G367" s="205">
        <f t="shared" si="109"/>
        <v>0</v>
      </c>
      <c r="H367" s="202">
        <f t="shared" si="109"/>
        <v>420426.47999999992</v>
      </c>
      <c r="I367" s="202">
        <f t="shared" si="109"/>
        <v>420426.47999999992</v>
      </c>
      <c r="J367" s="202">
        <f t="shared" si="109"/>
        <v>257910.03</v>
      </c>
      <c r="K367" s="205">
        <f t="shared" si="109"/>
        <v>0</v>
      </c>
    </row>
    <row r="368" spans="1:22" ht="12.95" customHeight="1" outlineLevel="1" x14ac:dyDescent="0.2">
      <c r="A368" s="321"/>
      <c r="B368" s="195" t="s">
        <v>341</v>
      </c>
      <c r="C368" s="196"/>
      <c r="D368" s="174">
        <f>SUM(D369:D370)</f>
        <v>192600</v>
      </c>
      <c r="E368" s="174">
        <f>SUM(E369:E370)</f>
        <v>192600</v>
      </c>
      <c r="F368" s="174">
        <f>SUM(F369:F370)</f>
        <v>110200</v>
      </c>
      <c r="G368" s="177"/>
      <c r="H368" s="174">
        <f>SUM(H369:H370)</f>
        <v>188713.77</v>
      </c>
      <c r="I368" s="174">
        <f>SUM(I369:I370)</f>
        <v>188713.77</v>
      </c>
      <c r="J368" s="174">
        <f>SUM(J369:J370)</f>
        <v>107727.13</v>
      </c>
      <c r="K368" s="177"/>
    </row>
    <row r="369" spans="1:11" ht="12.95" customHeight="1" outlineLevel="1" x14ac:dyDescent="0.2">
      <c r="A369" s="321"/>
      <c r="B369" s="168" t="s">
        <v>453</v>
      </c>
      <c r="C369" s="196"/>
      <c r="D369" s="110">
        <f t="shared" ref="D369:D375" si="110">SUM(G369+E369)</f>
        <v>186300</v>
      </c>
      <c r="E369" s="176">
        <v>186300</v>
      </c>
      <c r="F369" s="176">
        <v>105700</v>
      </c>
      <c r="G369" s="177"/>
      <c r="H369" s="110">
        <f t="shared" ref="H369:H375" si="111">SUM(K369+I369)</f>
        <v>182829.96</v>
      </c>
      <c r="I369" s="176">
        <v>182829.96</v>
      </c>
      <c r="J369" s="176">
        <v>103536.91</v>
      </c>
      <c r="K369" s="177"/>
    </row>
    <row r="370" spans="1:11" ht="12.95" customHeight="1" outlineLevel="1" x14ac:dyDescent="0.2">
      <c r="A370" s="321"/>
      <c r="B370" s="168" t="s">
        <v>446</v>
      </c>
      <c r="C370" s="196"/>
      <c r="D370" s="110">
        <f t="shared" si="110"/>
        <v>6300</v>
      </c>
      <c r="E370" s="176">
        <v>6300</v>
      </c>
      <c r="F370" s="176">
        <v>4500</v>
      </c>
      <c r="G370" s="177"/>
      <c r="H370" s="110">
        <f t="shared" si="111"/>
        <v>5883.81</v>
      </c>
      <c r="I370" s="176">
        <v>5883.81</v>
      </c>
      <c r="J370" s="176">
        <v>4190.22</v>
      </c>
      <c r="K370" s="177"/>
    </row>
    <row r="371" spans="1:11" ht="12.95" customHeight="1" outlineLevel="1" x14ac:dyDescent="0.2">
      <c r="A371" s="321"/>
      <c r="B371" s="195" t="s">
        <v>454</v>
      </c>
      <c r="C371" s="196"/>
      <c r="D371" s="174">
        <f t="shared" si="110"/>
        <v>4100</v>
      </c>
      <c r="E371" s="174">
        <v>4100</v>
      </c>
      <c r="F371" s="174"/>
      <c r="G371" s="177"/>
      <c r="H371" s="174">
        <f t="shared" si="111"/>
        <v>4034.46</v>
      </c>
      <c r="I371" s="174">
        <v>4034.46</v>
      </c>
      <c r="J371" s="174"/>
      <c r="K371" s="177"/>
    </row>
    <row r="372" spans="1:11" ht="12.95" customHeight="1" outlineLevel="1" x14ac:dyDescent="0.2">
      <c r="A372" s="321"/>
      <c r="B372" s="195" t="s">
        <v>455</v>
      </c>
      <c r="C372" s="196"/>
      <c r="D372" s="174">
        <f t="shared" si="110"/>
        <v>205900</v>
      </c>
      <c r="E372" s="174">
        <v>205900</v>
      </c>
      <c r="F372" s="174">
        <v>145200</v>
      </c>
      <c r="G372" s="177"/>
      <c r="H372" s="174">
        <f t="shared" si="111"/>
        <v>205900</v>
      </c>
      <c r="I372" s="174">
        <v>205900</v>
      </c>
      <c r="J372" s="174">
        <v>145200</v>
      </c>
      <c r="K372" s="177"/>
    </row>
    <row r="373" spans="1:11" ht="12.95" customHeight="1" outlineLevel="1" x14ac:dyDescent="0.2">
      <c r="A373" s="321"/>
      <c r="B373" s="195" t="s">
        <v>340</v>
      </c>
      <c r="C373" s="196"/>
      <c r="D373" s="174">
        <f t="shared" si="110"/>
        <v>18500</v>
      </c>
      <c r="E373" s="174">
        <v>18500</v>
      </c>
      <c r="F373" s="174"/>
      <c r="G373" s="177"/>
      <c r="H373" s="174">
        <f t="shared" si="111"/>
        <v>15251.96</v>
      </c>
      <c r="I373" s="174">
        <v>15251.96</v>
      </c>
      <c r="J373" s="174"/>
      <c r="K373" s="177"/>
    </row>
    <row r="374" spans="1:11" ht="12.95" customHeight="1" outlineLevel="1" x14ac:dyDescent="0.2">
      <c r="A374" s="321"/>
      <c r="B374" s="97" t="s">
        <v>339</v>
      </c>
      <c r="C374" s="196"/>
      <c r="D374" s="174">
        <f t="shared" si="110"/>
        <v>3300</v>
      </c>
      <c r="E374" s="174">
        <v>3300</v>
      </c>
      <c r="F374" s="174">
        <v>2500</v>
      </c>
      <c r="G374" s="177"/>
      <c r="H374" s="174">
        <f t="shared" si="111"/>
        <v>3303</v>
      </c>
      <c r="I374" s="174">
        <v>3303</v>
      </c>
      <c r="J374" s="174">
        <v>2522</v>
      </c>
      <c r="K374" s="177"/>
    </row>
    <row r="375" spans="1:11" ht="12.95" customHeight="1" outlineLevel="1" x14ac:dyDescent="0.2">
      <c r="A375" s="322"/>
      <c r="B375" s="97" t="s">
        <v>457</v>
      </c>
      <c r="C375" s="196"/>
      <c r="D375" s="174">
        <f t="shared" si="110"/>
        <v>3300</v>
      </c>
      <c r="E375" s="174">
        <v>3300</v>
      </c>
      <c r="F375" s="174">
        <v>2500</v>
      </c>
      <c r="G375" s="177"/>
      <c r="H375" s="174">
        <f t="shared" si="111"/>
        <v>3223.29</v>
      </c>
      <c r="I375" s="174">
        <v>3223.29</v>
      </c>
      <c r="J375" s="174">
        <v>2460.9</v>
      </c>
      <c r="K375" s="177"/>
    </row>
    <row r="376" spans="1:11" ht="15" customHeight="1" outlineLevel="1" x14ac:dyDescent="0.2">
      <c r="A376" s="320" t="s">
        <v>466</v>
      </c>
      <c r="B376" s="203" t="s">
        <v>413</v>
      </c>
      <c r="C376" s="201" t="s">
        <v>19</v>
      </c>
      <c r="D376" s="202">
        <f t="shared" ref="D376:K376" si="112">SUM(D382+D381+D380+D377+D383)</f>
        <v>414800</v>
      </c>
      <c r="E376" s="202">
        <f t="shared" si="112"/>
        <v>412800</v>
      </c>
      <c r="F376" s="202">
        <f t="shared" si="112"/>
        <v>269700</v>
      </c>
      <c r="G376" s="202">
        <f t="shared" si="112"/>
        <v>2000</v>
      </c>
      <c r="H376" s="202">
        <f t="shared" si="112"/>
        <v>412202.44</v>
      </c>
      <c r="I376" s="202">
        <f t="shared" si="112"/>
        <v>410202.44</v>
      </c>
      <c r="J376" s="202">
        <f t="shared" si="112"/>
        <v>269760.01999999996</v>
      </c>
      <c r="K376" s="202">
        <f t="shared" si="112"/>
        <v>2000</v>
      </c>
    </row>
    <row r="377" spans="1:11" ht="12.95" customHeight="1" outlineLevel="1" x14ac:dyDescent="0.2">
      <c r="A377" s="321"/>
      <c r="B377" s="195" t="s">
        <v>341</v>
      </c>
      <c r="C377" s="196"/>
      <c r="D377" s="174">
        <f t="shared" ref="D377:K377" si="113">SUM(D378:D379)</f>
        <v>180200</v>
      </c>
      <c r="E377" s="174">
        <f t="shared" si="113"/>
        <v>178200</v>
      </c>
      <c r="F377" s="174">
        <f t="shared" si="113"/>
        <v>104600</v>
      </c>
      <c r="G377" s="174">
        <f t="shared" si="113"/>
        <v>2000</v>
      </c>
      <c r="H377" s="174">
        <f t="shared" si="113"/>
        <v>179981.81</v>
      </c>
      <c r="I377" s="174">
        <f t="shared" si="113"/>
        <v>177981.81</v>
      </c>
      <c r="J377" s="174">
        <f t="shared" si="113"/>
        <v>104561.76</v>
      </c>
      <c r="K377" s="174">
        <f t="shared" si="113"/>
        <v>2000</v>
      </c>
    </row>
    <row r="378" spans="1:11" ht="12.95" customHeight="1" outlineLevel="1" x14ac:dyDescent="0.2">
      <c r="A378" s="321"/>
      <c r="B378" s="168" t="s">
        <v>453</v>
      </c>
      <c r="C378" s="196"/>
      <c r="D378" s="110">
        <f t="shared" ref="D378:D383" si="114">SUM(G378+E378)</f>
        <v>176500</v>
      </c>
      <c r="E378" s="176">
        <v>174500</v>
      </c>
      <c r="F378" s="176">
        <v>102000</v>
      </c>
      <c r="G378" s="176">
        <v>2000</v>
      </c>
      <c r="H378" s="110">
        <f t="shared" ref="H378:H383" si="115">SUM(K378+I378)</f>
        <v>176302.37</v>
      </c>
      <c r="I378" s="176">
        <v>174302.37</v>
      </c>
      <c r="J378" s="176">
        <v>101961.76</v>
      </c>
      <c r="K378" s="176">
        <v>2000</v>
      </c>
    </row>
    <row r="379" spans="1:11" ht="12.95" customHeight="1" outlineLevel="1" x14ac:dyDescent="0.2">
      <c r="A379" s="321"/>
      <c r="B379" s="168" t="s">
        <v>446</v>
      </c>
      <c r="C379" s="196"/>
      <c r="D379" s="110">
        <f t="shared" si="114"/>
        <v>3700</v>
      </c>
      <c r="E379" s="176">
        <v>3700</v>
      </c>
      <c r="F379" s="176">
        <v>2600</v>
      </c>
      <c r="G379" s="174"/>
      <c r="H379" s="110">
        <f t="shared" si="115"/>
        <v>3679.44</v>
      </c>
      <c r="I379" s="176">
        <v>3679.44</v>
      </c>
      <c r="J379" s="176">
        <v>2600</v>
      </c>
      <c r="K379" s="174"/>
    </row>
    <row r="380" spans="1:11" ht="12.95" customHeight="1" outlineLevel="1" x14ac:dyDescent="0.2">
      <c r="A380" s="321"/>
      <c r="B380" s="195" t="s">
        <v>454</v>
      </c>
      <c r="C380" s="196"/>
      <c r="D380" s="174">
        <f t="shared" si="114"/>
        <v>12500</v>
      </c>
      <c r="E380" s="174">
        <v>12500</v>
      </c>
      <c r="F380" s="174">
        <v>5100</v>
      </c>
      <c r="G380" s="174"/>
      <c r="H380" s="174">
        <f t="shared" si="115"/>
        <v>12396.53</v>
      </c>
      <c r="I380" s="174">
        <v>12396.53</v>
      </c>
      <c r="J380" s="174">
        <v>5190.3</v>
      </c>
      <c r="K380" s="174"/>
    </row>
    <row r="381" spans="1:11" ht="12.95" customHeight="1" outlineLevel="1" x14ac:dyDescent="0.2">
      <c r="A381" s="321"/>
      <c r="B381" s="195" t="s">
        <v>455</v>
      </c>
      <c r="C381" s="196"/>
      <c r="D381" s="174">
        <f t="shared" si="114"/>
        <v>208200</v>
      </c>
      <c r="E381" s="174">
        <v>208200</v>
      </c>
      <c r="F381" s="174">
        <v>157000</v>
      </c>
      <c r="G381" s="174"/>
      <c r="H381" s="174">
        <f t="shared" si="115"/>
        <v>208200</v>
      </c>
      <c r="I381" s="174">
        <v>208200</v>
      </c>
      <c r="J381" s="174">
        <v>156979.49</v>
      </c>
      <c r="K381" s="174"/>
    </row>
    <row r="382" spans="1:11" ht="12.95" customHeight="1" outlineLevel="1" x14ac:dyDescent="0.2">
      <c r="A382" s="321"/>
      <c r="B382" s="195" t="s">
        <v>340</v>
      </c>
      <c r="C382" s="196"/>
      <c r="D382" s="174">
        <f t="shared" si="114"/>
        <v>10000</v>
      </c>
      <c r="E382" s="174">
        <v>10000</v>
      </c>
      <c r="F382" s="174"/>
      <c r="G382" s="174"/>
      <c r="H382" s="174">
        <f t="shared" si="115"/>
        <v>7657.41</v>
      </c>
      <c r="I382" s="174">
        <v>7657.41</v>
      </c>
      <c r="J382" s="174"/>
      <c r="K382" s="174"/>
    </row>
    <row r="383" spans="1:11" ht="12.95" customHeight="1" outlineLevel="1" x14ac:dyDescent="0.2">
      <c r="A383" s="322"/>
      <c r="B383" s="97" t="s">
        <v>339</v>
      </c>
      <c r="C383" s="196"/>
      <c r="D383" s="174">
        <f t="shared" si="114"/>
        <v>3900</v>
      </c>
      <c r="E383" s="174">
        <v>3900</v>
      </c>
      <c r="F383" s="174">
        <v>3000</v>
      </c>
      <c r="G383" s="174"/>
      <c r="H383" s="174">
        <f t="shared" si="115"/>
        <v>3966.69</v>
      </c>
      <c r="I383" s="174">
        <v>3966.69</v>
      </c>
      <c r="J383" s="174">
        <v>3028.47</v>
      </c>
      <c r="K383" s="174"/>
    </row>
    <row r="384" spans="1:11" ht="15" customHeight="1" outlineLevel="1" x14ac:dyDescent="0.2">
      <c r="A384" s="320" t="s">
        <v>467</v>
      </c>
      <c r="B384" s="203" t="s">
        <v>417</v>
      </c>
      <c r="C384" s="201" t="s">
        <v>19</v>
      </c>
      <c r="D384" s="202">
        <f t="shared" ref="D384:K384" si="116">SUM(D390+D389+D385+D388+D391)</f>
        <v>198300</v>
      </c>
      <c r="E384" s="202">
        <f t="shared" si="116"/>
        <v>196800</v>
      </c>
      <c r="F384" s="202">
        <f t="shared" si="116"/>
        <v>104100</v>
      </c>
      <c r="G384" s="202">
        <f t="shared" si="116"/>
        <v>1500</v>
      </c>
      <c r="H384" s="202">
        <f t="shared" si="116"/>
        <v>194441.77000000002</v>
      </c>
      <c r="I384" s="202">
        <f t="shared" si="116"/>
        <v>192965.28</v>
      </c>
      <c r="J384" s="202">
        <f t="shared" si="116"/>
        <v>104092.68000000001</v>
      </c>
      <c r="K384" s="202">
        <f t="shared" si="116"/>
        <v>1476.49</v>
      </c>
    </row>
    <row r="385" spans="1:11" ht="12.95" customHeight="1" outlineLevel="1" x14ac:dyDescent="0.2">
      <c r="A385" s="321"/>
      <c r="B385" s="195" t="s">
        <v>341</v>
      </c>
      <c r="C385" s="196"/>
      <c r="D385" s="174">
        <f t="shared" ref="D385:K385" si="117">SUM(D386:D387)</f>
        <v>131700</v>
      </c>
      <c r="E385" s="174">
        <f t="shared" si="117"/>
        <v>130200</v>
      </c>
      <c r="F385" s="174">
        <f t="shared" si="117"/>
        <v>62000</v>
      </c>
      <c r="G385" s="174">
        <f t="shared" si="117"/>
        <v>1500</v>
      </c>
      <c r="H385" s="174">
        <f t="shared" si="117"/>
        <v>131568.89000000001</v>
      </c>
      <c r="I385" s="174">
        <f t="shared" si="117"/>
        <v>130092.40000000001</v>
      </c>
      <c r="J385" s="174">
        <f t="shared" si="117"/>
        <v>61990.82</v>
      </c>
      <c r="K385" s="174">
        <f t="shared" si="117"/>
        <v>1476.49</v>
      </c>
    </row>
    <row r="386" spans="1:11" ht="12.95" customHeight="1" outlineLevel="1" x14ac:dyDescent="0.2">
      <c r="A386" s="321"/>
      <c r="B386" s="168" t="s">
        <v>453</v>
      </c>
      <c r="C386" s="196"/>
      <c r="D386" s="110">
        <f t="shared" ref="D386:D391" si="118">SUM(G386+E386)</f>
        <v>131200</v>
      </c>
      <c r="E386" s="176">
        <v>129700</v>
      </c>
      <c r="F386" s="176">
        <v>61600</v>
      </c>
      <c r="G386" s="176">
        <v>1500</v>
      </c>
      <c r="H386" s="110">
        <f t="shared" ref="H386:H391" si="119">SUM(K386+I386)</f>
        <v>131068.90000000001</v>
      </c>
      <c r="I386" s="176">
        <v>129592.41</v>
      </c>
      <c r="J386" s="176">
        <v>61609.08</v>
      </c>
      <c r="K386" s="176">
        <v>1476.49</v>
      </c>
    </row>
    <row r="387" spans="1:11" ht="12.95" customHeight="1" outlineLevel="1" x14ac:dyDescent="0.2">
      <c r="A387" s="321"/>
      <c r="B387" s="168" t="s">
        <v>446</v>
      </c>
      <c r="C387" s="196"/>
      <c r="D387" s="110">
        <f t="shared" si="118"/>
        <v>500</v>
      </c>
      <c r="E387" s="176">
        <v>500</v>
      </c>
      <c r="F387" s="176">
        <v>400</v>
      </c>
      <c r="G387" s="174"/>
      <c r="H387" s="110">
        <f t="shared" si="119"/>
        <v>499.99</v>
      </c>
      <c r="I387" s="176">
        <v>499.99</v>
      </c>
      <c r="J387" s="176">
        <v>381.74</v>
      </c>
      <c r="K387" s="174"/>
    </row>
    <row r="388" spans="1:11" ht="12.95" customHeight="1" outlineLevel="1" x14ac:dyDescent="0.2">
      <c r="A388" s="321"/>
      <c r="B388" s="195" t="s">
        <v>454</v>
      </c>
      <c r="C388" s="196"/>
      <c r="D388" s="174">
        <f t="shared" si="118"/>
        <v>100</v>
      </c>
      <c r="E388" s="174">
        <v>100</v>
      </c>
      <c r="F388" s="174"/>
      <c r="G388" s="174"/>
      <c r="H388" s="174">
        <f t="shared" si="119"/>
        <v>25.28</v>
      </c>
      <c r="I388" s="174">
        <v>25.28</v>
      </c>
      <c r="J388" s="174"/>
      <c r="K388" s="174"/>
    </row>
    <row r="389" spans="1:11" ht="12.95" customHeight="1" outlineLevel="1" x14ac:dyDescent="0.2">
      <c r="A389" s="321"/>
      <c r="B389" s="195" t="s">
        <v>455</v>
      </c>
      <c r="C389" s="196"/>
      <c r="D389" s="174">
        <f t="shared" si="118"/>
        <v>54800</v>
      </c>
      <c r="E389" s="174">
        <v>54800</v>
      </c>
      <c r="F389" s="174">
        <v>41000</v>
      </c>
      <c r="G389" s="174"/>
      <c r="H389" s="174">
        <f t="shared" si="119"/>
        <v>54800</v>
      </c>
      <c r="I389" s="174">
        <v>54800</v>
      </c>
      <c r="J389" s="174">
        <v>41023.230000000003</v>
      </c>
      <c r="K389" s="174"/>
    </row>
    <row r="390" spans="1:11" ht="12.95" customHeight="1" outlineLevel="1" x14ac:dyDescent="0.2">
      <c r="A390" s="321"/>
      <c r="B390" s="195" t="s">
        <v>340</v>
      </c>
      <c r="C390" s="196"/>
      <c r="D390" s="174">
        <f t="shared" si="118"/>
        <v>10300</v>
      </c>
      <c r="E390" s="174">
        <v>10300</v>
      </c>
      <c r="F390" s="174"/>
      <c r="G390" s="174"/>
      <c r="H390" s="174">
        <f t="shared" si="119"/>
        <v>6634.82</v>
      </c>
      <c r="I390" s="174">
        <v>6634.82</v>
      </c>
      <c r="J390" s="174"/>
      <c r="K390" s="174"/>
    </row>
    <row r="391" spans="1:11" ht="12.95" customHeight="1" outlineLevel="1" x14ac:dyDescent="0.2">
      <c r="A391" s="322"/>
      <c r="B391" s="97" t="s">
        <v>339</v>
      </c>
      <c r="C391" s="196"/>
      <c r="D391" s="174">
        <f t="shared" si="118"/>
        <v>1400</v>
      </c>
      <c r="E391" s="174">
        <v>1400</v>
      </c>
      <c r="F391" s="174">
        <v>1100</v>
      </c>
      <c r="G391" s="174"/>
      <c r="H391" s="174">
        <f t="shared" si="119"/>
        <v>1412.78</v>
      </c>
      <c r="I391" s="174">
        <v>1412.78</v>
      </c>
      <c r="J391" s="174">
        <v>1078.6300000000001</v>
      </c>
      <c r="K391" s="174"/>
    </row>
    <row r="392" spans="1:11" ht="15" customHeight="1" outlineLevel="1" x14ac:dyDescent="0.2">
      <c r="A392" s="320" t="s">
        <v>468</v>
      </c>
      <c r="B392" s="203" t="s">
        <v>421</v>
      </c>
      <c r="C392" s="201" t="s">
        <v>19</v>
      </c>
      <c r="D392" s="202">
        <f t="shared" ref="D392:K392" si="120">SUM(D397+D396+D393+D398)</f>
        <v>299200</v>
      </c>
      <c r="E392" s="202">
        <f t="shared" si="120"/>
        <v>299200</v>
      </c>
      <c r="F392" s="202">
        <f t="shared" si="120"/>
        <v>191900</v>
      </c>
      <c r="G392" s="205">
        <f t="shared" si="120"/>
        <v>0</v>
      </c>
      <c r="H392" s="202">
        <f t="shared" si="120"/>
        <v>296100.8</v>
      </c>
      <c r="I392" s="202">
        <f t="shared" si="120"/>
        <v>296100.8</v>
      </c>
      <c r="J392" s="202">
        <f t="shared" si="120"/>
        <v>191818.73</v>
      </c>
      <c r="K392" s="205">
        <f t="shared" si="120"/>
        <v>0</v>
      </c>
    </row>
    <row r="393" spans="1:11" ht="12.95" customHeight="1" outlineLevel="1" x14ac:dyDescent="0.2">
      <c r="A393" s="321"/>
      <c r="B393" s="195" t="s">
        <v>341</v>
      </c>
      <c r="C393" s="196"/>
      <c r="D393" s="174">
        <f>SUM(D394:D395)</f>
        <v>155500</v>
      </c>
      <c r="E393" s="174">
        <f>SUM(E394:E395)</f>
        <v>155500</v>
      </c>
      <c r="F393" s="174">
        <f>SUM(F394:F395)</f>
        <v>99100</v>
      </c>
      <c r="G393" s="177"/>
      <c r="H393" s="174">
        <f>SUM(H394:H395)</f>
        <v>155437.43</v>
      </c>
      <c r="I393" s="174">
        <f>SUM(I394:I395)</f>
        <v>155437.43</v>
      </c>
      <c r="J393" s="174">
        <f>SUM(J394:J395)</f>
        <v>99070.14</v>
      </c>
      <c r="K393" s="177"/>
    </row>
    <row r="394" spans="1:11" ht="12.95" customHeight="1" outlineLevel="1" x14ac:dyDescent="0.2">
      <c r="A394" s="321"/>
      <c r="B394" s="168" t="s">
        <v>453</v>
      </c>
      <c r="C394" s="196"/>
      <c r="D394" s="110">
        <f>SUM(G394+E394)</f>
        <v>153500</v>
      </c>
      <c r="E394" s="176">
        <v>153500</v>
      </c>
      <c r="F394" s="176">
        <v>97600</v>
      </c>
      <c r="G394" s="177"/>
      <c r="H394" s="110">
        <f>SUM(K394+I394)</f>
        <v>153437.43</v>
      </c>
      <c r="I394" s="176">
        <v>153437.43</v>
      </c>
      <c r="J394" s="176">
        <v>97570.14</v>
      </c>
      <c r="K394" s="177"/>
    </row>
    <row r="395" spans="1:11" ht="12.95" customHeight="1" outlineLevel="1" x14ac:dyDescent="0.2">
      <c r="A395" s="321"/>
      <c r="B395" s="168" t="s">
        <v>446</v>
      </c>
      <c r="C395" s="196"/>
      <c r="D395" s="110">
        <f>SUM(G395+E395)</f>
        <v>2000</v>
      </c>
      <c r="E395" s="176">
        <v>2000</v>
      </c>
      <c r="F395" s="176">
        <v>1500</v>
      </c>
      <c r="G395" s="177"/>
      <c r="H395" s="110">
        <f>SUM(K395+I395)</f>
        <v>2000</v>
      </c>
      <c r="I395" s="176">
        <v>2000</v>
      </c>
      <c r="J395" s="176">
        <v>1500</v>
      </c>
      <c r="K395" s="177"/>
    </row>
    <row r="396" spans="1:11" ht="12.95" customHeight="1" outlineLevel="1" x14ac:dyDescent="0.2">
      <c r="A396" s="321"/>
      <c r="B396" s="195" t="s">
        <v>455</v>
      </c>
      <c r="C396" s="196"/>
      <c r="D396" s="174">
        <f>SUM(G396+E396)</f>
        <v>121400</v>
      </c>
      <c r="E396" s="174">
        <v>121400</v>
      </c>
      <c r="F396" s="174">
        <v>90600</v>
      </c>
      <c r="G396" s="177"/>
      <c r="H396" s="174">
        <f>SUM(K396+I396)</f>
        <v>121400</v>
      </c>
      <c r="I396" s="174">
        <v>121400</v>
      </c>
      <c r="J396" s="174">
        <v>90599.99</v>
      </c>
      <c r="K396" s="177"/>
    </row>
    <row r="397" spans="1:11" ht="12.95" customHeight="1" outlineLevel="1" x14ac:dyDescent="0.2">
      <c r="A397" s="321"/>
      <c r="B397" s="195" t="s">
        <v>340</v>
      </c>
      <c r="C397" s="196"/>
      <c r="D397" s="174">
        <f>SUM(G397+E397)</f>
        <v>19400</v>
      </c>
      <c r="E397" s="174">
        <v>19400</v>
      </c>
      <c r="F397" s="174"/>
      <c r="G397" s="177"/>
      <c r="H397" s="174">
        <f>SUM(K397+I397)</f>
        <v>16449.13</v>
      </c>
      <c r="I397" s="174">
        <v>16449.13</v>
      </c>
      <c r="J397" s="174"/>
      <c r="K397" s="177"/>
    </row>
    <row r="398" spans="1:11" ht="12.95" customHeight="1" outlineLevel="1" x14ac:dyDescent="0.2">
      <c r="A398" s="322"/>
      <c r="B398" s="97" t="s">
        <v>339</v>
      </c>
      <c r="C398" s="196"/>
      <c r="D398" s="174">
        <f>SUM(G398+E398)</f>
        <v>2900</v>
      </c>
      <c r="E398" s="174">
        <v>2900</v>
      </c>
      <c r="F398" s="174">
        <v>2200</v>
      </c>
      <c r="G398" s="177"/>
      <c r="H398" s="174">
        <f>SUM(K398+I398)</f>
        <v>2814.24</v>
      </c>
      <c r="I398" s="174">
        <v>2814.24</v>
      </c>
      <c r="J398" s="174">
        <v>2148.6</v>
      </c>
      <c r="K398" s="177"/>
    </row>
    <row r="399" spans="1:11" ht="15" customHeight="1" outlineLevel="1" x14ac:dyDescent="0.2">
      <c r="A399" s="320" t="s">
        <v>469</v>
      </c>
      <c r="B399" s="203" t="s">
        <v>419</v>
      </c>
      <c r="C399" s="201" t="s">
        <v>19</v>
      </c>
      <c r="D399" s="202">
        <f t="shared" ref="D399:K399" si="121">SUM(D404+D403+D400+D405)</f>
        <v>406100</v>
      </c>
      <c r="E399" s="202">
        <f t="shared" si="121"/>
        <v>406100</v>
      </c>
      <c r="F399" s="202">
        <f t="shared" si="121"/>
        <v>257500</v>
      </c>
      <c r="G399" s="205">
        <f t="shared" si="121"/>
        <v>0</v>
      </c>
      <c r="H399" s="202">
        <f t="shared" si="121"/>
        <v>399253.08</v>
      </c>
      <c r="I399" s="202">
        <f t="shared" si="121"/>
        <v>399253.08</v>
      </c>
      <c r="J399" s="202">
        <f t="shared" si="121"/>
        <v>257407.63</v>
      </c>
      <c r="K399" s="205">
        <f t="shared" si="121"/>
        <v>0</v>
      </c>
    </row>
    <row r="400" spans="1:11" ht="12.95" customHeight="1" outlineLevel="1" x14ac:dyDescent="0.2">
      <c r="A400" s="321"/>
      <c r="B400" s="195" t="s">
        <v>341</v>
      </c>
      <c r="C400" s="196"/>
      <c r="D400" s="174">
        <f>SUM(D401:D402)</f>
        <v>201900</v>
      </c>
      <c r="E400" s="174">
        <f>SUM(E401:E402)</f>
        <v>201900</v>
      </c>
      <c r="F400" s="174">
        <f>SUM(F401:F402)</f>
        <v>126400</v>
      </c>
      <c r="G400" s="177"/>
      <c r="H400" s="174">
        <f>SUM(H401:H402)</f>
        <v>201211.8</v>
      </c>
      <c r="I400" s="174">
        <f>SUM(I401:I402)</f>
        <v>201211.8</v>
      </c>
      <c r="J400" s="174">
        <f>SUM(J401:J402)</f>
        <v>126308.22</v>
      </c>
      <c r="K400" s="177"/>
    </row>
    <row r="401" spans="1:11" ht="12.95" customHeight="1" outlineLevel="1" x14ac:dyDescent="0.2">
      <c r="A401" s="321"/>
      <c r="B401" s="168" t="s">
        <v>453</v>
      </c>
      <c r="C401" s="196"/>
      <c r="D401" s="110">
        <f>SUM(G401+E401)</f>
        <v>199100</v>
      </c>
      <c r="E401" s="176">
        <v>199100</v>
      </c>
      <c r="F401" s="176">
        <v>124300</v>
      </c>
      <c r="G401" s="177"/>
      <c r="H401" s="110">
        <f>SUM(K401+I401)</f>
        <v>198437.9</v>
      </c>
      <c r="I401" s="176">
        <v>198437.9</v>
      </c>
      <c r="J401" s="176">
        <v>124266.67</v>
      </c>
      <c r="K401" s="177"/>
    </row>
    <row r="402" spans="1:11" ht="12.95" customHeight="1" outlineLevel="1" x14ac:dyDescent="0.2">
      <c r="A402" s="321"/>
      <c r="B402" s="168" t="s">
        <v>446</v>
      </c>
      <c r="C402" s="196"/>
      <c r="D402" s="110">
        <f>SUM(G402+E402)</f>
        <v>2800</v>
      </c>
      <c r="E402" s="176">
        <v>2800</v>
      </c>
      <c r="F402" s="176">
        <v>2100</v>
      </c>
      <c r="G402" s="177"/>
      <c r="H402" s="110">
        <f>SUM(K402+I402)</f>
        <v>2773.9</v>
      </c>
      <c r="I402" s="176">
        <v>2773.9</v>
      </c>
      <c r="J402" s="176">
        <v>2041.55</v>
      </c>
      <c r="K402" s="177"/>
    </row>
    <row r="403" spans="1:11" ht="12.95" customHeight="1" outlineLevel="1" x14ac:dyDescent="0.2">
      <c r="A403" s="321"/>
      <c r="B403" s="195" t="s">
        <v>455</v>
      </c>
      <c r="C403" s="196"/>
      <c r="D403" s="174">
        <f>SUM(G403+E403)</f>
        <v>171700</v>
      </c>
      <c r="E403" s="174">
        <v>171700</v>
      </c>
      <c r="F403" s="174">
        <v>128400</v>
      </c>
      <c r="G403" s="177"/>
      <c r="H403" s="174">
        <f>SUM(K403+I403)</f>
        <v>171700</v>
      </c>
      <c r="I403" s="174">
        <v>171700</v>
      </c>
      <c r="J403" s="174">
        <v>128399.53</v>
      </c>
      <c r="K403" s="177"/>
    </row>
    <row r="404" spans="1:11" ht="12.95" customHeight="1" outlineLevel="1" x14ac:dyDescent="0.2">
      <c r="A404" s="321"/>
      <c r="B404" s="195" t="s">
        <v>340</v>
      </c>
      <c r="C404" s="196"/>
      <c r="D404" s="174">
        <f>SUM(G404+E404)</f>
        <v>29000</v>
      </c>
      <c r="E404" s="174">
        <v>29000</v>
      </c>
      <c r="F404" s="174"/>
      <c r="G404" s="177"/>
      <c r="H404" s="174">
        <f>SUM(K404+I404)</f>
        <v>22805</v>
      </c>
      <c r="I404" s="174">
        <v>22805</v>
      </c>
      <c r="J404" s="174"/>
      <c r="K404" s="177"/>
    </row>
    <row r="405" spans="1:11" ht="12.95" customHeight="1" outlineLevel="1" x14ac:dyDescent="0.2">
      <c r="A405" s="322"/>
      <c r="B405" s="97" t="s">
        <v>339</v>
      </c>
      <c r="C405" s="196"/>
      <c r="D405" s="174">
        <f>SUM(G405+E405)</f>
        <v>3500</v>
      </c>
      <c r="E405" s="174">
        <v>3500</v>
      </c>
      <c r="F405" s="174">
        <v>2700</v>
      </c>
      <c r="G405" s="177"/>
      <c r="H405" s="174">
        <f>SUM(K405+I405)</f>
        <v>3536.28</v>
      </c>
      <c r="I405" s="174">
        <v>3536.28</v>
      </c>
      <c r="J405" s="174">
        <v>2699.88</v>
      </c>
      <c r="K405" s="177"/>
    </row>
    <row r="406" spans="1:11" ht="15" customHeight="1" outlineLevel="1" x14ac:dyDescent="0.2">
      <c r="A406" s="320" t="s">
        <v>470</v>
      </c>
      <c r="B406" s="203" t="s">
        <v>425</v>
      </c>
      <c r="C406" s="201" t="s">
        <v>19</v>
      </c>
      <c r="D406" s="202">
        <f t="shared" ref="D406:K406" si="122">SUM(D407:D410)</f>
        <v>244500</v>
      </c>
      <c r="E406" s="202">
        <f t="shared" si="122"/>
        <v>237200</v>
      </c>
      <c r="F406" s="202">
        <f t="shared" si="122"/>
        <v>152100</v>
      </c>
      <c r="G406" s="202">
        <f t="shared" si="122"/>
        <v>7300</v>
      </c>
      <c r="H406" s="202">
        <f t="shared" si="122"/>
        <v>240930.00999999998</v>
      </c>
      <c r="I406" s="202">
        <f t="shared" si="122"/>
        <v>233630.00999999998</v>
      </c>
      <c r="J406" s="202">
        <f t="shared" si="122"/>
        <v>151723.56</v>
      </c>
      <c r="K406" s="202">
        <f t="shared" si="122"/>
        <v>7300</v>
      </c>
    </row>
    <row r="407" spans="1:11" ht="12.95" customHeight="1" outlineLevel="1" x14ac:dyDescent="0.2">
      <c r="A407" s="321"/>
      <c r="B407" s="195" t="s">
        <v>336</v>
      </c>
      <c r="C407" s="196"/>
      <c r="D407" s="174">
        <f>SUM(G407+E407)</f>
        <v>161900</v>
      </c>
      <c r="E407" s="174">
        <v>154600</v>
      </c>
      <c r="F407" s="174">
        <v>102200</v>
      </c>
      <c r="G407" s="174">
        <v>7300</v>
      </c>
      <c r="H407" s="174">
        <f>SUM(K407+I407)</f>
        <v>160937.78</v>
      </c>
      <c r="I407" s="174">
        <v>153637.78</v>
      </c>
      <c r="J407" s="174">
        <v>101870.38</v>
      </c>
      <c r="K407" s="174">
        <v>7300</v>
      </c>
    </row>
    <row r="408" spans="1:11" ht="12.95" customHeight="1" outlineLevel="1" x14ac:dyDescent="0.2">
      <c r="A408" s="321"/>
      <c r="B408" s="195" t="s">
        <v>455</v>
      </c>
      <c r="C408" s="196"/>
      <c r="D408" s="174">
        <f>SUM(G408+E408)</f>
        <v>65100</v>
      </c>
      <c r="E408" s="174">
        <v>65100</v>
      </c>
      <c r="F408" s="174">
        <v>48000</v>
      </c>
      <c r="G408" s="174"/>
      <c r="H408" s="174">
        <f>SUM(K408+I408)</f>
        <v>65100</v>
      </c>
      <c r="I408" s="174">
        <v>65100</v>
      </c>
      <c r="J408" s="174">
        <v>48000</v>
      </c>
      <c r="K408" s="174"/>
    </row>
    <row r="409" spans="1:11" ht="12.95" customHeight="1" outlineLevel="1" x14ac:dyDescent="0.2">
      <c r="A409" s="321"/>
      <c r="B409" s="195" t="s">
        <v>340</v>
      </c>
      <c r="C409" s="196"/>
      <c r="D409" s="174">
        <f>SUM(G409+E409)</f>
        <v>15000</v>
      </c>
      <c r="E409" s="174">
        <v>15000</v>
      </c>
      <c r="F409" s="174"/>
      <c r="G409" s="174"/>
      <c r="H409" s="174">
        <f>SUM(K409+I409)</f>
        <v>12464.93</v>
      </c>
      <c r="I409" s="174">
        <v>12464.93</v>
      </c>
      <c r="J409" s="174"/>
      <c r="K409" s="174"/>
    </row>
    <row r="410" spans="1:11" ht="12.95" customHeight="1" outlineLevel="1" x14ac:dyDescent="0.2">
      <c r="A410" s="322"/>
      <c r="B410" s="97" t="s">
        <v>339</v>
      </c>
      <c r="C410" s="196"/>
      <c r="D410" s="174">
        <f>SUM(G410+E410)</f>
        <v>2500</v>
      </c>
      <c r="E410" s="174">
        <v>2500</v>
      </c>
      <c r="F410" s="174">
        <v>1900</v>
      </c>
      <c r="G410" s="174"/>
      <c r="H410" s="174">
        <f>SUM(K410+I410)</f>
        <v>2427.3000000000002</v>
      </c>
      <c r="I410" s="174">
        <v>2427.3000000000002</v>
      </c>
      <c r="J410" s="174">
        <v>1853.18</v>
      </c>
      <c r="K410" s="174"/>
    </row>
    <row r="411" spans="1:11" ht="15" customHeight="1" outlineLevel="1" x14ac:dyDescent="0.2">
      <c r="A411" s="320" t="s">
        <v>471</v>
      </c>
      <c r="B411" s="203" t="s">
        <v>423</v>
      </c>
      <c r="C411" s="201" t="s">
        <v>19</v>
      </c>
      <c r="D411" s="202">
        <f t="shared" ref="D411:K411" si="123">SUM(D412:D415)</f>
        <v>249300</v>
      </c>
      <c r="E411" s="202">
        <f t="shared" si="123"/>
        <v>248600</v>
      </c>
      <c r="F411" s="202">
        <f t="shared" si="123"/>
        <v>155200</v>
      </c>
      <c r="G411" s="202">
        <f t="shared" si="123"/>
        <v>700</v>
      </c>
      <c r="H411" s="202">
        <f t="shared" si="123"/>
        <v>244702.25</v>
      </c>
      <c r="I411" s="202">
        <f t="shared" si="123"/>
        <v>244002.25</v>
      </c>
      <c r="J411" s="202">
        <f t="shared" si="123"/>
        <v>154943.97999999998</v>
      </c>
      <c r="K411" s="202">
        <f t="shared" si="123"/>
        <v>700</v>
      </c>
    </row>
    <row r="412" spans="1:11" ht="12.95" customHeight="1" outlineLevel="1" x14ac:dyDescent="0.2">
      <c r="A412" s="321"/>
      <c r="B412" s="195" t="s">
        <v>336</v>
      </c>
      <c r="C412" s="196"/>
      <c r="D412" s="174">
        <f>SUM(G412+E412)</f>
        <v>167700</v>
      </c>
      <c r="E412" s="174">
        <v>167000</v>
      </c>
      <c r="F412" s="174">
        <v>106800</v>
      </c>
      <c r="G412" s="174">
        <v>700</v>
      </c>
      <c r="H412" s="174">
        <f>SUM(K412+I412)</f>
        <v>166891.82999999999</v>
      </c>
      <c r="I412" s="174">
        <v>166191.82999999999</v>
      </c>
      <c r="J412" s="174">
        <v>106562.98</v>
      </c>
      <c r="K412" s="174">
        <v>700</v>
      </c>
    </row>
    <row r="413" spans="1:11" ht="12.95" customHeight="1" outlineLevel="1" x14ac:dyDescent="0.2">
      <c r="A413" s="321"/>
      <c r="B413" s="195" t="s">
        <v>455</v>
      </c>
      <c r="C413" s="196"/>
      <c r="D413" s="174">
        <f>SUM(G413+E413)</f>
        <v>62100</v>
      </c>
      <c r="E413" s="174">
        <v>62100</v>
      </c>
      <c r="F413" s="174">
        <v>46200</v>
      </c>
      <c r="G413" s="174"/>
      <c r="H413" s="174">
        <f>SUM(K413+I413)</f>
        <v>62100</v>
      </c>
      <c r="I413" s="174">
        <v>62100</v>
      </c>
      <c r="J413" s="174">
        <v>46190.26</v>
      </c>
      <c r="K413" s="174"/>
    </row>
    <row r="414" spans="1:11" ht="12.95" customHeight="1" outlineLevel="1" x14ac:dyDescent="0.2">
      <c r="A414" s="321"/>
      <c r="B414" s="195" t="s">
        <v>340</v>
      </c>
      <c r="C414" s="196"/>
      <c r="D414" s="174">
        <f>SUM(G414+E414)</f>
        <v>16600</v>
      </c>
      <c r="E414" s="174">
        <v>16600</v>
      </c>
      <c r="F414" s="174"/>
      <c r="G414" s="174"/>
      <c r="H414" s="174">
        <f>SUM(K414+I414)</f>
        <v>12841.01</v>
      </c>
      <c r="I414" s="174">
        <v>12841.01</v>
      </c>
      <c r="J414" s="174"/>
      <c r="K414" s="174"/>
    </row>
    <row r="415" spans="1:11" ht="12.95" customHeight="1" outlineLevel="1" x14ac:dyDescent="0.2">
      <c r="A415" s="322"/>
      <c r="B415" s="97" t="s">
        <v>339</v>
      </c>
      <c r="C415" s="196"/>
      <c r="D415" s="174">
        <f>SUM(G415+E415)</f>
        <v>2900</v>
      </c>
      <c r="E415" s="174">
        <v>2900</v>
      </c>
      <c r="F415" s="174">
        <v>2200</v>
      </c>
      <c r="G415" s="174"/>
      <c r="H415" s="174">
        <f>SUM(K415+I415)</f>
        <v>2869.41</v>
      </c>
      <c r="I415" s="174">
        <v>2869.41</v>
      </c>
      <c r="J415" s="174">
        <v>2190.7399999999998</v>
      </c>
      <c r="K415" s="174"/>
    </row>
    <row r="416" spans="1:11" ht="15" customHeight="1" outlineLevel="1" x14ac:dyDescent="0.2">
      <c r="A416" s="320" t="s">
        <v>472</v>
      </c>
      <c r="B416" s="203" t="s">
        <v>473</v>
      </c>
      <c r="C416" s="201" t="s">
        <v>19</v>
      </c>
      <c r="D416" s="202">
        <f t="shared" ref="D416:K416" si="124">SUM(D417:D420)</f>
        <v>247100</v>
      </c>
      <c r="E416" s="202">
        <f t="shared" si="124"/>
        <v>237100</v>
      </c>
      <c r="F416" s="202">
        <f t="shared" si="124"/>
        <v>142900</v>
      </c>
      <c r="G416" s="202">
        <f t="shared" si="124"/>
        <v>10000</v>
      </c>
      <c r="H416" s="202">
        <f t="shared" si="124"/>
        <v>244504.72</v>
      </c>
      <c r="I416" s="202">
        <f t="shared" si="124"/>
        <v>234519.53</v>
      </c>
      <c r="J416" s="202">
        <f t="shared" si="124"/>
        <v>142843.10999999999</v>
      </c>
      <c r="K416" s="202">
        <f t="shared" si="124"/>
        <v>9985.19</v>
      </c>
    </row>
    <row r="417" spans="1:11" ht="12.95" customHeight="1" outlineLevel="1" x14ac:dyDescent="0.2">
      <c r="A417" s="321"/>
      <c r="B417" s="195" t="s">
        <v>336</v>
      </c>
      <c r="C417" s="196"/>
      <c r="D417" s="174">
        <f>SUM(G417+E417)</f>
        <v>165600</v>
      </c>
      <c r="E417" s="174">
        <v>155600</v>
      </c>
      <c r="F417" s="174">
        <v>93200</v>
      </c>
      <c r="G417" s="174">
        <v>10000</v>
      </c>
      <c r="H417" s="174">
        <f>SUM(K417+I417)</f>
        <v>165502.13</v>
      </c>
      <c r="I417" s="174">
        <v>155516.94</v>
      </c>
      <c r="J417" s="174">
        <v>93189.48</v>
      </c>
      <c r="K417" s="174">
        <v>9985.19</v>
      </c>
    </row>
    <row r="418" spans="1:11" ht="12.95" customHeight="1" outlineLevel="1" x14ac:dyDescent="0.2">
      <c r="A418" s="321"/>
      <c r="B418" s="195" t="s">
        <v>455</v>
      </c>
      <c r="C418" s="196"/>
      <c r="D418" s="174">
        <f>SUM(G418+E418)</f>
        <v>63900</v>
      </c>
      <c r="E418" s="174">
        <v>63900</v>
      </c>
      <c r="F418" s="174">
        <v>47700</v>
      </c>
      <c r="G418" s="174"/>
      <c r="H418" s="174">
        <f>SUM(K418+I418)</f>
        <v>63900</v>
      </c>
      <c r="I418" s="174">
        <v>63900</v>
      </c>
      <c r="J418" s="174">
        <v>47700</v>
      </c>
      <c r="K418" s="174"/>
    </row>
    <row r="419" spans="1:11" ht="12.95" customHeight="1" outlineLevel="1" x14ac:dyDescent="0.2">
      <c r="A419" s="321"/>
      <c r="B419" s="195" t="s">
        <v>340</v>
      </c>
      <c r="C419" s="196"/>
      <c r="D419" s="174">
        <f>SUM(G419+E419)</f>
        <v>15000</v>
      </c>
      <c r="E419" s="174">
        <v>15000</v>
      </c>
      <c r="F419" s="174"/>
      <c r="G419" s="174"/>
      <c r="H419" s="174">
        <f>SUM(K419+I419)</f>
        <v>12543.73</v>
      </c>
      <c r="I419" s="174">
        <v>12543.73</v>
      </c>
      <c r="J419" s="174"/>
      <c r="K419" s="174"/>
    </row>
    <row r="420" spans="1:11" ht="12.95" customHeight="1" outlineLevel="1" x14ac:dyDescent="0.2">
      <c r="A420" s="322"/>
      <c r="B420" s="97" t="s">
        <v>339</v>
      </c>
      <c r="C420" s="196"/>
      <c r="D420" s="174">
        <f>SUM(G420+E420)</f>
        <v>2600</v>
      </c>
      <c r="E420" s="174">
        <v>2600</v>
      </c>
      <c r="F420" s="174">
        <v>2000</v>
      </c>
      <c r="G420" s="174"/>
      <c r="H420" s="174">
        <f>SUM(K420+I420)</f>
        <v>2558.86</v>
      </c>
      <c r="I420" s="174">
        <v>2558.86</v>
      </c>
      <c r="J420" s="174">
        <v>1953.63</v>
      </c>
      <c r="K420" s="174"/>
    </row>
    <row r="421" spans="1:11" ht="15" customHeight="1" outlineLevel="1" x14ac:dyDescent="0.2">
      <c r="A421" s="320" t="s">
        <v>474</v>
      </c>
      <c r="B421" s="203" t="s">
        <v>475</v>
      </c>
      <c r="C421" s="201" t="s">
        <v>19</v>
      </c>
      <c r="D421" s="202">
        <f t="shared" ref="D421:K421" si="125">SUM(D422:D425)</f>
        <v>171200</v>
      </c>
      <c r="E421" s="202">
        <f t="shared" si="125"/>
        <v>171200</v>
      </c>
      <c r="F421" s="202">
        <f t="shared" si="125"/>
        <v>98100</v>
      </c>
      <c r="G421" s="205">
        <f t="shared" si="125"/>
        <v>0</v>
      </c>
      <c r="H421" s="202">
        <f t="shared" si="125"/>
        <v>164723.25</v>
      </c>
      <c r="I421" s="202">
        <f t="shared" si="125"/>
        <v>164723.25</v>
      </c>
      <c r="J421" s="202">
        <f t="shared" si="125"/>
        <v>98040.489999999991</v>
      </c>
      <c r="K421" s="205">
        <f t="shared" si="125"/>
        <v>0</v>
      </c>
    </row>
    <row r="422" spans="1:11" ht="12.95" customHeight="1" outlineLevel="1" x14ac:dyDescent="0.2">
      <c r="A422" s="321"/>
      <c r="B422" s="195" t="s">
        <v>336</v>
      </c>
      <c r="C422" s="196"/>
      <c r="D422" s="174">
        <f>SUM(G422+E422)</f>
        <v>117500</v>
      </c>
      <c r="E422" s="174">
        <v>117500</v>
      </c>
      <c r="F422" s="174">
        <v>68900</v>
      </c>
      <c r="G422" s="177"/>
      <c r="H422" s="174">
        <f>SUM(K422+I422)</f>
        <v>117221.54</v>
      </c>
      <c r="I422" s="174">
        <v>117221.54</v>
      </c>
      <c r="J422" s="174">
        <v>68881.429999999993</v>
      </c>
      <c r="K422" s="177"/>
    </row>
    <row r="423" spans="1:11" ht="12.95" customHeight="1" outlineLevel="1" x14ac:dyDescent="0.2">
      <c r="A423" s="321"/>
      <c r="B423" s="195" t="s">
        <v>455</v>
      </c>
      <c r="C423" s="196"/>
      <c r="D423" s="174">
        <f>SUM(G423+E423)</f>
        <v>38500</v>
      </c>
      <c r="E423" s="174">
        <v>38500</v>
      </c>
      <c r="F423" s="174">
        <v>27800</v>
      </c>
      <c r="G423" s="177"/>
      <c r="H423" s="174">
        <f>SUM(K423+I423)</f>
        <v>38500</v>
      </c>
      <c r="I423" s="174">
        <v>38500</v>
      </c>
      <c r="J423" s="174">
        <v>27795.65</v>
      </c>
      <c r="K423" s="177"/>
    </row>
    <row r="424" spans="1:11" ht="12.95" customHeight="1" outlineLevel="1" x14ac:dyDescent="0.2">
      <c r="A424" s="321"/>
      <c r="B424" s="195" t="s">
        <v>340</v>
      </c>
      <c r="C424" s="196"/>
      <c r="D424" s="174">
        <f>SUM(G424+E424)</f>
        <v>13400</v>
      </c>
      <c r="E424" s="174">
        <v>13400</v>
      </c>
      <c r="F424" s="174"/>
      <c r="G424" s="177"/>
      <c r="H424" s="174">
        <f>SUM(K424+I424)</f>
        <v>7215.92</v>
      </c>
      <c r="I424" s="174">
        <v>7215.92</v>
      </c>
      <c r="J424" s="174"/>
      <c r="K424" s="177"/>
    </row>
    <row r="425" spans="1:11" ht="12.95" customHeight="1" outlineLevel="1" x14ac:dyDescent="0.2">
      <c r="A425" s="322"/>
      <c r="B425" s="97" t="s">
        <v>339</v>
      </c>
      <c r="C425" s="196"/>
      <c r="D425" s="174">
        <f>SUM(G425+E425)</f>
        <v>1800</v>
      </c>
      <c r="E425" s="174">
        <v>1800</v>
      </c>
      <c r="F425" s="174">
        <v>1400</v>
      </c>
      <c r="G425" s="177"/>
      <c r="H425" s="174">
        <f>SUM(K425+I425)</f>
        <v>1785.79</v>
      </c>
      <c r="I425" s="174">
        <v>1785.79</v>
      </c>
      <c r="J425" s="174">
        <v>1363.41</v>
      </c>
      <c r="K425" s="177"/>
    </row>
    <row r="426" spans="1:11" ht="15" customHeight="1" outlineLevel="1" x14ac:dyDescent="0.2">
      <c r="A426" s="320" t="s">
        <v>476</v>
      </c>
      <c r="B426" s="203" t="s">
        <v>477</v>
      </c>
      <c r="C426" s="201" t="s">
        <v>19</v>
      </c>
      <c r="D426" s="202">
        <f t="shared" ref="D426:K426" si="126">SUM(D427:D430)</f>
        <v>281400</v>
      </c>
      <c r="E426" s="202">
        <f t="shared" si="126"/>
        <v>281400</v>
      </c>
      <c r="F426" s="202">
        <f t="shared" si="126"/>
        <v>168800</v>
      </c>
      <c r="G426" s="205">
        <f t="shared" si="126"/>
        <v>0</v>
      </c>
      <c r="H426" s="202">
        <f t="shared" si="126"/>
        <v>266594.40999999997</v>
      </c>
      <c r="I426" s="202">
        <f t="shared" si="126"/>
        <v>266594.40999999997</v>
      </c>
      <c r="J426" s="202">
        <f t="shared" si="126"/>
        <v>161811.35999999999</v>
      </c>
      <c r="K426" s="205">
        <f t="shared" si="126"/>
        <v>0</v>
      </c>
    </row>
    <row r="427" spans="1:11" ht="12.95" customHeight="1" outlineLevel="1" x14ac:dyDescent="0.2">
      <c r="A427" s="321"/>
      <c r="B427" s="195" t="s">
        <v>336</v>
      </c>
      <c r="C427" s="196"/>
      <c r="D427" s="174">
        <f>SUM(G427+E427)</f>
        <v>185400</v>
      </c>
      <c r="E427" s="174">
        <v>185400</v>
      </c>
      <c r="F427" s="174">
        <v>111000</v>
      </c>
      <c r="G427" s="177"/>
      <c r="H427" s="174">
        <f>SUM(K427+I427)</f>
        <v>175268.94</v>
      </c>
      <c r="I427" s="174">
        <v>175268.94</v>
      </c>
      <c r="J427" s="174">
        <v>103971.61</v>
      </c>
      <c r="K427" s="177"/>
    </row>
    <row r="428" spans="1:11" ht="12.95" customHeight="1" outlineLevel="1" x14ac:dyDescent="0.2">
      <c r="A428" s="321"/>
      <c r="B428" s="195" t="s">
        <v>455</v>
      </c>
      <c r="C428" s="196"/>
      <c r="D428" s="174">
        <f>SUM(G428+E428)</f>
        <v>74800</v>
      </c>
      <c r="E428" s="174">
        <v>74800</v>
      </c>
      <c r="F428" s="174">
        <v>55600</v>
      </c>
      <c r="G428" s="177"/>
      <c r="H428" s="174">
        <f>SUM(K428+I428)</f>
        <v>74800</v>
      </c>
      <c r="I428" s="174">
        <v>74800</v>
      </c>
      <c r="J428" s="174">
        <v>55600</v>
      </c>
      <c r="K428" s="177"/>
    </row>
    <row r="429" spans="1:11" ht="12.95" customHeight="1" outlineLevel="1" x14ac:dyDescent="0.2">
      <c r="A429" s="321"/>
      <c r="B429" s="195" t="s">
        <v>340</v>
      </c>
      <c r="C429" s="196"/>
      <c r="D429" s="174">
        <f>SUM(G429+E429)</f>
        <v>18300</v>
      </c>
      <c r="E429" s="174">
        <v>18300</v>
      </c>
      <c r="F429" s="174"/>
      <c r="G429" s="177"/>
      <c r="H429" s="174">
        <f>SUM(K429+I429)</f>
        <v>13591.85</v>
      </c>
      <c r="I429" s="174">
        <v>13591.85</v>
      </c>
      <c r="J429" s="174"/>
      <c r="K429" s="177"/>
    </row>
    <row r="430" spans="1:11" ht="12.95" customHeight="1" outlineLevel="1" x14ac:dyDescent="0.2">
      <c r="A430" s="322"/>
      <c r="B430" s="97" t="s">
        <v>339</v>
      </c>
      <c r="C430" s="196"/>
      <c r="D430" s="174">
        <f>SUM(G430+E430)</f>
        <v>2900</v>
      </c>
      <c r="E430" s="174">
        <v>2900</v>
      </c>
      <c r="F430" s="174">
        <v>2200</v>
      </c>
      <c r="G430" s="177"/>
      <c r="H430" s="174">
        <f>SUM(K430+I430)</f>
        <v>2933.62</v>
      </c>
      <c r="I430" s="174">
        <v>2933.62</v>
      </c>
      <c r="J430" s="174">
        <v>2239.75</v>
      </c>
      <c r="K430" s="177"/>
    </row>
    <row r="431" spans="1:11" ht="15" customHeight="1" outlineLevel="1" x14ac:dyDescent="0.2">
      <c r="A431" s="320" t="s">
        <v>478</v>
      </c>
      <c r="B431" s="203" t="s">
        <v>433</v>
      </c>
      <c r="C431" s="201" t="s">
        <v>19</v>
      </c>
      <c r="D431" s="202">
        <f t="shared" ref="D431:K431" si="127">SUM(D432:D435)</f>
        <v>416300</v>
      </c>
      <c r="E431" s="202">
        <f t="shared" si="127"/>
        <v>415300</v>
      </c>
      <c r="F431" s="202">
        <f t="shared" si="127"/>
        <v>245300</v>
      </c>
      <c r="G431" s="202">
        <f t="shared" si="127"/>
        <v>1000</v>
      </c>
      <c r="H431" s="202">
        <f t="shared" si="127"/>
        <v>400429.51</v>
      </c>
      <c r="I431" s="202">
        <f t="shared" si="127"/>
        <v>399431.26</v>
      </c>
      <c r="J431" s="202">
        <f t="shared" si="127"/>
        <v>245271.65</v>
      </c>
      <c r="K431" s="202">
        <f t="shared" si="127"/>
        <v>998.25</v>
      </c>
    </row>
    <row r="432" spans="1:11" ht="12.95" customHeight="1" outlineLevel="1" x14ac:dyDescent="0.2">
      <c r="A432" s="321"/>
      <c r="B432" s="195" t="s">
        <v>336</v>
      </c>
      <c r="C432" s="196"/>
      <c r="D432" s="174">
        <f>SUM(G432+E432)</f>
        <v>254600</v>
      </c>
      <c r="E432" s="174">
        <v>253600</v>
      </c>
      <c r="F432" s="174">
        <v>152200</v>
      </c>
      <c r="G432" s="174">
        <v>1000</v>
      </c>
      <c r="H432" s="174">
        <f>SUM(K432+I432)</f>
        <v>254600</v>
      </c>
      <c r="I432" s="174">
        <v>253601.75</v>
      </c>
      <c r="J432" s="174">
        <v>152218.43</v>
      </c>
      <c r="K432" s="174">
        <v>998.25</v>
      </c>
    </row>
    <row r="433" spans="1:11" ht="12.95" customHeight="1" outlineLevel="1" x14ac:dyDescent="0.2">
      <c r="A433" s="321"/>
      <c r="B433" s="195" t="s">
        <v>455</v>
      </c>
      <c r="C433" s="196"/>
      <c r="D433" s="174">
        <f>SUM(G433+E433)</f>
        <v>121900</v>
      </c>
      <c r="E433" s="174">
        <v>121900</v>
      </c>
      <c r="F433" s="174">
        <v>90000</v>
      </c>
      <c r="G433" s="174"/>
      <c r="H433" s="174">
        <f>SUM(K433+I433)</f>
        <v>121900</v>
      </c>
      <c r="I433" s="174">
        <v>121900</v>
      </c>
      <c r="J433" s="174">
        <v>90000</v>
      </c>
      <c r="K433" s="174"/>
    </row>
    <row r="434" spans="1:11" ht="12.95" customHeight="1" outlineLevel="1" x14ac:dyDescent="0.2">
      <c r="A434" s="321"/>
      <c r="B434" s="195" t="s">
        <v>340</v>
      </c>
      <c r="C434" s="196"/>
      <c r="D434" s="174">
        <f>SUM(G434+E434)</f>
        <v>35800</v>
      </c>
      <c r="E434" s="174">
        <v>35800</v>
      </c>
      <c r="F434" s="174"/>
      <c r="G434" s="174"/>
      <c r="H434" s="174">
        <f>SUM(K434+I434)</f>
        <v>19930.400000000001</v>
      </c>
      <c r="I434" s="174">
        <v>19930.400000000001</v>
      </c>
      <c r="J434" s="174"/>
      <c r="K434" s="174"/>
    </row>
    <row r="435" spans="1:11" ht="12.95" customHeight="1" outlineLevel="1" x14ac:dyDescent="0.2">
      <c r="A435" s="322"/>
      <c r="B435" s="97" t="s">
        <v>339</v>
      </c>
      <c r="C435" s="196"/>
      <c r="D435" s="174">
        <f>SUM(G435+E435)</f>
        <v>4000</v>
      </c>
      <c r="E435" s="174">
        <v>4000</v>
      </c>
      <c r="F435" s="174">
        <v>3100</v>
      </c>
      <c r="G435" s="174"/>
      <c r="H435" s="174">
        <f>SUM(K435+I435)</f>
        <v>3999.11</v>
      </c>
      <c r="I435" s="174">
        <v>3999.11</v>
      </c>
      <c r="J435" s="174">
        <v>3053.22</v>
      </c>
      <c r="K435" s="174"/>
    </row>
    <row r="436" spans="1:11" ht="15" customHeight="1" outlineLevel="1" x14ac:dyDescent="0.2">
      <c r="A436" s="320" t="s">
        <v>479</v>
      </c>
      <c r="B436" s="203" t="s">
        <v>480</v>
      </c>
      <c r="C436" s="201" t="s">
        <v>19</v>
      </c>
      <c r="D436" s="202">
        <f t="shared" ref="D436:K436" si="128">SUM(D437:D439)</f>
        <v>89300</v>
      </c>
      <c r="E436" s="202">
        <f t="shared" si="128"/>
        <v>89300</v>
      </c>
      <c r="F436" s="202">
        <f t="shared" si="128"/>
        <v>64100</v>
      </c>
      <c r="G436" s="205">
        <f t="shared" si="128"/>
        <v>0</v>
      </c>
      <c r="H436" s="202">
        <f t="shared" si="128"/>
        <v>88648.46</v>
      </c>
      <c r="I436" s="202">
        <f t="shared" si="128"/>
        <v>88648.46</v>
      </c>
      <c r="J436" s="202">
        <f t="shared" si="128"/>
        <v>64010.810000000005</v>
      </c>
      <c r="K436" s="205">
        <f t="shared" si="128"/>
        <v>0</v>
      </c>
    </row>
    <row r="437" spans="1:11" ht="12.95" customHeight="1" outlineLevel="1" x14ac:dyDescent="0.2">
      <c r="A437" s="321"/>
      <c r="B437" s="195" t="s">
        <v>336</v>
      </c>
      <c r="C437" s="196"/>
      <c r="D437" s="174">
        <f>SUM(G437+E437)</f>
        <v>15900</v>
      </c>
      <c r="E437" s="174">
        <v>15900</v>
      </c>
      <c r="F437" s="174">
        <v>8100</v>
      </c>
      <c r="G437" s="177"/>
      <c r="H437" s="174">
        <f>SUM(K437+I437)</f>
        <v>15224.69</v>
      </c>
      <c r="I437" s="174">
        <v>15224.69</v>
      </c>
      <c r="J437" s="174">
        <v>7963.62</v>
      </c>
      <c r="K437" s="174"/>
    </row>
    <row r="438" spans="1:11" ht="12.95" customHeight="1" outlineLevel="1" x14ac:dyDescent="0.2">
      <c r="A438" s="321"/>
      <c r="B438" s="195" t="s">
        <v>455</v>
      </c>
      <c r="C438" s="196"/>
      <c r="D438" s="174">
        <f>SUM(G438+E438)</f>
        <v>73100</v>
      </c>
      <c r="E438" s="174">
        <v>73100</v>
      </c>
      <c r="F438" s="174">
        <v>55800</v>
      </c>
      <c r="G438" s="177"/>
      <c r="H438" s="174">
        <f>SUM(K438+I438)</f>
        <v>73100</v>
      </c>
      <c r="I438" s="174">
        <v>73100</v>
      </c>
      <c r="J438" s="174">
        <v>55800</v>
      </c>
      <c r="K438" s="174"/>
    </row>
    <row r="439" spans="1:11" ht="12.95" customHeight="1" outlineLevel="1" x14ac:dyDescent="0.2">
      <c r="A439" s="322"/>
      <c r="B439" s="97" t="s">
        <v>339</v>
      </c>
      <c r="C439" s="196"/>
      <c r="D439" s="174">
        <f>SUM(G439+E439)</f>
        <v>300</v>
      </c>
      <c r="E439" s="174">
        <v>300</v>
      </c>
      <c r="F439" s="174">
        <v>200</v>
      </c>
      <c r="G439" s="177"/>
      <c r="H439" s="174">
        <f>SUM(K439+I439)</f>
        <v>323.77</v>
      </c>
      <c r="I439" s="174">
        <v>323.77</v>
      </c>
      <c r="J439" s="174">
        <v>247.19</v>
      </c>
      <c r="K439" s="174"/>
    </row>
    <row r="440" spans="1:11" ht="15" customHeight="1" outlineLevel="1" x14ac:dyDescent="0.2">
      <c r="A440" s="320" t="s">
        <v>481</v>
      </c>
      <c r="B440" s="203" t="s">
        <v>482</v>
      </c>
      <c r="C440" s="201" t="s">
        <v>19</v>
      </c>
      <c r="D440" s="202">
        <f t="shared" ref="D440:K440" si="129">SUM(D441:D445)</f>
        <v>318100</v>
      </c>
      <c r="E440" s="202">
        <f t="shared" si="129"/>
        <v>315200</v>
      </c>
      <c r="F440" s="202">
        <f t="shared" si="129"/>
        <v>223700</v>
      </c>
      <c r="G440" s="202">
        <f t="shared" si="129"/>
        <v>2900</v>
      </c>
      <c r="H440" s="202">
        <f t="shared" si="129"/>
        <v>317105.21999999997</v>
      </c>
      <c r="I440" s="202">
        <f t="shared" si="129"/>
        <v>314747.21999999997</v>
      </c>
      <c r="J440" s="202">
        <f t="shared" si="129"/>
        <v>223677.74</v>
      </c>
      <c r="K440" s="202">
        <f t="shared" si="129"/>
        <v>2358</v>
      </c>
    </row>
    <row r="441" spans="1:11" ht="12.95" customHeight="1" outlineLevel="1" x14ac:dyDescent="0.2">
      <c r="A441" s="321"/>
      <c r="B441" s="195" t="s">
        <v>336</v>
      </c>
      <c r="C441" s="196"/>
      <c r="D441" s="174">
        <f>SUM(G441+E441)</f>
        <v>301700</v>
      </c>
      <c r="E441" s="174">
        <v>301700</v>
      </c>
      <c r="F441" s="174">
        <v>217100</v>
      </c>
      <c r="G441" s="174"/>
      <c r="H441" s="174">
        <f>SUM(K441+I441)</f>
        <v>301603.34999999998</v>
      </c>
      <c r="I441" s="174">
        <v>301603.34999999998</v>
      </c>
      <c r="J441" s="174">
        <v>217088.49</v>
      </c>
      <c r="K441" s="174"/>
    </row>
    <row r="442" spans="1:11" ht="12.95" customHeight="1" outlineLevel="1" x14ac:dyDescent="0.2">
      <c r="A442" s="321"/>
      <c r="B442" s="195" t="s">
        <v>455</v>
      </c>
      <c r="C442" s="196"/>
      <c r="D442" s="174">
        <f>SUM(G442+E442)</f>
        <v>7300</v>
      </c>
      <c r="E442" s="174">
        <v>7300</v>
      </c>
      <c r="F442" s="174">
        <v>5600</v>
      </c>
      <c r="G442" s="174"/>
      <c r="H442" s="174">
        <f>SUM(K442+I442)</f>
        <v>7300</v>
      </c>
      <c r="I442" s="174">
        <v>7300</v>
      </c>
      <c r="J442" s="174">
        <v>5600</v>
      </c>
      <c r="K442" s="174"/>
    </row>
    <row r="443" spans="1:11" ht="12.95" customHeight="1" outlineLevel="1" x14ac:dyDescent="0.2">
      <c r="A443" s="321"/>
      <c r="B443" s="195" t="s">
        <v>454</v>
      </c>
      <c r="C443" s="196"/>
      <c r="D443" s="174">
        <f>SUM(G443+E443)</f>
        <v>400</v>
      </c>
      <c r="E443" s="174">
        <v>400</v>
      </c>
      <c r="F443" s="174"/>
      <c r="G443" s="174"/>
      <c r="H443" s="174">
        <f>SUM(K443+I443)</f>
        <v>345.38</v>
      </c>
      <c r="I443" s="174">
        <v>345.38</v>
      </c>
      <c r="J443" s="174"/>
      <c r="K443" s="174"/>
    </row>
    <row r="444" spans="1:11" ht="12.95" customHeight="1" outlineLevel="1" x14ac:dyDescent="0.2">
      <c r="A444" s="321"/>
      <c r="B444" s="195" t="s">
        <v>340</v>
      </c>
      <c r="C444" s="196"/>
      <c r="D444" s="174">
        <f>SUM(G444+E444)</f>
        <v>7400</v>
      </c>
      <c r="E444" s="174">
        <v>4500</v>
      </c>
      <c r="F444" s="174"/>
      <c r="G444" s="174">
        <v>2900</v>
      </c>
      <c r="H444" s="174">
        <f>SUM(K444+I444)</f>
        <v>6560.77</v>
      </c>
      <c r="I444" s="174">
        <v>4202.7700000000004</v>
      </c>
      <c r="J444" s="174"/>
      <c r="K444" s="174">
        <v>2358</v>
      </c>
    </row>
    <row r="445" spans="1:11" ht="12.95" customHeight="1" outlineLevel="1" x14ac:dyDescent="0.2">
      <c r="A445" s="322"/>
      <c r="B445" s="97" t="s">
        <v>339</v>
      </c>
      <c r="C445" s="196"/>
      <c r="D445" s="174">
        <f>SUM(G445+E445)</f>
        <v>1300</v>
      </c>
      <c r="E445" s="174">
        <v>1300</v>
      </c>
      <c r="F445" s="174">
        <v>1000</v>
      </c>
      <c r="G445" s="174"/>
      <c r="H445" s="174">
        <f>SUM(K445+I445)</f>
        <v>1295.72</v>
      </c>
      <c r="I445" s="174">
        <v>1295.72</v>
      </c>
      <c r="J445" s="174">
        <v>989.25</v>
      </c>
      <c r="K445" s="174"/>
    </row>
    <row r="446" spans="1:11" ht="15" customHeight="1" outlineLevel="1" x14ac:dyDescent="0.2">
      <c r="A446" s="320" t="s">
        <v>483</v>
      </c>
      <c r="B446" s="203" t="s">
        <v>484</v>
      </c>
      <c r="C446" s="201" t="s">
        <v>19</v>
      </c>
      <c r="D446" s="202">
        <f t="shared" ref="D446:K446" si="130">SUM(D447:D449)</f>
        <v>149800</v>
      </c>
      <c r="E446" s="202">
        <f t="shared" si="130"/>
        <v>149200</v>
      </c>
      <c r="F446" s="202">
        <f t="shared" si="130"/>
        <v>70400</v>
      </c>
      <c r="G446" s="202">
        <f t="shared" si="130"/>
        <v>600</v>
      </c>
      <c r="H446" s="202">
        <f t="shared" si="130"/>
        <v>149667.4</v>
      </c>
      <c r="I446" s="202">
        <f t="shared" si="130"/>
        <v>149088.4</v>
      </c>
      <c r="J446" s="202">
        <f t="shared" si="130"/>
        <v>70392.17</v>
      </c>
      <c r="K446" s="202">
        <f t="shared" si="130"/>
        <v>579</v>
      </c>
    </row>
    <row r="447" spans="1:11" ht="12.95" customHeight="1" outlineLevel="1" x14ac:dyDescent="0.2">
      <c r="A447" s="321"/>
      <c r="B447" s="195" t="s">
        <v>336</v>
      </c>
      <c r="C447" s="196"/>
      <c r="D447" s="174">
        <f>SUM(G447+E447)</f>
        <v>123500</v>
      </c>
      <c r="E447" s="174">
        <v>123500</v>
      </c>
      <c r="F447" s="174">
        <v>69600</v>
      </c>
      <c r="G447" s="174"/>
      <c r="H447" s="174">
        <f>SUM(K447+I447)</f>
        <v>123407.26</v>
      </c>
      <c r="I447" s="174">
        <v>123407.26</v>
      </c>
      <c r="J447" s="174">
        <v>69600</v>
      </c>
      <c r="K447" s="174"/>
    </row>
    <row r="448" spans="1:11" ht="12.95" customHeight="1" outlineLevel="1" x14ac:dyDescent="0.2">
      <c r="A448" s="321"/>
      <c r="B448" s="195" t="s">
        <v>340</v>
      </c>
      <c r="C448" s="196"/>
      <c r="D448" s="174">
        <f>SUM(G448+E448)</f>
        <v>26200</v>
      </c>
      <c r="E448" s="174">
        <v>25600</v>
      </c>
      <c r="F448" s="174">
        <v>700</v>
      </c>
      <c r="G448" s="174">
        <v>600</v>
      </c>
      <c r="H448" s="174">
        <f>SUM(K448+I448)</f>
        <v>26142.400000000001</v>
      </c>
      <c r="I448" s="174">
        <v>25563.4</v>
      </c>
      <c r="J448" s="174">
        <v>702.28</v>
      </c>
      <c r="K448" s="174">
        <v>579</v>
      </c>
    </row>
    <row r="449" spans="1:11" ht="12.95" customHeight="1" outlineLevel="1" x14ac:dyDescent="0.2">
      <c r="A449" s="322"/>
      <c r="B449" s="97" t="s">
        <v>339</v>
      </c>
      <c r="C449" s="196"/>
      <c r="D449" s="174">
        <f>SUM(G449+E449)</f>
        <v>100</v>
      </c>
      <c r="E449" s="174">
        <v>100</v>
      </c>
      <c r="F449" s="174">
        <v>100</v>
      </c>
      <c r="G449" s="174"/>
      <c r="H449" s="174">
        <f>SUM(K449+I449)</f>
        <v>117.74</v>
      </c>
      <c r="I449" s="174">
        <v>117.74</v>
      </c>
      <c r="J449" s="174">
        <v>89.89</v>
      </c>
      <c r="K449" s="174"/>
    </row>
    <row r="450" spans="1:11" ht="15" customHeight="1" outlineLevel="1" x14ac:dyDescent="0.2">
      <c r="A450" s="325" t="s">
        <v>6</v>
      </c>
      <c r="B450" s="125" t="s">
        <v>485</v>
      </c>
      <c r="C450" s="208" t="s">
        <v>15</v>
      </c>
      <c r="D450" s="101">
        <f>SUM(D451:D452)</f>
        <v>51100</v>
      </c>
      <c r="E450" s="101">
        <f>SUM(E451:E452)</f>
        <v>51100</v>
      </c>
      <c r="F450" s="125">
        <f>SUM(F459+F451)</f>
        <v>0</v>
      </c>
      <c r="G450" s="125">
        <f>SUM(G459+G451)</f>
        <v>0</v>
      </c>
      <c r="H450" s="101">
        <f>SUM(H451:H452)</f>
        <v>45650.25</v>
      </c>
      <c r="I450" s="101">
        <f>SUM(I451:I452)</f>
        <v>45650.25</v>
      </c>
      <c r="J450" s="125">
        <f>SUM(J459+J451)</f>
        <v>0</v>
      </c>
      <c r="K450" s="125">
        <f>SUM(K459+K451)</f>
        <v>0</v>
      </c>
    </row>
    <row r="451" spans="1:11" ht="15" customHeight="1" outlineLevel="1" x14ac:dyDescent="0.2">
      <c r="A451" s="326"/>
      <c r="B451" s="195" t="s">
        <v>455</v>
      </c>
      <c r="C451" s="209"/>
      <c r="D451" s="99">
        <f>SUM(D454+D457+D460+D463+D466+D469+D472+D475+D478+D481+D484+D487)</f>
        <v>13800</v>
      </c>
      <c r="E451" s="99">
        <f>SUM(E454+E457+E460+E463+E466+E469+E472+E475+E478+E481+E484+E487)</f>
        <v>13800</v>
      </c>
      <c r="F451" s="132"/>
      <c r="G451" s="132"/>
      <c r="H451" s="99">
        <f>SUM(H454+H457+H460+H463+H466+H469+H472+H475+H478+H481+H484+H487)</f>
        <v>13678.5</v>
      </c>
      <c r="I451" s="99">
        <f>SUM(I454+I457+I460+I463+I466+I469+I472+I475+I478+I481+I484+I487)</f>
        <v>13678.5</v>
      </c>
      <c r="J451" s="99"/>
      <c r="K451" s="99"/>
    </row>
    <row r="452" spans="1:11" ht="15" customHeight="1" outlineLevel="1" x14ac:dyDescent="0.2">
      <c r="A452" s="327"/>
      <c r="B452" s="97" t="s">
        <v>451</v>
      </c>
      <c r="C452" s="209"/>
      <c r="D452" s="99">
        <f>SUM(D455+D458+D461+D464+D467+D470+D473+D476+D479+D482+D485+D488)</f>
        <v>37300</v>
      </c>
      <c r="E452" s="99">
        <f>SUM(E455+E458+E461+E464+E467+E470+E473+E476+E479+E482+E485+E488)</f>
        <v>37300</v>
      </c>
      <c r="F452" s="121"/>
      <c r="G452" s="121"/>
      <c r="H452" s="99">
        <f>SUM(H455+H458+H461+H464+H467+H470+H473+H476+H479+H482+H485+H488)</f>
        <v>31971.75</v>
      </c>
      <c r="I452" s="99">
        <f>SUM(I455+I458+I461+I464+I467+I470+I473+I476+I479+I482+I485+I488)</f>
        <v>31971.75</v>
      </c>
      <c r="J452" s="110"/>
      <c r="K452" s="110"/>
    </row>
    <row r="453" spans="1:11" ht="15" customHeight="1" outlineLevel="1" x14ac:dyDescent="0.2">
      <c r="A453" s="328" t="s">
        <v>85</v>
      </c>
      <c r="B453" s="210" t="s">
        <v>486</v>
      </c>
      <c r="C453" s="109"/>
      <c r="D453" s="104">
        <f t="shared" ref="D453:D488" si="131">SUM(G453+E453)</f>
        <v>1900</v>
      </c>
      <c r="E453" s="104">
        <f>SUM(E454:E455)</f>
        <v>1900</v>
      </c>
      <c r="F453" s="121"/>
      <c r="G453" s="173"/>
      <c r="H453" s="104">
        <f t="shared" ref="H453:H458" si="132">SUM(K453+I453)</f>
        <v>1808</v>
      </c>
      <c r="I453" s="104">
        <f>SUM(I454:I455)</f>
        <v>1808</v>
      </c>
      <c r="J453" s="110"/>
      <c r="K453" s="174"/>
    </row>
    <row r="454" spans="1:11" ht="12.95" customHeight="1" outlineLevel="1" x14ac:dyDescent="0.2">
      <c r="A454" s="329"/>
      <c r="B454" s="195" t="s">
        <v>455</v>
      </c>
      <c r="C454" s="109"/>
      <c r="D454" s="99">
        <f t="shared" si="131"/>
        <v>400</v>
      </c>
      <c r="E454" s="99">
        <v>400</v>
      </c>
      <c r="F454" s="121"/>
      <c r="G454" s="173"/>
      <c r="H454" s="99">
        <f t="shared" si="132"/>
        <v>494.5</v>
      </c>
      <c r="I454" s="99">
        <v>494.5</v>
      </c>
      <c r="J454" s="110"/>
      <c r="K454" s="174"/>
    </row>
    <row r="455" spans="1:11" ht="12.95" customHeight="1" outlineLevel="1" x14ac:dyDescent="0.2">
      <c r="A455" s="330"/>
      <c r="B455" s="97" t="s">
        <v>451</v>
      </c>
      <c r="C455" s="109"/>
      <c r="D455" s="99">
        <f t="shared" si="131"/>
        <v>1500</v>
      </c>
      <c r="E455" s="99">
        <v>1500</v>
      </c>
      <c r="F455" s="121"/>
      <c r="G455" s="173"/>
      <c r="H455" s="99">
        <f t="shared" si="132"/>
        <v>1313.5</v>
      </c>
      <c r="I455" s="99">
        <v>1313.5</v>
      </c>
      <c r="J455" s="110"/>
      <c r="K455" s="174"/>
    </row>
    <row r="456" spans="1:11" ht="15" customHeight="1" outlineLevel="1" x14ac:dyDescent="0.2">
      <c r="A456" s="328" t="s">
        <v>487</v>
      </c>
      <c r="B456" s="210" t="s">
        <v>488</v>
      </c>
      <c r="C456" s="109"/>
      <c r="D456" s="104">
        <f t="shared" si="131"/>
        <v>2100</v>
      </c>
      <c r="E456" s="104">
        <f>SUM(E457:E458)</f>
        <v>2100</v>
      </c>
      <c r="F456" s="121"/>
      <c r="G456" s="173"/>
      <c r="H456" s="104">
        <f t="shared" si="132"/>
        <v>1879.75</v>
      </c>
      <c r="I456" s="104">
        <f>SUM(I457:I458)</f>
        <v>1879.75</v>
      </c>
      <c r="J456" s="110"/>
      <c r="K456" s="174"/>
    </row>
    <row r="457" spans="1:11" ht="12.95" customHeight="1" outlineLevel="1" x14ac:dyDescent="0.2">
      <c r="A457" s="329"/>
      <c r="B457" s="195" t="s">
        <v>455</v>
      </c>
      <c r="C457" s="109"/>
      <c r="D457" s="99">
        <f t="shared" si="131"/>
        <v>400</v>
      </c>
      <c r="E457" s="99">
        <v>400</v>
      </c>
      <c r="F457" s="121"/>
      <c r="G457" s="173"/>
      <c r="H457" s="99">
        <f t="shared" si="132"/>
        <v>451.5</v>
      </c>
      <c r="I457" s="99">
        <v>451.5</v>
      </c>
      <c r="J457" s="110"/>
      <c r="K457" s="174"/>
    </row>
    <row r="458" spans="1:11" ht="12.95" customHeight="1" outlineLevel="1" x14ac:dyDescent="0.2">
      <c r="A458" s="330"/>
      <c r="B458" s="97" t="s">
        <v>451</v>
      </c>
      <c r="C458" s="109"/>
      <c r="D458" s="99">
        <f t="shared" si="131"/>
        <v>1700</v>
      </c>
      <c r="E458" s="99">
        <v>1700</v>
      </c>
      <c r="F458" s="121"/>
      <c r="G458" s="173"/>
      <c r="H458" s="99">
        <f t="shared" si="132"/>
        <v>1428.25</v>
      </c>
      <c r="I458" s="99">
        <v>1428.25</v>
      </c>
      <c r="J458" s="110"/>
      <c r="K458" s="174"/>
    </row>
    <row r="459" spans="1:11" ht="15" customHeight="1" outlineLevel="1" x14ac:dyDescent="0.2">
      <c r="A459" s="328" t="s">
        <v>102</v>
      </c>
      <c r="B459" s="210" t="s">
        <v>489</v>
      </c>
      <c r="C459" s="109"/>
      <c r="D459" s="104">
        <f t="shared" si="131"/>
        <v>5600</v>
      </c>
      <c r="E459" s="104">
        <f>SUM(E460:E461)</f>
        <v>5600</v>
      </c>
      <c r="F459" s="121"/>
      <c r="G459" s="173"/>
      <c r="H459" s="104">
        <f t="shared" ref="H459:H467" si="133">SUM(K459+I459)</f>
        <v>5561.5</v>
      </c>
      <c r="I459" s="104">
        <f>SUM(I460:I461)</f>
        <v>5561.5</v>
      </c>
      <c r="J459" s="110"/>
      <c r="K459" s="174"/>
    </row>
    <row r="460" spans="1:11" ht="12.95" customHeight="1" outlineLevel="1" x14ac:dyDescent="0.2">
      <c r="A460" s="329"/>
      <c r="B460" s="195" t="s">
        <v>455</v>
      </c>
      <c r="C460" s="109"/>
      <c r="D460" s="99">
        <f t="shared" si="131"/>
        <v>3800</v>
      </c>
      <c r="E460" s="99">
        <v>3800</v>
      </c>
      <c r="F460" s="121"/>
      <c r="G460" s="173"/>
      <c r="H460" s="99">
        <f t="shared" si="133"/>
        <v>3788</v>
      </c>
      <c r="I460" s="99">
        <v>3788</v>
      </c>
      <c r="J460" s="110"/>
      <c r="K460" s="174"/>
    </row>
    <row r="461" spans="1:11" ht="12.95" customHeight="1" outlineLevel="1" x14ac:dyDescent="0.2">
      <c r="A461" s="330"/>
      <c r="B461" s="97" t="s">
        <v>451</v>
      </c>
      <c r="C461" s="109"/>
      <c r="D461" s="99">
        <f t="shared" si="131"/>
        <v>1800</v>
      </c>
      <c r="E461" s="99">
        <v>1800</v>
      </c>
      <c r="F461" s="121"/>
      <c r="G461" s="173"/>
      <c r="H461" s="99">
        <f t="shared" si="133"/>
        <v>1773.5</v>
      </c>
      <c r="I461" s="99">
        <v>1773.5</v>
      </c>
      <c r="J461" s="110"/>
      <c r="K461" s="174"/>
    </row>
    <row r="462" spans="1:11" ht="15" customHeight="1" outlineLevel="1" x14ac:dyDescent="0.2">
      <c r="A462" s="328" t="s">
        <v>490</v>
      </c>
      <c r="B462" s="210" t="s">
        <v>491</v>
      </c>
      <c r="C462" s="109"/>
      <c r="D462" s="104">
        <f t="shared" si="131"/>
        <v>7300</v>
      </c>
      <c r="E462" s="104">
        <f>SUM(E463:E464)</f>
        <v>7300</v>
      </c>
      <c r="F462" s="121"/>
      <c r="G462" s="173"/>
      <c r="H462" s="104">
        <f t="shared" si="133"/>
        <v>6444.75</v>
      </c>
      <c r="I462" s="104">
        <f>SUM(I463:I464)</f>
        <v>6444.75</v>
      </c>
      <c r="J462" s="110"/>
      <c r="K462" s="174"/>
    </row>
    <row r="463" spans="1:11" ht="12.95" customHeight="1" outlineLevel="1" x14ac:dyDescent="0.2">
      <c r="A463" s="329"/>
      <c r="B463" s="195" t="s">
        <v>455</v>
      </c>
      <c r="C463" s="109"/>
      <c r="D463" s="99">
        <f t="shared" si="131"/>
        <v>1600</v>
      </c>
      <c r="E463" s="99">
        <v>1600</v>
      </c>
      <c r="F463" s="121"/>
      <c r="G463" s="173"/>
      <c r="H463" s="99">
        <f t="shared" si="133"/>
        <v>1591</v>
      </c>
      <c r="I463" s="99">
        <v>1591</v>
      </c>
      <c r="J463" s="110"/>
      <c r="K463" s="174"/>
    </row>
    <row r="464" spans="1:11" ht="12.95" customHeight="1" outlineLevel="1" x14ac:dyDescent="0.2">
      <c r="A464" s="330"/>
      <c r="B464" s="97" t="s">
        <v>451</v>
      </c>
      <c r="C464" s="109"/>
      <c r="D464" s="99">
        <f t="shared" si="131"/>
        <v>5700</v>
      </c>
      <c r="E464" s="99">
        <v>5700</v>
      </c>
      <c r="F464" s="121"/>
      <c r="G464" s="173"/>
      <c r="H464" s="99">
        <f t="shared" si="133"/>
        <v>4853.75</v>
      </c>
      <c r="I464" s="99">
        <v>4853.75</v>
      </c>
      <c r="J464" s="110"/>
      <c r="K464" s="174"/>
    </row>
    <row r="465" spans="1:11" ht="15" customHeight="1" outlineLevel="1" x14ac:dyDescent="0.2">
      <c r="A465" s="328" t="s">
        <v>492</v>
      </c>
      <c r="B465" s="210" t="s">
        <v>493</v>
      </c>
      <c r="C465" s="109"/>
      <c r="D465" s="104">
        <f t="shared" si="131"/>
        <v>4000</v>
      </c>
      <c r="E465" s="104">
        <f>SUM(E466:E467)</f>
        <v>4000</v>
      </c>
      <c r="F465" s="121"/>
      <c r="G465" s="173"/>
      <c r="H465" s="104">
        <f t="shared" si="133"/>
        <v>3561.75</v>
      </c>
      <c r="I465" s="104">
        <f>SUM(I466:I467)</f>
        <v>3561.75</v>
      </c>
      <c r="J465" s="110"/>
      <c r="K465" s="174"/>
    </row>
    <row r="466" spans="1:11" ht="12.95" customHeight="1" outlineLevel="1" x14ac:dyDescent="0.2">
      <c r="A466" s="329"/>
      <c r="B466" s="195" t="s">
        <v>455</v>
      </c>
      <c r="C466" s="109"/>
      <c r="D466" s="99">
        <f t="shared" si="131"/>
        <v>800</v>
      </c>
      <c r="E466" s="99">
        <v>800</v>
      </c>
      <c r="F466" s="121"/>
      <c r="G466" s="173"/>
      <c r="H466" s="99">
        <f t="shared" si="133"/>
        <v>838.5</v>
      </c>
      <c r="I466" s="99">
        <v>838.5</v>
      </c>
      <c r="J466" s="110"/>
      <c r="K466" s="174"/>
    </row>
    <row r="467" spans="1:11" ht="12.95" customHeight="1" outlineLevel="1" x14ac:dyDescent="0.2">
      <c r="A467" s="330"/>
      <c r="B467" s="97" t="s">
        <v>451</v>
      </c>
      <c r="C467" s="109"/>
      <c r="D467" s="99">
        <f t="shared" si="131"/>
        <v>3200</v>
      </c>
      <c r="E467" s="99">
        <v>3200</v>
      </c>
      <c r="F467" s="121"/>
      <c r="G467" s="173"/>
      <c r="H467" s="99">
        <f t="shared" si="133"/>
        <v>2723.25</v>
      </c>
      <c r="I467" s="99">
        <v>2723.25</v>
      </c>
      <c r="J467" s="110"/>
      <c r="K467" s="174"/>
    </row>
    <row r="468" spans="1:11" ht="15" customHeight="1" outlineLevel="1" x14ac:dyDescent="0.2">
      <c r="A468" s="328" t="s">
        <v>494</v>
      </c>
      <c r="B468" s="210" t="s">
        <v>495</v>
      </c>
      <c r="C468" s="109"/>
      <c r="D468" s="104">
        <f t="shared" si="131"/>
        <v>1400</v>
      </c>
      <c r="E468" s="104">
        <f>SUM(E469:E470)</f>
        <v>1400</v>
      </c>
      <c r="F468" s="121"/>
      <c r="G468" s="173"/>
      <c r="H468" s="104">
        <f t="shared" ref="H468:H473" si="134">SUM(K468+I468)</f>
        <v>1142</v>
      </c>
      <c r="I468" s="104">
        <f>SUM(I469:I470)</f>
        <v>1142</v>
      </c>
      <c r="J468" s="110"/>
      <c r="K468" s="174"/>
    </row>
    <row r="469" spans="1:11" ht="12.95" customHeight="1" outlineLevel="1" x14ac:dyDescent="0.2">
      <c r="A469" s="329"/>
      <c r="B469" s="195" t="s">
        <v>455</v>
      </c>
      <c r="C469" s="109"/>
      <c r="D469" s="99">
        <f t="shared" si="131"/>
        <v>500</v>
      </c>
      <c r="E469" s="99">
        <v>500</v>
      </c>
      <c r="F469" s="121"/>
      <c r="G469" s="173"/>
      <c r="H469" s="99">
        <f t="shared" si="134"/>
        <v>322.5</v>
      </c>
      <c r="I469" s="99">
        <v>322.5</v>
      </c>
      <c r="J469" s="110"/>
      <c r="K469" s="174"/>
    </row>
    <row r="470" spans="1:11" ht="12.95" customHeight="1" outlineLevel="1" x14ac:dyDescent="0.2">
      <c r="A470" s="330"/>
      <c r="B470" s="97" t="s">
        <v>451</v>
      </c>
      <c r="C470" s="109"/>
      <c r="D470" s="99">
        <f t="shared" si="131"/>
        <v>900</v>
      </c>
      <c r="E470" s="99">
        <v>900</v>
      </c>
      <c r="F470" s="121"/>
      <c r="G470" s="173"/>
      <c r="H470" s="99">
        <f t="shared" si="134"/>
        <v>819.5</v>
      </c>
      <c r="I470" s="99">
        <v>819.5</v>
      </c>
      <c r="J470" s="110"/>
      <c r="K470" s="174"/>
    </row>
    <row r="471" spans="1:11" ht="15" customHeight="1" outlineLevel="1" x14ac:dyDescent="0.2">
      <c r="A471" s="328" t="s">
        <v>496</v>
      </c>
      <c r="B471" s="210" t="s">
        <v>497</v>
      </c>
      <c r="C471" s="109"/>
      <c r="D471" s="104">
        <f t="shared" si="131"/>
        <v>2900</v>
      </c>
      <c r="E471" s="104">
        <f>SUM(E472:E473)</f>
        <v>2900</v>
      </c>
      <c r="F471" s="121"/>
      <c r="G471" s="173"/>
      <c r="H471" s="104">
        <f t="shared" si="134"/>
        <v>2561.75</v>
      </c>
      <c r="I471" s="104">
        <f>SUM(I472:I473)</f>
        <v>2561.75</v>
      </c>
      <c r="J471" s="110"/>
      <c r="K471" s="174"/>
    </row>
    <row r="472" spans="1:11" ht="12.95" customHeight="1" outlineLevel="1" x14ac:dyDescent="0.2">
      <c r="A472" s="329"/>
      <c r="B472" s="195" t="s">
        <v>455</v>
      </c>
      <c r="C472" s="109"/>
      <c r="D472" s="99">
        <f t="shared" si="131"/>
        <v>600</v>
      </c>
      <c r="E472" s="99">
        <v>600</v>
      </c>
      <c r="F472" s="121"/>
      <c r="G472" s="173"/>
      <c r="H472" s="99">
        <f t="shared" si="134"/>
        <v>625.5</v>
      </c>
      <c r="I472" s="99">
        <v>625.5</v>
      </c>
      <c r="J472" s="110"/>
      <c r="K472" s="174"/>
    </row>
    <row r="473" spans="1:11" ht="12.95" customHeight="1" outlineLevel="1" x14ac:dyDescent="0.2">
      <c r="A473" s="330"/>
      <c r="B473" s="97" t="s">
        <v>451</v>
      </c>
      <c r="C473" s="109"/>
      <c r="D473" s="99">
        <f t="shared" si="131"/>
        <v>2300</v>
      </c>
      <c r="E473" s="99">
        <v>2300</v>
      </c>
      <c r="F473" s="121"/>
      <c r="G473" s="173"/>
      <c r="H473" s="99">
        <f t="shared" si="134"/>
        <v>1936.25</v>
      </c>
      <c r="I473" s="99">
        <v>1936.25</v>
      </c>
      <c r="J473" s="110"/>
      <c r="K473" s="174"/>
    </row>
    <row r="474" spans="1:11" ht="15" customHeight="1" outlineLevel="1" x14ac:dyDescent="0.2">
      <c r="A474" s="328" t="s">
        <v>498</v>
      </c>
      <c r="B474" s="210" t="s">
        <v>499</v>
      </c>
      <c r="C474" s="109"/>
      <c r="D474" s="104">
        <f t="shared" si="131"/>
        <v>4200</v>
      </c>
      <c r="E474" s="104">
        <f>SUM(E475:E476)</f>
        <v>4200</v>
      </c>
      <c r="F474" s="121"/>
      <c r="G474" s="173"/>
      <c r="H474" s="104">
        <f t="shared" ref="H474:H479" si="135">SUM(K474+I474)</f>
        <v>3660</v>
      </c>
      <c r="I474" s="104">
        <f>SUM(I475:I476)</f>
        <v>3660</v>
      </c>
      <c r="J474" s="110"/>
      <c r="K474" s="174"/>
    </row>
    <row r="475" spans="1:11" ht="12.95" customHeight="1" outlineLevel="1" x14ac:dyDescent="0.2">
      <c r="A475" s="329"/>
      <c r="B475" s="195" t="s">
        <v>455</v>
      </c>
      <c r="C475" s="109"/>
      <c r="D475" s="99">
        <f t="shared" si="131"/>
        <v>800</v>
      </c>
      <c r="E475" s="99">
        <v>800</v>
      </c>
      <c r="F475" s="121"/>
      <c r="G475" s="173"/>
      <c r="H475" s="99">
        <f t="shared" si="135"/>
        <v>793</v>
      </c>
      <c r="I475" s="99">
        <v>793</v>
      </c>
      <c r="J475" s="110"/>
      <c r="K475" s="174"/>
    </row>
    <row r="476" spans="1:11" ht="12.95" customHeight="1" outlineLevel="1" x14ac:dyDescent="0.2">
      <c r="A476" s="330"/>
      <c r="B476" s="97" t="s">
        <v>451</v>
      </c>
      <c r="C476" s="109"/>
      <c r="D476" s="99">
        <f t="shared" si="131"/>
        <v>3400</v>
      </c>
      <c r="E476" s="99">
        <v>3400</v>
      </c>
      <c r="F476" s="121"/>
      <c r="G476" s="173"/>
      <c r="H476" s="99">
        <f t="shared" si="135"/>
        <v>2867</v>
      </c>
      <c r="I476" s="99">
        <v>2867</v>
      </c>
      <c r="J476" s="110"/>
      <c r="K476" s="174"/>
    </row>
    <row r="477" spans="1:11" ht="15" customHeight="1" outlineLevel="1" x14ac:dyDescent="0.2">
      <c r="A477" s="328" t="s">
        <v>500</v>
      </c>
      <c r="B477" s="210" t="s">
        <v>501</v>
      </c>
      <c r="C477" s="196"/>
      <c r="D477" s="104">
        <f t="shared" si="131"/>
        <v>9900</v>
      </c>
      <c r="E477" s="104">
        <f>SUM(E478:E479)</f>
        <v>9900</v>
      </c>
      <c r="F477" s="177"/>
      <c r="G477" s="173"/>
      <c r="H477" s="104">
        <f t="shared" si="135"/>
        <v>8507.25</v>
      </c>
      <c r="I477" s="104">
        <f>SUM(I478:I479)</f>
        <v>8507.25</v>
      </c>
      <c r="J477" s="174"/>
      <c r="K477" s="174"/>
    </row>
    <row r="478" spans="1:11" ht="12.95" customHeight="1" outlineLevel="1" x14ac:dyDescent="0.2">
      <c r="A478" s="329"/>
      <c r="B478" s="195" t="s">
        <v>455</v>
      </c>
      <c r="C478" s="196"/>
      <c r="D478" s="99">
        <f t="shared" si="131"/>
        <v>2100</v>
      </c>
      <c r="E478" s="99">
        <v>2100</v>
      </c>
      <c r="F478" s="177"/>
      <c r="G478" s="173"/>
      <c r="H478" s="99">
        <f t="shared" si="135"/>
        <v>1987</v>
      </c>
      <c r="I478" s="99">
        <v>1987</v>
      </c>
      <c r="J478" s="174"/>
      <c r="K478" s="174"/>
    </row>
    <row r="479" spans="1:11" ht="12.95" customHeight="1" outlineLevel="1" x14ac:dyDescent="0.2">
      <c r="A479" s="330"/>
      <c r="B479" s="97" t="s">
        <v>451</v>
      </c>
      <c r="C479" s="196"/>
      <c r="D479" s="99">
        <f t="shared" si="131"/>
        <v>7800</v>
      </c>
      <c r="E479" s="99">
        <v>7800</v>
      </c>
      <c r="F479" s="177"/>
      <c r="G479" s="173"/>
      <c r="H479" s="99">
        <f t="shared" si="135"/>
        <v>6520.25</v>
      </c>
      <c r="I479" s="99">
        <v>6520.25</v>
      </c>
      <c r="J479" s="174"/>
      <c r="K479" s="174"/>
    </row>
    <row r="480" spans="1:11" ht="15" customHeight="1" outlineLevel="1" x14ac:dyDescent="0.2">
      <c r="A480" s="328" t="s">
        <v>502</v>
      </c>
      <c r="B480" s="210" t="s">
        <v>503</v>
      </c>
      <c r="C480" s="196"/>
      <c r="D480" s="104">
        <f t="shared" si="131"/>
        <v>2700</v>
      </c>
      <c r="E480" s="104">
        <f>SUM(E481:E482)</f>
        <v>2700</v>
      </c>
      <c r="F480" s="177"/>
      <c r="G480" s="173"/>
      <c r="H480" s="104">
        <f t="shared" ref="H480:H485" si="136">SUM(K480+I480)</f>
        <v>2535</v>
      </c>
      <c r="I480" s="104">
        <f>SUM(I481:I482)</f>
        <v>2535</v>
      </c>
      <c r="J480" s="174"/>
      <c r="K480" s="174"/>
    </row>
    <row r="481" spans="1:11" ht="12.95" customHeight="1" outlineLevel="1" x14ac:dyDescent="0.2">
      <c r="A481" s="329"/>
      <c r="B481" s="195" t="s">
        <v>455</v>
      </c>
      <c r="C481" s="196"/>
      <c r="D481" s="99">
        <f t="shared" si="131"/>
        <v>800</v>
      </c>
      <c r="E481" s="99">
        <v>800</v>
      </c>
      <c r="F481" s="177"/>
      <c r="G481" s="173"/>
      <c r="H481" s="99">
        <f t="shared" si="136"/>
        <v>811</v>
      </c>
      <c r="I481" s="99">
        <v>811</v>
      </c>
      <c r="J481" s="174"/>
      <c r="K481" s="174"/>
    </row>
    <row r="482" spans="1:11" ht="12.95" customHeight="1" outlineLevel="1" x14ac:dyDescent="0.2">
      <c r="A482" s="330"/>
      <c r="B482" s="97" t="s">
        <v>451</v>
      </c>
      <c r="C482" s="196"/>
      <c r="D482" s="99">
        <f t="shared" si="131"/>
        <v>1900</v>
      </c>
      <c r="E482" s="99">
        <v>1900</v>
      </c>
      <c r="F482" s="177"/>
      <c r="G482" s="173"/>
      <c r="H482" s="99">
        <f t="shared" si="136"/>
        <v>1724</v>
      </c>
      <c r="I482" s="99">
        <v>1724</v>
      </c>
      <c r="J482" s="174"/>
      <c r="K482" s="174"/>
    </row>
    <row r="483" spans="1:11" ht="15" customHeight="1" outlineLevel="1" x14ac:dyDescent="0.2">
      <c r="A483" s="328" t="s">
        <v>504</v>
      </c>
      <c r="B483" s="210" t="s">
        <v>505</v>
      </c>
      <c r="C483" s="196"/>
      <c r="D483" s="104">
        <f t="shared" si="131"/>
        <v>3500</v>
      </c>
      <c r="E483" s="104">
        <f>SUM(E484:E485)</f>
        <v>3500</v>
      </c>
      <c r="F483" s="177"/>
      <c r="G483" s="173"/>
      <c r="H483" s="104">
        <f t="shared" si="136"/>
        <v>3060.75</v>
      </c>
      <c r="I483" s="104">
        <f>SUM(I484:I485)</f>
        <v>3060.75</v>
      </c>
      <c r="J483" s="174"/>
      <c r="K483" s="174"/>
    </row>
    <row r="484" spans="1:11" ht="12.95" customHeight="1" outlineLevel="1" x14ac:dyDescent="0.2">
      <c r="A484" s="329"/>
      <c r="B484" s="195" t="s">
        <v>455</v>
      </c>
      <c r="C484" s="196"/>
      <c r="D484" s="99">
        <f t="shared" si="131"/>
        <v>800</v>
      </c>
      <c r="E484" s="99">
        <v>800</v>
      </c>
      <c r="F484" s="177"/>
      <c r="G484" s="173"/>
      <c r="H484" s="99">
        <f t="shared" si="136"/>
        <v>752.5</v>
      </c>
      <c r="I484" s="99">
        <v>752.5</v>
      </c>
      <c r="J484" s="174"/>
      <c r="K484" s="174"/>
    </row>
    <row r="485" spans="1:11" ht="12.95" customHeight="1" outlineLevel="1" x14ac:dyDescent="0.2">
      <c r="A485" s="330"/>
      <c r="B485" s="97" t="s">
        <v>451</v>
      </c>
      <c r="C485" s="196"/>
      <c r="D485" s="99">
        <f t="shared" si="131"/>
        <v>2700</v>
      </c>
      <c r="E485" s="99">
        <v>2700</v>
      </c>
      <c r="F485" s="177"/>
      <c r="G485" s="173"/>
      <c r="H485" s="99">
        <f t="shared" si="136"/>
        <v>2308.25</v>
      </c>
      <c r="I485" s="99">
        <v>2308.25</v>
      </c>
      <c r="J485" s="174"/>
      <c r="K485" s="174"/>
    </row>
    <row r="486" spans="1:11" ht="15" customHeight="1" outlineLevel="1" x14ac:dyDescent="0.2">
      <c r="A486" s="328" t="s">
        <v>506</v>
      </c>
      <c r="B486" s="210" t="s">
        <v>435</v>
      </c>
      <c r="C486" s="196"/>
      <c r="D486" s="104">
        <f t="shared" si="131"/>
        <v>5600</v>
      </c>
      <c r="E486" s="104">
        <f>SUM(E487:E488)</f>
        <v>5600</v>
      </c>
      <c r="F486" s="177"/>
      <c r="G486" s="173"/>
      <c r="H486" s="104">
        <f>SUM(K486+I486)</f>
        <v>4927.75</v>
      </c>
      <c r="I486" s="104">
        <f>SUM(I487:I488)</f>
        <v>4927.75</v>
      </c>
      <c r="J486" s="174"/>
      <c r="K486" s="174"/>
    </row>
    <row r="487" spans="1:11" ht="12.95" customHeight="1" outlineLevel="1" x14ac:dyDescent="0.2">
      <c r="A487" s="329"/>
      <c r="B487" s="195" t="s">
        <v>455</v>
      </c>
      <c r="C487" s="196"/>
      <c r="D487" s="99">
        <f t="shared" si="131"/>
        <v>1200</v>
      </c>
      <c r="E487" s="99">
        <v>1200</v>
      </c>
      <c r="F487" s="177"/>
      <c r="G487" s="173"/>
      <c r="H487" s="99">
        <f>SUM(K487+I487)</f>
        <v>1223.5</v>
      </c>
      <c r="I487" s="99">
        <v>1223.5</v>
      </c>
      <c r="J487" s="174"/>
      <c r="K487" s="174"/>
    </row>
    <row r="488" spans="1:11" ht="12.95" customHeight="1" outlineLevel="1" x14ac:dyDescent="0.2">
      <c r="A488" s="330"/>
      <c r="B488" s="97" t="s">
        <v>451</v>
      </c>
      <c r="C488" s="196"/>
      <c r="D488" s="99">
        <f t="shared" si="131"/>
        <v>4400</v>
      </c>
      <c r="E488" s="99">
        <v>4400</v>
      </c>
      <c r="F488" s="177"/>
      <c r="G488" s="173"/>
      <c r="H488" s="99">
        <f>SUM(K488+I488)</f>
        <v>3704.25</v>
      </c>
      <c r="I488" s="99">
        <v>3704.25</v>
      </c>
      <c r="J488" s="174"/>
      <c r="K488" s="174"/>
    </row>
    <row r="489" spans="1:11" ht="16.5" customHeight="1" x14ac:dyDescent="0.2">
      <c r="A489" s="315" t="s">
        <v>507</v>
      </c>
      <c r="B489" s="315"/>
      <c r="C489" s="155"/>
      <c r="D489" s="157">
        <f t="shared" ref="D489:K489" si="137">SUM(D490:D500)</f>
        <v>13532400</v>
      </c>
      <c r="E489" s="157">
        <f t="shared" si="137"/>
        <v>12699200</v>
      </c>
      <c r="F489" s="157">
        <f t="shared" si="137"/>
        <v>7876700</v>
      </c>
      <c r="G489" s="157">
        <f t="shared" si="137"/>
        <v>833200</v>
      </c>
      <c r="H489" s="157">
        <f t="shared" si="137"/>
        <v>13391937.679999998</v>
      </c>
      <c r="I489" s="157">
        <f t="shared" si="137"/>
        <v>12559770.919999998</v>
      </c>
      <c r="J489" s="157">
        <f t="shared" si="137"/>
        <v>7856998.7700000014</v>
      </c>
      <c r="K489" s="157">
        <f t="shared" si="137"/>
        <v>832166.76</v>
      </c>
    </row>
    <row r="490" spans="1:11" ht="15" customHeight="1" x14ac:dyDescent="0.2">
      <c r="A490" s="331"/>
      <c r="B490" s="102" t="s">
        <v>437</v>
      </c>
      <c r="C490" s="102"/>
      <c r="D490" s="104">
        <f t="shared" ref="D490:K490" si="138">SUM(D220+D237)</f>
        <v>5897000</v>
      </c>
      <c r="E490" s="104">
        <f t="shared" si="138"/>
        <v>5542700</v>
      </c>
      <c r="F490" s="104">
        <f t="shared" si="138"/>
        <v>3076100</v>
      </c>
      <c r="G490" s="104">
        <f t="shared" si="138"/>
        <v>354300</v>
      </c>
      <c r="H490" s="104">
        <f t="shared" si="138"/>
        <v>5840720.8399999999</v>
      </c>
      <c r="I490" s="104">
        <f t="shared" si="138"/>
        <v>5486886.4100000001</v>
      </c>
      <c r="J490" s="104">
        <f t="shared" si="138"/>
        <v>3056651.08</v>
      </c>
      <c r="K490" s="104">
        <f t="shared" si="138"/>
        <v>353834.43</v>
      </c>
    </row>
    <row r="491" spans="1:11" ht="15" customHeight="1" x14ac:dyDescent="0.2">
      <c r="A491" s="332"/>
      <c r="B491" s="102" t="s">
        <v>454</v>
      </c>
      <c r="C491" s="102"/>
      <c r="D491" s="104">
        <f>SUM(D240)</f>
        <v>527300</v>
      </c>
      <c r="E491" s="104">
        <f>SUM(E240)</f>
        <v>527300</v>
      </c>
      <c r="F491" s="104">
        <f>SUM(F240)</f>
        <v>132100</v>
      </c>
      <c r="G491" s="104"/>
      <c r="H491" s="104">
        <f>SUM(H240)</f>
        <v>524820.85000000009</v>
      </c>
      <c r="I491" s="104">
        <f>SUM(I240)</f>
        <v>524820.85000000009</v>
      </c>
      <c r="J491" s="104">
        <f>SUM(J240)</f>
        <v>132132.98000000001</v>
      </c>
      <c r="K491" s="104"/>
    </row>
    <row r="492" spans="1:11" ht="15" customHeight="1" x14ac:dyDescent="0.2">
      <c r="A492" s="332"/>
      <c r="B492" s="102" t="s">
        <v>340</v>
      </c>
      <c r="C492" s="102"/>
      <c r="D492" s="104">
        <f t="shared" ref="D492:K492" si="139">SUM(D242)</f>
        <v>297100</v>
      </c>
      <c r="E492" s="104">
        <f t="shared" si="139"/>
        <v>293600</v>
      </c>
      <c r="F492" s="104">
        <f t="shared" si="139"/>
        <v>700</v>
      </c>
      <c r="G492" s="104">
        <f t="shared" si="139"/>
        <v>3500</v>
      </c>
      <c r="H492" s="104">
        <f t="shared" si="139"/>
        <v>226526.28000000003</v>
      </c>
      <c r="I492" s="104">
        <f t="shared" si="139"/>
        <v>223589.28000000003</v>
      </c>
      <c r="J492" s="104">
        <f t="shared" si="139"/>
        <v>702.28</v>
      </c>
      <c r="K492" s="104">
        <f t="shared" si="139"/>
        <v>2937</v>
      </c>
    </row>
    <row r="493" spans="1:11" ht="15" customHeight="1" x14ac:dyDescent="0.2">
      <c r="A493" s="332"/>
      <c r="B493" s="102" t="s">
        <v>508</v>
      </c>
      <c r="C493" s="102"/>
      <c r="D493" s="104">
        <f t="shared" ref="D493:K493" si="140">SUM(D241)</f>
        <v>6129900</v>
      </c>
      <c r="E493" s="104">
        <f t="shared" si="140"/>
        <v>6128100</v>
      </c>
      <c r="F493" s="104">
        <f t="shared" si="140"/>
        <v>4580800</v>
      </c>
      <c r="G493" s="104">
        <f t="shared" si="140"/>
        <v>1800</v>
      </c>
      <c r="H493" s="104">
        <f t="shared" si="140"/>
        <v>6129900</v>
      </c>
      <c r="I493" s="104">
        <f t="shared" si="140"/>
        <v>6128100</v>
      </c>
      <c r="J493" s="104">
        <f t="shared" si="140"/>
        <v>4580907.8500000006</v>
      </c>
      <c r="K493" s="104">
        <f t="shared" si="140"/>
        <v>1800</v>
      </c>
    </row>
    <row r="494" spans="1:11" ht="15" customHeight="1" x14ac:dyDescent="0.2">
      <c r="A494" s="332"/>
      <c r="B494" s="102" t="s">
        <v>509</v>
      </c>
      <c r="C494" s="102"/>
      <c r="D494" s="104">
        <f>SUM(D451+D235)</f>
        <v>24000</v>
      </c>
      <c r="E494" s="104">
        <f>SUM(E451+E235)</f>
        <v>24000</v>
      </c>
      <c r="F494" s="104">
        <f>SUM(F451+F235)</f>
        <v>200</v>
      </c>
      <c r="G494" s="104"/>
      <c r="H494" s="104">
        <f>SUM(H451+H235)</f>
        <v>23674.18</v>
      </c>
      <c r="I494" s="104">
        <f>SUM(I451+I235)</f>
        <v>23674.18</v>
      </c>
      <c r="J494" s="104">
        <f>SUM(J451+J235)</f>
        <v>88.32</v>
      </c>
      <c r="K494" s="104"/>
    </row>
    <row r="495" spans="1:11" ht="15" customHeight="1" x14ac:dyDescent="0.2">
      <c r="A495" s="332"/>
      <c r="B495" s="102" t="s">
        <v>449</v>
      </c>
      <c r="C495" s="102"/>
      <c r="D495" s="104">
        <f>SUM(D231)</f>
        <v>173600</v>
      </c>
      <c r="E495" s="104"/>
      <c r="F495" s="104"/>
      <c r="G495" s="104">
        <f>SUM(G231)</f>
        <v>173600</v>
      </c>
      <c r="H495" s="104">
        <f>SUM(H231)</f>
        <v>173595.33</v>
      </c>
      <c r="I495" s="104"/>
      <c r="J495" s="104"/>
      <c r="K495" s="104">
        <f>SUM(K231)</f>
        <v>173595.33</v>
      </c>
    </row>
    <row r="496" spans="1:11" ht="15" customHeight="1" x14ac:dyDescent="0.2">
      <c r="A496" s="332"/>
      <c r="B496" s="102" t="s">
        <v>451</v>
      </c>
      <c r="C496" s="102"/>
      <c r="D496" s="104">
        <f>SUM(D233+D452)</f>
        <v>71000</v>
      </c>
      <c r="E496" s="104">
        <f>SUM(E233+E452)</f>
        <v>71000</v>
      </c>
      <c r="F496" s="104">
        <f>SUM(F233+F452)</f>
        <v>900</v>
      </c>
      <c r="G496" s="104"/>
      <c r="H496" s="104">
        <f>SUM(H233+H452)</f>
        <v>60316.86</v>
      </c>
      <c r="I496" s="104">
        <f>SUM(I233+I452)</f>
        <v>60316.86</v>
      </c>
      <c r="J496" s="104">
        <f>SUM(J233+J452)</f>
        <v>714.9</v>
      </c>
      <c r="K496" s="104"/>
    </row>
    <row r="497" spans="1:11" ht="15" customHeight="1" x14ac:dyDescent="0.2">
      <c r="A497" s="332"/>
      <c r="B497" s="102" t="s">
        <v>450</v>
      </c>
      <c r="C497" s="102"/>
      <c r="D497" s="104">
        <f>SUM(D232)</f>
        <v>300000</v>
      </c>
      <c r="E497" s="104"/>
      <c r="F497" s="104"/>
      <c r="G497" s="104">
        <f>SUM(G232)</f>
        <v>300000</v>
      </c>
      <c r="H497" s="104">
        <f>SUM(H232)</f>
        <v>300000</v>
      </c>
      <c r="I497" s="104"/>
      <c r="J497" s="104"/>
      <c r="K497" s="104">
        <f>SUM(K232)</f>
        <v>300000</v>
      </c>
    </row>
    <row r="498" spans="1:11" ht="15" customHeight="1" x14ac:dyDescent="0.2">
      <c r="A498" s="332"/>
      <c r="B498" s="102" t="s">
        <v>339</v>
      </c>
      <c r="C498" s="102"/>
      <c r="D498" s="104">
        <f>SUM(D243)</f>
        <v>101600</v>
      </c>
      <c r="E498" s="104">
        <f>SUM(E243)</f>
        <v>101600</v>
      </c>
      <c r="F498" s="104">
        <f>SUM(F243)</f>
        <v>77700</v>
      </c>
      <c r="G498" s="104"/>
      <c r="H498" s="104">
        <f>SUM(H243)</f>
        <v>101632.96000000001</v>
      </c>
      <c r="I498" s="104">
        <f>SUM(I243)</f>
        <v>101632.96000000001</v>
      </c>
      <c r="J498" s="104">
        <f>SUM(J243)</f>
        <v>77594.540000000008</v>
      </c>
      <c r="K498" s="104"/>
    </row>
    <row r="499" spans="1:11" ht="15" customHeight="1" x14ac:dyDescent="0.2">
      <c r="A499" s="332"/>
      <c r="B499" s="102" t="s">
        <v>457</v>
      </c>
      <c r="C499" s="102"/>
      <c r="D499" s="104">
        <f>SUM(D245)</f>
        <v>10600</v>
      </c>
      <c r="E499" s="104">
        <f>SUM(E245)</f>
        <v>10600</v>
      </c>
      <c r="F499" s="104">
        <f>SUM(F245)</f>
        <v>8000</v>
      </c>
      <c r="G499" s="104"/>
      <c r="H499" s="104">
        <f>SUM(H245)</f>
        <v>10483.290000000001</v>
      </c>
      <c r="I499" s="104">
        <f>SUM(I245)</f>
        <v>10483.290000000001</v>
      </c>
      <c r="J499" s="104">
        <f>SUM(J245)</f>
        <v>8002.9</v>
      </c>
      <c r="K499" s="104"/>
    </row>
    <row r="500" spans="1:11" ht="15" customHeight="1" x14ac:dyDescent="0.2">
      <c r="A500" s="332"/>
      <c r="B500" s="165" t="s">
        <v>456</v>
      </c>
      <c r="C500" s="165"/>
      <c r="D500" s="167">
        <f>SUM(D244)</f>
        <v>300</v>
      </c>
      <c r="E500" s="167">
        <f>SUM(E244)</f>
        <v>300</v>
      </c>
      <c r="F500" s="167">
        <f>SUM(F244)</f>
        <v>200</v>
      </c>
      <c r="G500" s="167"/>
      <c r="H500" s="167">
        <f>SUM(H244)</f>
        <v>267.08999999999997</v>
      </c>
      <c r="I500" s="167">
        <f>SUM(I244)</f>
        <v>267.08999999999997</v>
      </c>
      <c r="J500" s="167">
        <f>SUM(J244)</f>
        <v>203.92</v>
      </c>
      <c r="K500" s="167"/>
    </row>
    <row r="501" spans="1:11" ht="18" customHeight="1" x14ac:dyDescent="0.2">
      <c r="A501" s="319" t="s">
        <v>510</v>
      </c>
      <c r="B501" s="319"/>
      <c r="C501" s="319"/>
      <c r="D501" s="319"/>
      <c r="E501" s="319"/>
      <c r="F501" s="319"/>
      <c r="G501" s="319"/>
      <c r="H501" s="319"/>
      <c r="I501" s="319"/>
      <c r="J501" s="319"/>
      <c r="K501" s="319"/>
    </row>
    <row r="502" spans="1:11" ht="15" customHeight="1" x14ac:dyDescent="0.2">
      <c r="A502" s="333" t="s">
        <v>4</v>
      </c>
      <c r="B502" s="96" t="s">
        <v>337</v>
      </c>
      <c r="C502" s="96"/>
      <c r="D502" s="95">
        <f t="shared" ref="D502:K502" si="141">SUM(D503+D510)</f>
        <v>269600</v>
      </c>
      <c r="E502" s="95">
        <f t="shared" si="141"/>
        <v>222700</v>
      </c>
      <c r="F502" s="95">
        <f t="shared" si="141"/>
        <v>54300</v>
      </c>
      <c r="G502" s="95">
        <f t="shared" si="141"/>
        <v>46900</v>
      </c>
      <c r="H502" s="95">
        <f t="shared" si="141"/>
        <v>250552.15</v>
      </c>
      <c r="I502" s="95">
        <f t="shared" si="141"/>
        <v>205768.24</v>
      </c>
      <c r="J502" s="95">
        <f t="shared" si="141"/>
        <v>54198.47</v>
      </c>
      <c r="K502" s="95">
        <f t="shared" si="141"/>
        <v>44783.91</v>
      </c>
    </row>
    <row r="503" spans="1:11" ht="15" customHeight="1" x14ac:dyDescent="0.2">
      <c r="A503" s="333"/>
      <c r="B503" s="134" t="s">
        <v>341</v>
      </c>
      <c r="C503" s="134"/>
      <c r="D503" s="99">
        <f>SUM(D504+D505+D506+D507+D508+D509)</f>
        <v>267800</v>
      </c>
      <c r="E503" s="99">
        <f>SUM(E504+E505+E506+E507+E508+E509)</f>
        <v>220900</v>
      </c>
      <c r="F503" s="99">
        <f>SUM(F504:F509)</f>
        <v>52900</v>
      </c>
      <c r="G503" s="99">
        <f>SUM(G504:G509)</f>
        <v>46900</v>
      </c>
      <c r="H503" s="99">
        <f>SUM(H504+H505+H506+H507+H508+H509)</f>
        <v>248713.56</v>
      </c>
      <c r="I503" s="99">
        <f>SUM(I504+I505+I506+I507+I508+I509)</f>
        <v>203929.65</v>
      </c>
      <c r="J503" s="99">
        <f>SUM(J504:J509)</f>
        <v>52794.47</v>
      </c>
      <c r="K503" s="99">
        <f>SUM(K504:K509)</f>
        <v>44783.91</v>
      </c>
    </row>
    <row r="504" spans="1:11" ht="12.95" customHeight="1" x14ac:dyDescent="0.2">
      <c r="A504" s="333"/>
      <c r="B504" s="122" t="s">
        <v>511</v>
      </c>
      <c r="C504" s="212" t="s">
        <v>17</v>
      </c>
      <c r="D504" s="110">
        <f t="shared" ref="D504:D510" si="142">SUM(G504+E504)</f>
        <v>8700</v>
      </c>
      <c r="E504" s="110">
        <v>8700</v>
      </c>
      <c r="F504" s="110"/>
      <c r="G504" s="110"/>
      <c r="H504" s="110">
        <f t="shared" ref="H504:H510" si="143">SUM(K504+I504)</f>
        <v>8700</v>
      </c>
      <c r="I504" s="110">
        <v>8700</v>
      </c>
      <c r="J504" s="110"/>
      <c r="K504" s="110"/>
    </row>
    <row r="505" spans="1:11" ht="12.95" customHeight="1" x14ac:dyDescent="0.2">
      <c r="A505" s="333"/>
      <c r="B505" s="122" t="s">
        <v>512</v>
      </c>
      <c r="C505" s="212" t="s">
        <v>15</v>
      </c>
      <c r="D505" s="110">
        <f t="shared" si="142"/>
        <v>162700</v>
      </c>
      <c r="E505" s="110">
        <v>129300</v>
      </c>
      <c r="F505" s="110">
        <v>52900</v>
      </c>
      <c r="G505" s="110">
        <v>33400</v>
      </c>
      <c r="H505" s="110">
        <f t="shared" si="143"/>
        <v>147203</v>
      </c>
      <c r="I505" s="110">
        <v>114707.09</v>
      </c>
      <c r="J505" s="110">
        <v>52794.47</v>
      </c>
      <c r="K505" s="110">
        <v>32495.91</v>
      </c>
    </row>
    <row r="506" spans="1:11" ht="12.95" customHeight="1" x14ac:dyDescent="0.2">
      <c r="A506" s="333"/>
      <c r="B506" s="122" t="s">
        <v>513</v>
      </c>
      <c r="C506" s="212" t="s">
        <v>15</v>
      </c>
      <c r="D506" s="110">
        <f t="shared" si="142"/>
        <v>25100</v>
      </c>
      <c r="E506" s="110">
        <v>11600</v>
      </c>
      <c r="F506" s="110"/>
      <c r="G506" s="110">
        <v>13500</v>
      </c>
      <c r="H506" s="110">
        <f t="shared" si="143"/>
        <v>23858</v>
      </c>
      <c r="I506" s="110">
        <v>11570</v>
      </c>
      <c r="J506" s="110"/>
      <c r="K506" s="110">
        <v>12288</v>
      </c>
    </row>
    <row r="507" spans="1:11" ht="12.95" customHeight="1" x14ac:dyDescent="0.2">
      <c r="A507" s="333"/>
      <c r="B507" s="122" t="s">
        <v>514</v>
      </c>
      <c r="C507" s="212" t="s">
        <v>15</v>
      </c>
      <c r="D507" s="110">
        <f t="shared" si="142"/>
        <v>48000</v>
      </c>
      <c r="E507" s="110">
        <v>48000</v>
      </c>
      <c r="F507" s="110"/>
      <c r="G507" s="110"/>
      <c r="H507" s="110">
        <f t="shared" si="143"/>
        <v>45878.53</v>
      </c>
      <c r="I507" s="110">
        <v>45878.53</v>
      </c>
      <c r="J507" s="110"/>
      <c r="K507" s="110"/>
    </row>
    <row r="508" spans="1:11" ht="12.95" customHeight="1" x14ac:dyDescent="0.2">
      <c r="A508" s="333"/>
      <c r="B508" s="122" t="s">
        <v>515</v>
      </c>
      <c r="C508" s="212" t="s">
        <v>15</v>
      </c>
      <c r="D508" s="110">
        <f t="shared" si="142"/>
        <v>8700</v>
      </c>
      <c r="E508" s="110">
        <v>8700</v>
      </c>
      <c r="F508" s="110"/>
      <c r="G508" s="110"/>
      <c r="H508" s="110">
        <f t="shared" si="143"/>
        <v>8700</v>
      </c>
      <c r="I508" s="110">
        <v>8700</v>
      </c>
      <c r="J508" s="110"/>
      <c r="K508" s="110"/>
    </row>
    <row r="509" spans="1:11" ht="12.95" customHeight="1" x14ac:dyDescent="0.2">
      <c r="A509" s="333"/>
      <c r="B509" s="122" t="s">
        <v>516</v>
      </c>
      <c r="C509" s="212" t="s">
        <v>15</v>
      </c>
      <c r="D509" s="110">
        <f t="shared" si="142"/>
        <v>14600</v>
      </c>
      <c r="E509" s="110">
        <v>14600</v>
      </c>
      <c r="F509" s="110"/>
      <c r="G509" s="110"/>
      <c r="H509" s="110">
        <f t="shared" si="143"/>
        <v>14374.03</v>
      </c>
      <c r="I509" s="110">
        <v>14374.03</v>
      </c>
      <c r="J509" s="110"/>
      <c r="K509" s="110"/>
    </row>
    <row r="510" spans="1:11" ht="15" customHeight="1" x14ac:dyDescent="0.2">
      <c r="A510" s="334"/>
      <c r="B510" s="97" t="s">
        <v>339</v>
      </c>
      <c r="C510" s="109" t="s">
        <v>15</v>
      </c>
      <c r="D510" s="99">
        <f t="shared" si="142"/>
        <v>1800</v>
      </c>
      <c r="E510" s="99">
        <v>1800</v>
      </c>
      <c r="F510" s="99">
        <v>1400</v>
      </c>
      <c r="G510" s="99"/>
      <c r="H510" s="99">
        <f t="shared" si="143"/>
        <v>1838.59</v>
      </c>
      <c r="I510" s="99">
        <v>1838.59</v>
      </c>
      <c r="J510" s="99">
        <v>1404</v>
      </c>
      <c r="K510" s="99"/>
    </row>
    <row r="511" spans="1:11" x14ac:dyDescent="0.2">
      <c r="A511" s="325" t="s">
        <v>5</v>
      </c>
      <c r="B511" s="125" t="s">
        <v>434</v>
      </c>
      <c r="C511" s="208" t="s">
        <v>15</v>
      </c>
      <c r="D511" s="101">
        <f t="shared" ref="D511:K511" si="144">SUM(D513+D512)</f>
        <v>1293900</v>
      </c>
      <c r="E511" s="101">
        <f t="shared" si="144"/>
        <v>1272500</v>
      </c>
      <c r="F511" s="101">
        <f t="shared" si="144"/>
        <v>708900</v>
      </c>
      <c r="G511" s="101">
        <f t="shared" si="144"/>
        <v>21400</v>
      </c>
      <c r="H511" s="101">
        <f t="shared" si="144"/>
        <v>1269164.9200000002</v>
      </c>
      <c r="I511" s="101">
        <f t="shared" si="144"/>
        <v>1247923.9200000002</v>
      </c>
      <c r="J511" s="101">
        <f t="shared" si="144"/>
        <v>704964.97</v>
      </c>
      <c r="K511" s="101">
        <f t="shared" si="144"/>
        <v>21241</v>
      </c>
    </row>
    <row r="512" spans="1:11" ht="15" customHeight="1" x14ac:dyDescent="0.2">
      <c r="A512" s="326"/>
      <c r="B512" s="73" t="s">
        <v>336</v>
      </c>
      <c r="C512" s="74"/>
      <c r="D512" s="80">
        <f t="shared" ref="D512:J512" si="145">SUM(D517+D522+D527+D532+D537+D542+D547+D552+D557+D562+D572+D567)</f>
        <v>1260000</v>
      </c>
      <c r="E512" s="80">
        <f t="shared" si="145"/>
        <v>1240100</v>
      </c>
      <c r="F512" s="80">
        <f t="shared" si="145"/>
        <v>708900</v>
      </c>
      <c r="G512" s="80">
        <f>SUM(G517+G522+G527+G532+G537+G542+G547+G552+G557+G562+G572+G567)</f>
        <v>19900</v>
      </c>
      <c r="H512" s="80">
        <f t="shared" si="145"/>
        <v>1250316.1800000002</v>
      </c>
      <c r="I512" s="80">
        <f t="shared" si="145"/>
        <v>1230525.1800000002</v>
      </c>
      <c r="J512" s="80">
        <f t="shared" si="145"/>
        <v>704964.97</v>
      </c>
      <c r="K512" s="80">
        <f>SUM(K517+K522+K527+K532+K537+K542+K547+K552+K557+K562+K572+K567)</f>
        <v>19791</v>
      </c>
    </row>
    <row r="513" spans="1:11" ht="15" customHeight="1" x14ac:dyDescent="0.2">
      <c r="A513" s="326"/>
      <c r="B513" s="60" t="s">
        <v>340</v>
      </c>
      <c r="C513" s="74"/>
      <c r="D513" s="80">
        <f t="shared" ref="D513:I513" si="146">SUM(D518+D523+D528+D533+D538+D543+D548+D553+D558+D563+D573+D568)</f>
        <v>33900</v>
      </c>
      <c r="E513" s="80">
        <f t="shared" si="146"/>
        <v>32400</v>
      </c>
      <c r="F513" s="80"/>
      <c r="G513" s="80">
        <f>SUM(G518+G523+G528+G533+G538+G543+G548+G553+G558+G563+G573+G568)</f>
        <v>1500</v>
      </c>
      <c r="H513" s="80">
        <f t="shared" si="146"/>
        <v>18848.740000000002</v>
      </c>
      <c r="I513" s="80">
        <f t="shared" si="146"/>
        <v>17398.740000000002</v>
      </c>
      <c r="J513" s="80"/>
      <c r="K513" s="80">
        <f>SUM(K518+K523+K528+K533+K538+K543+K548+K553+K558+K563+K573+K568)</f>
        <v>1450</v>
      </c>
    </row>
    <row r="514" spans="1:11" ht="15" customHeight="1" x14ac:dyDescent="0.2">
      <c r="A514" s="326"/>
      <c r="B514" s="57" t="s">
        <v>339</v>
      </c>
      <c r="C514" s="74"/>
      <c r="D514" s="80">
        <f t="shared" ref="D514:J514" si="147">SUM(D519+D524+D529+D534+D539+D544+D549+D554+D559+D564+D569+D574)</f>
        <v>5700</v>
      </c>
      <c r="E514" s="80">
        <f t="shared" si="147"/>
        <v>5700</v>
      </c>
      <c r="F514" s="80">
        <f t="shared" si="147"/>
        <v>4400</v>
      </c>
      <c r="G514" s="80"/>
      <c r="H514" s="80">
        <f t="shared" si="147"/>
        <v>5589.5999999999995</v>
      </c>
      <c r="I514" s="80">
        <f t="shared" si="147"/>
        <v>5589.5999999999995</v>
      </c>
      <c r="J514" s="80">
        <f t="shared" si="147"/>
        <v>4267.5</v>
      </c>
      <c r="K514" s="59"/>
    </row>
    <row r="515" spans="1:11" ht="15" customHeight="1" x14ac:dyDescent="0.2">
      <c r="A515" s="335"/>
      <c r="B515" s="57" t="s">
        <v>456</v>
      </c>
      <c r="C515" s="74"/>
      <c r="D515" s="80">
        <f t="shared" ref="D515:J515" si="148">SUM(D520+D525+D530+D535+D540+D545+D550+D555+D560+D565+D570+D575)</f>
        <v>38300</v>
      </c>
      <c r="E515" s="80">
        <f t="shared" si="148"/>
        <v>38300</v>
      </c>
      <c r="F515" s="80">
        <f t="shared" si="148"/>
        <v>29300</v>
      </c>
      <c r="G515" s="80"/>
      <c r="H515" s="80">
        <f t="shared" si="148"/>
        <v>38171.039999999994</v>
      </c>
      <c r="I515" s="80">
        <f t="shared" si="148"/>
        <v>38171.039999999994</v>
      </c>
      <c r="J515" s="80">
        <f t="shared" si="148"/>
        <v>29125.280000000002</v>
      </c>
      <c r="K515" s="80"/>
    </row>
    <row r="516" spans="1:11" ht="15" customHeight="1" outlineLevel="1" x14ac:dyDescent="0.2">
      <c r="A516" s="336" t="s">
        <v>27</v>
      </c>
      <c r="B516" s="117" t="s">
        <v>486</v>
      </c>
      <c r="C516" s="213" t="s">
        <v>15</v>
      </c>
      <c r="D516" s="104">
        <f t="shared" ref="D516:K516" si="149">SUM(D518+D517+D519+D520)</f>
        <v>113400</v>
      </c>
      <c r="E516" s="104">
        <f t="shared" si="149"/>
        <v>110900</v>
      </c>
      <c r="F516" s="104">
        <f t="shared" si="149"/>
        <v>57900</v>
      </c>
      <c r="G516" s="104">
        <f t="shared" si="149"/>
        <v>2500</v>
      </c>
      <c r="H516" s="104">
        <f t="shared" si="149"/>
        <v>112795.63</v>
      </c>
      <c r="I516" s="104">
        <f t="shared" si="149"/>
        <v>110295.63</v>
      </c>
      <c r="J516" s="104">
        <f t="shared" si="149"/>
        <v>57805.08</v>
      </c>
      <c r="K516" s="104">
        <f t="shared" si="149"/>
        <v>2500</v>
      </c>
    </row>
    <row r="517" spans="1:11" outlineLevel="1" x14ac:dyDescent="0.2">
      <c r="A517" s="337"/>
      <c r="B517" s="195" t="s">
        <v>336</v>
      </c>
      <c r="C517" s="209"/>
      <c r="D517" s="99">
        <f>SUM(G517+E517)</f>
        <v>108400</v>
      </c>
      <c r="E517" s="99">
        <v>105900</v>
      </c>
      <c r="F517" s="99">
        <v>55100</v>
      </c>
      <c r="G517" s="99">
        <v>2500</v>
      </c>
      <c r="H517" s="99">
        <f>SUM(K517+I517)</f>
        <v>108264.3</v>
      </c>
      <c r="I517" s="99">
        <v>105764.3</v>
      </c>
      <c r="J517" s="99">
        <v>55100</v>
      </c>
      <c r="K517" s="99">
        <v>2500</v>
      </c>
    </row>
    <row r="518" spans="1:11" outlineLevel="1" x14ac:dyDescent="0.2">
      <c r="A518" s="337"/>
      <c r="B518" s="134" t="s">
        <v>340</v>
      </c>
      <c r="C518" s="209"/>
      <c r="D518" s="99">
        <f>SUM(G518+E518)</f>
        <v>1400</v>
      </c>
      <c r="E518" s="99">
        <v>1400</v>
      </c>
      <c r="F518" s="99"/>
      <c r="G518" s="99"/>
      <c r="H518" s="99">
        <f>SUM(K518+I518)</f>
        <v>988.21</v>
      </c>
      <c r="I518" s="99">
        <v>988.21</v>
      </c>
      <c r="J518" s="99"/>
      <c r="K518" s="99"/>
    </row>
    <row r="519" spans="1:11" outlineLevel="1" x14ac:dyDescent="0.2">
      <c r="A519" s="337"/>
      <c r="B519" s="97" t="s">
        <v>339</v>
      </c>
      <c r="C519" s="209"/>
      <c r="D519" s="99">
        <f>SUM(G519+E519)</f>
        <v>500</v>
      </c>
      <c r="E519" s="99">
        <v>500</v>
      </c>
      <c r="F519" s="99">
        <v>400</v>
      </c>
      <c r="G519" s="99"/>
      <c r="H519" s="99">
        <f>SUM(K519+I519)</f>
        <v>471.53</v>
      </c>
      <c r="I519" s="99">
        <v>471.53</v>
      </c>
      <c r="J519" s="99">
        <v>360</v>
      </c>
      <c r="K519" s="99"/>
    </row>
    <row r="520" spans="1:11" outlineLevel="1" x14ac:dyDescent="0.2">
      <c r="A520" s="338"/>
      <c r="B520" s="97" t="s">
        <v>456</v>
      </c>
      <c r="C520" s="209"/>
      <c r="D520" s="99">
        <f>SUM(G520+E520)</f>
        <v>3100</v>
      </c>
      <c r="E520" s="99">
        <v>3100</v>
      </c>
      <c r="F520" s="99">
        <v>2400</v>
      </c>
      <c r="G520" s="99"/>
      <c r="H520" s="99">
        <f>SUM(K520+I520)</f>
        <v>3071.59</v>
      </c>
      <c r="I520" s="99">
        <v>3071.59</v>
      </c>
      <c r="J520" s="99">
        <v>2345.08</v>
      </c>
      <c r="K520" s="99"/>
    </row>
    <row r="521" spans="1:11" ht="15" customHeight="1" outlineLevel="1" x14ac:dyDescent="0.2">
      <c r="A521" s="336" t="s">
        <v>33</v>
      </c>
      <c r="B521" s="117" t="s">
        <v>488</v>
      </c>
      <c r="C521" s="213" t="s">
        <v>15</v>
      </c>
      <c r="D521" s="104">
        <f t="shared" ref="D521:K521" si="150">SUM(D523+D522+D524+D525)</f>
        <v>129800</v>
      </c>
      <c r="E521" s="104">
        <f t="shared" si="150"/>
        <v>129800</v>
      </c>
      <c r="F521" s="104">
        <f t="shared" si="150"/>
        <v>64000</v>
      </c>
      <c r="G521" s="117">
        <f t="shared" si="150"/>
        <v>0</v>
      </c>
      <c r="H521" s="104">
        <f t="shared" si="150"/>
        <v>127706.33</v>
      </c>
      <c r="I521" s="104">
        <f t="shared" si="150"/>
        <v>127706.33</v>
      </c>
      <c r="J521" s="104">
        <f t="shared" si="150"/>
        <v>64019.67</v>
      </c>
      <c r="K521" s="117">
        <f t="shared" si="150"/>
        <v>0</v>
      </c>
    </row>
    <row r="522" spans="1:11" outlineLevel="1" x14ac:dyDescent="0.2">
      <c r="A522" s="337"/>
      <c r="B522" s="195" t="s">
        <v>336</v>
      </c>
      <c r="C522" s="209"/>
      <c r="D522" s="99">
        <f>SUM(G522+E522)</f>
        <v>123300</v>
      </c>
      <c r="E522" s="99">
        <v>123300</v>
      </c>
      <c r="F522" s="99">
        <v>60800</v>
      </c>
      <c r="G522" s="134"/>
      <c r="H522" s="99">
        <f>SUM(K522+I522)</f>
        <v>123263</v>
      </c>
      <c r="I522" s="99">
        <v>123263</v>
      </c>
      <c r="J522" s="99">
        <v>60804.79</v>
      </c>
      <c r="K522" s="99"/>
    </row>
    <row r="523" spans="1:11" outlineLevel="1" x14ac:dyDescent="0.2">
      <c r="A523" s="337"/>
      <c r="B523" s="134" t="s">
        <v>340</v>
      </c>
      <c r="C523" s="209"/>
      <c r="D523" s="99">
        <f>SUM(G523+E523)</f>
        <v>2300</v>
      </c>
      <c r="E523" s="99">
        <v>2300</v>
      </c>
      <c r="F523" s="99"/>
      <c r="G523" s="134"/>
      <c r="H523" s="99">
        <f>SUM(K523+I523)</f>
        <v>232.48</v>
      </c>
      <c r="I523" s="99">
        <v>232.48</v>
      </c>
      <c r="J523" s="99"/>
      <c r="K523" s="99"/>
    </row>
    <row r="524" spans="1:11" outlineLevel="1" x14ac:dyDescent="0.2">
      <c r="A524" s="337"/>
      <c r="B524" s="97" t="s">
        <v>339</v>
      </c>
      <c r="C524" s="209"/>
      <c r="D524" s="99">
        <f>SUM(G524+E524)</f>
        <v>500</v>
      </c>
      <c r="E524" s="99">
        <v>500</v>
      </c>
      <c r="F524" s="99">
        <v>400</v>
      </c>
      <c r="G524" s="134"/>
      <c r="H524" s="99">
        <f>SUM(K524+I524)</f>
        <v>471.53</v>
      </c>
      <c r="I524" s="99">
        <v>471.53</v>
      </c>
      <c r="J524" s="99">
        <v>360</v>
      </c>
      <c r="K524" s="99"/>
    </row>
    <row r="525" spans="1:11" outlineLevel="1" x14ac:dyDescent="0.2">
      <c r="A525" s="338"/>
      <c r="B525" s="97" t="s">
        <v>456</v>
      </c>
      <c r="C525" s="209"/>
      <c r="D525" s="99">
        <f>SUM(G525+E525)</f>
        <v>3700</v>
      </c>
      <c r="E525" s="99">
        <v>3700</v>
      </c>
      <c r="F525" s="99">
        <v>2800</v>
      </c>
      <c r="G525" s="134"/>
      <c r="H525" s="99">
        <f>SUM(K525+I525)</f>
        <v>3739.32</v>
      </c>
      <c r="I525" s="99">
        <v>3739.32</v>
      </c>
      <c r="J525" s="99">
        <v>2854.88</v>
      </c>
      <c r="K525" s="99"/>
    </row>
    <row r="526" spans="1:11" ht="15" customHeight="1" outlineLevel="1" x14ac:dyDescent="0.2">
      <c r="A526" s="336" t="s">
        <v>63</v>
      </c>
      <c r="B526" s="117" t="s">
        <v>489</v>
      </c>
      <c r="C526" s="213" t="s">
        <v>15</v>
      </c>
      <c r="D526" s="104">
        <f t="shared" ref="D526:K526" si="151">SUM(D528+D527+D529+D530)</f>
        <v>113700</v>
      </c>
      <c r="E526" s="104">
        <f t="shared" si="151"/>
        <v>107700</v>
      </c>
      <c r="F526" s="104">
        <f t="shared" si="151"/>
        <v>64500</v>
      </c>
      <c r="G526" s="104">
        <f t="shared" si="151"/>
        <v>6000</v>
      </c>
      <c r="H526" s="104">
        <f t="shared" si="151"/>
        <v>110931.07999999999</v>
      </c>
      <c r="I526" s="104">
        <f t="shared" si="151"/>
        <v>104931.07999999999</v>
      </c>
      <c r="J526" s="104">
        <f t="shared" si="151"/>
        <v>64502.200000000004</v>
      </c>
      <c r="K526" s="104">
        <f t="shared" si="151"/>
        <v>6000</v>
      </c>
    </row>
    <row r="527" spans="1:11" outlineLevel="1" x14ac:dyDescent="0.2">
      <c r="A527" s="337"/>
      <c r="B527" s="195" t="s">
        <v>336</v>
      </c>
      <c r="C527" s="209"/>
      <c r="D527" s="99">
        <f>SUM(G527+E527)</f>
        <v>107300</v>
      </c>
      <c r="E527" s="99">
        <v>101300</v>
      </c>
      <c r="F527" s="99">
        <v>61900</v>
      </c>
      <c r="G527" s="99">
        <v>6000</v>
      </c>
      <c r="H527" s="99">
        <f>SUM(K527+I527)</f>
        <v>107162.97</v>
      </c>
      <c r="I527" s="99">
        <v>101162.97</v>
      </c>
      <c r="J527" s="99">
        <v>61899.08</v>
      </c>
      <c r="K527" s="99">
        <v>6000</v>
      </c>
    </row>
    <row r="528" spans="1:11" outlineLevel="1" x14ac:dyDescent="0.2">
      <c r="A528" s="337"/>
      <c r="B528" s="134" t="s">
        <v>340</v>
      </c>
      <c r="C528" s="209"/>
      <c r="D528" s="99">
        <f>SUM(G528+E528)</f>
        <v>3000</v>
      </c>
      <c r="E528" s="99">
        <v>3000</v>
      </c>
      <c r="F528" s="99"/>
      <c r="G528" s="134"/>
      <c r="H528" s="99">
        <f>SUM(K528+I528)</f>
        <v>358.54</v>
      </c>
      <c r="I528" s="99">
        <v>358.54</v>
      </c>
      <c r="J528" s="99"/>
      <c r="K528" s="99"/>
    </row>
    <row r="529" spans="1:11" outlineLevel="1" x14ac:dyDescent="0.2">
      <c r="A529" s="337"/>
      <c r="B529" s="97" t="s">
        <v>339</v>
      </c>
      <c r="C529" s="209"/>
      <c r="D529" s="99">
        <f>SUM(G529+E529)</f>
        <v>500</v>
      </c>
      <c r="E529" s="99">
        <v>500</v>
      </c>
      <c r="F529" s="99">
        <v>400</v>
      </c>
      <c r="G529" s="134"/>
      <c r="H529" s="99">
        <f>SUM(K529+I529)</f>
        <v>471.53</v>
      </c>
      <c r="I529" s="99">
        <v>471.53</v>
      </c>
      <c r="J529" s="99">
        <v>360</v>
      </c>
      <c r="K529" s="99"/>
    </row>
    <row r="530" spans="1:11" outlineLevel="1" x14ac:dyDescent="0.2">
      <c r="A530" s="338"/>
      <c r="B530" s="97" t="s">
        <v>456</v>
      </c>
      <c r="C530" s="209"/>
      <c r="D530" s="99">
        <f>SUM(G530+E530)</f>
        <v>2900</v>
      </c>
      <c r="E530" s="99">
        <v>2900</v>
      </c>
      <c r="F530" s="99">
        <v>2200</v>
      </c>
      <c r="G530" s="134"/>
      <c r="H530" s="99">
        <f>SUM(K530+I530)</f>
        <v>2938.04</v>
      </c>
      <c r="I530" s="99">
        <v>2938.04</v>
      </c>
      <c r="J530" s="99">
        <v>2243.12</v>
      </c>
      <c r="K530" s="99"/>
    </row>
    <row r="531" spans="1:11" ht="15" customHeight="1" outlineLevel="1" x14ac:dyDescent="0.2">
      <c r="A531" s="336" t="s">
        <v>362</v>
      </c>
      <c r="B531" s="117" t="s">
        <v>491</v>
      </c>
      <c r="C531" s="213" t="s">
        <v>15</v>
      </c>
      <c r="D531" s="104">
        <f t="shared" ref="D531:K531" si="152">SUM(D533+D532+D534+D535)</f>
        <v>122500</v>
      </c>
      <c r="E531" s="104">
        <f t="shared" si="152"/>
        <v>122500</v>
      </c>
      <c r="F531" s="104">
        <f t="shared" si="152"/>
        <v>70000</v>
      </c>
      <c r="G531" s="117">
        <f t="shared" si="152"/>
        <v>0</v>
      </c>
      <c r="H531" s="104">
        <f t="shared" si="152"/>
        <v>118609.20999999999</v>
      </c>
      <c r="I531" s="104">
        <f t="shared" si="152"/>
        <v>118609.20999999999</v>
      </c>
      <c r="J531" s="104">
        <f t="shared" si="152"/>
        <v>69947.44</v>
      </c>
      <c r="K531" s="117">
        <f t="shared" si="152"/>
        <v>0</v>
      </c>
    </row>
    <row r="532" spans="1:11" outlineLevel="1" x14ac:dyDescent="0.2">
      <c r="A532" s="337"/>
      <c r="B532" s="195" t="s">
        <v>336</v>
      </c>
      <c r="C532" s="209"/>
      <c r="D532" s="99">
        <f>SUM(G532+E532)</f>
        <v>114700</v>
      </c>
      <c r="E532" s="99">
        <v>114700</v>
      </c>
      <c r="F532" s="99">
        <v>67000</v>
      </c>
      <c r="G532" s="134"/>
      <c r="H532" s="99">
        <f>SUM(K532+I532)</f>
        <v>114453.46</v>
      </c>
      <c r="I532" s="99">
        <v>114453.46</v>
      </c>
      <c r="J532" s="99">
        <v>66981.48</v>
      </c>
      <c r="K532" s="99"/>
    </row>
    <row r="533" spans="1:11" outlineLevel="1" x14ac:dyDescent="0.2">
      <c r="A533" s="337"/>
      <c r="B533" s="134" t="s">
        <v>340</v>
      </c>
      <c r="C533" s="209"/>
      <c r="D533" s="99">
        <f>SUM(G533+E533)</f>
        <v>3900</v>
      </c>
      <c r="E533" s="99">
        <v>3900</v>
      </c>
      <c r="F533" s="99"/>
      <c r="G533" s="134"/>
      <c r="H533" s="99">
        <f>SUM(K533+I533)</f>
        <v>270.93</v>
      </c>
      <c r="I533" s="99">
        <v>270.93</v>
      </c>
      <c r="J533" s="99"/>
      <c r="K533" s="99"/>
    </row>
    <row r="534" spans="1:11" outlineLevel="1" x14ac:dyDescent="0.2">
      <c r="A534" s="337"/>
      <c r="B534" s="97" t="s">
        <v>339</v>
      </c>
      <c r="C534" s="209"/>
      <c r="D534" s="99">
        <f>SUM(G534+E534)</f>
        <v>400</v>
      </c>
      <c r="E534" s="99">
        <v>400</v>
      </c>
      <c r="F534" s="99">
        <v>300</v>
      </c>
      <c r="G534" s="134"/>
      <c r="H534" s="99">
        <f>SUM(K534+I534)</f>
        <v>412.59</v>
      </c>
      <c r="I534" s="99">
        <v>412.59</v>
      </c>
      <c r="J534" s="99">
        <v>315</v>
      </c>
      <c r="K534" s="99"/>
    </row>
    <row r="535" spans="1:11" outlineLevel="1" x14ac:dyDescent="0.2">
      <c r="A535" s="338"/>
      <c r="B535" s="97" t="s">
        <v>456</v>
      </c>
      <c r="C535" s="209"/>
      <c r="D535" s="99">
        <f>SUM(G535+E535)</f>
        <v>3500</v>
      </c>
      <c r="E535" s="99">
        <v>3500</v>
      </c>
      <c r="F535" s="99">
        <v>2700</v>
      </c>
      <c r="G535" s="134"/>
      <c r="H535" s="99">
        <f>SUM(K535+I535)</f>
        <v>3472.23</v>
      </c>
      <c r="I535" s="99">
        <v>3472.23</v>
      </c>
      <c r="J535" s="99">
        <v>2650.96</v>
      </c>
      <c r="K535" s="99"/>
    </row>
    <row r="536" spans="1:11" ht="15" customHeight="1" outlineLevel="1" x14ac:dyDescent="0.2">
      <c r="A536" s="336" t="s">
        <v>364</v>
      </c>
      <c r="B536" s="117" t="s">
        <v>499</v>
      </c>
      <c r="C536" s="213" t="s">
        <v>15</v>
      </c>
      <c r="D536" s="104">
        <f t="shared" ref="D536:K536" si="153">SUM(D538+D537+D539+D540)</f>
        <v>74400</v>
      </c>
      <c r="E536" s="104">
        <f t="shared" si="153"/>
        <v>74400</v>
      </c>
      <c r="F536" s="104">
        <f t="shared" si="153"/>
        <v>44600</v>
      </c>
      <c r="G536" s="117">
        <f t="shared" si="153"/>
        <v>0</v>
      </c>
      <c r="H536" s="104">
        <f t="shared" si="153"/>
        <v>72264.33</v>
      </c>
      <c r="I536" s="104">
        <f t="shared" si="153"/>
        <v>72264.33</v>
      </c>
      <c r="J536" s="104">
        <f t="shared" si="153"/>
        <v>43640.939999999995</v>
      </c>
      <c r="K536" s="117">
        <f t="shared" si="153"/>
        <v>0</v>
      </c>
    </row>
    <row r="537" spans="1:11" outlineLevel="1" x14ac:dyDescent="0.2">
      <c r="A537" s="337"/>
      <c r="B537" s="195" t="s">
        <v>336</v>
      </c>
      <c r="C537" s="209"/>
      <c r="D537" s="99">
        <f>SUM(G537+E537)</f>
        <v>70000</v>
      </c>
      <c r="E537" s="99">
        <v>70000</v>
      </c>
      <c r="F537" s="99">
        <v>42500</v>
      </c>
      <c r="G537" s="132"/>
      <c r="H537" s="99">
        <f>SUM(K537+I537)</f>
        <v>68921.33</v>
      </c>
      <c r="I537" s="99">
        <v>68921.33</v>
      </c>
      <c r="J537" s="99">
        <v>41623.699999999997</v>
      </c>
      <c r="K537" s="99"/>
    </row>
    <row r="538" spans="1:11" outlineLevel="1" x14ac:dyDescent="0.2">
      <c r="A538" s="337"/>
      <c r="B538" s="134" t="s">
        <v>340</v>
      </c>
      <c r="C538" s="209"/>
      <c r="D538" s="99">
        <f>SUM(G538+E538)</f>
        <v>1600</v>
      </c>
      <c r="E538" s="99">
        <v>1600</v>
      </c>
      <c r="F538" s="99"/>
      <c r="G538" s="134"/>
      <c r="H538" s="99">
        <f>SUM(K538+I538)</f>
        <v>670</v>
      </c>
      <c r="I538" s="99">
        <v>670</v>
      </c>
      <c r="J538" s="99"/>
      <c r="K538" s="99"/>
    </row>
    <row r="539" spans="1:11" outlineLevel="1" x14ac:dyDescent="0.2">
      <c r="A539" s="337"/>
      <c r="B539" s="97" t="s">
        <v>339</v>
      </c>
      <c r="C539" s="209"/>
      <c r="D539" s="99">
        <f>SUM(G539+E539)</f>
        <v>300</v>
      </c>
      <c r="E539" s="99">
        <v>300</v>
      </c>
      <c r="F539" s="99">
        <v>200</v>
      </c>
      <c r="G539" s="134"/>
      <c r="H539" s="99">
        <f>SUM(K539+I539)</f>
        <v>235.76</v>
      </c>
      <c r="I539" s="99">
        <v>235.76</v>
      </c>
      <c r="J539" s="99">
        <v>180</v>
      </c>
      <c r="K539" s="99"/>
    </row>
    <row r="540" spans="1:11" outlineLevel="1" x14ac:dyDescent="0.2">
      <c r="A540" s="338"/>
      <c r="B540" s="97" t="s">
        <v>456</v>
      </c>
      <c r="C540" s="209"/>
      <c r="D540" s="99">
        <f>SUM(G540+E540)</f>
        <v>2500</v>
      </c>
      <c r="E540" s="99">
        <v>2500</v>
      </c>
      <c r="F540" s="99">
        <v>1900</v>
      </c>
      <c r="G540" s="134"/>
      <c r="H540" s="99">
        <f>SUM(K540+I540)</f>
        <v>2437.2399999999998</v>
      </c>
      <c r="I540" s="99">
        <v>2437.2399999999998</v>
      </c>
      <c r="J540" s="99">
        <v>1837.24</v>
      </c>
      <c r="K540" s="99"/>
    </row>
    <row r="541" spans="1:11" ht="15" customHeight="1" outlineLevel="1" x14ac:dyDescent="0.2">
      <c r="A541" s="336" t="s">
        <v>366</v>
      </c>
      <c r="B541" s="117" t="s">
        <v>497</v>
      </c>
      <c r="C541" s="213" t="s">
        <v>15</v>
      </c>
      <c r="D541" s="104">
        <f t="shared" ref="D541:K541" si="154">SUM(D542+D543+D544+D545)</f>
        <v>178000</v>
      </c>
      <c r="E541" s="104">
        <f t="shared" si="154"/>
        <v>174000</v>
      </c>
      <c r="F541" s="104">
        <f t="shared" si="154"/>
        <v>104500</v>
      </c>
      <c r="G541" s="104">
        <f t="shared" si="154"/>
        <v>4000</v>
      </c>
      <c r="H541" s="104">
        <f t="shared" si="154"/>
        <v>171060.80000000002</v>
      </c>
      <c r="I541" s="104">
        <f t="shared" si="154"/>
        <v>167164.80000000002</v>
      </c>
      <c r="J541" s="104">
        <f t="shared" si="154"/>
        <v>101883.91</v>
      </c>
      <c r="K541" s="104">
        <f t="shared" si="154"/>
        <v>3896</v>
      </c>
    </row>
    <row r="542" spans="1:11" outlineLevel="1" x14ac:dyDescent="0.2">
      <c r="A542" s="337"/>
      <c r="B542" s="195" t="s">
        <v>336</v>
      </c>
      <c r="C542" s="209"/>
      <c r="D542" s="99">
        <f>SUM(G542+E542)</f>
        <v>166700</v>
      </c>
      <c r="E542" s="99">
        <v>162700</v>
      </c>
      <c r="F542" s="99">
        <v>100200</v>
      </c>
      <c r="G542" s="99">
        <v>4000</v>
      </c>
      <c r="H542" s="99">
        <f>SUM(K542+I542)</f>
        <v>161451.26</v>
      </c>
      <c r="I542" s="99">
        <v>157555.26</v>
      </c>
      <c r="J542" s="99">
        <v>97646.39</v>
      </c>
      <c r="K542" s="99">
        <v>3896</v>
      </c>
    </row>
    <row r="543" spans="1:11" outlineLevel="1" x14ac:dyDescent="0.2">
      <c r="A543" s="337"/>
      <c r="B543" s="134" t="s">
        <v>340</v>
      </c>
      <c r="C543" s="209"/>
      <c r="D543" s="99">
        <f>SUM(G543+E543)</f>
        <v>5700</v>
      </c>
      <c r="E543" s="99">
        <v>5700</v>
      </c>
      <c r="F543" s="99"/>
      <c r="G543" s="99"/>
      <c r="H543" s="99">
        <f>SUM(K543+I543)</f>
        <v>4059.23</v>
      </c>
      <c r="I543" s="99">
        <v>4059.23</v>
      </c>
      <c r="J543" s="99"/>
      <c r="K543" s="99"/>
    </row>
    <row r="544" spans="1:11" outlineLevel="1" x14ac:dyDescent="0.2">
      <c r="A544" s="337"/>
      <c r="B544" s="97" t="s">
        <v>339</v>
      </c>
      <c r="C544" s="209"/>
      <c r="D544" s="99">
        <f>SUM(G544+E544)</f>
        <v>600</v>
      </c>
      <c r="E544" s="99">
        <v>600</v>
      </c>
      <c r="F544" s="99">
        <v>500</v>
      </c>
      <c r="G544" s="99"/>
      <c r="H544" s="99">
        <f>SUM(K544+I544)</f>
        <v>609.05999999999995</v>
      </c>
      <c r="I544" s="99">
        <v>609.05999999999995</v>
      </c>
      <c r="J544" s="99">
        <v>465</v>
      </c>
      <c r="K544" s="99"/>
    </row>
    <row r="545" spans="1:11" outlineLevel="1" x14ac:dyDescent="0.2">
      <c r="A545" s="338"/>
      <c r="B545" s="97" t="s">
        <v>456</v>
      </c>
      <c r="C545" s="209"/>
      <c r="D545" s="99">
        <f>SUM(G545+E545)</f>
        <v>5000</v>
      </c>
      <c r="E545" s="99">
        <v>5000</v>
      </c>
      <c r="F545" s="99">
        <v>3800</v>
      </c>
      <c r="G545" s="99"/>
      <c r="H545" s="99">
        <f>SUM(K545+I545)</f>
        <v>4941.25</v>
      </c>
      <c r="I545" s="99">
        <v>4941.25</v>
      </c>
      <c r="J545" s="99">
        <v>3772.52</v>
      </c>
      <c r="K545" s="99"/>
    </row>
    <row r="546" spans="1:11" ht="15" customHeight="1" outlineLevel="1" x14ac:dyDescent="0.2">
      <c r="A546" s="336" t="s">
        <v>67</v>
      </c>
      <c r="B546" s="117" t="s">
        <v>495</v>
      </c>
      <c r="C546" s="213" t="s">
        <v>15</v>
      </c>
      <c r="D546" s="104">
        <f t="shared" ref="D546:K546" si="155">SUM(D548+D547+D549+D550)</f>
        <v>112400</v>
      </c>
      <c r="E546" s="104">
        <f t="shared" si="155"/>
        <v>112400</v>
      </c>
      <c r="F546" s="104">
        <f t="shared" si="155"/>
        <v>63000</v>
      </c>
      <c r="G546" s="117">
        <f t="shared" si="155"/>
        <v>0</v>
      </c>
      <c r="H546" s="104">
        <f t="shared" si="155"/>
        <v>112326.44</v>
      </c>
      <c r="I546" s="104">
        <f t="shared" si="155"/>
        <v>112326.44</v>
      </c>
      <c r="J546" s="104">
        <f t="shared" si="155"/>
        <v>62945.08</v>
      </c>
      <c r="K546" s="117">
        <f t="shared" si="155"/>
        <v>0</v>
      </c>
    </row>
    <row r="547" spans="1:11" outlineLevel="1" x14ac:dyDescent="0.2">
      <c r="A547" s="337"/>
      <c r="B547" s="195" t="s">
        <v>336</v>
      </c>
      <c r="C547" s="209"/>
      <c r="D547" s="99">
        <f>SUM(G547+E547)</f>
        <v>103900</v>
      </c>
      <c r="E547" s="99">
        <v>103900</v>
      </c>
      <c r="F547" s="99">
        <v>60300</v>
      </c>
      <c r="G547" s="132"/>
      <c r="H547" s="99">
        <f>SUM(K547+I547)</f>
        <v>103900</v>
      </c>
      <c r="I547" s="99">
        <v>103900</v>
      </c>
      <c r="J547" s="99">
        <v>60300</v>
      </c>
      <c r="K547" s="132"/>
    </row>
    <row r="548" spans="1:11" outlineLevel="1" x14ac:dyDescent="0.2">
      <c r="A548" s="337"/>
      <c r="B548" s="134" t="s">
        <v>340</v>
      </c>
      <c r="C548" s="209"/>
      <c r="D548" s="99">
        <f>SUM(G548+E548)</f>
        <v>5000</v>
      </c>
      <c r="E548" s="99">
        <v>5000</v>
      </c>
      <c r="F548" s="99"/>
      <c r="G548" s="134"/>
      <c r="H548" s="99">
        <f>SUM(K548+I548)</f>
        <v>4981.3599999999997</v>
      </c>
      <c r="I548" s="99">
        <v>4981.3599999999997</v>
      </c>
      <c r="J548" s="99"/>
      <c r="K548" s="134"/>
    </row>
    <row r="549" spans="1:11" outlineLevel="1" x14ac:dyDescent="0.2">
      <c r="A549" s="337"/>
      <c r="B549" s="97" t="s">
        <v>339</v>
      </c>
      <c r="C549" s="209"/>
      <c r="D549" s="99">
        <f>SUM(G549+E549)</f>
        <v>400</v>
      </c>
      <c r="E549" s="99">
        <v>400</v>
      </c>
      <c r="F549" s="99">
        <v>300</v>
      </c>
      <c r="G549" s="134"/>
      <c r="H549" s="99">
        <f>SUM(K549+I549)</f>
        <v>392.94</v>
      </c>
      <c r="I549" s="99">
        <v>392.94</v>
      </c>
      <c r="J549" s="99">
        <v>300</v>
      </c>
      <c r="K549" s="134"/>
    </row>
    <row r="550" spans="1:11" outlineLevel="1" x14ac:dyDescent="0.2">
      <c r="A550" s="338"/>
      <c r="B550" s="97" t="s">
        <v>456</v>
      </c>
      <c r="C550" s="209"/>
      <c r="D550" s="99">
        <f>SUM(G550+E550)</f>
        <v>3100</v>
      </c>
      <c r="E550" s="99">
        <v>3100</v>
      </c>
      <c r="F550" s="99">
        <v>2400</v>
      </c>
      <c r="G550" s="134"/>
      <c r="H550" s="99">
        <f>SUM(K550+I550)</f>
        <v>3052.14</v>
      </c>
      <c r="I550" s="99">
        <v>3052.14</v>
      </c>
      <c r="J550" s="99">
        <v>2345.08</v>
      </c>
      <c r="K550" s="134"/>
    </row>
    <row r="551" spans="1:11" ht="15" customHeight="1" outlineLevel="1" x14ac:dyDescent="0.2">
      <c r="A551" s="336" t="s">
        <v>79</v>
      </c>
      <c r="B551" s="117" t="s">
        <v>519</v>
      </c>
      <c r="C551" s="213" t="s">
        <v>15</v>
      </c>
      <c r="D551" s="104">
        <f t="shared" ref="D551:K551" si="156">SUM(D553+D552+D554+D555)</f>
        <v>99700</v>
      </c>
      <c r="E551" s="104">
        <f t="shared" si="156"/>
        <v>99700</v>
      </c>
      <c r="F551" s="104">
        <f t="shared" si="156"/>
        <v>48400</v>
      </c>
      <c r="G551" s="117">
        <f t="shared" si="156"/>
        <v>0</v>
      </c>
      <c r="H551" s="104">
        <f t="shared" si="156"/>
        <v>99091.53</v>
      </c>
      <c r="I551" s="104">
        <f t="shared" si="156"/>
        <v>99091.53</v>
      </c>
      <c r="J551" s="104">
        <f t="shared" si="156"/>
        <v>48312.75</v>
      </c>
      <c r="K551" s="117">
        <f t="shared" si="156"/>
        <v>0</v>
      </c>
    </row>
    <row r="552" spans="1:11" outlineLevel="1" x14ac:dyDescent="0.2">
      <c r="A552" s="337"/>
      <c r="B552" s="195" t="s">
        <v>336</v>
      </c>
      <c r="C552" s="209"/>
      <c r="D552" s="99">
        <f>SUM(G552+E552)</f>
        <v>96200</v>
      </c>
      <c r="E552" s="99">
        <v>96200</v>
      </c>
      <c r="F552" s="99">
        <v>46000</v>
      </c>
      <c r="G552" s="132"/>
      <c r="H552" s="99">
        <f>SUM(K552+I552)</f>
        <v>95608</v>
      </c>
      <c r="I552" s="99">
        <v>95608</v>
      </c>
      <c r="J552" s="99">
        <v>45958.55</v>
      </c>
      <c r="K552" s="99"/>
    </row>
    <row r="553" spans="1:11" outlineLevel="1" x14ac:dyDescent="0.2">
      <c r="A553" s="337"/>
      <c r="B553" s="134" t="s">
        <v>340</v>
      </c>
      <c r="C553" s="209"/>
      <c r="D553" s="99">
        <f>SUM(G553+E553)</f>
        <v>400</v>
      </c>
      <c r="E553" s="99">
        <v>400</v>
      </c>
      <c r="F553" s="99"/>
      <c r="G553" s="134"/>
      <c r="H553" s="99">
        <f>SUM(K553+I553)</f>
        <v>400</v>
      </c>
      <c r="I553" s="99">
        <v>400</v>
      </c>
      <c r="J553" s="99"/>
      <c r="K553" s="99"/>
    </row>
    <row r="554" spans="1:11" outlineLevel="1" x14ac:dyDescent="0.2">
      <c r="A554" s="337"/>
      <c r="B554" s="97" t="s">
        <v>339</v>
      </c>
      <c r="C554" s="209"/>
      <c r="D554" s="99">
        <f>SUM(G554+E554)</f>
        <v>400</v>
      </c>
      <c r="E554" s="99">
        <v>400</v>
      </c>
      <c r="F554" s="99">
        <v>300</v>
      </c>
      <c r="G554" s="134"/>
      <c r="H554" s="99">
        <f>SUM(K554+I554)</f>
        <v>412.59</v>
      </c>
      <c r="I554" s="99">
        <v>412.59</v>
      </c>
      <c r="J554" s="99">
        <v>315</v>
      </c>
      <c r="K554" s="99"/>
    </row>
    <row r="555" spans="1:11" outlineLevel="1" x14ac:dyDescent="0.2">
      <c r="A555" s="338"/>
      <c r="B555" s="97" t="s">
        <v>456</v>
      </c>
      <c r="C555" s="209"/>
      <c r="D555" s="99">
        <f>SUM(G555+E555)</f>
        <v>2700</v>
      </c>
      <c r="E555" s="99">
        <v>2700</v>
      </c>
      <c r="F555" s="99">
        <v>2100</v>
      </c>
      <c r="G555" s="134"/>
      <c r="H555" s="99">
        <f>SUM(K555+I555)</f>
        <v>2670.94</v>
      </c>
      <c r="I555" s="99">
        <v>2670.94</v>
      </c>
      <c r="J555" s="99">
        <v>2039.2</v>
      </c>
      <c r="K555" s="99"/>
    </row>
    <row r="556" spans="1:11" ht="15" customHeight="1" outlineLevel="1" x14ac:dyDescent="0.2">
      <c r="A556" s="336" t="s">
        <v>458</v>
      </c>
      <c r="B556" s="117" t="s">
        <v>493</v>
      </c>
      <c r="C556" s="213" t="s">
        <v>15</v>
      </c>
      <c r="D556" s="104">
        <f t="shared" ref="D556:K556" si="157">SUM(D558+D557+D559+D560)</f>
        <v>96900</v>
      </c>
      <c r="E556" s="104">
        <f t="shared" si="157"/>
        <v>96900</v>
      </c>
      <c r="F556" s="104">
        <f t="shared" si="157"/>
        <v>60200</v>
      </c>
      <c r="G556" s="117">
        <f t="shared" si="157"/>
        <v>0</v>
      </c>
      <c r="H556" s="104">
        <f t="shared" si="157"/>
        <v>96689.060000000012</v>
      </c>
      <c r="I556" s="104">
        <f t="shared" si="157"/>
        <v>96689.060000000012</v>
      </c>
      <c r="J556" s="104">
        <f t="shared" si="157"/>
        <v>60260.36</v>
      </c>
      <c r="K556" s="117">
        <f t="shared" si="157"/>
        <v>0</v>
      </c>
    </row>
    <row r="557" spans="1:11" outlineLevel="1" x14ac:dyDescent="0.2">
      <c r="A557" s="337"/>
      <c r="B557" s="195" t="s">
        <v>336</v>
      </c>
      <c r="C557" s="209"/>
      <c r="D557" s="99">
        <f>SUM(G557+E557)</f>
        <v>92700</v>
      </c>
      <c r="E557" s="99">
        <v>92700</v>
      </c>
      <c r="F557" s="99">
        <v>57600</v>
      </c>
      <c r="G557" s="132"/>
      <c r="H557" s="99">
        <f>SUM(K557+I557)</f>
        <v>92564.06</v>
      </c>
      <c r="I557" s="99">
        <v>92564.06</v>
      </c>
      <c r="J557" s="99">
        <v>57588.32</v>
      </c>
      <c r="K557" s="99"/>
    </row>
    <row r="558" spans="1:11" outlineLevel="1" x14ac:dyDescent="0.2">
      <c r="A558" s="337"/>
      <c r="B558" s="134" t="s">
        <v>340</v>
      </c>
      <c r="C558" s="209"/>
      <c r="D558" s="99">
        <f>SUM(G558+E558)</f>
        <v>700</v>
      </c>
      <c r="E558" s="99">
        <v>700</v>
      </c>
      <c r="F558" s="99"/>
      <c r="G558" s="134"/>
      <c r="H558" s="99">
        <f>SUM(K558+I558)</f>
        <v>625.16</v>
      </c>
      <c r="I558" s="99">
        <v>625.16</v>
      </c>
      <c r="J558" s="99"/>
      <c r="K558" s="99"/>
    </row>
    <row r="559" spans="1:11" outlineLevel="1" x14ac:dyDescent="0.2">
      <c r="A559" s="337"/>
      <c r="B559" s="97" t="s">
        <v>339</v>
      </c>
      <c r="C559" s="209"/>
      <c r="D559" s="99">
        <f>SUM(G559+E559)</f>
        <v>300</v>
      </c>
      <c r="E559" s="99">
        <v>300</v>
      </c>
      <c r="F559" s="99">
        <v>200</v>
      </c>
      <c r="G559" s="134"/>
      <c r="H559" s="99">
        <f>SUM(K559+I559)</f>
        <v>294.70999999999998</v>
      </c>
      <c r="I559" s="99">
        <v>294.70999999999998</v>
      </c>
      <c r="J559" s="99">
        <v>225</v>
      </c>
      <c r="K559" s="99"/>
    </row>
    <row r="560" spans="1:11" outlineLevel="1" x14ac:dyDescent="0.2">
      <c r="A560" s="338"/>
      <c r="B560" s="97" t="s">
        <v>456</v>
      </c>
      <c r="C560" s="209"/>
      <c r="D560" s="99">
        <f>SUM(G560+E560)</f>
        <v>3200</v>
      </c>
      <c r="E560" s="99">
        <v>3200</v>
      </c>
      <c r="F560" s="99">
        <v>2400</v>
      </c>
      <c r="G560" s="134"/>
      <c r="H560" s="99">
        <f>SUM(K560+I560)</f>
        <v>3205.13</v>
      </c>
      <c r="I560" s="99">
        <v>3205.13</v>
      </c>
      <c r="J560" s="99">
        <v>2447.04</v>
      </c>
      <c r="K560" s="99"/>
    </row>
    <row r="561" spans="1:11" ht="15" customHeight="1" outlineLevel="1" x14ac:dyDescent="0.2">
      <c r="A561" s="336" t="s">
        <v>459</v>
      </c>
      <c r="B561" s="117" t="s">
        <v>503</v>
      </c>
      <c r="C561" s="213" t="s">
        <v>15</v>
      </c>
      <c r="D561" s="104">
        <f t="shared" ref="D561:K561" si="158">SUM(D563+D562+D564+D565)</f>
        <v>94600</v>
      </c>
      <c r="E561" s="104">
        <f t="shared" si="158"/>
        <v>90800</v>
      </c>
      <c r="F561" s="104">
        <f t="shared" si="158"/>
        <v>50300</v>
      </c>
      <c r="G561" s="104">
        <f t="shared" si="158"/>
        <v>3800</v>
      </c>
      <c r="H561" s="104">
        <f t="shared" si="158"/>
        <v>90239.410000000018</v>
      </c>
      <c r="I561" s="104">
        <f t="shared" si="158"/>
        <v>86439.410000000018</v>
      </c>
      <c r="J561" s="104">
        <f t="shared" si="158"/>
        <v>49842.52</v>
      </c>
      <c r="K561" s="104">
        <f t="shared" si="158"/>
        <v>3800</v>
      </c>
    </row>
    <row r="562" spans="1:11" outlineLevel="1" x14ac:dyDescent="0.2">
      <c r="A562" s="337"/>
      <c r="B562" s="195" t="s">
        <v>336</v>
      </c>
      <c r="C562" s="209"/>
      <c r="D562" s="99">
        <f>SUM(G562+E562)</f>
        <v>87600</v>
      </c>
      <c r="E562" s="99">
        <v>83800</v>
      </c>
      <c r="F562" s="99">
        <v>47900</v>
      </c>
      <c r="G562" s="99">
        <v>3800</v>
      </c>
      <c r="H562" s="99">
        <f>SUM(K562+I562)</f>
        <v>85569.13</v>
      </c>
      <c r="I562" s="99">
        <v>81769.13</v>
      </c>
      <c r="J562" s="99">
        <v>47399.74</v>
      </c>
      <c r="K562" s="99">
        <v>3800</v>
      </c>
    </row>
    <row r="563" spans="1:11" outlineLevel="1" x14ac:dyDescent="0.2">
      <c r="A563" s="337"/>
      <c r="B563" s="134" t="s">
        <v>340</v>
      </c>
      <c r="C563" s="209"/>
      <c r="D563" s="99">
        <f>SUM(G563+E563)</f>
        <v>3800</v>
      </c>
      <c r="E563" s="99">
        <v>3800</v>
      </c>
      <c r="F563" s="99"/>
      <c r="G563" s="99"/>
      <c r="H563" s="99">
        <f>SUM(K563+I563)</f>
        <v>1470.72</v>
      </c>
      <c r="I563" s="99">
        <v>1470.72</v>
      </c>
      <c r="J563" s="99"/>
      <c r="K563" s="99"/>
    </row>
    <row r="564" spans="1:11" outlineLevel="1" x14ac:dyDescent="0.2">
      <c r="A564" s="337"/>
      <c r="B564" s="97" t="s">
        <v>339</v>
      </c>
      <c r="C564" s="209"/>
      <c r="D564" s="99">
        <f>SUM(G564+E564)</f>
        <v>800</v>
      </c>
      <c r="E564" s="99">
        <v>800</v>
      </c>
      <c r="F564" s="99">
        <v>600</v>
      </c>
      <c r="G564" s="134"/>
      <c r="H564" s="99">
        <f>SUM(K564+I564)</f>
        <v>795.71</v>
      </c>
      <c r="I564" s="99">
        <v>795.71</v>
      </c>
      <c r="J564" s="99">
        <v>607.5</v>
      </c>
      <c r="K564" s="99"/>
    </row>
    <row r="565" spans="1:11" outlineLevel="1" x14ac:dyDescent="0.2">
      <c r="A565" s="338"/>
      <c r="B565" s="97" t="s">
        <v>456</v>
      </c>
      <c r="C565" s="209"/>
      <c r="D565" s="99">
        <f>SUM(G565+E565)</f>
        <v>2400</v>
      </c>
      <c r="E565" s="99">
        <v>2400</v>
      </c>
      <c r="F565" s="99">
        <v>1800</v>
      </c>
      <c r="G565" s="134"/>
      <c r="H565" s="99">
        <f>SUM(K565+I565)</f>
        <v>2403.85</v>
      </c>
      <c r="I565" s="99">
        <v>2403.85</v>
      </c>
      <c r="J565" s="99">
        <v>1835.28</v>
      </c>
      <c r="K565" s="99"/>
    </row>
    <row r="566" spans="1:11" ht="15" customHeight="1" outlineLevel="1" x14ac:dyDescent="0.2">
      <c r="A566" s="336" t="s">
        <v>460</v>
      </c>
      <c r="B566" s="117" t="s">
        <v>501</v>
      </c>
      <c r="C566" s="213" t="s">
        <v>15</v>
      </c>
      <c r="D566" s="104">
        <f t="shared" ref="D566:K566" si="159">SUM(D568+D567+D569+D570)</f>
        <v>114200</v>
      </c>
      <c r="E566" s="104">
        <f t="shared" si="159"/>
        <v>114200</v>
      </c>
      <c r="F566" s="104">
        <f t="shared" si="159"/>
        <v>67000</v>
      </c>
      <c r="G566" s="117">
        <f t="shared" si="159"/>
        <v>0</v>
      </c>
      <c r="H566" s="104">
        <f t="shared" si="159"/>
        <v>113305.54000000001</v>
      </c>
      <c r="I566" s="104">
        <f t="shared" si="159"/>
        <v>113305.54000000001</v>
      </c>
      <c r="J566" s="104">
        <f t="shared" si="159"/>
        <v>66961.87</v>
      </c>
      <c r="K566" s="117">
        <f t="shared" si="159"/>
        <v>0</v>
      </c>
    </row>
    <row r="567" spans="1:11" outlineLevel="1" x14ac:dyDescent="0.2">
      <c r="A567" s="337"/>
      <c r="B567" s="195" t="s">
        <v>336</v>
      </c>
      <c r="C567" s="209"/>
      <c r="D567" s="99">
        <f>SUM(G567+E567)</f>
        <v>108500</v>
      </c>
      <c r="E567" s="99">
        <v>108500</v>
      </c>
      <c r="F567" s="99">
        <v>63700</v>
      </c>
      <c r="G567" s="132"/>
      <c r="H567" s="99">
        <f>SUM(K567+I567)</f>
        <v>108463.67</v>
      </c>
      <c r="I567" s="99">
        <v>108463.67</v>
      </c>
      <c r="J567" s="99">
        <v>63746.99</v>
      </c>
      <c r="K567" s="99"/>
    </row>
    <row r="568" spans="1:11" outlineLevel="1" x14ac:dyDescent="0.2">
      <c r="A568" s="337"/>
      <c r="B568" s="134" t="s">
        <v>340</v>
      </c>
      <c r="C568" s="209"/>
      <c r="D568" s="99">
        <f>SUM(G568+E568)</f>
        <v>1500</v>
      </c>
      <c r="E568" s="99">
        <v>1500</v>
      </c>
      <c r="F568" s="99"/>
      <c r="G568" s="134"/>
      <c r="H568" s="99">
        <f>SUM(K568+I568)</f>
        <v>631.02</v>
      </c>
      <c r="I568" s="99">
        <v>631.02</v>
      </c>
      <c r="J568" s="99"/>
      <c r="K568" s="99"/>
    </row>
    <row r="569" spans="1:11" outlineLevel="1" x14ac:dyDescent="0.2">
      <c r="A569" s="337"/>
      <c r="B569" s="97" t="s">
        <v>339</v>
      </c>
      <c r="C569" s="209"/>
      <c r="D569" s="99">
        <f>SUM(G569+E569)</f>
        <v>500</v>
      </c>
      <c r="E569" s="99">
        <v>500</v>
      </c>
      <c r="F569" s="99">
        <v>400</v>
      </c>
      <c r="G569" s="134"/>
      <c r="H569" s="99">
        <f>SUM(K569+I569)</f>
        <v>471.53</v>
      </c>
      <c r="I569" s="99">
        <v>471.53</v>
      </c>
      <c r="J569" s="99">
        <v>360</v>
      </c>
      <c r="K569" s="99"/>
    </row>
    <row r="570" spans="1:11" outlineLevel="1" x14ac:dyDescent="0.2">
      <c r="A570" s="338"/>
      <c r="B570" s="97" t="s">
        <v>456</v>
      </c>
      <c r="C570" s="209"/>
      <c r="D570" s="99">
        <f>SUM(G570+E570)</f>
        <v>3700</v>
      </c>
      <c r="E570" s="99">
        <v>3700</v>
      </c>
      <c r="F570" s="99">
        <v>2900</v>
      </c>
      <c r="G570" s="134"/>
      <c r="H570" s="99">
        <f>SUM(K570+I570)</f>
        <v>3739.32</v>
      </c>
      <c r="I570" s="99">
        <v>3739.32</v>
      </c>
      <c r="J570" s="99">
        <v>2854.88</v>
      </c>
      <c r="K570" s="99"/>
    </row>
    <row r="571" spans="1:11" ht="15" customHeight="1" outlineLevel="1" x14ac:dyDescent="0.2">
      <c r="A571" s="336" t="s">
        <v>461</v>
      </c>
      <c r="B571" s="117" t="s">
        <v>505</v>
      </c>
      <c r="C571" s="213" t="s">
        <v>15</v>
      </c>
      <c r="D571" s="104">
        <f t="shared" ref="D571:K571" si="160">SUM(D573+D572+D574+D575)</f>
        <v>88300</v>
      </c>
      <c r="E571" s="104">
        <f t="shared" si="160"/>
        <v>83200</v>
      </c>
      <c r="F571" s="104">
        <f t="shared" si="160"/>
        <v>48200</v>
      </c>
      <c r="G571" s="104">
        <f t="shared" si="160"/>
        <v>5100</v>
      </c>
      <c r="H571" s="104">
        <f t="shared" si="160"/>
        <v>87906.2</v>
      </c>
      <c r="I571" s="104">
        <f t="shared" si="160"/>
        <v>82861.2</v>
      </c>
      <c r="J571" s="104">
        <f t="shared" si="160"/>
        <v>48235.93</v>
      </c>
      <c r="K571" s="104">
        <f t="shared" si="160"/>
        <v>5045</v>
      </c>
    </row>
    <row r="572" spans="1:11" outlineLevel="1" x14ac:dyDescent="0.2">
      <c r="A572" s="337"/>
      <c r="B572" s="195" t="s">
        <v>336</v>
      </c>
      <c r="C572" s="209"/>
      <c r="D572" s="99">
        <f>SUM(G572+E572)</f>
        <v>80700</v>
      </c>
      <c r="E572" s="99">
        <v>77100</v>
      </c>
      <c r="F572" s="99">
        <v>45900</v>
      </c>
      <c r="G572" s="99">
        <v>3600</v>
      </c>
      <c r="H572" s="99">
        <f>SUM(K572+I572)</f>
        <v>80695</v>
      </c>
      <c r="I572" s="99">
        <v>77100</v>
      </c>
      <c r="J572" s="99">
        <v>45915.93</v>
      </c>
      <c r="K572" s="99">
        <v>3595</v>
      </c>
    </row>
    <row r="573" spans="1:11" outlineLevel="1" x14ac:dyDescent="0.2">
      <c r="A573" s="337"/>
      <c r="B573" s="134" t="s">
        <v>340</v>
      </c>
      <c r="C573" s="209"/>
      <c r="D573" s="99">
        <f>SUM(G573+E573)</f>
        <v>4600</v>
      </c>
      <c r="E573" s="99">
        <v>3100</v>
      </c>
      <c r="F573" s="99"/>
      <c r="G573" s="99">
        <v>1500</v>
      </c>
      <c r="H573" s="99">
        <f>SUM(K573+I573)</f>
        <v>4161.09</v>
      </c>
      <c r="I573" s="99">
        <v>2711.09</v>
      </c>
      <c r="J573" s="99"/>
      <c r="K573" s="99">
        <v>1450</v>
      </c>
    </row>
    <row r="574" spans="1:11" outlineLevel="1" x14ac:dyDescent="0.2">
      <c r="A574" s="337"/>
      <c r="B574" s="97" t="s">
        <v>339</v>
      </c>
      <c r="C574" s="209"/>
      <c r="D574" s="99">
        <f>SUM(G574+E574)</f>
        <v>500</v>
      </c>
      <c r="E574" s="99">
        <v>500</v>
      </c>
      <c r="F574" s="99">
        <v>400</v>
      </c>
      <c r="G574" s="99"/>
      <c r="H574" s="99">
        <f>SUM(K574+I574)</f>
        <v>550.12</v>
      </c>
      <c r="I574" s="99">
        <v>550.12</v>
      </c>
      <c r="J574" s="99">
        <v>420</v>
      </c>
      <c r="K574" s="99"/>
    </row>
    <row r="575" spans="1:11" outlineLevel="1" x14ac:dyDescent="0.2">
      <c r="A575" s="338"/>
      <c r="B575" s="97" t="s">
        <v>456</v>
      </c>
      <c r="C575" s="209"/>
      <c r="D575" s="99">
        <f>SUM(G575+E575)</f>
        <v>2500</v>
      </c>
      <c r="E575" s="99">
        <v>2500</v>
      </c>
      <c r="F575" s="99">
        <v>1900</v>
      </c>
      <c r="G575" s="99"/>
      <c r="H575" s="99">
        <f>SUM(K575+I575)</f>
        <v>2499.9899999999998</v>
      </c>
      <c r="I575" s="99">
        <v>2499.9899999999998</v>
      </c>
      <c r="J575" s="99">
        <v>1900</v>
      </c>
      <c r="K575" s="99"/>
    </row>
    <row r="576" spans="1:11" x14ac:dyDescent="0.2">
      <c r="A576" s="325" t="s">
        <v>6</v>
      </c>
      <c r="B576" s="125" t="s">
        <v>435</v>
      </c>
      <c r="C576" s="208" t="s">
        <v>15</v>
      </c>
      <c r="D576" s="101">
        <f t="shared" ref="D576:K576" si="161">SUM(D584+D583+D580+D577+D581+D582+D585)</f>
        <v>705200</v>
      </c>
      <c r="E576" s="101">
        <f t="shared" si="161"/>
        <v>705200</v>
      </c>
      <c r="F576" s="101">
        <f t="shared" si="161"/>
        <v>454000</v>
      </c>
      <c r="G576" s="125">
        <f t="shared" si="161"/>
        <v>0</v>
      </c>
      <c r="H576" s="101">
        <f t="shared" si="161"/>
        <v>705102.16</v>
      </c>
      <c r="I576" s="101">
        <f t="shared" si="161"/>
        <v>705102.16</v>
      </c>
      <c r="J576" s="101">
        <f t="shared" si="161"/>
        <v>454032.96</v>
      </c>
      <c r="K576" s="125">
        <f t="shared" si="161"/>
        <v>0</v>
      </c>
    </row>
    <row r="577" spans="1:11" ht="12.75" customHeight="1" x14ac:dyDescent="0.2">
      <c r="A577" s="326"/>
      <c r="B577" s="134" t="s">
        <v>667</v>
      </c>
      <c r="C577" s="209"/>
      <c r="D577" s="99">
        <f>SUM(D578:D579)</f>
        <v>649700</v>
      </c>
      <c r="E577" s="99">
        <f>SUM(E578:E579)</f>
        <v>649700</v>
      </c>
      <c r="F577" s="99">
        <f>SUM(F578:F579)</f>
        <v>414300</v>
      </c>
      <c r="G577" s="132"/>
      <c r="H577" s="99">
        <f>SUM(H578:H579)</f>
        <v>649699.77</v>
      </c>
      <c r="I577" s="99">
        <f>SUM(I578:I579)</f>
        <v>649699.77</v>
      </c>
      <c r="J577" s="99">
        <f>SUM(J578:J579)</f>
        <v>414300</v>
      </c>
      <c r="K577" s="132"/>
    </row>
    <row r="578" spans="1:11" ht="12.75" customHeight="1" x14ac:dyDescent="0.2">
      <c r="A578" s="326"/>
      <c r="B578" s="175" t="s">
        <v>453</v>
      </c>
      <c r="C578" s="209"/>
      <c r="D578" s="110">
        <f t="shared" ref="D578:D585" si="162">SUM(G578+E578)</f>
        <v>649300</v>
      </c>
      <c r="E578" s="110">
        <v>649300</v>
      </c>
      <c r="F578" s="110">
        <v>414300</v>
      </c>
      <c r="G578" s="214"/>
      <c r="H578" s="110">
        <f t="shared" ref="H578:H585" si="163">SUM(K578+I578)</f>
        <v>649299.77</v>
      </c>
      <c r="I578" s="110">
        <v>649299.77</v>
      </c>
      <c r="J578" s="110">
        <v>414300</v>
      </c>
      <c r="K578" s="214"/>
    </row>
    <row r="579" spans="1:11" ht="12.75" customHeight="1" x14ac:dyDescent="0.2">
      <c r="A579" s="326"/>
      <c r="B579" s="122" t="s">
        <v>517</v>
      </c>
      <c r="C579" s="209"/>
      <c r="D579" s="110">
        <f t="shared" si="162"/>
        <v>400</v>
      </c>
      <c r="E579" s="110">
        <v>400</v>
      </c>
      <c r="F579" s="99"/>
      <c r="G579" s="214"/>
      <c r="H579" s="110">
        <f t="shared" si="163"/>
        <v>400</v>
      </c>
      <c r="I579" s="110">
        <v>400</v>
      </c>
      <c r="J579" s="99"/>
      <c r="K579" s="214"/>
    </row>
    <row r="580" spans="1:11" ht="12.75" customHeight="1" x14ac:dyDescent="0.2">
      <c r="A580" s="326"/>
      <c r="B580" s="134" t="s">
        <v>340</v>
      </c>
      <c r="C580" s="209"/>
      <c r="D580" s="99">
        <f t="shared" si="162"/>
        <v>1200</v>
      </c>
      <c r="E580" s="99">
        <v>1200</v>
      </c>
      <c r="F580" s="99"/>
      <c r="G580" s="214"/>
      <c r="H580" s="99">
        <f t="shared" si="163"/>
        <v>1200</v>
      </c>
      <c r="I580" s="99">
        <v>1200</v>
      </c>
      <c r="J580" s="99"/>
      <c r="K580" s="214"/>
    </row>
    <row r="581" spans="1:11" ht="12.75" customHeight="1" x14ac:dyDescent="0.2">
      <c r="A581" s="326"/>
      <c r="B581" s="97" t="s">
        <v>339</v>
      </c>
      <c r="C581" s="209"/>
      <c r="D581" s="99">
        <f t="shared" si="162"/>
        <v>3800</v>
      </c>
      <c r="E581" s="99">
        <v>3800</v>
      </c>
      <c r="F581" s="99">
        <v>2900</v>
      </c>
      <c r="G581" s="214"/>
      <c r="H581" s="99">
        <f t="shared" si="163"/>
        <v>3813.78</v>
      </c>
      <c r="I581" s="99">
        <v>3813.78</v>
      </c>
      <c r="J581" s="99">
        <v>2919</v>
      </c>
      <c r="K581" s="214"/>
    </row>
    <row r="582" spans="1:11" ht="12.75" customHeight="1" x14ac:dyDescent="0.2">
      <c r="A582" s="326"/>
      <c r="B582" s="97" t="s">
        <v>456</v>
      </c>
      <c r="C582" s="209"/>
      <c r="D582" s="99">
        <f t="shared" si="162"/>
        <v>27400</v>
      </c>
      <c r="E582" s="99">
        <v>27400</v>
      </c>
      <c r="F582" s="99">
        <v>20900</v>
      </c>
      <c r="G582" s="214"/>
      <c r="H582" s="99">
        <f t="shared" si="163"/>
        <v>27374.82</v>
      </c>
      <c r="I582" s="99">
        <v>27374.82</v>
      </c>
      <c r="J582" s="99">
        <v>20900</v>
      </c>
      <c r="K582" s="214"/>
    </row>
    <row r="583" spans="1:11" ht="12.75" customHeight="1" x14ac:dyDescent="0.2">
      <c r="A583" s="326"/>
      <c r="B583" s="134" t="s">
        <v>520</v>
      </c>
      <c r="C583" s="209"/>
      <c r="D583" s="99">
        <f t="shared" si="162"/>
        <v>21900</v>
      </c>
      <c r="E583" s="99">
        <v>21900</v>
      </c>
      <c r="F583" s="99">
        <v>15300</v>
      </c>
      <c r="G583" s="214"/>
      <c r="H583" s="99">
        <f t="shared" si="163"/>
        <v>21900.23</v>
      </c>
      <c r="I583" s="99">
        <v>21900.23</v>
      </c>
      <c r="J583" s="99">
        <v>15300.4</v>
      </c>
      <c r="K583" s="214"/>
    </row>
    <row r="584" spans="1:11" ht="12.75" customHeight="1" x14ac:dyDescent="0.2">
      <c r="A584" s="326"/>
      <c r="B584" s="134" t="s">
        <v>521</v>
      </c>
      <c r="C584" s="209"/>
      <c r="D584" s="99">
        <f t="shared" si="162"/>
        <v>400</v>
      </c>
      <c r="E584" s="99">
        <v>400</v>
      </c>
      <c r="F584" s="99"/>
      <c r="G584" s="214"/>
      <c r="H584" s="99">
        <f t="shared" si="163"/>
        <v>300</v>
      </c>
      <c r="I584" s="99">
        <v>300</v>
      </c>
      <c r="J584" s="99"/>
      <c r="K584" s="214"/>
    </row>
    <row r="585" spans="1:11" ht="12.75" customHeight="1" x14ac:dyDescent="0.2">
      <c r="A585" s="335"/>
      <c r="B585" s="97" t="s">
        <v>456</v>
      </c>
      <c r="C585" s="209"/>
      <c r="D585" s="99">
        <f t="shared" si="162"/>
        <v>800</v>
      </c>
      <c r="E585" s="99">
        <v>800</v>
      </c>
      <c r="F585" s="99">
        <v>600</v>
      </c>
      <c r="G585" s="214"/>
      <c r="H585" s="99">
        <f t="shared" si="163"/>
        <v>813.56</v>
      </c>
      <c r="I585" s="99">
        <v>813.56</v>
      </c>
      <c r="J585" s="99">
        <v>613.55999999999995</v>
      </c>
      <c r="K585" s="214"/>
    </row>
    <row r="586" spans="1:11" x14ac:dyDescent="0.2">
      <c r="A586" s="325" t="s">
        <v>7</v>
      </c>
      <c r="B586" s="125" t="s">
        <v>380</v>
      </c>
      <c r="C586" s="123" t="s">
        <v>19</v>
      </c>
      <c r="D586" s="101">
        <f>SUM(D587)</f>
        <v>1700</v>
      </c>
      <c r="E586" s="101">
        <f>SUM(E587)</f>
        <v>1700</v>
      </c>
      <c r="F586" s="125">
        <v>0</v>
      </c>
      <c r="G586" s="125">
        <v>0</v>
      </c>
      <c r="H586" s="101">
        <f>SUM(H587)</f>
        <v>1687.44</v>
      </c>
      <c r="I586" s="101">
        <f>SUM(I587)</f>
        <v>1687.44</v>
      </c>
      <c r="J586" s="125">
        <v>0</v>
      </c>
      <c r="K586" s="125">
        <v>0</v>
      </c>
    </row>
    <row r="587" spans="1:11" ht="12.75" customHeight="1" x14ac:dyDescent="0.2">
      <c r="A587" s="335"/>
      <c r="B587" s="134" t="s">
        <v>522</v>
      </c>
      <c r="C587" s="133"/>
      <c r="D587" s="217">
        <f>SUM(D589+D591)</f>
        <v>1700</v>
      </c>
      <c r="E587" s="217">
        <f>SUM(E589+E591)</f>
        <v>1700</v>
      </c>
      <c r="F587" s="215"/>
      <c r="G587" s="216"/>
      <c r="H587" s="217">
        <f>SUM(H589+H591)</f>
        <v>1687.44</v>
      </c>
      <c r="I587" s="217">
        <f>SUM(I589+I591)</f>
        <v>1687.44</v>
      </c>
      <c r="J587" s="215"/>
      <c r="K587" s="216"/>
    </row>
    <row r="588" spans="1:11" ht="15" customHeight="1" x14ac:dyDescent="0.2">
      <c r="A588" s="341" t="s">
        <v>523</v>
      </c>
      <c r="B588" s="117" t="s">
        <v>387</v>
      </c>
      <c r="C588" s="209"/>
      <c r="D588" s="104">
        <f>SUM(D589)</f>
        <v>300</v>
      </c>
      <c r="E588" s="104">
        <f>SUM(E589)</f>
        <v>300</v>
      </c>
      <c r="F588" s="132"/>
      <c r="G588" s="214"/>
      <c r="H588" s="104">
        <f>SUM(H589)</f>
        <v>287.44</v>
      </c>
      <c r="I588" s="104">
        <f>SUM(I589)</f>
        <v>287.44</v>
      </c>
      <c r="J588" s="99"/>
      <c r="K588" s="218"/>
    </row>
    <row r="589" spans="1:11" x14ac:dyDescent="0.2">
      <c r="A589" s="342"/>
      <c r="B589" s="122" t="s">
        <v>518</v>
      </c>
      <c r="C589" s="209"/>
      <c r="D589" s="110">
        <f>SUM(G589+E589)</f>
        <v>300</v>
      </c>
      <c r="E589" s="110">
        <v>300</v>
      </c>
      <c r="F589" s="132"/>
      <c r="G589" s="214"/>
      <c r="H589" s="110">
        <f>SUM(K589+I589)</f>
        <v>287.44</v>
      </c>
      <c r="I589" s="110">
        <v>287.44</v>
      </c>
      <c r="J589" s="99"/>
      <c r="K589" s="218"/>
    </row>
    <row r="590" spans="1:11" ht="15" customHeight="1" x14ac:dyDescent="0.2">
      <c r="A590" s="341" t="s">
        <v>524</v>
      </c>
      <c r="B590" s="203" t="s">
        <v>484</v>
      </c>
      <c r="C590" s="209"/>
      <c r="D590" s="104">
        <f>SUM(D591)</f>
        <v>1400</v>
      </c>
      <c r="E590" s="104">
        <f>SUM(E591)</f>
        <v>1400</v>
      </c>
      <c r="F590" s="132"/>
      <c r="G590" s="214"/>
      <c r="H590" s="104">
        <f>SUM(H591)</f>
        <v>1400</v>
      </c>
      <c r="I590" s="104">
        <f>SUM(I591)</f>
        <v>1400</v>
      </c>
      <c r="J590" s="132"/>
      <c r="K590" s="214"/>
    </row>
    <row r="591" spans="1:11" ht="12.75" customHeight="1" x14ac:dyDescent="0.2">
      <c r="A591" s="342"/>
      <c r="B591" s="122" t="s">
        <v>518</v>
      </c>
      <c r="C591" s="209"/>
      <c r="D591" s="110">
        <f>SUM(G591+E591)</f>
        <v>1400</v>
      </c>
      <c r="E591" s="110">
        <v>1400</v>
      </c>
      <c r="F591" s="132"/>
      <c r="G591" s="214"/>
      <c r="H591" s="110">
        <f>SUM(K591+I591)</f>
        <v>1400</v>
      </c>
      <c r="I591" s="110">
        <v>1400</v>
      </c>
      <c r="J591" s="132"/>
      <c r="K591" s="214"/>
    </row>
    <row r="592" spans="1:11" ht="16.5" customHeight="1" x14ac:dyDescent="0.2">
      <c r="A592" s="343" t="s">
        <v>525</v>
      </c>
      <c r="B592" s="343"/>
      <c r="C592" s="219"/>
      <c r="D592" s="157">
        <f t="shared" ref="D592:K592" si="164">SUM(D593:D596)</f>
        <v>2314400</v>
      </c>
      <c r="E592" s="157">
        <f t="shared" si="164"/>
        <v>2246100</v>
      </c>
      <c r="F592" s="157">
        <f t="shared" si="164"/>
        <v>1250900</v>
      </c>
      <c r="G592" s="157">
        <f t="shared" si="164"/>
        <v>68300</v>
      </c>
      <c r="H592" s="157">
        <f t="shared" si="164"/>
        <v>2270267.3100000005</v>
      </c>
      <c r="I592" s="157">
        <f t="shared" si="164"/>
        <v>2204242.4000000004</v>
      </c>
      <c r="J592" s="157">
        <f t="shared" si="164"/>
        <v>1246589.18</v>
      </c>
      <c r="K592" s="157">
        <f t="shared" si="164"/>
        <v>66024.91</v>
      </c>
    </row>
    <row r="593" spans="1:20" ht="15" customHeight="1" x14ac:dyDescent="0.2">
      <c r="A593" s="344"/>
      <c r="B593" s="117" t="s">
        <v>437</v>
      </c>
      <c r="C593" s="117"/>
      <c r="D593" s="104">
        <f t="shared" ref="D593:K593" si="165">SUM(D512+D577+D583+D503+D587)</f>
        <v>2201100</v>
      </c>
      <c r="E593" s="104">
        <f t="shared" si="165"/>
        <v>2134300</v>
      </c>
      <c r="F593" s="104">
        <f t="shared" si="165"/>
        <v>1191400</v>
      </c>
      <c r="G593" s="104">
        <f t="shared" si="165"/>
        <v>66800</v>
      </c>
      <c r="H593" s="104">
        <f t="shared" si="165"/>
        <v>2172317.1800000002</v>
      </c>
      <c r="I593" s="104">
        <f t="shared" si="165"/>
        <v>2107742.27</v>
      </c>
      <c r="J593" s="104">
        <f t="shared" si="165"/>
        <v>1187359.8399999999</v>
      </c>
      <c r="K593" s="104">
        <f t="shared" si="165"/>
        <v>64574.91</v>
      </c>
    </row>
    <row r="594" spans="1:20" ht="15" customHeight="1" x14ac:dyDescent="0.2">
      <c r="A594" s="345"/>
      <c r="B594" s="117" t="s">
        <v>340</v>
      </c>
      <c r="C594" s="117"/>
      <c r="D594" s="104">
        <f>SUM(D513+D580+D584)</f>
        <v>35500</v>
      </c>
      <c r="E594" s="104">
        <f>SUM(E513+E580+E584)</f>
        <v>34000</v>
      </c>
      <c r="F594" s="104"/>
      <c r="G594" s="104">
        <f>SUM(G513+G580+G584)</f>
        <v>1500</v>
      </c>
      <c r="H594" s="104">
        <f>SUM(H513+H580+H584)</f>
        <v>20348.740000000002</v>
      </c>
      <c r="I594" s="104">
        <f>SUM(I513+I580+I584)</f>
        <v>18898.740000000002</v>
      </c>
      <c r="J594" s="104"/>
      <c r="K594" s="104">
        <f>SUM(K513+K580+K584)</f>
        <v>1450</v>
      </c>
      <c r="M594" s="66"/>
      <c r="N594" s="70"/>
      <c r="O594" s="70"/>
      <c r="P594" s="70"/>
      <c r="Q594" s="70"/>
      <c r="R594" s="70"/>
      <c r="S594" s="70"/>
      <c r="T594" s="70"/>
    </row>
    <row r="595" spans="1:20" ht="15" customHeight="1" x14ac:dyDescent="0.2">
      <c r="A595" s="345"/>
      <c r="B595" s="102" t="s">
        <v>339</v>
      </c>
      <c r="C595" s="117"/>
      <c r="D595" s="104">
        <f>SUM(D510+D514+D581)</f>
        <v>11300</v>
      </c>
      <c r="E595" s="104">
        <f>SUM(E510+E514+E581)</f>
        <v>11300</v>
      </c>
      <c r="F595" s="104">
        <f>SUM(F510+F514+F581)</f>
        <v>8700</v>
      </c>
      <c r="G595" s="104"/>
      <c r="H595" s="104">
        <f>SUM(H510+H514+H581)</f>
        <v>11241.97</v>
      </c>
      <c r="I595" s="104">
        <f>SUM(I510+I514+I581)</f>
        <v>11241.97</v>
      </c>
      <c r="J595" s="104">
        <f>SUM(J510+J514+J581)</f>
        <v>8590.5</v>
      </c>
      <c r="K595" s="104"/>
      <c r="M595" s="66"/>
      <c r="N595" s="70"/>
      <c r="O595" s="70"/>
      <c r="P595" s="70"/>
      <c r="Q595" s="70"/>
      <c r="R595" s="70"/>
      <c r="S595" s="70"/>
      <c r="T595" s="70"/>
    </row>
    <row r="596" spans="1:20" ht="15" customHeight="1" x14ac:dyDescent="0.2">
      <c r="A596" s="345"/>
      <c r="B596" s="165" t="s">
        <v>456</v>
      </c>
      <c r="C596" s="220"/>
      <c r="D596" s="167">
        <f>SUM(D515+D582+D585)</f>
        <v>66500</v>
      </c>
      <c r="E596" s="167">
        <f>SUM(E515+E582+E585)</f>
        <v>66500</v>
      </c>
      <c r="F596" s="167">
        <f>SUM(F515+F582+F585)</f>
        <v>50800</v>
      </c>
      <c r="G596" s="167"/>
      <c r="H596" s="167">
        <f>SUM(H515+H582+H585)</f>
        <v>66359.419999999984</v>
      </c>
      <c r="I596" s="167">
        <f>SUM(I515+I582+I585)</f>
        <v>66359.419999999984</v>
      </c>
      <c r="J596" s="167">
        <f>SUM(J515+J582+J585)</f>
        <v>50638.84</v>
      </c>
      <c r="K596" s="167"/>
      <c r="M596" s="66"/>
      <c r="N596" s="70"/>
      <c r="O596" s="70"/>
      <c r="P596" s="70"/>
      <c r="Q596" s="70"/>
      <c r="R596" s="70"/>
      <c r="S596" s="70"/>
      <c r="T596" s="70"/>
    </row>
    <row r="597" spans="1:20" ht="18" customHeight="1" x14ac:dyDescent="0.2">
      <c r="A597" s="340" t="s">
        <v>526</v>
      </c>
      <c r="B597" s="340"/>
      <c r="C597" s="340"/>
      <c r="D597" s="340"/>
      <c r="E597" s="340"/>
      <c r="F597" s="340"/>
      <c r="G597" s="340"/>
      <c r="H597" s="340"/>
      <c r="I597" s="340"/>
      <c r="J597" s="340"/>
      <c r="K597" s="340"/>
    </row>
    <row r="598" spans="1:20" ht="15" customHeight="1" x14ac:dyDescent="0.2">
      <c r="A598" s="326" t="s">
        <v>4</v>
      </c>
      <c r="B598" s="96" t="s">
        <v>337</v>
      </c>
      <c r="C598" s="96"/>
      <c r="D598" s="95">
        <f t="shared" ref="D598:K598" si="166">SUM(D599:D602)</f>
        <v>2952900</v>
      </c>
      <c r="E598" s="95">
        <f t="shared" si="166"/>
        <v>1060000</v>
      </c>
      <c r="F598" s="95">
        <f t="shared" si="166"/>
        <v>55500</v>
      </c>
      <c r="G598" s="211">
        <f t="shared" si="166"/>
        <v>1892900</v>
      </c>
      <c r="H598" s="95">
        <f t="shared" si="166"/>
        <v>2900966.7499999995</v>
      </c>
      <c r="I598" s="95">
        <f t="shared" si="166"/>
        <v>1053455.93</v>
      </c>
      <c r="J598" s="95">
        <f t="shared" si="166"/>
        <v>55521.24</v>
      </c>
      <c r="K598" s="95">
        <f t="shared" si="166"/>
        <v>1847510.82</v>
      </c>
    </row>
    <row r="599" spans="1:20" ht="12.75" customHeight="1" x14ac:dyDescent="0.2">
      <c r="A599" s="326"/>
      <c r="B599" s="134" t="s">
        <v>336</v>
      </c>
      <c r="C599" s="134"/>
      <c r="D599" s="99">
        <f t="shared" ref="D599:K599" si="167">SUM(D604+D614+D618+D624)</f>
        <v>687900</v>
      </c>
      <c r="E599" s="99">
        <f t="shared" si="167"/>
        <v>327400</v>
      </c>
      <c r="F599" s="99">
        <f t="shared" si="167"/>
        <v>53500</v>
      </c>
      <c r="G599" s="132">
        <f t="shared" si="167"/>
        <v>360500</v>
      </c>
      <c r="H599" s="99">
        <f t="shared" si="167"/>
        <v>635962.56999999995</v>
      </c>
      <c r="I599" s="99">
        <f t="shared" si="167"/>
        <v>320790.62</v>
      </c>
      <c r="J599" s="99">
        <f t="shared" si="167"/>
        <v>53486.34</v>
      </c>
      <c r="K599" s="99">
        <f t="shared" si="167"/>
        <v>315171.95</v>
      </c>
    </row>
    <row r="600" spans="1:20" ht="12.75" customHeight="1" x14ac:dyDescent="0.2">
      <c r="A600" s="326"/>
      <c r="B600" s="221" t="s">
        <v>338</v>
      </c>
      <c r="C600" s="134"/>
      <c r="D600" s="99">
        <f>SUM(D610)</f>
        <v>1460100</v>
      </c>
      <c r="E600" s="99">
        <f>SUM(E610)</f>
        <v>730000</v>
      </c>
      <c r="F600" s="99"/>
      <c r="G600" s="132">
        <f>SUM(G610)</f>
        <v>730100</v>
      </c>
      <c r="H600" s="99">
        <f>SUM(H610)</f>
        <v>1460099.9</v>
      </c>
      <c r="I600" s="99">
        <f>SUM(I610)</f>
        <v>729999.99</v>
      </c>
      <c r="J600" s="99"/>
      <c r="K600" s="99">
        <f>SUM(K610)</f>
        <v>730099.91</v>
      </c>
    </row>
    <row r="601" spans="1:20" ht="12.75" customHeight="1" x14ac:dyDescent="0.2">
      <c r="A601" s="326"/>
      <c r="B601" s="97" t="s">
        <v>449</v>
      </c>
      <c r="C601" s="134"/>
      <c r="D601" s="99">
        <f>SUM(D612)</f>
        <v>802300</v>
      </c>
      <c r="E601" s="99"/>
      <c r="F601" s="99"/>
      <c r="G601" s="132">
        <f>SUM(G612)</f>
        <v>802300</v>
      </c>
      <c r="H601" s="99">
        <f>SUM(H612)</f>
        <v>802238.96</v>
      </c>
      <c r="I601" s="99"/>
      <c r="J601" s="99"/>
      <c r="K601" s="99">
        <f>SUM(K612)</f>
        <v>802238.96</v>
      </c>
    </row>
    <row r="602" spans="1:20" ht="12.75" customHeight="1" x14ac:dyDescent="0.2">
      <c r="A602" s="335"/>
      <c r="B602" s="97" t="s">
        <v>339</v>
      </c>
      <c r="C602" s="134"/>
      <c r="D602" s="99">
        <f>SUM(D616)</f>
        <v>2600</v>
      </c>
      <c r="E602" s="99">
        <f>SUM(E616)</f>
        <v>2600</v>
      </c>
      <c r="F602" s="99">
        <f>SUM(F616)</f>
        <v>2000</v>
      </c>
      <c r="G602" s="132"/>
      <c r="H602" s="99">
        <f>SUM(H616)</f>
        <v>2665.32</v>
      </c>
      <c r="I602" s="99">
        <f>SUM(I616)</f>
        <v>2665.32</v>
      </c>
      <c r="J602" s="99">
        <f>SUM(J616)</f>
        <v>2034.9</v>
      </c>
      <c r="K602" s="99"/>
    </row>
    <row r="603" spans="1:20" ht="15" customHeight="1" outlineLevel="1" x14ac:dyDescent="0.2">
      <c r="A603" s="336" t="s">
        <v>527</v>
      </c>
      <c r="B603" s="117" t="s">
        <v>337</v>
      </c>
      <c r="C603" s="213" t="s">
        <v>18</v>
      </c>
      <c r="D603" s="104">
        <f t="shared" ref="D603:K603" si="168">SUM(D604+D610+D612)</f>
        <v>2323000</v>
      </c>
      <c r="E603" s="104">
        <f t="shared" si="168"/>
        <v>760400</v>
      </c>
      <c r="F603" s="117">
        <f t="shared" si="168"/>
        <v>0</v>
      </c>
      <c r="G603" s="118">
        <f t="shared" si="168"/>
        <v>1562600</v>
      </c>
      <c r="H603" s="104">
        <f t="shared" si="168"/>
        <v>2307600.5699999998</v>
      </c>
      <c r="I603" s="104">
        <f t="shared" si="168"/>
        <v>757079.61</v>
      </c>
      <c r="J603" s="117">
        <f t="shared" si="168"/>
        <v>0</v>
      </c>
      <c r="K603" s="104">
        <f t="shared" si="168"/>
        <v>1550520.96</v>
      </c>
    </row>
    <row r="604" spans="1:20" ht="15" customHeight="1" outlineLevel="1" x14ac:dyDescent="0.2">
      <c r="A604" s="337"/>
      <c r="B604" s="134" t="s">
        <v>341</v>
      </c>
      <c r="C604" s="209"/>
      <c r="D604" s="99">
        <f>SUM(D605:D609)</f>
        <v>60600</v>
      </c>
      <c r="E604" s="99">
        <f>SUM(E605:E609)</f>
        <v>30400</v>
      </c>
      <c r="F604" s="132"/>
      <c r="G604" s="132">
        <f>SUM(G605:G609)</f>
        <v>30200</v>
      </c>
      <c r="H604" s="99">
        <f>SUM(H605:H609)</f>
        <v>45261.710000000006</v>
      </c>
      <c r="I604" s="99">
        <f>SUM(I605:I609)</f>
        <v>27079.620000000003</v>
      </c>
      <c r="J604" s="99"/>
      <c r="K604" s="99">
        <f>SUM(K605:K609)</f>
        <v>18182.09</v>
      </c>
    </row>
    <row r="605" spans="1:20" outlineLevel="1" x14ac:dyDescent="0.2">
      <c r="A605" s="337"/>
      <c r="B605" s="122" t="s">
        <v>528</v>
      </c>
      <c r="C605" s="212"/>
      <c r="D605" s="110">
        <f>SUM(G605+E605)</f>
        <v>23400</v>
      </c>
      <c r="E605" s="110">
        <v>10000</v>
      </c>
      <c r="F605" s="121"/>
      <c r="G605" s="121">
        <v>13400</v>
      </c>
      <c r="H605" s="110">
        <f>SUM(K605+I605)</f>
        <v>18559.36</v>
      </c>
      <c r="I605" s="110">
        <v>7029.66</v>
      </c>
      <c r="J605" s="110"/>
      <c r="K605" s="110">
        <v>11529.7</v>
      </c>
    </row>
    <row r="606" spans="1:20" outlineLevel="1" x14ac:dyDescent="0.2">
      <c r="A606" s="337"/>
      <c r="B606" s="122" t="s">
        <v>529</v>
      </c>
      <c r="C606" s="212"/>
      <c r="D606" s="110">
        <f>SUM(G606+E606)</f>
        <v>6900</v>
      </c>
      <c r="E606" s="110">
        <v>6900</v>
      </c>
      <c r="F606" s="121"/>
      <c r="G606" s="121"/>
      <c r="H606" s="110">
        <f>SUM(K606+I606)</f>
        <v>6900</v>
      </c>
      <c r="I606" s="110">
        <v>6900</v>
      </c>
      <c r="J606" s="110"/>
      <c r="K606" s="110"/>
    </row>
    <row r="607" spans="1:20" outlineLevel="1" x14ac:dyDescent="0.2">
      <c r="A607" s="337"/>
      <c r="B607" s="122" t="s">
        <v>530</v>
      </c>
      <c r="C607" s="212"/>
      <c r="D607" s="110">
        <f>SUM(G607+E607)</f>
        <v>11800</v>
      </c>
      <c r="E607" s="110">
        <v>5000</v>
      </c>
      <c r="F607" s="121"/>
      <c r="G607" s="121">
        <v>6800</v>
      </c>
      <c r="H607" s="110">
        <f>SUM(K607+I607)</f>
        <v>11433.990000000002</v>
      </c>
      <c r="I607" s="110">
        <v>4781.6000000000004</v>
      </c>
      <c r="J607" s="110"/>
      <c r="K607" s="110">
        <v>6652.39</v>
      </c>
    </row>
    <row r="608" spans="1:20" outlineLevel="1" x14ac:dyDescent="0.2">
      <c r="A608" s="337"/>
      <c r="B608" s="122" t="s">
        <v>531</v>
      </c>
      <c r="C608" s="212"/>
      <c r="D608" s="110">
        <f>SUM(G608+E608)</f>
        <v>8500</v>
      </c>
      <c r="E608" s="110">
        <v>8500</v>
      </c>
      <c r="F608" s="121"/>
      <c r="G608" s="121"/>
      <c r="H608" s="110">
        <f>SUM(K608+I608)</f>
        <v>8368.36</v>
      </c>
      <c r="I608" s="110">
        <v>8368.36</v>
      </c>
      <c r="J608" s="110"/>
      <c r="K608" s="110"/>
    </row>
    <row r="609" spans="1:11" outlineLevel="1" x14ac:dyDescent="0.2">
      <c r="A609" s="337"/>
      <c r="B609" s="122" t="s">
        <v>532</v>
      </c>
      <c r="C609" s="212"/>
      <c r="D609" s="110">
        <f>SUM(G609+E609)</f>
        <v>10000</v>
      </c>
      <c r="E609" s="110"/>
      <c r="F609" s="121"/>
      <c r="G609" s="121">
        <v>10000</v>
      </c>
      <c r="H609" s="110">
        <f>SUM(K609+I609)</f>
        <v>0</v>
      </c>
      <c r="I609" s="110"/>
      <c r="J609" s="110"/>
      <c r="K609" s="110"/>
    </row>
    <row r="610" spans="1:11" ht="15" customHeight="1" outlineLevel="1" x14ac:dyDescent="0.2">
      <c r="A610" s="337"/>
      <c r="B610" s="221" t="s">
        <v>351</v>
      </c>
      <c r="C610" s="212"/>
      <c r="D610" s="99">
        <f>SUM(D611)</f>
        <v>1460100</v>
      </c>
      <c r="E610" s="99">
        <f>SUM(E611)</f>
        <v>730000</v>
      </c>
      <c r="F610" s="132"/>
      <c r="G610" s="132">
        <f>SUM(G611)</f>
        <v>730100</v>
      </c>
      <c r="H610" s="99">
        <f>SUM(H611)</f>
        <v>1460099.9</v>
      </c>
      <c r="I610" s="99">
        <f>SUM(I611)</f>
        <v>729999.99</v>
      </c>
      <c r="J610" s="99"/>
      <c r="K610" s="99">
        <f>SUM(K611)</f>
        <v>730099.91</v>
      </c>
    </row>
    <row r="611" spans="1:11" outlineLevel="1" x14ac:dyDescent="0.2">
      <c r="A611" s="337"/>
      <c r="B611" s="108" t="s">
        <v>533</v>
      </c>
      <c r="C611" s="212"/>
      <c r="D611" s="110">
        <f>SUM(G611+E611)</f>
        <v>1460100</v>
      </c>
      <c r="E611" s="110">
        <v>730000</v>
      </c>
      <c r="F611" s="121"/>
      <c r="G611" s="121">
        <v>730100</v>
      </c>
      <c r="H611" s="110">
        <f>SUM(K611+I611)</f>
        <v>1460099.9</v>
      </c>
      <c r="I611" s="110">
        <v>729999.99</v>
      </c>
      <c r="J611" s="110"/>
      <c r="K611" s="110">
        <v>730099.91</v>
      </c>
    </row>
    <row r="612" spans="1:11" ht="15" customHeight="1" outlineLevel="1" x14ac:dyDescent="0.2">
      <c r="A612" s="337"/>
      <c r="B612" s="97" t="s">
        <v>449</v>
      </c>
      <c r="C612" s="212"/>
      <c r="D612" s="99">
        <f>SUM(G612+E612)</f>
        <v>802300</v>
      </c>
      <c r="E612" s="99"/>
      <c r="F612" s="132"/>
      <c r="G612" s="132">
        <v>802300</v>
      </c>
      <c r="H612" s="99">
        <f>SUM(K612+I612)</f>
        <v>802238.96</v>
      </c>
      <c r="I612" s="99"/>
      <c r="J612" s="99"/>
      <c r="K612" s="99">
        <v>802238.96</v>
      </c>
    </row>
    <row r="613" spans="1:11" ht="15" customHeight="1" outlineLevel="1" x14ac:dyDescent="0.2">
      <c r="A613" s="336" t="s">
        <v>534</v>
      </c>
      <c r="B613" s="117" t="s">
        <v>337</v>
      </c>
      <c r="C613" s="213" t="s">
        <v>21</v>
      </c>
      <c r="D613" s="104">
        <f t="shared" ref="D613:K613" si="169">SUM(D614+D616)</f>
        <v>72700</v>
      </c>
      <c r="E613" s="104">
        <f t="shared" si="169"/>
        <v>72700</v>
      </c>
      <c r="F613" s="104">
        <f t="shared" si="169"/>
        <v>55500</v>
      </c>
      <c r="G613" s="117">
        <f t="shared" si="169"/>
        <v>0</v>
      </c>
      <c r="H613" s="104">
        <f t="shared" si="169"/>
        <v>72707.98000000001</v>
      </c>
      <c r="I613" s="104">
        <f t="shared" si="169"/>
        <v>72707.98000000001</v>
      </c>
      <c r="J613" s="104">
        <f t="shared" si="169"/>
        <v>55521.24</v>
      </c>
      <c r="K613" s="104">
        <f t="shared" si="169"/>
        <v>0</v>
      </c>
    </row>
    <row r="614" spans="1:11" ht="15" customHeight="1" outlineLevel="1" x14ac:dyDescent="0.2">
      <c r="A614" s="337"/>
      <c r="B614" s="134" t="s">
        <v>341</v>
      </c>
      <c r="C614" s="209"/>
      <c r="D614" s="99">
        <f>SUM(D615)</f>
        <v>70100</v>
      </c>
      <c r="E614" s="99">
        <f>SUM(E615)</f>
        <v>70100</v>
      </c>
      <c r="F614" s="99">
        <f>SUM(F615)</f>
        <v>53500</v>
      </c>
      <c r="G614" s="134"/>
      <c r="H614" s="99">
        <f>SUM(H615)</f>
        <v>70042.66</v>
      </c>
      <c r="I614" s="99">
        <f>SUM(I615)</f>
        <v>70042.66</v>
      </c>
      <c r="J614" s="99">
        <f>SUM(J615)</f>
        <v>53486.34</v>
      </c>
      <c r="K614" s="99"/>
    </row>
    <row r="615" spans="1:11" outlineLevel="1" x14ac:dyDescent="0.2">
      <c r="A615" s="337"/>
      <c r="B615" s="122" t="s">
        <v>535</v>
      </c>
      <c r="C615" s="212"/>
      <c r="D615" s="110">
        <f>SUM(G615+E615)</f>
        <v>70100</v>
      </c>
      <c r="E615" s="110">
        <v>70100</v>
      </c>
      <c r="F615" s="110">
        <v>53500</v>
      </c>
      <c r="G615" s="122"/>
      <c r="H615" s="110">
        <f>SUM(K615+I615)</f>
        <v>70042.66</v>
      </c>
      <c r="I615" s="110">
        <v>70042.66</v>
      </c>
      <c r="J615" s="110">
        <v>53486.34</v>
      </c>
      <c r="K615" s="110"/>
    </row>
    <row r="616" spans="1:11" ht="15" customHeight="1" outlineLevel="1" x14ac:dyDescent="0.2">
      <c r="A616" s="338"/>
      <c r="B616" s="97" t="s">
        <v>339</v>
      </c>
      <c r="C616" s="212"/>
      <c r="D616" s="99">
        <f>SUM(G616+E616)</f>
        <v>2600</v>
      </c>
      <c r="E616" s="99">
        <v>2600</v>
      </c>
      <c r="F616" s="99">
        <v>2000</v>
      </c>
      <c r="G616" s="122"/>
      <c r="H616" s="99">
        <f>SUM(K616+I616)</f>
        <v>2665.32</v>
      </c>
      <c r="I616" s="99">
        <v>2665.32</v>
      </c>
      <c r="J616" s="99">
        <v>2034.9</v>
      </c>
      <c r="K616" s="110"/>
    </row>
    <row r="617" spans="1:11" ht="15" customHeight="1" outlineLevel="1" x14ac:dyDescent="0.2">
      <c r="A617" s="339" t="s">
        <v>536</v>
      </c>
      <c r="B617" s="102" t="s">
        <v>337</v>
      </c>
      <c r="C617" s="103" t="s">
        <v>22</v>
      </c>
      <c r="D617" s="104">
        <f t="shared" ref="D617:K617" si="170">SUM(D618)</f>
        <v>552900</v>
      </c>
      <c r="E617" s="104">
        <f t="shared" si="170"/>
        <v>224100</v>
      </c>
      <c r="F617" s="117">
        <f t="shared" si="170"/>
        <v>0</v>
      </c>
      <c r="G617" s="118">
        <f t="shared" si="170"/>
        <v>328800</v>
      </c>
      <c r="H617" s="104">
        <f t="shared" si="170"/>
        <v>516377.95999999996</v>
      </c>
      <c r="I617" s="104">
        <f t="shared" si="170"/>
        <v>220878.09999999998</v>
      </c>
      <c r="J617" s="117">
        <f t="shared" si="170"/>
        <v>0</v>
      </c>
      <c r="K617" s="104">
        <f t="shared" si="170"/>
        <v>295499.86</v>
      </c>
    </row>
    <row r="618" spans="1:11" ht="15" customHeight="1" outlineLevel="1" x14ac:dyDescent="0.2">
      <c r="A618" s="339"/>
      <c r="B618" s="97" t="s">
        <v>341</v>
      </c>
      <c r="C618" s="98"/>
      <c r="D618" s="99">
        <f>SUM(D619:D622)</f>
        <v>552900</v>
      </c>
      <c r="E618" s="99">
        <f>SUM(E619:E622)</f>
        <v>224100</v>
      </c>
      <c r="F618" s="132"/>
      <c r="G618" s="132">
        <f>SUM(G619:G622)</f>
        <v>328800</v>
      </c>
      <c r="H618" s="99">
        <f>SUM(H619:H622)</f>
        <v>516377.95999999996</v>
      </c>
      <c r="I618" s="99">
        <f>SUM(I619:I622)</f>
        <v>220878.09999999998</v>
      </c>
      <c r="J618" s="99"/>
      <c r="K618" s="99">
        <f>SUM(K619:K622)</f>
        <v>295499.86</v>
      </c>
    </row>
    <row r="619" spans="1:11" outlineLevel="1" x14ac:dyDescent="0.2">
      <c r="A619" s="339"/>
      <c r="B619" s="222" t="s">
        <v>537</v>
      </c>
      <c r="C619" s="109"/>
      <c r="D619" s="110">
        <f>SUM(G619+E619)</f>
        <v>43500</v>
      </c>
      <c r="E619" s="110">
        <v>21600</v>
      </c>
      <c r="F619" s="132"/>
      <c r="G619" s="121">
        <v>21900</v>
      </c>
      <c r="H619" s="110">
        <f>SUM(K619+I619)</f>
        <v>40823.67</v>
      </c>
      <c r="I619" s="110">
        <v>18984.07</v>
      </c>
      <c r="J619" s="99"/>
      <c r="K619" s="110">
        <v>21839.599999999999</v>
      </c>
    </row>
    <row r="620" spans="1:11" outlineLevel="1" x14ac:dyDescent="0.2">
      <c r="A620" s="339"/>
      <c r="B620" s="223" t="s">
        <v>538</v>
      </c>
      <c r="C620" s="109"/>
      <c r="D620" s="110">
        <f>SUM(G620+E620)</f>
        <v>231800</v>
      </c>
      <c r="E620" s="110">
        <v>48500</v>
      </c>
      <c r="F620" s="121"/>
      <c r="G620" s="121">
        <v>183300</v>
      </c>
      <c r="H620" s="110">
        <f>SUM(K620+I620)</f>
        <v>216597.7</v>
      </c>
      <c r="I620" s="110">
        <v>47983.7</v>
      </c>
      <c r="J620" s="110"/>
      <c r="K620" s="110">
        <v>168614</v>
      </c>
    </row>
    <row r="621" spans="1:11" outlineLevel="1" x14ac:dyDescent="0.2">
      <c r="A621" s="339"/>
      <c r="B621" s="223" t="s">
        <v>539</v>
      </c>
      <c r="C621" s="109"/>
      <c r="D621" s="110">
        <f>SUM(G621+E621)</f>
        <v>22000</v>
      </c>
      <c r="E621" s="110"/>
      <c r="F621" s="121"/>
      <c r="G621" s="121">
        <v>22000</v>
      </c>
      <c r="H621" s="110">
        <f>SUM(K621+I621)</f>
        <v>11980</v>
      </c>
      <c r="I621" s="110"/>
      <c r="J621" s="110"/>
      <c r="K621" s="110">
        <v>11980</v>
      </c>
    </row>
    <row r="622" spans="1:11" outlineLevel="1" x14ac:dyDescent="0.2">
      <c r="A622" s="339"/>
      <c r="B622" s="223" t="s">
        <v>540</v>
      </c>
      <c r="C622" s="109"/>
      <c r="D622" s="110">
        <f>SUM(G622+E622)</f>
        <v>255600</v>
      </c>
      <c r="E622" s="110">
        <v>154000</v>
      </c>
      <c r="F622" s="121"/>
      <c r="G622" s="121">
        <v>101600</v>
      </c>
      <c r="H622" s="110">
        <f>SUM(K622+I622)</f>
        <v>246976.58999999997</v>
      </c>
      <c r="I622" s="110">
        <v>153910.32999999999</v>
      </c>
      <c r="J622" s="110"/>
      <c r="K622" s="110">
        <v>93066.26</v>
      </c>
    </row>
    <row r="623" spans="1:11" ht="15" customHeight="1" outlineLevel="1" x14ac:dyDescent="0.2">
      <c r="A623" s="339" t="s">
        <v>541</v>
      </c>
      <c r="B623" s="102" t="s">
        <v>337</v>
      </c>
      <c r="C623" s="103" t="s">
        <v>15</v>
      </c>
      <c r="D623" s="104">
        <f t="shared" ref="D623:K623" si="171">SUM(D624)</f>
        <v>4300</v>
      </c>
      <c r="E623" s="104">
        <f t="shared" si="171"/>
        <v>2800</v>
      </c>
      <c r="F623" s="117">
        <f t="shared" si="171"/>
        <v>0</v>
      </c>
      <c r="G623" s="118">
        <f t="shared" si="171"/>
        <v>1500</v>
      </c>
      <c r="H623" s="104">
        <f t="shared" si="171"/>
        <v>4280.24</v>
      </c>
      <c r="I623" s="104">
        <f t="shared" si="171"/>
        <v>2790.24</v>
      </c>
      <c r="J623" s="117">
        <f t="shared" si="171"/>
        <v>0</v>
      </c>
      <c r="K623" s="104">
        <f t="shared" si="171"/>
        <v>1490</v>
      </c>
    </row>
    <row r="624" spans="1:11" ht="15" customHeight="1" outlineLevel="1" x14ac:dyDescent="0.2">
      <c r="A624" s="339"/>
      <c r="B624" s="97" t="s">
        <v>336</v>
      </c>
      <c r="C624" s="98"/>
      <c r="D624" s="99">
        <f>SUM(D625:D625)</f>
        <v>4300</v>
      </c>
      <c r="E624" s="99">
        <f>SUM(E625:E625)</f>
        <v>2800</v>
      </c>
      <c r="F624" s="132"/>
      <c r="G624" s="132">
        <f>SUM(G625:G625)</f>
        <v>1500</v>
      </c>
      <c r="H624" s="99">
        <f>SUM(H625:H625)</f>
        <v>4280.24</v>
      </c>
      <c r="I624" s="99">
        <f>SUM(I625:I625)</f>
        <v>2790.24</v>
      </c>
      <c r="J624" s="99"/>
      <c r="K624" s="99">
        <f>SUM(K625:K625)</f>
        <v>1490</v>
      </c>
    </row>
    <row r="625" spans="1:11" outlineLevel="1" x14ac:dyDescent="0.2">
      <c r="A625" s="339"/>
      <c r="B625" s="223" t="s">
        <v>542</v>
      </c>
      <c r="C625" s="109"/>
      <c r="D625" s="110">
        <f>SUM(G625+E625)</f>
        <v>4300</v>
      </c>
      <c r="E625" s="110">
        <v>2800</v>
      </c>
      <c r="F625" s="122"/>
      <c r="G625" s="121">
        <v>1500</v>
      </c>
      <c r="H625" s="110">
        <f>SUM(K625+I625)</f>
        <v>4280.24</v>
      </c>
      <c r="I625" s="110">
        <v>2790.24</v>
      </c>
      <c r="J625" s="110"/>
      <c r="K625" s="110">
        <v>1490</v>
      </c>
    </row>
    <row r="626" spans="1:11" ht="12.75" customHeight="1" x14ac:dyDescent="0.2">
      <c r="A626" s="312" t="s">
        <v>5</v>
      </c>
      <c r="B626" s="100" t="s">
        <v>377</v>
      </c>
      <c r="C626" s="123"/>
      <c r="D626" s="101">
        <f t="shared" ref="D626:K626" si="172">SUM(D627+D631)</f>
        <v>164700</v>
      </c>
      <c r="E626" s="101">
        <f t="shared" si="172"/>
        <v>143700</v>
      </c>
      <c r="F626" s="125">
        <f t="shared" si="172"/>
        <v>0</v>
      </c>
      <c r="G626" s="124">
        <f t="shared" si="172"/>
        <v>21000</v>
      </c>
      <c r="H626" s="101">
        <f t="shared" si="172"/>
        <v>155988.57</v>
      </c>
      <c r="I626" s="101">
        <f t="shared" si="172"/>
        <v>135454.72</v>
      </c>
      <c r="J626" s="125">
        <f t="shared" si="172"/>
        <v>0</v>
      </c>
      <c r="K626" s="101">
        <f t="shared" si="172"/>
        <v>20533.849999999999</v>
      </c>
    </row>
    <row r="627" spans="1:11" ht="15" customHeight="1" x14ac:dyDescent="0.2">
      <c r="A627" s="312"/>
      <c r="B627" s="97" t="s">
        <v>543</v>
      </c>
      <c r="C627" s="97"/>
      <c r="D627" s="99">
        <f>SUM(D628:D630)</f>
        <v>141100</v>
      </c>
      <c r="E627" s="99">
        <f>SUM(E628:E630)</f>
        <v>120100</v>
      </c>
      <c r="F627" s="132"/>
      <c r="G627" s="132">
        <f>SUM(G628:G630)</f>
        <v>21000</v>
      </c>
      <c r="H627" s="99">
        <f>SUM(H628:H630)</f>
        <v>139078.81</v>
      </c>
      <c r="I627" s="99">
        <f>SUM(I628:I630)</f>
        <v>118544.96000000001</v>
      </c>
      <c r="J627" s="99"/>
      <c r="K627" s="99">
        <f>SUM(K628:K630)</f>
        <v>20533.849999999999</v>
      </c>
    </row>
    <row r="628" spans="1:11" x14ac:dyDescent="0.2">
      <c r="A628" s="312"/>
      <c r="B628" s="223" t="s">
        <v>535</v>
      </c>
      <c r="C628" s="109" t="s">
        <v>21</v>
      </c>
      <c r="D628" s="110">
        <f>SUM(D634+D645+D651+D655+D660+D665+D671+D677+D682+D688+D694+D640)</f>
        <v>64000</v>
      </c>
      <c r="E628" s="110">
        <v>52100</v>
      </c>
      <c r="F628" s="121"/>
      <c r="G628" s="121">
        <v>11900</v>
      </c>
      <c r="H628" s="110">
        <f>SUM(H634+H645+H651+H655+H660+H665+H671+H677+H682+H688+H694+H640)</f>
        <v>62644.240000000005</v>
      </c>
      <c r="I628" s="110">
        <f>SUM(I634+I645+I651+I655+I660+I665+I671+I677+I682+I688+I694+I640)</f>
        <v>51198.240000000005</v>
      </c>
      <c r="J628" s="110"/>
      <c r="K628" s="110">
        <f>SUM(K634+K645+K651+K655+K660+K665+K671+K677+K682+K688+K694+K640)</f>
        <v>11446</v>
      </c>
    </row>
    <row r="629" spans="1:11" x14ac:dyDescent="0.2">
      <c r="A629" s="312"/>
      <c r="B629" s="222" t="s">
        <v>537</v>
      </c>
      <c r="C629" s="224" t="s">
        <v>22</v>
      </c>
      <c r="D629" s="110">
        <f>SUM(D635+D646+D666+D672+D683+D689+D695)</f>
        <v>59100</v>
      </c>
      <c r="E629" s="110">
        <v>57000</v>
      </c>
      <c r="F629" s="121"/>
      <c r="G629" s="121">
        <v>2100</v>
      </c>
      <c r="H629" s="110">
        <f>SUM(H635+H646+H666+H672+H683+H689+H695)</f>
        <v>59058.34</v>
      </c>
      <c r="I629" s="110">
        <f>SUM(I635+I646+I666+I672+I683+I689+I695)</f>
        <v>56970.34</v>
      </c>
      <c r="J629" s="110"/>
      <c r="K629" s="110">
        <f>SUM(K635+K646+K666+K672+K683+K689+K695)</f>
        <v>2088</v>
      </c>
    </row>
    <row r="630" spans="1:11" x14ac:dyDescent="0.2">
      <c r="A630" s="312"/>
      <c r="B630" s="223" t="s">
        <v>538</v>
      </c>
      <c r="C630" s="109" t="s">
        <v>22</v>
      </c>
      <c r="D630" s="110">
        <f>SUM(D636+D641+D647+D656+D661+D667+D673+D678+D684+D690+D696)</f>
        <v>18000</v>
      </c>
      <c r="E630" s="110">
        <v>11000</v>
      </c>
      <c r="F630" s="121"/>
      <c r="G630" s="121">
        <v>7000</v>
      </c>
      <c r="H630" s="110">
        <f>SUM(H636+H641+H647+H656+H661+H667+H673+H678+H684+H690+H696)</f>
        <v>17376.23</v>
      </c>
      <c r="I630" s="110">
        <f>SUM(I636+I641+I647+I656+I661+I667+I673+I678+I684+I690+I696)</f>
        <v>10376.379999999999</v>
      </c>
      <c r="J630" s="110"/>
      <c r="K630" s="110">
        <f>SUM(K636+K647+K652+K657+K662+K667+K673+K679+K684+K690+K696+K642)</f>
        <v>6999.85</v>
      </c>
    </row>
    <row r="631" spans="1:11" ht="15" customHeight="1" x14ac:dyDescent="0.2">
      <c r="A631" s="312"/>
      <c r="B631" s="180" t="s">
        <v>340</v>
      </c>
      <c r="C631" s="225" t="s">
        <v>22</v>
      </c>
      <c r="D631" s="135">
        <f>SUM(D637+D642+D648+D652+D657+D662+D668+D674+D679+D685+D691+D697)</f>
        <v>23600</v>
      </c>
      <c r="E631" s="135">
        <v>23600</v>
      </c>
      <c r="F631" s="226"/>
      <c r="G631" s="226"/>
      <c r="H631" s="135">
        <f>SUM(H637+H642+H648+H652+H657+H662+H668+H674+H679+H685+H691+H697)</f>
        <v>16909.759999999998</v>
      </c>
      <c r="I631" s="135">
        <f>SUM(I637+I642+I648+I652+I657+I662+I668+I674+I679+I685+I691+I697)</f>
        <v>16909.759999999998</v>
      </c>
      <c r="J631" s="135"/>
      <c r="K631" s="135"/>
    </row>
    <row r="632" spans="1:11" ht="15" hidden="1" customHeight="1" outlineLevel="1" x14ac:dyDescent="0.2">
      <c r="A632" s="346" t="s">
        <v>27</v>
      </c>
      <c r="B632" s="227" t="s">
        <v>544</v>
      </c>
      <c r="C632" s="228"/>
      <c r="D632" s="229">
        <f t="shared" ref="D632:K632" si="173">SUM(D633+D637)</f>
        <v>16500</v>
      </c>
      <c r="E632" s="229">
        <f t="shared" si="173"/>
        <v>15000</v>
      </c>
      <c r="F632" s="146">
        <f t="shared" si="173"/>
        <v>0</v>
      </c>
      <c r="G632" s="229">
        <f t="shared" si="173"/>
        <v>1500</v>
      </c>
      <c r="H632" s="145">
        <f t="shared" si="173"/>
        <v>15781.74</v>
      </c>
      <c r="I632" s="145">
        <f t="shared" si="173"/>
        <v>14331.74</v>
      </c>
      <c r="J632" s="146">
        <f t="shared" si="173"/>
        <v>0</v>
      </c>
      <c r="K632" s="145">
        <f t="shared" si="173"/>
        <v>1450</v>
      </c>
    </row>
    <row r="633" spans="1:11" ht="15" hidden="1" customHeight="1" outlineLevel="1" x14ac:dyDescent="0.2">
      <c r="A633" s="346"/>
      <c r="B633" s="230" t="s">
        <v>341</v>
      </c>
      <c r="C633" s="231"/>
      <c r="D633" s="232">
        <f>SUM(D634:D636)</f>
        <v>15800</v>
      </c>
      <c r="E633" s="232">
        <f>SUM(E634:E636)</f>
        <v>14300</v>
      </c>
      <c r="F633" s="232"/>
      <c r="G633" s="232">
        <f>SUM(G634:G636)</f>
        <v>1500</v>
      </c>
      <c r="H633" s="233">
        <f>SUM(H634:H636)</f>
        <v>15521.07</v>
      </c>
      <c r="I633" s="233">
        <f>SUM(I634:I636)</f>
        <v>14071.07</v>
      </c>
      <c r="J633" s="233"/>
      <c r="K633" s="233">
        <f>SUM(K634:K636)</f>
        <v>1450</v>
      </c>
    </row>
    <row r="634" spans="1:11" ht="12.75" hidden="1" customHeight="1" outlineLevel="1" x14ac:dyDescent="0.2">
      <c r="A634" s="346"/>
      <c r="B634" s="222" t="s">
        <v>535</v>
      </c>
      <c r="C634" s="224" t="s">
        <v>21</v>
      </c>
      <c r="D634" s="234">
        <f>SUM(G634+E634)</f>
        <v>7100</v>
      </c>
      <c r="E634" s="234">
        <v>5600</v>
      </c>
      <c r="F634" s="235"/>
      <c r="G634" s="234">
        <v>1500</v>
      </c>
      <c r="H634" s="142">
        <f>SUM(K634+I634)</f>
        <v>6891.14</v>
      </c>
      <c r="I634" s="142">
        <v>5441.14</v>
      </c>
      <c r="J634" s="233"/>
      <c r="K634" s="142">
        <v>1450</v>
      </c>
    </row>
    <row r="635" spans="1:11" ht="12.75" hidden="1" customHeight="1" outlineLevel="1" x14ac:dyDescent="0.2">
      <c r="A635" s="346"/>
      <c r="B635" s="222" t="s">
        <v>537</v>
      </c>
      <c r="C635" s="224" t="s">
        <v>22</v>
      </c>
      <c r="D635" s="234">
        <f>SUM(G635+E635)</f>
        <v>5500</v>
      </c>
      <c r="E635" s="234">
        <v>5500</v>
      </c>
      <c r="F635" s="235"/>
      <c r="G635" s="235"/>
      <c r="H635" s="142">
        <f>SUM(K635+I635)</f>
        <v>5500</v>
      </c>
      <c r="I635" s="142">
        <v>5500</v>
      </c>
      <c r="J635" s="233"/>
      <c r="K635" s="233"/>
    </row>
    <row r="636" spans="1:11" ht="12.75" hidden="1" customHeight="1" outlineLevel="1" x14ac:dyDescent="0.2">
      <c r="A636" s="346"/>
      <c r="B636" s="222" t="s">
        <v>538</v>
      </c>
      <c r="C636" s="224" t="s">
        <v>22</v>
      </c>
      <c r="D636" s="234">
        <f>SUM(G636+E636)</f>
        <v>3200</v>
      </c>
      <c r="E636" s="234">
        <v>3200</v>
      </c>
      <c r="F636" s="235"/>
      <c r="G636" s="235"/>
      <c r="H636" s="142">
        <f>SUM(K636+I636)</f>
        <v>3129.93</v>
      </c>
      <c r="I636" s="142">
        <v>3129.93</v>
      </c>
      <c r="J636" s="233"/>
      <c r="K636" s="233"/>
    </row>
    <row r="637" spans="1:11" ht="15" hidden="1" customHeight="1" outlineLevel="1" x14ac:dyDescent="0.2">
      <c r="A637" s="346"/>
      <c r="B637" s="230" t="s">
        <v>340</v>
      </c>
      <c r="C637" s="231" t="s">
        <v>22</v>
      </c>
      <c r="D637" s="232">
        <f>SUM(E637+G637)</f>
        <v>700</v>
      </c>
      <c r="E637" s="232">
        <v>700</v>
      </c>
      <c r="F637" s="235"/>
      <c r="G637" s="235"/>
      <c r="H637" s="233">
        <f>SUM(I637+K637)</f>
        <v>260.67</v>
      </c>
      <c r="I637" s="233">
        <v>260.67</v>
      </c>
      <c r="J637" s="233"/>
      <c r="K637" s="233"/>
    </row>
    <row r="638" spans="1:11" ht="15" hidden="1" customHeight="1" outlineLevel="1" x14ac:dyDescent="0.2">
      <c r="A638" s="346" t="s">
        <v>33</v>
      </c>
      <c r="B638" s="227" t="s">
        <v>545</v>
      </c>
      <c r="C638" s="228"/>
      <c r="D638" s="229">
        <f t="shared" ref="D638:K638" si="174">SUM(D639+D642)</f>
        <v>8000</v>
      </c>
      <c r="E638" s="229">
        <f t="shared" si="174"/>
        <v>8000</v>
      </c>
      <c r="F638" s="146">
        <f t="shared" si="174"/>
        <v>0</v>
      </c>
      <c r="G638" s="146">
        <f t="shared" si="174"/>
        <v>0</v>
      </c>
      <c r="H638" s="145">
        <f t="shared" si="174"/>
        <v>6003.42</v>
      </c>
      <c r="I638" s="145">
        <f t="shared" si="174"/>
        <v>6003.42</v>
      </c>
      <c r="J638" s="146">
        <f t="shared" si="174"/>
        <v>0</v>
      </c>
      <c r="K638" s="146">
        <f t="shared" si="174"/>
        <v>0</v>
      </c>
    </row>
    <row r="639" spans="1:11" ht="15" hidden="1" customHeight="1" outlineLevel="1" x14ac:dyDescent="0.2">
      <c r="A639" s="346"/>
      <c r="B639" s="230" t="s">
        <v>341</v>
      </c>
      <c r="C639" s="231"/>
      <c r="D639" s="232">
        <f>SUM(D640:D641)</f>
        <v>6000</v>
      </c>
      <c r="E639" s="232">
        <f>SUM(E640:E641)</f>
        <v>6000</v>
      </c>
      <c r="F639" s="235"/>
      <c r="G639" s="235"/>
      <c r="H639" s="233">
        <f>SUM(H640:H641)</f>
        <v>5835.56</v>
      </c>
      <c r="I639" s="233">
        <f>SUM(I640:I641)</f>
        <v>5835.56</v>
      </c>
      <c r="J639" s="235"/>
      <c r="K639" s="235"/>
    </row>
    <row r="640" spans="1:11" hidden="1" outlineLevel="1" x14ac:dyDescent="0.2">
      <c r="A640" s="346"/>
      <c r="B640" s="222" t="s">
        <v>535</v>
      </c>
      <c r="C640" s="224" t="s">
        <v>21</v>
      </c>
      <c r="D640" s="234">
        <f>SUM(G640+E640)</f>
        <v>5700</v>
      </c>
      <c r="E640" s="234">
        <v>5700</v>
      </c>
      <c r="F640" s="235"/>
      <c r="G640" s="235"/>
      <c r="H640" s="142">
        <f>SUM(K640+I640)</f>
        <v>5697.22</v>
      </c>
      <c r="I640" s="142">
        <v>5697.22</v>
      </c>
      <c r="J640" s="235"/>
      <c r="K640" s="235"/>
    </row>
    <row r="641" spans="1:11" hidden="1" outlineLevel="1" x14ac:dyDescent="0.2">
      <c r="A641" s="346"/>
      <c r="B641" s="222" t="s">
        <v>538</v>
      </c>
      <c r="C641" s="224" t="s">
        <v>22</v>
      </c>
      <c r="D641" s="234">
        <f>SUM(G641+E641)</f>
        <v>300</v>
      </c>
      <c r="E641" s="234">
        <v>300</v>
      </c>
      <c r="F641" s="235"/>
      <c r="G641" s="235"/>
      <c r="H641" s="142">
        <f>SUM(K641+I641)</f>
        <v>138.34</v>
      </c>
      <c r="I641" s="142">
        <v>138.34</v>
      </c>
      <c r="J641" s="235"/>
      <c r="K641" s="235"/>
    </row>
    <row r="642" spans="1:11" ht="15" hidden="1" customHeight="1" outlineLevel="1" x14ac:dyDescent="0.2">
      <c r="A642" s="346"/>
      <c r="B642" s="230" t="s">
        <v>340</v>
      </c>
      <c r="C642" s="231" t="s">
        <v>22</v>
      </c>
      <c r="D642" s="232">
        <f>SUM(E642+G642)</f>
        <v>2000</v>
      </c>
      <c r="E642" s="232">
        <v>2000</v>
      </c>
      <c r="F642" s="235"/>
      <c r="G642" s="235"/>
      <c r="H642" s="233">
        <f>SUM(I642+K642)</f>
        <v>167.86</v>
      </c>
      <c r="I642" s="233">
        <v>167.86</v>
      </c>
      <c r="J642" s="235"/>
      <c r="K642" s="235"/>
    </row>
    <row r="643" spans="1:11" ht="15" hidden="1" customHeight="1" outlineLevel="1" x14ac:dyDescent="0.2">
      <c r="A643" s="346" t="s">
        <v>63</v>
      </c>
      <c r="B643" s="227" t="s">
        <v>546</v>
      </c>
      <c r="C643" s="228"/>
      <c r="D643" s="229">
        <f t="shared" ref="D643:K643" si="175">SUM(D644+D648)</f>
        <v>11200</v>
      </c>
      <c r="E643" s="229">
        <f t="shared" si="175"/>
        <v>11200</v>
      </c>
      <c r="F643" s="146">
        <f t="shared" si="175"/>
        <v>0</v>
      </c>
      <c r="G643" s="146">
        <f t="shared" si="175"/>
        <v>0</v>
      </c>
      <c r="H643" s="145">
        <f t="shared" si="175"/>
        <v>10643.900000000001</v>
      </c>
      <c r="I643" s="145">
        <f t="shared" si="175"/>
        <v>10643.900000000001</v>
      </c>
      <c r="J643" s="146">
        <f t="shared" si="175"/>
        <v>0</v>
      </c>
      <c r="K643" s="146">
        <f t="shared" si="175"/>
        <v>0</v>
      </c>
    </row>
    <row r="644" spans="1:11" ht="15" hidden="1" customHeight="1" outlineLevel="1" x14ac:dyDescent="0.2">
      <c r="A644" s="346"/>
      <c r="B644" s="230" t="s">
        <v>341</v>
      </c>
      <c r="C644" s="231"/>
      <c r="D644" s="232">
        <f>SUM(D645:D647)</f>
        <v>8100</v>
      </c>
      <c r="E644" s="232">
        <f>SUM(E645:E647)</f>
        <v>8100</v>
      </c>
      <c r="F644" s="235"/>
      <c r="G644" s="235"/>
      <c r="H644" s="233">
        <f>SUM(H645:H647)</f>
        <v>7571.6900000000005</v>
      </c>
      <c r="I644" s="233">
        <f>SUM(I645:I647)</f>
        <v>7571.6900000000005</v>
      </c>
      <c r="J644" s="235"/>
      <c r="K644" s="235"/>
    </row>
    <row r="645" spans="1:11" ht="12.75" hidden="1" customHeight="1" outlineLevel="1" x14ac:dyDescent="0.2">
      <c r="A645" s="346"/>
      <c r="B645" s="222" t="s">
        <v>535</v>
      </c>
      <c r="C645" s="224" t="s">
        <v>21</v>
      </c>
      <c r="D645" s="234">
        <f>SUM(G645+E645)</f>
        <v>2600</v>
      </c>
      <c r="E645" s="234">
        <v>2600</v>
      </c>
      <c r="F645" s="235"/>
      <c r="G645" s="235"/>
      <c r="H645" s="142">
        <f>SUM(K645+I645)</f>
        <v>2224.1999999999998</v>
      </c>
      <c r="I645" s="142">
        <v>2224.1999999999998</v>
      </c>
      <c r="J645" s="235"/>
      <c r="K645" s="235"/>
    </row>
    <row r="646" spans="1:11" ht="12.75" hidden="1" customHeight="1" outlineLevel="1" x14ac:dyDescent="0.2">
      <c r="A646" s="346"/>
      <c r="B646" s="222" t="s">
        <v>537</v>
      </c>
      <c r="C646" s="224" t="s">
        <v>22</v>
      </c>
      <c r="D646" s="234">
        <f>SUM(G646+E646)</f>
        <v>5000</v>
      </c>
      <c r="E646" s="234">
        <v>5000</v>
      </c>
      <c r="F646" s="235"/>
      <c r="G646" s="235"/>
      <c r="H646" s="142">
        <f>SUM(K646+I646)</f>
        <v>4996.72</v>
      </c>
      <c r="I646" s="142">
        <v>4996.72</v>
      </c>
      <c r="J646" s="235"/>
      <c r="K646" s="235"/>
    </row>
    <row r="647" spans="1:11" ht="12.75" hidden="1" customHeight="1" outlineLevel="1" x14ac:dyDescent="0.2">
      <c r="A647" s="346"/>
      <c r="B647" s="222" t="s">
        <v>538</v>
      </c>
      <c r="C647" s="224" t="s">
        <v>22</v>
      </c>
      <c r="D647" s="234">
        <f>SUM(G647+E647)</f>
        <v>500</v>
      </c>
      <c r="E647" s="234">
        <v>500</v>
      </c>
      <c r="F647" s="235"/>
      <c r="G647" s="235"/>
      <c r="H647" s="142">
        <f>SUM(K647+I647)</f>
        <v>350.77</v>
      </c>
      <c r="I647" s="142">
        <v>350.77</v>
      </c>
      <c r="J647" s="235"/>
      <c r="K647" s="235"/>
    </row>
    <row r="648" spans="1:11" ht="15" hidden="1" customHeight="1" outlineLevel="1" x14ac:dyDescent="0.2">
      <c r="A648" s="346"/>
      <c r="B648" s="230" t="s">
        <v>340</v>
      </c>
      <c r="C648" s="231" t="s">
        <v>22</v>
      </c>
      <c r="D648" s="234">
        <f>SUM(G648+E648)</f>
        <v>3100</v>
      </c>
      <c r="E648" s="232">
        <v>3100</v>
      </c>
      <c r="F648" s="235"/>
      <c r="G648" s="235"/>
      <c r="H648" s="142">
        <f>SUM(K648+I648)</f>
        <v>3072.21</v>
      </c>
      <c r="I648" s="233">
        <v>3072.21</v>
      </c>
      <c r="J648" s="235"/>
      <c r="K648" s="235"/>
    </row>
    <row r="649" spans="1:11" ht="15" hidden="1" customHeight="1" outlineLevel="1" x14ac:dyDescent="0.2">
      <c r="A649" s="346" t="s">
        <v>362</v>
      </c>
      <c r="B649" s="227" t="s">
        <v>547</v>
      </c>
      <c r="C649" s="228"/>
      <c r="D649" s="229">
        <f t="shared" ref="D649:K649" si="176">SUM(D650+D652)</f>
        <v>4900</v>
      </c>
      <c r="E649" s="229">
        <f t="shared" si="176"/>
        <v>4300</v>
      </c>
      <c r="F649" s="146">
        <f t="shared" si="176"/>
        <v>0</v>
      </c>
      <c r="G649" s="229">
        <f t="shared" si="176"/>
        <v>600</v>
      </c>
      <c r="H649" s="145">
        <f t="shared" si="176"/>
        <v>4700.5</v>
      </c>
      <c r="I649" s="145">
        <f t="shared" si="176"/>
        <v>4100.5</v>
      </c>
      <c r="J649" s="146">
        <f t="shared" si="176"/>
        <v>0</v>
      </c>
      <c r="K649" s="145">
        <f t="shared" si="176"/>
        <v>600</v>
      </c>
    </row>
    <row r="650" spans="1:11" ht="15" hidden="1" customHeight="1" outlineLevel="1" x14ac:dyDescent="0.2">
      <c r="A650" s="346"/>
      <c r="B650" s="230" t="s">
        <v>341</v>
      </c>
      <c r="C650" s="231"/>
      <c r="D650" s="232">
        <f>SUM(D651:D651)</f>
        <v>3200</v>
      </c>
      <c r="E650" s="232">
        <f>SUM(E651:E651)</f>
        <v>2600</v>
      </c>
      <c r="F650" s="232"/>
      <c r="G650" s="232">
        <f>SUM(G651:G651)</f>
        <v>600</v>
      </c>
      <c r="H650" s="233">
        <f>SUM(H651:H651)</f>
        <v>3176.15</v>
      </c>
      <c r="I650" s="233">
        <f>SUM(I651:I651)</f>
        <v>2576.15</v>
      </c>
      <c r="J650" s="233"/>
      <c r="K650" s="233">
        <f>SUM(K651:K651)</f>
        <v>600</v>
      </c>
    </row>
    <row r="651" spans="1:11" ht="12.75" hidden="1" customHeight="1" outlineLevel="1" x14ac:dyDescent="0.2">
      <c r="A651" s="346"/>
      <c r="B651" s="222" t="s">
        <v>535</v>
      </c>
      <c r="C651" s="224" t="s">
        <v>21</v>
      </c>
      <c r="D651" s="234">
        <f>SUM(G651+E651)</f>
        <v>3200</v>
      </c>
      <c r="E651" s="234">
        <v>2600</v>
      </c>
      <c r="F651" s="235"/>
      <c r="G651" s="234">
        <v>600</v>
      </c>
      <c r="H651" s="142">
        <f>SUM(K651+I651)</f>
        <v>3176.15</v>
      </c>
      <c r="I651" s="142">
        <v>2576.15</v>
      </c>
      <c r="J651" s="233"/>
      <c r="K651" s="142">
        <v>600</v>
      </c>
    </row>
    <row r="652" spans="1:11" ht="15" hidden="1" customHeight="1" outlineLevel="1" x14ac:dyDescent="0.2">
      <c r="A652" s="311"/>
      <c r="B652" s="97" t="s">
        <v>340</v>
      </c>
      <c r="C652" s="98" t="s">
        <v>22</v>
      </c>
      <c r="D652" s="132">
        <f>SUM(E652+G652)</f>
        <v>1700</v>
      </c>
      <c r="E652" s="132">
        <v>1700</v>
      </c>
      <c r="F652" s="134"/>
      <c r="G652" s="134"/>
      <c r="H652" s="99">
        <f>SUM(I652+K652)</f>
        <v>1524.35</v>
      </c>
      <c r="I652" s="99">
        <v>1524.35</v>
      </c>
      <c r="J652" s="99"/>
      <c r="K652" s="99"/>
    </row>
    <row r="653" spans="1:11" ht="15" hidden="1" customHeight="1" outlineLevel="1" x14ac:dyDescent="0.2">
      <c r="A653" s="311" t="s">
        <v>364</v>
      </c>
      <c r="B653" s="102" t="s">
        <v>548</v>
      </c>
      <c r="C653" s="103"/>
      <c r="D653" s="118">
        <f t="shared" ref="D653:K653" si="177">SUM(D654+D657)</f>
        <v>13700</v>
      </c>
      <c r="E653" s="118">
        <f t="shared" si="177"/>
        <v>11500</v>
      </c>
      <c r="F653" s="117">
        <f t="shared" si="177"/>
        <v>0</v>
      </c>
      <c r="G653" s="118">
        <f t="shared" si="177"/>
        <v>2200</v>
      </c>
      <c r="H653" s="104">
        <f t="shared" si="177"/>
        <v>12817.760000000002</v>
      </c>
      <c r="I653" s="104">
        <f t="shared" si="177"/>
        <v>10621.76</v>
      </c>
      <c r="J653" s="117">
        <f t="shared" si="177"/>
        <v>0</v>
      </c>
      <c r="K653" s="104">
        <f t="shared" si="177"/>
        <v>2196</v>
      </c>
    </row>
    <row r="654" spans="1:11" ht="15" hidden="1" customHeight="1" outlineLevel="1" x14ac:dyDescent="0.2">
      <c r="A654" s="311"/>
      <c r="B654" s="97" t="s">
        <v>341</v>
      </c>
      <c r="C654" s="98"/>
      <c r="D654" s="132">
        <f>SUM(D655:D656)</f>
        <v>9700</v>
      </c>
      <c r="E654" s="132">
        <f>SUM(E655:E656)</f>
        <v>7500</v>
      </c>
      <c r="F654" s="132"/>
      <c r="G654" s="132">
        <f>SUM(G655:G656)</f>
        <v>2200</v>
      </c>
      <c r="H654" s="99">
        <f>SUM(H655:H656)</f>
        <v>9657.3000000000011</v>
      </c>
      <c r="I654" s="99">
        <f>SUM(I655:I656)</f>
        <v>7461.3</v>
      </c>
      <c r="J654" s="132"/>
      <c r="K654" s="99">
        <f>SUM(K655:K656)</f>
        <v>2196</v>
      </c>
    </row>
    <row r="655" spans="1:11" ht="12.75" hidden="1" customHeight="1" outlineLevel="1" x14ac:dyDescent="0.2">
      <c r="A655" s="311"/>
      <c r="B655" s="223" t="s">
        <v>535</v>
      </c>
      <c r="C655" s="109" t="s">
        <v>21</v>
      </c>
      <c r="D655" s="121">
        <f>SUM(G655+E655)</f>
        <v>9600</v>
      </c>
      <c r="E655" s="121">
        <v>7400</v>
      </c>
      <c r="F655" s="121"/>
      <c r="G655" s="121">
        <v>2200</v>
      </c>
      <c r="H655" s="110">
        <f>SUM(K655+I655)</f>
        <v>9562.2000000000007</v>
      </c>
      <c r="I655" s="110">
        <v>7366.2</v>
      </c>
      <c r="J655" s="121"/>
      <c r="K655" s="110">
        <v>2196</v>
      </c>
    </row>
    <row r="656" spans="1:11" hidden="1" outlineLevel="1" x14ac:dyDescent="0.2">
      <c r="A656" s="311"/>
      <c r="B656" s="223" t="s">
        <v>538</v>
      </c>
      <c r="C656" s="109" t="s">
        <v>22</v>
      </c>
      <c r="D656" s="121">
        <f>SUM(G656+E656)</f>
        <v>100</v>
      </c>
      <c r="E656" s="121">
        <v>100</v>
      </c>
      <c r="F656" s="134"/>
      <c r="G656" s="134"/>
      <c r="H656" s="110">
        <f>SUM(K656+I656)</f>
        <v>95.1</v>
      </c>
      <c r="I656" s="110">
        <v>95.1</v>
      </c>
      <c r="J656" s="134"/>
      <c r="K656" s="134"/>
    </row>
    <row r="657" spans="1:11" ht="15" hidden="1" customHeight="1" outlineLevel="1" x14ac:dyDescent="0.2">
      <c r="A657" s="311"/>
      <c r="B657" s="97" t="s">
        <v>340</v>
      </c>
      <c r="C657" s="98" t="s">
        <v>22</v>
      </c>
      <c r="D657" s="132">
        <f>SUM(E657+G657)</f>
        <v>4000</v>
      </c>
      <c r="E657" s="132">
        <v>4000</v>
      </c>
      <c r="F657" s="134"/>
      <c r="G657" s="134"/>
      <c r="H657" s="99">
        <f>SUM(I657+K657)</f>
        <v>3160.46</v>
      </c>
      <c r="I657" s="99">
        <v>3160.46</v>
      </c>
      <c r="J657" s="134"/>
      <c r="K657" s="134"/>
    </row>
    <row r="658" spans="1:11" ht="15" hidden="1" customHeight="1" outlineLevel="1" x14ac:dyDescent="0.2">
      <c r="A658" s="311" t="s">
        <v>366</v>
      </c>
      <c r="B658" s="102" t="s">
        <v>549</v>
      </c>
      <c r="C658" s="103"/>
      <c r="D658" s="118">
        <f t="shared" ref="D658:K658" si="178">SUM(D659+D662)</f>
        <v>5500</v>
      </c>
      <c r="E658" s="118">
        <f t="shared" si="178"/>
        <v>5500</v>
      </c>
      <c r="F658" s="117">
        <f t="shared" si="178"/>
        <v>0</v>
      </c>
      <c r="G658" s="117">
        <f t="shared" si="178"/>
        <v>0</v>
      </c>
      <c r="H658" s="104">
        <f t="shared" si="178"/>
        <v>5312.5999999999995</v>
      </c>
      <c r="I658" s="104">
        <f t="shared" si="178"/>
        <v>5312.5999999999995</v>
      </c>
      <c r="J658" s="117">
        <f t="shared" si="178"/>
        <v>0</v>
      </c>
      <c r="K658" s="117">
        <f t="shared" si="178"/>
        <v>0</v>
      </c>
    </row>
    <row r="659" spans="1:11" ht="15" hidden="1" customHeight="1" outlineLevel="1" x14ac:dyDescent="0.2">
      <c r="A659" s="311"/>
      <c r="B659" s="97" t="s">
        <v>341</v>
      </c>
      <c r="C659" s="98"/>
      <c r="D659" s="132">
        <f>SUM(D660:D661)</f>
        <v>5400</v>
      </c>
      <c r="E659" s="132">
        <f>SUM(E660:E661)</f>
        <v>5400</v>
      </c>
      <c r="F659" s="134"/>
      <c r="G659" s="134"/>
      <c r="H659" s="99">
        <f>SUM(H660:H661)</f>
        <v>5301.32</v>
      </c>
      <c r="I659" s="99">
        <f>SUM(I660:I661)</f>
        <v>5301.32</v>
      </c>
      <c r="J659" s="134"/>
      <c r="K659" s="134"/>
    </row>
    <row r="660" spans="1:11" ht="12.75" hidden="1" customHeight="1" outlineLevel="1" x14ac:dyDescent="0.2">
      <c r="A660" s="311"/>
      <c r="B660" s="223" t="s">
        <v>535</v>
      </c>
      <c r="C660" s="109" t="s">
        <v>21</v>
      </c>
      <c r="D660" s="121">
        <f>SUM(G660+E660)</f>
        <v>4700</v>
      </c>
      <c r="E660" s="121">
        <v>4700</v>
      </c>
      <c r="F660" s="134"/>
      <c r="G660" s="134"/>
      <c r="H660" s="110">
        <f>SUM(K660+I660)</f>
        <v>4665.96</v>
      </c>
      <c r="I660" s="110">
        <v>4665.96</v>
      </c>
      <c r="J660" s="134"/>
      <c r="K660" s="134"/>
    </row>
    <row r="661" spans="1:11" ht="12.75" hidden="1" customHeight="1" outlineLevel="1" x14ac:dyDescent="0.2">
      <c r="A661" s="311"/>
      <c r="B661" s="223" t="s">
        <v>538</v>
      </c>
      <c r="C661" s="109" t="s">
        <v>22</v>
      </c>
      <c r="D661" s="121">
        <f>SUM(G661+E661)</f>
        <v>700</v>
      </c>
      <c r="E661" s="121">
        <v>700</v>
      </c>
      <c r="F661" s="134"/>
      <c r="G661" s="134"/>
      <c r="H661" s="110">
        <f>SUM(K661+I661)</f>
        <v>635.36</v>
      </c>
      <c r="I661" s="110">
        <v>635.36</v>
      </c>
      <c r="J661" s="134"/>
      <c r="K661" s="134"/>
    </row>
    <row r="662" spans="1:11" ht="15" hidden="1" customHeight="1" outlineLevel="1" x14ac:dyDescent="0.2">
      <c r="A662" s="311"/>
      <c r="B662" s="97" t="s">
        <v>340</v>
      </c>
      <c r="C662" s="98" t="s">
        <v>22</v>
      </c>
      <c r="D662" s="121">
        <f>SUM(G662+E662)</f>
        <v>100</v>
      </c>
      <c r="E662" s="132">
        <v>100</v>
      </c>
      <c r="F662" s="134"/>
      <c r="G662" s="134"/>
      <c r="H662" s="110">
        <f>SUM(K662+I662)</f>
        <v>11.28</v>
      </c>
      <c r="I662" s="99">
        <v>11.28</v>
      </c>
      <c r="J662" s="134"/>
      <c r="K662" s="134"/>
    </row>
    <row r="663" spans="1:11" ht="15" hidden="1" customHeight="1" outlineLevel="1" x14ac:dyDescent="0.2">
      <c r="A663" s="311" t="s">
        <v>67</v>
      </c>
      <c r="B663" s="102" t="s">
        <v>550</v>
      </c>
      <c r="C663" s="103"/>
      <c r="D663" s="118">
        <f t="shared" ref="D663:K663" si="179">SUM(D664+D668)</f>
        <v>15400</v>
      </c>
      <c r="E663" s="118">
        <f t="shared" si="179"/>
        <v>6300</v>
      </c>
      <c r="F663" s="117">
        <f t="shared" si="179"/>
        <v>0</v>
      </c>
      <c r="G663" s="118">
        <f t="shared" si="179"/>
        <v>9100</v>
      </c>
      <c r="H663" s="104">
        <f t="shared" si="179"/>
        <v>14956.49</v>
      </c>
      <c r="I663" s="104">
        <f t="shared" si="179"/>
        <v>5868.6399999999994</v>
      </c>
      <c r="J663" s="117">
        <f t="shared" si="179"/>
        <v>0</v>
      </c>
      <c r="K663" s="104">
        <f t="shared" si="179"/>
        <v>9087.85</v>
      </c>
    </row>
    <row r="664" spans="1:11" ht="15" hidden="1" customHeight="1" outlineLevel="1" x14ac:dyDescent="0.2">
      <c r="A664" s="311"/>
      <c r="B664" s="97" t="s">
        <v>341</v>
      </c>
      <c r="C664" s="98"/>
      <c r="D664" s="132">
        <f>SUM(D665:D667)</f>
        <v>15100</v>
      </c>
      <c r="E664" s="132">
        <f>SUM(E665:E667)</f>
        <v>6000</v>
      </c>
      <c r="F664" s="132"/>
      <c r="G664" s="132">
        <f>SUM(G665:G667)</f>
        <v>9100</v>
      </c>
      <c r="H664" s="99">
        <f>SUM(H665:H667)</f>
        <v>14884.96</v>
      </c>
      <c r="I664" s="99">
        <f>SUM(I665:I667)</f>
        <v>5797.11</v>
      </c>
      <c r="J664" s="99"/>
      <c r="K664" s="99">
        <f>SUM(K665:K667)</f>
        <v>9087.85</v>
      </c>
    </row>
    <row r="665" spans="1:11" ht="12.75" hidden="1" customHeight="1" outlineLevel="1" x14ac:dyDescent="0.2">
      <c r="A665" s="311"/>
      <c r="B665" s="223" t="s">
        <v>535</v>
      </c>
      <c r="C665" s="109" t="s">
        <v>21</v>
      </c>
      <c r="D665" s="121">
        <f>SUM(E665+G665)</f>
        <v>4000</v>
      </c>
      <c r="E665" s="121">
        <v>4000</v>
      </c>
      <c r="F665" s="134"/>
      <c r="G665" s="134"/>
      <c r="H665" s="110">
        <f>SUM(I665+K665)</f>
        <v>3923.87</v>
      </c>
      <c r="I665" s="110">
        <v>3923.87</v>
      </c>
      <c r="J665" s="99"/>
      <c r="K665" s="99"/>
    </row>
    <row r="666" spans="1:11" ht="12.75" hidden="1" customHeight="1" outlineLevel="1" x14ac:dyDescent="0.2">
      <c r="A666" s="311"/>
      <c r="B666" s="222" t="s">
        <v>537</v>
      </c>
      <c r="C666" s="224" t="s">
        <v>22</v>
      </c>
      <c r="D666" s="121">
        <f>SUM(E666+G666)</f>
        <v>3100</v>
      </c>
      <c r="E666" s="121">
        <v>1000</v>
      </c>
      <c r="F666" s="134"/>
      <c r="G666" s="121">
        <v>2100</v>
      </c>
      <c r="H666" s="110">
        <f>SUM(I666+K666)</f>
        <v>3088</v>
      </c>
      <c r="I666" s="110">
        <v>1000</v>
      </c>
      <c r="J666" s="99"/>
      <c r="K666" s="110">
        <v>2088</v>
      </c>
    </row>
    <row r="667" spans="1:11" ht="12.75" hidden="1" customHeight="1" outlineLevel="1" x14ac:dyDescent="0.2">
      <c r="A667" s="311"/>
      <c r="B667" s="223" t="s">
        <v>538</v>
      </c>
      <c r="C667" s="109" t="s">
        <v>22</v>
      </c>
      <c r="D667" s="121">
        <f>SUM(E667+G667)</f>
        <v>8000</v>
      </c>
      <c r="E667" s="121">
        <v>1000</v>
      </c>
      <c r="F667" s="134"/>
      <c r="G667" s="121">
        <v>7000</v>
      </c>
      <c r="H667" s="110">
        <f>SUM(I667+K667)</f>
        <v>7873.09</v>
      </c>
      <c r="I667" s="110">
        <v>873.24</v>
      </c>
      <c r="J667" s="99"/>
      <c r="K667" s="110">
        <v>6999.85</v>
      </c>
    </row>
    <row r="668" spans="1:11" ht="15" hidden="1" customHeight="1" outlineLevel="1" x14ac:dyDescent="0.2">
      <c r="A668" s="311"/>
      <c r="B668" s="97" t="s">
        <v>340</v>
      </c>
      <c r="C668" s="98" t="s">
        <v>22</v>
      </c>
      <c r="D668" s="132">
        <f>SUM(E668+G668)</f>
        <v>300</v>
      </c>
      <c r="E668" s="132">
        <v>300</v>
      </c>
      <c r="F668" s="134"/>
      <c r="G668" s="134"/>
      <c r="H668" s="99">
        <f>SUM(I668+K668)</f>
        <v>71.53</v>
      </c>
      <c r="I668" s="99">
        <v>71.53</v>
      </c>
      <c r="J668" s="99"/>
      <c r="K668" s="99"/>
    </row>
    <row r="669" spans="1:11" ht="15" hidden="1" customHeight="1" outlineLevel="1" x14ac:dyDescent="0.2">
      <c r="A669" s="311" t="s">
        <v>79</v>
      </c>
      <c r="B669" s="102" t="s">
        <v>551</v>
      </c>
      <c r="C669" s="103"/>
      <c r="D669" s="118">
        <f t="shared" ref="D669:K669" si="180">SUM(D670+D674)</f>
        <v>16300</v>
      </c>
      <c r="E669" s="118">
        <f t="shared" si="180"/>
        <v>16300</v>
      </c>
      <c r="F669" s="117">
        <f t="shared" si="180"/>
        <v>0</v>
      </c>
      <c r="G669" s="117">
        <f t="shared" si="180"/>
        <v>0</v>
      </c>
      <c r="H669" s="104">
        <f t="shared" si="180"/>
        <v>16163.17</v>
      </c>
      <c r="I669" s="104">
        <f t="shared" si="180"/>
        <v>16163.17</v>
      </c>
      <c r="J669" s="117">
        <f t="shared" si="180"/>
        <v>0</v>
      </c>
      <c r="K669" s="117">
        <f t="shared" si="180"/>
        <v>0</v>
      </c>
    </row>
    <row r="670" spans="1:11" ht="15" hidden="1" customHeight="1" outlineLevel="1" x14ac:dyDescent="0.2">
      <c r="A670" s="311"/>
      <c r="B670" s="97" t="s">
        <v>341</v>
      </c>
      <c r="C670" s="98"/>
      <c r="D670" s="132">
        <f>SUM(D671:D673)</f>
        <v>13400</v>
      </c>
      <c r="E670" s="132">
        <f>SUM(E671:E673)</f>
        <v>13400</v>
      </c>
      <c r="F670" s="134"/>
      <c r="G670" s="134"/>
      <c r="H670" s="99">
        <f>SUM(H671:H673)</f>
        <v>13291.36</v>
      </c>
      <c r="I670" s="99">
        <f>SUM(I671:I673)</f>
        <v>13291.36</v>
      </c>
      <c r="J670" s="99"/>
      <c r="K670" s="99"/>
    </row>
    <row r="671" spans="1:11" ht="12.75" hidden="1" customHeight="1" outlineLevel="1" x14ac:dyDescent="0.2">
      <c r="A671" s="311"/>
      <c r="B671" s="223" t="s">
        <v>535</v>
      </c>
      <c r="C671" s="109" t="s">
        <v>21</v>
      </c>
      <c r="D671" s="121">
        <f>SUM(G671+E671)</f>
        <v>6900</v>
      </c>
      <c r="E671" s="121">
        <v>6900</v>
      </c>
      <c r="F671" s="134"/>
      <c r="G671" s="134"/>
      <c r="H671" s="110">
        <f>SUM(K671+I671)</f>
        <v>6852.58</v>
      </c>
      <c r="I671" s="110">
        <v>6852.58</v>
      </c>
      <c r="J671" s="99"/>
      <c r="K671" s="99"/>
    </row>
    <row r="672" spans="1:11" ht="12.75" hidden="1" customHeight="1" outlineLevel="1" x14ac:dyDescent="0.2">
      <c r="A672" s="311"/>
      <c r="B672" s="222" t="s">
        <v>537</v>
      </c>
      <c r="C672" s="224" t="s">
        <v>22</v>
      </c>
      <c r="D672" s="121">
        <f>SUM(G672+E672)</f>
        <v>5800</v>
      </c>
      <c r="E672" s="121">
        <v>5800</v>
      </c>
      <c r="F672" s="134"/>
      <c r="G672" s="134"/>
      <c r="H672" s="110">
        <f>SUM(K672+I672)</f>
        <v>5776.24</v>
      </c>
      <c r="I672" s="110">
        <v>5776.24</v>
      </c>
      <c r="J672" s="99"/>
      <c r="K672" s="99"/>
    </row>
    <row r="673" spans="1:11" hidden="1" outlineLevel="1" x14ac:dyDescent="0.2">
      <c r="A673" s="311"/>
      <c r="B673" s="223" t="s">
        <v>538</v>
      </c>
      <c r="C673" s="109" t="s">
        <v>22</v>
      </c>
      <c r="D673" s="121">
        <f>SUM(G673+E673)</f>
        <v>700</v>
      </c>
      <c r="E673" s="121">
        <v>700</v>
      </c>
      <c r="F673" s="134"/>
      <c r="G673" s="134"/>
      <c r="H673" s="110">
        <f>SUM(K673+I673)</f>
        <v>662.54</v>
      </c>
      <c r="I673" s="110">
        <v>662.54</v>
      </c>
      <c r="J673" s="99"/>
      <c r="K673" s="99"/>
    </row>
    <row r="674" spans="1:11" ht="15" hidden="1" customHeight="1" outlineLevel="1" x14ac:dyDescent="0.2">
      <c r="A674" s="311"/>
      <c r="B674" s="97" t="s">
        <v>340</v>
      </c>
      <c r="C674" s="98" t="s">
        <v>22</v>
      </c>
      <c r="D674" s="132">
        <f>SUM(E674+G674)</f>
        <v>2900</v>
      </c>
      <c r="E674" s="132">
        <v>2900</v>
      </c>
      <c r="F674" s="134"/>
      <c r="G674" s="134"/>
      <c r="H674" s="99">
        <f>SUM(I674+K674)</f>
        <v>2871.81</v>
      </c>
      <c r="I674" s="99">
        <v>2871.81</v>
      </c>
      <c r="J674" s="99"/>
      <c r="K674" s="99"/>
    </row>
    <row r="675" spans="1:11" ht="15" hidden="1" customHeight="1" outlineLevel="1" x14ac:dyDescent="0.2">
      <c r="A675" s="311" t="s">
        <v>458</v>
      </c>
      <c r="B675" s="102" t="s">
        <v>552</v>
      </c>
      <c r="C675" s="103"/>
      <c r="D675" s="118">
        <f t="shared" ref="D675:K675" si="181">SUM(D676+D679)</f>
        <v>7700</v>
      </c>
      <c r="E675" s="118">
        <f t="shared" si="181"/>
        <v>5100</v>
      </c>
      <c r="F675" s="117">
        <f t="shared" si="181"/>
        <v>0</v>
      </c>
      <c r="G675" s="118">
        <f t="shared" si="181"/>
        <v>2600</v>
      </c>
      <c r="H675" s="104">
        <f t="shared" si="181"/>
        <v>7493.36</v>
      </c>
      <c r="I675" s="104">
        <f t="shared" si="181"/>
        <v>4893.3599999999997</v>
      </c>
      <c r="J675" s="117">
        <f t="shared" si="181"/>
        <v>0</v>
      </c>
      <c r="K675" s="104">
        <f t="shared" si="181"/>
        <v>2600</v>
      </c>
    </row>
    <row r="676" spans="1:11" ht="15" hidden="1" customHeight="1" outlineLevel="1" x14ac:dyDescent="0.2">
      <c r="A676" s="311"/>
      <c r="B676" s="97" t="s">
        <v>341</v>
      </c>
      <c r="C676" s="98"/>
      <c r="D676" s="132">
        <f>SUM(D677:D678)</f>
        <v>7200</v>
      </c>
      <c r="E676" s="132">
        <f>SUM(E677:E678)</f>
        <v>4600</v>
      </c>
      <c r="F676" s="132"/>
      <c r="G676" s="132">
        <f>SUM(G677:G678)</f>
        <v>2600</v>
      </c>
      <c r="H676" s="99">
        <f>SUM(H677:H678)</f>
        <v>7197.9</v>
      </c>
      <c r="I676" s="99">
        <f>SUM(I677:I678)</f>
        <v>4597.8999999999996</v>
      </c>
      <c r="J676" s="99"/>
      <c r="K676" s="99">
        <f>SUM(K677:K678)</f>
        <v>2600</v>
      </c>
    </row>
    <row r="677" spans="1:11" hidden="1" outlineLevel="1" x14ac:dyDescent="0.2">
      <c r="A677" s="311"/>
      <c r="B677" s="223" t="s">
        <v>535</v>
      </c>
      <c r="C677" s="109" t="s">
        <v>21</v>
      </c>
      <c r="D677" s="121">
        <f>SUM(G677+E677)</f>
        <v>5700</v>
      </c>
      <c r="E677" s="121">
        <v>3100</v>
      </c>
      <c r="F677" s="134"/>
      <c r="G677" s="121">
        <v>2600</v>
      </c>
      <c r="H677" s="110">
        <f>SUM(K677+I677)</f>
        <v>5698.84</v>
      </c>
      <c r="I677" s="110">
        <v>3098.84</v>
      </c>
      <c r="J677" s="99"/>
      <c r="K677" s="110">
        <v>2600</v>
      </c>
    </row>
    <row r="678" spans="1:11" ht="12.75" hidden="1" customHeight="1" outlineLevel="1" x14ac:dyDescent="0.2">
      <c r="A678" s="311"/>
      <c r="B678" s="223" t="s">
        <v>538</v>
      </c>
      <c r="C678" s="109" t="s">
        <v>22</v>
      </c>
      <c r="D678" s="121">
        <f>SUM(G678+E678)</f>
        <v>1500</v>
      </c>
      <c r="E678" s="121">
        <v>1500</v>
      </c>
      <c r="F678" s="134"/>
      <c r="G678" s="134"/>
      <c r="H678" s="110">
        <f>SUM(K678+I678)</f>
        <v>1499.06</v>
      </c>
      <c r="I678" s="110">
        <v>1499.06</v>
      </c>
      <c r="J678" s="99"/>
      <c r="K678" s="99"/>
    </row>
    <row r="679" spans="1:11" ht="15" hidden="1" customHeight="1" outlineLevel="1" x14ac:dyDescent="0.2">
      <c r="A679" s="311"/>
      <c r="B679" s="97" t="s">
        <v>340</v>
      </c>
      <c r="C679" s="98" t="s">
        <v>22</v>
      </c>
      <c r="D679" s="132">
        <f>SUM(E679+G679)</f>
        <v>500</v>
      </c>
      <c r="E679" s="132">
        <v>500</v>
      </c>
      <c r="F679" s="134"/>
      <c r="G679" s="134"/>
      <c r="H679" s="99">
        <f>SUM(I679+K679)</f>
        <v>295.45999999999998</v>
      </c>
      <c r="I679" s="99">
        <v>295.45999999999998</v>
      </c>
      <c r="J679" s="99"/>
      <c r="K679" s="99"/>
    </row>
    <row r="680" spans="1:11" ht="15" hidden="1" customHeight="1" outlineLevel="1" x14ac:dyDescent="0.2">
      <c r="A680" s="311" t="s">
        <v>459</v>
      </c>
      <c r="B680" s="102" t="s">
        <v>553</v>
      </c>
      <c r="C680" s="103"/>
      <c r="D680" s="118">
        <f t="shared" ref="D680:K680" si="182">SUM(D681+D685)</f>
        <v>13900</v>
      </c>
      <c r="E680" s="118">
        <f t="shared" si="182"/>
        <v>13900</v>
      </c>
      <c r="F680" s="117">
        <f t="shared" si="182"/>
        <v>0</v>
      </c>
      <c r="G680" s="117">
        <f t="shared" si="182"/>
        <v>0</v>
      </c>
      <c r="H680" s="104">
        <f t="shared" si="182"/>
        <v>12581.65</v>
      </c>
      <c r="I680" s="104">
        <f t="shared" si="182"/>
        <v>12581.65</v>
      </c>
      <c r="J680" s="117">
        <f t="shared" si="182"/>
        <v>0</v>
      </c>
      <c r="K680" s="117">
        <f t="shared" si="182"/>
        <v>0</v>
      </c>
    </row>
    <row r="681" spans="1:11" ht="15" hidden="1" customHeight="1" outlineLevel="1" x14ac:dyDescent="0.2">
      <c r="A681" s="311"/>
      <c r="B681" s="97" t="s">
        <v>341</v>
      </c>
      <c r="C681" s="98"/>
      <c r="D681" s="132">
        <f>SUM(D682:D684)</f>
        <v>12200</v>
      </c>
      <c r="E681" s="132">
        <f>SUM(E682:E684)</f>
        <v>12200</v>
      </c>
      <c r="F681" s="134"/>
      <c r="G681" s="134"/>
      <c r="H681" s="99">
        <f>SUM(H682:H684)</f>
        <v>12104.14</v>
      </c>
      <c r="I681" s="99">
        <f>SUM(I682:I684)</f>
        <v>12104.14</v>
      </c>
      <c r="J681" s="134"/>
      <c r="K681" s="134"/>
    </row>
    <row r="682" spans="1:11" ht="12.75" hidden="1" customHeight="1" outlineLevel="1" x14ac:dyDescent="0.2">
      <c r="A682" s="311"/>
      <c r="B682" s="223" t="s">
        <v>535</v>
      </c>
      <c r="C682" s="109" t="s">
        <v>21</v>
      </c>
      <c r="D682" s="121">
        <f>SUM(G682+E682)</f>
        <v>3300</v>
      </c>
      <c r="E682" s="121">
        <v>3300</v>
      </c>
      <c r="F682" s="134"/>
      <c r="G682" s="134"/>
      <c r="H682" s="110">
        <f>SUM(K682+I682)</f>
        <v>3203.44</v>
      </c>
      <c r="I682" s="110">
        <v>3203.44</v>
      </c>
      <c r="J682" s="134"/>
      <c r="K682" s="134"/>
    </row>
    <row r="683" spans="1:11" ht="12.75" hidden="1" customHeight="1" outlineLevel="1" x14ac:dyDescent="0.2">
      <c r="A683" s="311"/>
      <c r="B683" s="222" t="s">
        <v>537</v>
      </c>
      <c r="C683" s="224" t="s">
        <v>22</v>
      </c>
      <c r="D683" s="121">
        <f>SUM(G683+E683)</f>
        <v>7300</v>
      </c>
      <c r="E683" s="121">
        <v>7300</v>
      </c>
      <c r="F683" s="134"/>
      <c r="G683" s="134"/>
      <c r="H683" s="110">
        <f>SUM(K683+I683)</f>
        <v>7300.72</v>
      </c>
      <c r="I683" s="110">
        <v>7300.72</v>
      </c>
      <c r="J683" s="134"/>
      <c r="K683" s="134"/>
    </row>
    <row r="684" spans="1:11" ht="12.75" hidden="1" customHeight="1" outlineLevel="1" x14ac:dyDescent="0.2">
      <c r="A684" s="311"/>
      <c r="B684" s="223" t="s">
        <v>538</v>
      </c>
      <c r="C684" s="109" t="s">
        <v>22</v>
      </c>
      <c r="D684" s="121">
        <f>SUM(G684+E684)</f>
        <v>1600</v>
      </c>
      <c r="E684" s="121">
        <v>1600</v>
      </c>
      <c r="F684" s="134"/>
      <c r="G684" s="134"/>
      <c r="H684" s="110">
        <f>SUM(K684+I684)</f>
        <v>1599.98</v>
      </c>
      <c r="I684" s="110">
        <v>1599.98</v>
      </c>
      <c r="J684" s="134"/>
      <c r="K684" s="134"/>
    </row>
    <row r="685" spans="1:11" ht="15" hidden="1" customHeight="1" outlineLevel="1" x14ac:dyDescent="0.2">
      <c r="A685" s="311"/>
      <c r="B685" s="97" t="s">
        <v>340</v>
      </c>
      <c r="C685" s="98" t="s">
        <v>22</v>
      </c>
      <c r="D685" s="132">
        <f>SUM(E685+G685)</f>
        <v>1700</v>
      </c>
      <c r="E685" s="132">
        <v>1700</v>
      </c>
      <c r="F685" s="134"/>
      <c r="G685" s="134"/>
      <c r="H685" s="99">
        <f>SUM(I685+K685)</f>
        <v>477.51</v>
      </c>
      <c r="I685" s="99">
        <v>477.51</v>
      </c>
      <c r="J685" s="134"/>
      <c r="K685" s="134"/>
    </row>
    <row r="686" spans="1:11" ht="15" hidden="1" customHeight="1" outlineLevel="1" x14ac:dyDescent="0.2">
      <c r="A686" s="311" t="s">
        <v>460</v>
      </c>
      <c r="B686" s="102" t="s">
        <v>554</v>
      </c>
      <c r="C686" s="103"/>
      <c r="D686" s="118">
        <f t="shared" ref="D686:K686" si="183">SUM(D687+D691)</f>
        <v>19600</v>
      </c>
      <c r="E686" s="118">
        <f t="shared" si="183"/>
        <v>15600</v>
      </c>
      <c r="F686" s="117">
        <f t="shared" si="183"/>
        <v>0</v>
      </c>
      <c r="G686" s="118">
        <f t="shared" si="183"/>
        <v>4000</v>
      </c>
      <c r="H686" s="104">
        <f t="shared" si="183"/>
        <v>18247.54</v>
      </c>
      <c r="I686" s="104">
        <f t="shared" si="183"/>
        <v>14647.539999999999</v>
      </c>
      <c r="J686" s="117">
        <f t="shared" si="183"/>
        <v>0</v>
      </c>
      <c r="K686" s="104">
        <f t="shared" si="183"/>
        <v>3600</v>
      </c>
    </row>
    <row r="687" spans="1:11" ht="15" hidden="1" customHeight="1" outlineLevel="1" x14ac:dyDescent="0.2">
      <c r="A687" s="311"/>
      <c r="B687" s="97" t="s">
        <v>341</v>
      </c>
      <c r="C687" s="98"/>
      <c r="D687" s="132">
        <f>SUM(D688:D690)</f>
        <v>17600</v>
      </c>
      <c r="E687" s="132">
        <f>SUM(E688:E690)</f>
        <v>13600</v>
      </c>
      <c r="F687" s="132"/>
      <c r="G687" s="132">
        <f>SUM(G688:G690)</f>
        <v>4000</v>
      </c>
      <c r="H687" s="99">
        <f>SUM(H688:H690)</f>
        <v>17169.98</v>
      </c>
      <c r="I687" s="99">
        <f>SUM(I688:I690)</f>
        <v>13569.98</v>
      </c>
      <c r="J687" s="99"/>
      <c r="K687" s="99">
        <f>SUM(K688:K690)</f>
        <v>3600</v>
      </c>
    </row>
    <row r="688" spans="1:11" ht="12.75" hidden="1" customHeight="1" outlineLevel="1" x14ac:dyDescent="0.2">
      <c r="A688" s="311"/>
      <c r="B688" s="223" t="s">
        <v>535</v>
      </c>
      <c r="C688" s="109" t="s">
        <v>21</v>
      </c>
      <c r="D688" s="121">
        <f>SUM(G688+E688)</f>
        <v>7300</v>
      </c>
      <c r="E688" s="121">
        <v>3300</v>
      </c>
      <c r="F688" s="134"/>
      <c r="G688" s="121">
        <v>4000</v>
      </c>
      <c r="H688" s="110">
        <f>SUM(K688+I688)</f>
        <v>6873.98</v>
      </c>
      <c r="I688" s="110">
        <v>3273.98</v>
      </c>
      <c r="J688" s="99"/>
      <c r="K688" s="110">
        <v>3600</v>
      </c>
    </row>
    <row r="689" spans="1:11" ht="12.75" hidden="1" customHeight="1" outlineLevel="1" x14ac:dyDescent="0.2">
      <c r="A689" s="311"/>
      <c r="B689" s="222" t="s">
        <v>537</v>
      </c>
      <c r="C689" s="224" t="s">
        <v>22</v>
      </c>
      <c r="D689" s="121">
        <f>SUM(G689+E689)</f>
        <v>9800</v>
      </c>
      <c r="E689" s="121">
        <v>9800</v>
      </c>
      <c r="F689" s="134"/>
      <c r="G689" s="132"/>
      <c r="H689" s="110">
        <f>SUM(K689+I689)</f>
        <v>9796</v>
      </c>
      <c r="I689" s="110">
        <v>9796</v>
      </c>
      <c r="J689" s="99"/>
      <c r="K689" s="99"/>
    </row>
    <row r="690" spans="1:11" hidden="1" outlineLevel="1" x14ac:dyDescent="0.2">
      <c r="A690" s="311"/>
      <c r="B690" s="223" t="s">
        <v>538</v>
      </c>
      <c r="C690" s="109" t="s">
        <v>22</v>
      </c>
      <c r="D690" s="121">
        <f>SUM(G690+E690)</f>
        <v>500</v>
      </c>
      <c r="E690" s="121">
        <v>500</v>
      </c>
      <c r="F690" s="134"/>
      <c r="G690" s="134"/>
      <c r="H690" s="110">
        <f>SUM(K690+I690)</f>
        <v>500</v>
      </c>
      <c r="I690" s="110">
        <v>500</v>
      </c>
      <c r="J690" s="99"/>
      <c r="K690" s="99"/>
    </row>
    <row r="691" spans="1:11" ht="15" hidden="1" customHeight="1" outlineLevel="1" x14ac:dyDescent="0.2">
      <c r="A691" s="311"/>
      <c r="B691" s="97" t="s">
        <v>340</v>
      </c>
      <c r="C691" s="98" t="s">
        <v>22</v>
      </c>
      <c r="D691" s="132">
        <f>SUM(E691+G691)</f>
        <v>2000</v>
      </c>
      <c r="E691" s="132">
        <v>2000</v>
      </c>
      <c r="F691" s="134"/>
      <c r="G691" s="134"/>
      <c r="H691" s="99">
        <f>SUM(I691+K691)</f>
        <v>1077.56</v>
      </c>
      <c r="I691" s="99">
        <v>1077.56</v>
      </c>
      <c r="J691" s="99"/>
      <c r="K691" s="99"/>
    </row>
    <row r="692" spans="1:11" ht="15" hidden="1" customHeight="1" outlineLevel="1" x14ac:dyDescent="0.2">
      <c r="A692" s="311" t="s">
        <v>461</v>
      </c>
      <c r="B692" s="102" t="s">
        <v>555</v>
      </c>
      <c r="C692" s="103"/>
      <c r="D692" s="118">
        <f t="shared" ref="D692:K692" si="184">SUM(D693+D697)</f>
        <v>32000</v>
      </c>
      <c r="E692" s="118">
        <f t="shared" si="184"/>
        <v>31000</v>
      </c>
      <c r="F692" s="117">
        <f t="shared" si="184"/>
        <v>0</v>
      </c>
      <c r="G692" s="118">
        <f t="shared" si="184"/>
        <v>1000</v>
      </c>
      <c r="H692" s="104">
        <f t="shared" si="184"/>
        <v>31286.440000000002</v>
      </c>
      <c r="I692" s="104">
        <f t="shared" si="184"/>
        <v>30286.440000000002</v>
      </c>
      <c r="J692" s="117">
        <f t="shared" si="184"/>
        <v>0</v>
      </c>
      <c r="K692" s="104">
        <f t="shared" si="184"/>
        <v>1000</v>
      </c>
    </row>
    <row r="693" spans="1:11" ht="15" hidden="1" customHeight="1" outlineLevel="1" x14ac:dyDescent="0.2">
      <c r="A693" s="311"/>
      <c r="B693" s="97" t="s">
        <v>341</v>
      </c>
      <c r="C693" s="98"/>
      <c r="D693" s="132">
        <f>SUM(D694:D696)</f>
        <v>27400</v>
      </c>
      <c r="E693" s="132">
        <f>SUM(E694:E696)</f>
        <v>26400</v>
      </c>
      <c r="F693" s="132"/>
      <c r="G693" s="132">
        <f>SUM(G694:G696)</f>
        <v>1000</v>
      </c>
      <c r="H693" s="99">
        <f>SUM(H694:H696)</f>
        <v>27367.38</v>
      </c>
      <c r="I693" s="99">
        <f>SUM(I694:I696)</f>
        <v>26367.38</v>
      </c>
      <c r="J693" s="99"/>
      <c r="K693" s="99">
        <f>SUM(K694:K696)</f>
        <v>1000</v>
      </c>
    </row>
    <row r="694" spans="1:11" hidden="1" outlineLevel="1" x14ac:dyDescent="0.2">
      <c r="A694" s="311"/>
      <c r="B694" s="223" t="s">
        <v>535</v>
      </c>
      <c r="C694" s="109" t="s">
        <v>21</v>
      </c>
      <c r="D694" s="121">
        <f>SUM(G694+E694)</f>
        <v>3900</v>
      </c>
      <c r="E694" s="121">
        <v>2900</v>
      </c>
      <c r="F694" s="134"/>
      <c r="G694" s="121">
        <v>1000</v>
      </c>
      <c r="H694" s="110">
        <f>SUM(K694+I694)</f>
        <v>3874.66</v>
      </c>
      <c r="I694" s="110">
        <v>2874.66</v>
      </c>
      <c r="J694" s="99"/>
      <c r="K694" s="110">
        <v>1000</v>
      </c>
    </row>
    <row r="695" spans="1:11" hidden="1" outlineLevel="1" x14ac:dyDescent="0.2">
      <c r="A695" s="311"/>
      <c r="B695" s="222" t="s">
        <v>537</v>
      </c>
      <c r="C695" s="224" t="s">
        <v>22</v>
      </c>
      <c r="D695" s="121">
        <f>SUM(G695+E695)</f>
        <v>22600</v>
      </c>
      <c r="E695" s="121">
        <v>22600</v>
      </c>
      <c r="F695" s="134"/>
      <c r="G695" s="122"/>
      <c r="H695" s="110">
        <f>SUM(K695+I695)</f>
        <v>22600.66</v>
      </c>
      <c r="I695" s="110">
        <v>22600.66</v>
      </c>
      <c r="J695" s="99"/>
      <c r="K695" s="110"/>
    </row>
    <row r="696" spans="1:11" ht="12.75" hidden="1" customHeight="1" outlineLevel="1" x14ac:dyDescent="0.2">
      <c r="A696" s="311"/>
      <c r="B696" s="223" t="s">
        <v>538</v>
      </c>
      <c r="C696" s="109" t="s">
        <v>22</v>
      </c>
      <c r="D696" s="121">
        <f>SUM(G696+E696)</f>
        <v>900</v>
      </c>
      <c r="E696" s="121">
        <v>900</v>
      </c>
      <c r="F696" s="134"/>
      <c r="G696" s="134"/>
      <c r="H696" s="110">
        <f>SUM(K696+I696)</f>
        <v>892.06</v>
      </c>
      <c r="I696" s="110">
        <v>892.06</v>
      </c>
      <c r="J696" s="99"/>
      <c r="K696" s="99"/>
    </row>
    <row r="697" spans="1:11" ht="15" hidden="1" customHeight="1" outlineLevel="1" x14ac:dyDescent="0.2">
      <c r="A697" s="311"/>
      <c r="B697" s="97" t="s">
        <v>340</v>
      </c>
      <c r="C697" s="98" t="s">
        <v>22</v>
      </c>
      <c r="D697" s="132">
        <f>SUM(E697+G697)</f>
        <v>4600</v>
      </c>
      <c r="E697" s="132">
        <v>4600</v>
      </c>
      <c r="F697" s="134"/>
      <c r="G697" s="134"/>
      <c r="H697" s="99">
        <f>SUM(I697+K697)</f>
        <v>3919.06</v>
      </c>
      <c r="I697" s="99">
        <v>3919.06</v>
      </c>
      <c r="J697" s="99"/>
      <c r="K697" s="99"/>
    </row>
    <row r="698" spans="1:11" ht="16.5" customHeight="1" collapsed="1" x14ac:dyDescent="0.2">
      <c r="A698" s="315" t="s">
        <v>556</v>
      </c>
      <c r="B698" s="315"/>
      <c r="C698" s="156"/>
      <c r="D698" s="157">
        <f t="shared" ref="D698:K698" si="185">SUM(D699:D703)</f>
        <v>3117600</v>
      </c>
      <c r="E698" s="157">
        <f t="shared" si="185"/>
        <v>1203700</v>
      </c>
      <c r="F698" s="157">
        <f t="shared" si="185"/>
        <v>55500</v>
      </c>
      <c r="G698" s="157">
        <f t="shared" si="185"/>
        <v>1913900</v>
      </c>
      <c r="H698" s="157">
        <f t="shared" si="185"/>
        <v>3056955.3199999994</v>
      </c>
      <c r="I698" s="157">
        <f t="shared" si="185"/>
        <v>1188910.6500000001</v>
      </c>
      <c r="J698" s="157">
        <f t="shared" si="185"/>
        <v>55521.24</v>
      </c>
      <c r="K698" s="157">
        <f t="shared" si="185"/>
        <v>1868044.67</v>
      </c>
    </row>
    <row r="699" spans="1:11" ht="15" customHeight="1" x14ac:dyDescent="0.2">
      <c r="A699" s="317"/>
      <c r="B699" s="102" t="s">
        <v>437</v>
      </c>
      <c r="C699" s="102"/>
      <c r="D699" s="104">
        <f t="shared" ref="D699:K699" si="186">SUM(D599+D627)</f>
        <v>829000</v>
      </c>
      <c r="E699" s="104">
        <f t="shared" si="186"/>
        <v>447500</v>
      </c>
      <c r="F699" s="104">
        <f t="shared" si="186"/>
        <v>53500</v>
      </c>
      <c r="G699" s="104">
        <f t="shared" si="186"/>
        <v>381500</v>
      </c>
      <c r="H699" s="104">
        <f t="shared" si="186"/>
        <v>775041.37999999989</v>
      </c>
      <c r="I699" s="104">
        <f t="shared" si="186"/>
        <v>439335.58</v>
      </c>
      <c r="J699" s="104">
        <f t="shared" si="186"/>
        <v>53486.34</v>
      </c>
      <c r="K699" s="104">
        <f t="shared" si="186"/>
        <v>335705.8</v>
      </c>
    </row>
    <row r="700" spans="1:11" ht="15" customHeight="1" x14ac:dyDescent="0.2">
      <c r="A700" s="350"/>
      <c r="B700" s="102" t="s">
        <v>338</v>
      </c>
      <c r="C700" s="102"/>
      <c r="D700" s="104">
        <f>SUM(D600)</f>
        <v>1460100</v>
      </c>
      <c r="E700" s="104">
        <f>SUM(E600)</f>
        <v>730000</v>
      </c>
      <c r="F700" s="104"/>
      <c r="G700" s="104">
        <f>SUM(G600)</f>
        <v>730100</v>
      </c>
      <c r="H700" s="104">
        <f>SUM(H600)</f>
        <v>1460099.9</v>
      </c>
      <c r="I700" s="104">
        <f>SUM(I600)</f>
        <v>729999.99</v>
      </c>
      <c r="J700" s="104"/>
      <c r="K700" s="104">
        <f>SUM(K600)</f>
        <v>730099.91</v>
      </c>
    </row>
    <row r="701" spans="1:11" ht="15" customHeight="1" x14ac:dyDescent="0.2">
      <c r="A701" s="350"/>
      <c r="B701" s="102" t="s">
        <v>340</v>
      </c>
      <c r="C701" s="102"/>
      <c r="D701" s="104">
        <f>SUM(D631)</f>
        <v>23600</v>
      </c>
      <c r="E701" s="104">
        <f>SUM(E631)</f>
        <v>23600</v>
      </c>
      <c r="F701" s="104"/>
      <c r="G701" s="104"/>
      <c r="H701" s="104">
        <f>SUM(H631)</f>
        <v>16909.759999999998</v>
      </c>
      <c r="I701" s="104">
        <f>SUM(I631)</f>
        <v>16909.759999999998</v>
      </c>
      <c r="J701" s="104"/>
      <c r="K701" s="104"/>
    </row>
    <row r="702" spans="1:11" ht="15" customHeight="1" x14ac:dyDescent="0.2">
      <c r="A702" s="350"/>
      <c r="B702" s="102" t="s">
        <v>449</v>
      </c>
      <c r="C702" s="102"/>
      <c r="D702" s="104">
        <f>SUM(D601)</f>
        <v>802300</v>
      </c>
      <c r="E702" s="104"/>
      <c r="F702" s="104"/>
      <c r="G702" s="104">
        <f>SUM(G601)</f>
        <v>802300</v>
      </c>
      <c r="H702" s="104">
        <f>SUM(H601)</f>
        <v>802238.96</v>
      </c>
      <c r="I702" s="104"/>
      <c r="J702" s="104"/>
      <c r="K702" s="104">
        <f>SUM(K601)</f>
        <v>802238.96</v>
      </c>
    </row>
    <row r="703" spans="1:11" ht="15" customHeight="1" x14ac:dyDescent="0.2">
      <c r="A703" s="350"/>
      <c r="B703" s="165" t="s">
        <v>339</v>
      </c>
      <c r="C703" s="165"/>
      <c r="D703" s="167">
        <f>SUM(D602)</f>
        <v>2600</v>
      </c>
      <c r="E703" s="167">
        <f>SUM(E602)</f>
        <v>2600</v>
      </c>
      <c r="F703" s="167">
        <f>SUM(F602)</f>
        <v>2000</v>
      </c>
      <c r="G703" s="167"/>
      <c r="H703" s="167">
        <f>SUM(H602)</f>
        <v>2665.32</v>
      </c>
      <c r="I703" s="167">
        <f>SUM(I602)</f>
        <v>2665.32</v>
      </c>
      <c r="J703" s="167">
        <f>SUM(J602)</f>
        <v>2034.9</v>
      </c>
      <c r="K703" s="167"/>
    </row>
    <row r="704" spans="1:11" ht="18" customHeight="1" x14ac:dyDescent="0.2">
      <c r="A704" s="319" t="s">
        <v>557</v>
      </c>
      <c r="B704" s="319"/>
      <c r="C704" s="319"/>
      <c r="D704" s="319"/>
      <c r="E704" s="319"/>
      <c r="F704" s="319"/>
      <c r="G704" s="319"/>
      <c r="H704" s="319"/>
      <c r="I704" s="319"/>
      <c r="J704" s="319"/>
      <c r="K704" s="319"/>
    </row>
    <row r="705" spans="1:11" ht="15" customHeight="1" x14ac:dyDescent="0.2">
      <c r="A705" s="351" t="s">
        <v>4</v>
      </c>
      <c r="B705" s="93" t="s">
        <v>337</v>
      </c>
      <c r="C705" s="93"/>
      <c r="D705" s="95">
        <f t="shared" ref="D705:K705" si="187">SUM(D706:D709)</f>
        <v>2450100</v>
      </c>
      <c r="E705" s="95">
        <f t="shared" si="187"/>
        <v>2351500</v>
      </c>
      <c r="F705" s="95">
        <f t="shared" si="187"/>
        <v>124800</v>
      </c>
      <c r="G705" s="95">
        <f t="shared" si="187"/>
        <v>10500</v>
      </c>
      <c r="H705" s="95">
        <f t="shared" si="187"/>
        <v>1959689.11</v>
      </c>
      <c r="I705" s="95">
        <f t="shared" si="187"/>
        <v>1953881.11</v>
      </c>
      <c r="J705" s="95">
        <f t="shared" si="187"/>
        <v>120782.6</v>
      </c>
      <c r="K705" s="95">
        <f t="shared" si="187"/>
        <v>5808</v>
      </c>
    </row>
    <row r="706" spans="1:11" ht="12.75" customHeight="1" x14ac:dyDescent="0.2">
      <c r="A706" s="352"/>
      <c r="B706" s="97" t="s">
        <v>437</v>
      </c>
      <c r="C706" s="97"/>
      <c r="D706" s="99">
        <f t="shared" ref="D706:K706" si="188">SUM(D711+D720)</f>
        <v>1895600</v>
      </c>
      <c r="E706" s="99">
        <f t="shared" si="188"/>
        <v>1885600</v>
      </c>
      <c r="F706" s="99">
        <f t="shared" si="188"/>
        <v>121400</v>
      </c>
      <c r="G706" s="99">
        <f t="shared" si="188"/>
        <v>10000</v>
      </c>
      <c r="H706" s="99">
        <f t="shared" si="188"/>
        <v>1508861.25</v>
      </c>
      <c r="I706" s="99">
        <f t="shared" si="188"/>
        <v>1503053.25</v>
      </c>
      <c r="J706" s="99">
        <f t="shared" si="188"/>
        <v>120458.28</v>
      </c>
      <c r="K706" s="99">
        <f t="shared" si="188"/>
        <v>5808</v>
      </c>
    </row>
    <row r="707" spans="1:11" ht="12.75" customHeight="1" x14ac:dyDescent="0.2">
      <c r="A707" s="352"/>
      <c r="B707" s="97" t="s">
        <v>454</v>
      </c>
      <c r="C707" s="97"/>
      <c r="D707" s="99">
        <f>SUM(D715+D736)</f>
        <v>457700</v>
      </c>
      <c r="E707" s="99">
        <f>SUM(E715+E736)</f>
        <v>457700</v>
      </c>
      <c r="F707" s="99"/>
      <c r="G707" s="99"/>
      <c r="H707" s="99">
        <f>SUM(H715+H736)</f>
        <v>446735.06</v>
      </c>
      <c r="I707" s="99">
        <f>SUM(I715+I736)</f>
        <v>446735.06</v>
      </c>
      <c r="J707" s="99"/>
      <c r="K707" s="99"/>
    </row>
    <row r="708" spans="1:11" ht="12.75" customHeight="1" x14ac:dyDescent="0.2">
      <c r="A708" s="352"/>
      <c r="B708" s="97" t="s">
        <v>558</v>
      </c>
      <c r="C708" s="97"/>
      <c r="D708" s="99">
        <f>SUM(D716+D737)</f>
        <v>93100</v>
      </c>
      <c r="E708" s="99">
        <f>SUM(E718)</f>
        <v>4500</v>
      </c>
      <c r="F708" s="99">
        <f>SUM(F718)</f>
        <v>3400</v>
      </c>
      <c r="G708" s="99">
        <f>SUM(G718)</f>
        <v>500</v>
      </c>
      <c r="H708" s="236">
        <f>SUM(K708+I708)</f>
        <v>424.79</v>
      </c>
      <c r="I708" s="99">
        <f>SUM(I718)</f>
        <v>424.79</v>
      </c>
      <c r="J708" s="99">
        <f>SUM(J718)</f>
        <v>324.32</v>
      </c>
      <c r="K708" s="134"/>
    </row>
    <row r="709" spans="1:11" ht="12.75" customHeight="1" x14ac:dyDescent="0.2">
      <c r="A709" s="352"/>
      <c r="B709" s="97" t="s">
        <v>559</v>
      </c>
      <c r="C709" s="97"/>
      <c r="D709" s="99">
        <f>SUM(D737)</f>
        <v>3700</v>
      </c>
      <c r="E709" s="99">
        <f>SUM(E737)</f>
        <v>3700</v>
      </c>
      <c r="F709" s="99"/>
      <c r="G709" s="99"/>
      <c r="H709" s="99">
        <f>SUM(H737)</f>
        <v>3668.01</v>
      </c>
      <c r="I709" s="99">
        <f>SUM(I737)</f>
        <v>3668.01</v>
      </c>
      <c r="J709" s="99"/>
      <c r="K709" s="99"/>
    </row>
    <row r="710" spans="1:11" ht="15" hidden="1" customHeight="1" outlineLevel="1" x14ac:dyDescent="0.2">
      <c r="A710" s="347" t="s">
        <v>527</v>
      </c>
      <c r="B710" s="102" t="s">
        <v>337</v>
      </c>
      <c r="C710" s="103"/>
      <c r="D710" s="118">
        <f t="shared" ref="D710:K710" si="189">SUM(D711+D715+D718)</f>
        <v>614300</v>
      </c>
      <c r="E710" s="118">
        <f t="shared" si="189"/>
        <v>603800</v>
      </c>
      <c r="F710" s="118">
        <f t="shared" si="189"/>
        <v>124800</v>
      </c>
      <c r="G710" s="118">
        <f t="shared" si="189"/>
        <v>10500</v>
      </c>
      <c r="H710" s="104">
        <f t="shared" si="189"/>
        <v>592750.22</v>
      </c>
      <c r="I710" s="104">
        <f t="shared" si="189"/>
        <v>586942.22</v>
      </c>
      <c r="J710" s="104">
        <f t="shared" si="189"/>
        <v>120782.6</v>
      </c>
      <c r="K710" s="104">
        <f t="shared" si="189"/>
        <v>5808</v>
      </c>
    </row>
    <row r="711" spans="1:11" ht="15" hidden="1" customHeight="1" outlineLevel="1" x14ac:dyDescent="0.2">
      <c r="A711" s="348"/>
      <c r="B711" s="97" t="s">
        <v>341</v>
      </c>
      <c r="C711" s="98" t="s">
        <v>20</v>
      </c>
      <c r="D711" s="132">
        <f t="shared" ref="D711:K711" si="190">SUM(D712:D714)</f>
        <v>169900</v>
      </c>
      <c r="E711" s="132">
        <f t="shared" si="190"/>
        <v>159900</v>
      </c>
      <c r="F711" s="132">
        <f t="shared" si="190"/>
        <v>121400</v>
      </c>
      <c r="G711" s="132">
        <f t="shared" si="190"/>
        <v>10000</v>
      </c>
      <c r="H711" s="99">
        <f t="shared" si="190"/>
        <v>163164.37</v>
      </c>
      <c r="I711" s="99">
        <f t="shared" si="190"/>
        <v>157356.37</v>
      </c>
      <c r="J711" s="99">
        <f t="shared" si="190"/>
        <v>120458.28</v>
      </c>
      <c r="K711" s="99">
        <f t="shared" si="190"/>
        <v>5808</v>
      </c>
    </row>
    <row r="712" spans="1:11" ht="12.75" hidden="1" customHeight="1" outlineLevel="1" x14ac:dyDescent="0.2">
      <c r="A712" s="348"/>
      <c r="B712" s="223" t="s">
        <v>372</v>
      </c>
      <c r="C712" s="98"/>
      <c r="D712" s="121">
        <f t="shared" ref="D712:D718" si="191">SUM(G712+E712)</f>
        <v>8700</v>
      </c>
      <c r="E712" s="121">
        <v>8700</v>
      </c>
      <c r="F712" s="121">
        <v>6700</v>
      </c>
      <c r="G712" s="121"/>
      <c r="H712" s="110">
        <f t="shared" ref="H712:H718" si="192">SUM(K712+I712)</f>
        <v>8385.74</v>
      </c>
      <c r="I712" s="110">
        <v>8385.74</v>
      </c>
      <c r="J712" s="110">
        <v>6478.09</v>
      </c>
      <c r="K712" s="110"/>
    </row>
    <row r="713" spans="1:11" ht="12.75" hidden="1" customHeight="1" outlineLevel="1" x14ac:dyDescent="0.2">
      <c r="A713" s="348"/>
      <c r="B713" s="223" t="s">
        <v>560</v>
      </c>
      <c r="C713" s="98"/>
      <c r="D713" s="121">
        <f t="shared" si="191"/>
        <v>10800</v>
      </c>
      <c r="E713" s="121">
        <v>800</v>
      </c>
      <c r="F713" s="121"/>
      <c r="G713" s="121">
        <v>10000</v>
      </c>
      <c r="H713" s="110">
        <f t="shared" si="192"/>
        <v>5808</v>
      </c>
      <c r="I713" s="110"/>
      <c r="J713" s="110"/>
      <c r="K713" s="110">
        <v>5808</v>
      </c>
    </row>
    <row r="714" spans="1:11" ht="12.75" hidden="1" customHeight="1" outlineLevel="1" x14ac:dyDescent="0.2">
      <c r="A714" s="348"/>
      <c r="B714" s="223" t="s">
        <v>561</v>
      </c>
      <c r="C714" s="98"/>
      <c r="D714" s="121">
        <f t="shared" si="191"/>
        <v>150400</v>
      </c>
      <c r="E714" s="237">
        <v>150400</v>
      </c>
      <c r="F714" s="121">
        <v>114700</v>
      </c>
      <c r="G714" s="121"/>
      <c r="H714" s="110">
        <f t="shared" si="192"/>
        <v>148970.63</v>
      </c>
      <c r="I714" s="238">
        <v>148970.63</v>
      </c>
      <c r="J714" s="110">
        <v>113980.19</v>
      </c>
      <c r="K714" s="110"/>
    </row>
    <row r="715" spans="1:11" ht="15" hidden="1" customHeight="1" outlineLevel="1" x14ac:dyDescent="0.2">
      <c r="A715" s="348"/>
      <c r="B715" s="97" t="s">
        <v>562</v>
      </c>
      <c r="C715" s="98"/>
      <c r="D715" s="239">
        <f t="shared" si="191"/>
        <v>439400</v>
      </c>
      <c r="E715" s="239">
        <f>SUM(E716:E717)</f>
        <v>439400</v>
      </c>
      <c r="F715" s="240"/>
      <c r="G715" s="240"/>
      <c r="H715" s="236">
        <f t="shared" si="192"/>
        <v>429161.06</v>
      </c>
      <c r="I715" s="236">
        <f>SUM(I716:I717)</f>
        <v>429161.06</v>
      </c>
      <c r="J715" s="236"/>
      <c r="K715" s="236"/>
    </row>
    <row r="716" spans="1:11" ht="12.75" hidden="1" customHeight="1" outlineLevel="1" x14ac:dyDescent="0.2">
      <c r="A716" s="348"/>
      <c r="B716" s="223" t="s">
        <v>563</v>
      </c>
      <c r="C716" s="109" t="s">
        <v>22</v>
      </c>
      <c r="D716" s="121">
        <f t="shared" si="191"/>
        <v>89400</v>
      </c>
      <c r="E716" s="121">
        <v>89400</v>
      </c>
      <c r="F716" s="240"/>
      <c r="G716" s="240"/>
      <c r="H716" s="110">
        <f t="shared" si="192"/>
        <v>89342.01</v>
      </c>
      <c r="I716" s="110">
        <v>89342.01</v>
      </c>
      <c r="J716" s="236"/>
      <c r="K716" s="236"/>
    </row>
    <row r="717" spans="1:11" ht="12.75" hidden="1" customHeight="1" outlineLevel="1" x14ac:dyDescent="0.2">
      <c r="A717" s="348"/>
      <c r="B717" s="223" t="s">
        <v>564</v>
      </c>
      <c r="C717" s="109" t="s">
        <v>20</v>
      </c>
      <c r="D717" s="121">
        <f t="shared" si="191"/>
        <v>350000</v>
      </c>
      <c r="E717" s="121">
        <v>350000</v>
      </c>
      <c r="F717" s="240"/>
      <c r="G717" s="240"/>
      <c r="H717" s="110">
        <f t="shared" si="192"/>
        <v>339819.05</v>
      </c>
      <c r="I717" s="110">
        <v>339819.05</v>
      </c>
      <c r="J717" s="236"/>
      <c r="K717" s="236"/>
    </row>
    <row r="718" spans="1:11" ht="15" hidden="1" customHeight="1" outlineLevel="1" x14ac:dyDescent="0.2">
      <c r="A718" s="349"/>
      <c r="B718" s="97" t="s">
        <v>558</v>
      </c>
      <c r="C718" s="98" t="s">
        <v>20</v>
      </c>
      <c r="D718" s="239">
        <f t="shared" si="191"/>
        <v>5000</v>
      </c>
      <c r="E718" s="239">
        <v>4500</v>
      </c>
      <c r="F718" s="239">
        <v>3400</v>
      </c>
      <c r="G718" s="239">
        <v>500</v>
      </c>
      <c r="H718" s="236">
        <f t="shared" si="192"/>
        <v>424.79</v>
      </c>
      <c r="I718" s="236">
        <v>424.79</v>
      </c>
      <c r="J718" s="236">
        <v>324.32</v>
      </c>
      <c r="K718" s="236"/>
    </row>
    <row r="719" spans="1:11" ht="15" hidden="1" customHeight="1" outlineLevel="1" x14ac:dyDescent="0.2">
      <c r="A719" s="347" t="s">
        <v>534</v>
      </c>
      <c r="B719" s="102" t="s">
        <v>373</v>
      </c>
      <c r="C719" s="103" t="s">
        <v>20</v>
      </c>
      <c r="D719" s="118">
        <f>SUM(D720+D736+D737)</f>
        <v>1747700</v>
      </c>
      <c r="E719" s="118">
        <f>SUM(E720+E736+E737)</f>
        <v>1747700</v>
      </c>
      <c r="F719" s="117">
        <f>SUM(F720)</f>
        <v>0</v>
      </c>
      <c r="G719" s="117">
        <f>SUM(G720)</f>
        <v>0</v>
      </c>
      <c r="H719" s="104">
        <f>SUM(H720+H736+H737)</f>
        <v>1366938.8900000001</v>
      </c>
      <c r="I719" s="104">
        <f>SUM(I720+I736+I737)</f>
        <v>1366938.8900000001</v>
      </c>
      <c r="J719" s="117">
        <f>SUM(J720)</f>
        <v>0</v>
      </c>
      <c r="K719" s="117">
        <f>SUM(K720)</f>
        <v>0</v>
      </c>
    </row>
    <row r="720" spans="1:11" ht="15" hidden="1" customHeight="1" outlineLevel="1" x14ac:dyDescent="0.2">
      <c r="A720" s="348"/>
      <c r="B720" s="97" t="s">
        <v>341</v>
      </c>
      <c r="C720" s="98"/>
      <c r="D720" s="239">
        <f>SUM(D721:D735)</f>
        <v>1725700</v>
      </c>
      <c r="E720" s="239">
        <f>SUM(E721:E735)</f>
        <v>1725700</v>
      </c>
      <c r="F720" s="240"/>
      <c r="G720" s="240"/>
      <c r="H720" s="236">
        <f>SUM(H721:H735)</f>
        <v>1345696.8800000001</v>
      </c>
      <c r="I720" s="236">
        <f>SUM(I721:I735)</f>
        <v>1345696.8800000001</v>
      </c>
      <c r="J720" s="236"/>
      <c r="K720" s="236"/>
    </row>
    <row r="721" spans="1:11" ht="51" hidden="1" customHeight="1" outlineLevel="1" x14ac:dyDescent="0.2">
      <c r="A721" s="348"/>
      <c r="B721" s="241" t="s">
        <v>565</v>
      </c>
      <c r="C721" s="109"/>
      <c r="D721" s="121">
        <f t="shared" ref="D721:D737" si="193">SUM(G721+E721)</f>
        <v>30000</v>
      </c>
      <c r="E721" s="121">
        <v>30000</v>
      </c>
      <c r="F721" s="122"/>
      <c r="G721" s="122"/>
      <c r="H721" s="110">
        <f t="shared" ref="H721:H737" si="194">SUM(K721+I721)</f>
        <v>26082.67</v>
      </c>
      <c r="I721" s="110">
        <v>26082.67</v>
      </c>
      <c r="J721" s="110"/>
      <c r="K721" s="110"/>
    </row>
    <row r="722" spans="1:11" ht="24.75" hidden="1" customHeight="1" outlineLevel="1" x14ac:dyDescent="0.2">
      <c r="A722" s="348"/>
      <c r="B722" s="241" t="s">
        <v>566</v>
      </c>
      <c r="C722" s="109"/>
      <c r="D722" s="121">
        <f t="shared" si="193"/>
        <v>6000</v>
      </c>
      <c r="E722" s="121">
        <v>6000</v>
      </c>
      <c r="F722" s="122"/>
      <c r="G722" s="122"/>
      <c r="H722" s="360">
        <v>15680.62</v>
      </c>
      <c r="I722" s="360">
        <v>15680.62</v>
      </c>
      <c r="J722" s="363"/>
      <c r="K722" s="363"/>
    </row>
    <row r="723" spans="1:11" ht="24.75" hidden="1" customHeight="1" outlineLevel="1" x14ac:dyDescent="0.2">
      <c r="A723" s="348"/>
      <c r="B723" s="241" t="s">
        <v>567</v>
      </c>
      <c r="C723" s="109"/>
      <c r="D723" s="121">
        <f t="shared" si="193"/>
        <v>5000</v>
      </c>
      <c r="E723" s="121">
        <v>5000</v>
      </c>
      <c r="F723" s="122"/>
      <c r="G723" s="122"/>
      <c r="H723" s="361"/>
      <c r="I723" s="361"/>
      <c r="J723" s="364"/>
      <c r="K723" s="364"/>
    </row>
    <row r="724" spans="1:11" ht="24" hidden="1" outlineLevel="1" x14ac:dyDescent="0.2">
      <c r="A724" s="348"/>
      <c r="B724" s="241" t="s">
        <v>571</v>
      </c>
      <c r="C724" s="109"/>
      <c r="D724" s="121">
        <f>SUM(G724+E724)</f>
        <v>6000</v>
      </c>
      <c r="E724" s="121">
        <v>6000</v>
      </c>
      <c r="F724" s="122"/>
      <c r="G724" s="122"/>
      <c r="H724" s="361"/>
      <c r="I724" s="361"/>
      <c r="J724" s="364"/>
      <c r="K724" s="364"/>
    </row>
    <row r="725" spans="1:11" hidden="1" outlineLevel="1" x14ac:dyDescent="0.2">
      <c r="A725" s="348"/>
      <c r="B725" s="241" t="s">
        <v>572</v>
      </c>
      <c r="C725" s="109"/>
      <c r="D725" s="121">
        <f>SUM(G725+E725)</f>
        <v>1500</v>
      </c>
      <c r="E725" s="121">
        <v>1500</v>
      </c>
      <c r="F725" s="122"/>
      <c r="G725" s="240"/>
      <c r="H725" s="361"/>
      <c r="I725" s="361"/>
      <c r="J725" s="364"/>
      <c r="K725" s="364"/>
    </row>
    <row r="726" spans="1:11" ht="36" hidden="1" outlineLevel="1" x14ac:dyDescent="0.2">
      <c r="A726" s="348"/>
      <c r="B726" s="241" t="s">
        <v>573</v>
      </c>
      <c r="C726" s="109"/>
      <c r="D726" s="121">
        <f>SUM(G726+E726)</f>
        <v>3000</v>
      </c>
      <c r="E726" s="121">
        <v>3000</v>
      </c>
      <c r="F726" s="240"/>
      <c r="G726" s="240"/>
      <c r="H726" s="361"/>
      <c r="I726" s="361"/>
      <c r="J726" s="364"/>
      <c r="K726" s="364"/>
    </row>
    <row r="727" spans="1:11" ht="36" hidden="1" outlineLevel="1" x14ac:dyDescent="0.2">
      <c r="A727" s="348"/>
      <c r="B727" s="241" t="s">
        <v>574</v>
      </c>
      <c r="C727" s="109"/>
      <c r="D727" s="121">
        <f>SUM(G727+E727)</f>
        <v>1500</v>
      </c>
      <c r="E727" s="121">
        <v>1500</v>
      </c>
      <c r="F727" s="122"/>
      <c r="G727" s="240"/>
      <c r="H727" s="362"/>
      <c r="I727" s="362"/>
      <c r="J727" s="365"/>
      <c r="K727" s="365"/>
    </row>
    <row r="728" spans="1:11" ht="36" hidden="1" outlineLevel="1" x14ac:dyDescent="0.2">
      <c r="A728" s="348"/>
      <c r="B728" s="241" t="s">
        <v>568</v>
      </c>
      <c r="C728" s="109"/>
      <c r="D728" s="121">
        <f t="shared" si="193"/>
        <v>1100</v>
      </c>
      <c r="E728" s="121">
        <v>1100</v>
      </c>
      <c r="F728" s="122"/>
      <c r="G728" s="122"/>
      <c r="H728" s="110">
        <f t="shared" si="194"/>
        <v>0</v>
      </c>
      <c r="I728" s="110"/>
      <c r="J728" s="110"/>
      <c r="K728" s="110"/>
    </row>
    <row r="729" spans="1:11" ht="12.75" hidden="1" customHeight="1" outlineLevel="1" x14ac:dyDescent="0.2">
      <c r="A729" s="348"/>
      <c r="B729" s="223" t="s">
        <v>569</v>
      </c>
      <c r="C729" s="109"/>
      <c r="D729" s="121">
        <f t="shared" si="193"/>
        <v>8000</v>
      </c>
      <c r="E729" s="121">
        <v>8000</v>
      </c>
      <c r="F729" s="122"/>
      <c r="G729" s="122"/>
      <c r="H729" s="110">
        <f t="shared" si="194"/>
        <v>7439.37</v>
      </c>
      <c r="I729" s="110">
        <v>7439.37</v>
      </c>
      <c r="J729" s="110"/>
      <c r="K729" s="110"/>
    </row>
    <row r="730" spans="1:11" ht="37.5" hidden="1" customHeight="1" outlineLevel="1" x14ac:dyDescent="0.2">
      <c r="A730" s="348"/>
      <c r="B730" s="241" t="s">
        <v>570</v>
      </c>
      <c r="C730" s="109"/>
      <c r="D730" s="121">
        <f t="shared" si="193"/>
        <v>6400</v>
      </c>
      <c r="E730" s="121">
        <v>6400</v>
      </c>
      <c r="F730" s="122"/>
      <c r="G730" s="122"/>
      <c r="H730" s="110">
        <f t="shared" si="194"/>
        <v>6400</v>
      </c>
      <c r="I730" s="110">
        <v>6400</v>
      </c>
      <c r="J730" s="110"/>
      <c r="K730" s="110"/>
    </row>
    <row r="731" spans="1:11" ht="39.75" hidden="1" customHeight="1" outlineLevel="1" x14ac:dyDescent="0.2">
      <c r="A731" s="348"/>
      <c r="B731" s="241" t="s">
        <v>575</v>
      </c>
      <c r="C731" s="109"/>
      <c r="D731" s="121">
        <f t="shared" si="193"/>
        <v>200000</v>
      </c>
      <c r="E731" s="121">
        <v>200000</v>
      </c>
      <c r="F731" s="122"/>
      <c r="G731" s="122"/>
      <c r="H731" s="360">
        <f>SUM(K731+I731)</f>
        <v>185209.01</v>
      </c>
      <c r="I731" s="360">
        <v>185209.01</v>
      </c>
      <c r="J731" s="363"/>
      <c r="K731" s="363"/>
    </row>
    <row r="732" spans="1:11" ht="26.25" hidden="1" customHeight="1" outlineLevel="1" x14ac:dyDescent="0.2">
      <c r="A732" s="348"/>
      <c r="B732" s="241" t="s">
        <v>576</v>
      </c>
      <c r="C732" s="109"/>
      <c r="D732" s="121">
        <f t="shared" si="193"/>
        <v>4500</v>
      </c>
      <c r="E732" s="121">
        <v>4500</v>
      </c>
      <c r="F732" s="122"/>
      <c r="G732" s="240"/>
      <c r="H732" s="361"/>
      <c r="I732" s="361"/>
      <c r="J732" s="364"/>
      <c r="K732" s="364"/>
    </row>
    <row r="733" spans="1:11" ht="24" hidden="1" customHeight="1" outlineLevel="1" x14ac:dyDescent="0.2">
      <c r="A733" s="348"/>
      <c r="B733" s="241" t="s">
        <v>577</v>
      </c>
      <c r="C733" s="109"/>
      <c r="D733" s="121">
        <f t="shared" si="193"/>
        <v>4500</v>
      </c>
      <c r="E733" s="121">
        <v>4500</v>
      </c>
      <c r="F733" s="240"/>
      <c r="G733" s="240"/>
      <c r="H733" s="362"/>
      <c r="I733" s="362"/>
      <c r="J733" s="365"/>
      <c r="K733" s="365"/>
    </row>
    <row r="734" spans="1:11" hidden="1" outlineLevel="1" x14ac:dyDescent="0.2">
      <c r="A734" s="348"/>
      <c r="B734" s="223" t="s">
        <v>578</v>
      </c>
      <c r="C734" s="109"/>
      <c r="D734" s="121">
        <f t="shared" si="193"/>
        <v>1298200</v>
      </c>
      <c r="E734" s="121">
        <v>1298200</v>
      </c>
      <c r="F734" s="122"/>
      <c r="G734" s="122"/>
      <c r="H734" s="110">
        <f t="shared" si="194"/>
        <v>986404.92</v>
      </c>
      <c r="I734" s="110">
        <v>986404.92</v>
      </c>
      <c r="J734" s="110"/>
      <c r="K734" s="110"/>
    </row>
    <row r="735" spans="1:11" hidden="1" outlineLevel="1" x14ac:dyDescent="0.2">
      <c r="A735" s="348"/>
      <c r="B735" s="223" t="s">
        <v>579</v>
      </c>
      <c r="C735" s="109"/>
      <c r="D735" s="121">
        <f t="shared" si="193"/>
        <v>150000</v>
      </c>
      <c r="E735" s="121">
        <v>150000</v>
      </c>
      <c r="F735" s="122"/>
      <c r="G735" s="122"/>
      <c r="H735" s="110">
        <f t="shared" si="194"/>
        <v>118480.29</v>
      </c>
      <c r="I735" s="110">
        <v>118480.29</v>
      </c>
      <c r="J735" s="110"/>
      <c r="K735" s="110"/>
    </row>
    <row r="736" spans="1:11" ht="12.75" hidden="1" customHeight="1" outlineLevel="1" x14ac:dyDescent="0.2">
      <c r="A736" s="348"/>
      <c r="B736" s="97" t="s">
        <v>454</v>
      </c>
      <c r="C736" s="97"/>
      <c r="D736" s="239">
        <f t="shared" si="193"/>
        <v>18300</v>
      </c>
      <c r="E736" s="239">
        <v>18300</v>
      </c>
      <c r="F736" s="240"/>
      <c r="G736" s="240"/>
      <c r="H736" s="236">
        <f t="shared" si="194"/>
        <v>17574</v>
      </c>
      <c r="I736" s="236">
        <v>17574</v>
      </c>
      <c r="J736" s="236"/>
      <c r="K736" s="236"/>
    </row>
    <row r="737" spans="1:11" ht="12.75" hidden="1" customHeight="1" outlineLevel="1" x14ac:dyDescent="0.2">
      <c r="A737" s="349"/>
      <c r="B737" s="97" t="s">
        <v>559</v>
      </c>
      <c r="C737" s="98"/>
      <c r="D737" s="239">
        <f t="shared" si="193"/>
        <v>3700</v>
      </c>
      <c r="E737" s="239">
        <v>3700</v>
      </c>
      <c r="F737" s="240"/>
      <c r="G737" s="240"/>
      <c r="H737" s="236">
        <f t="shared" si="194"/>
        <v>3668.01</v>
      </c>
      <c r="I737" s="236">
        <v>3668.01</v>
      </c>
      <c r="J737" s="236"/>
      <c r="K737" s="236"/>
    </row>
    <row r="738" spans="1:11" ht="15" customHeight="1" collapsed="1" x14ac:dyDescent="0.2">
      <c r="A738" s="312" t="s">
        <v>5</v>
      </c>
      <c r="B738" s="100" t="s">
        <v>377</v>
      </c>
      <c r="C738" s="100">
        <v>10</v>
      </c>
      <c r="D738" s="101">
        <f t="shared" ref="D738:K738" si="195">SUM(D739)</f>
        <v>51900</v>
      </c>
      <c r="E738" s="101">
        <f t="shared" si="195"/>
        <v>51900</v>
      </c>
      <c r="F738" s="125">
        <f t="shared" si="195"/>
        <v>0</v>
      </c>
      <c r="G738" s="125">
        <f t="shared" si="195"/>
        <v>0</v>
      </c>
      <c r="H738" s="101">
        <f t="shared" si="195"/>
        <v>48137.130000000005</v>
      </c>
      <c r="I738" s="101">
        <f t="shared" si="195"/>
        <v>48137.130000000005</v>
      </c>
      <c r="J738" s="125">
        <f t="shared" si="195"/>
        <v>0</v>
      </c>
      <c r="K738" s="125">
        <f t="shared" si="195"/>
        <v>0</v>
      </c>
    </row>
    <row r="739" spans="1:11" ht="15" customHeight="1" x14ac:dyDescent="0.2">
      <c r="A739" s="312"/>
      <c r="B739" s="97" t="s">
        <v>341</v>
      </c>
      <c r="C739" s="97"/>
      <c r="D739" s="99">
        <f>SUM(D740:D741)</f>
        <v>51900</v>
      </c>
      <c r="E739" s="99">
        <f>SUM(E740:E741)</f>
        <v>51900</v>
      </c>
      <c r="F739" s="134"/>
      <c r="G739" s="134"/>
      <c r="H739" s="99">
        <f>SUM(H740:H741)</f>
        <v>48137.130000000005</v>
      </c>
      <c r="I739" s="99">
        <f>SUM(I740:I741)</f>
        <v>48137.130000000005</v>
      </c>
      <c r="J739" s="99"/>
      <c r="K739" s="99"/>
    </row>
    <row r="740" spans="1:11" x14ac:dyDescent="0.2">
      <c r="A740" s="312"/>
      <c r="B740" s="223" t="s">
        <v>372</v>
      </c>
      <c r="C740" s="109"/>
      <c r="D740" s="110">
        <f>SUM(D744+D748+D752+D756+D764+D772+D776+D780+D784+D760+D768+D788)</f>
        <v>28100</v>
      </c>
      <c r="E740" s="110">
        <f>SUM(E744+E748+E752+E756+E764+E772+E776+E780+E784+E760+E768+E788)</f>
        <v>28100</v>
      </c>
      <c r="F740" s="122"/>
      <c r="G740" s="122"/>
      <c r="H740" s="110">
        <f>SUM(H744+H748+H752+H756+H764+H772+H776+H780+H784+H760+H768+H788)</f>
        <v>26080.5</v>
      </c>
      <c r="I740" s="110">
        <f>SUM(I744+I748+I752+I756+I764+I772+I776+I780+I784+I760+I768+I788)</f>
        <v>26080.5</v>
      </c>
      <c r="J740" s="110"/>
      <c r="K740" s="110"/>
    </row>
    <row r="741" spans="1:11" ht="12.75" customHeight="1" x14ac:dyDescent="0.2">
      <c r="A741" s="312"/>
      <c r="B741" s="223" t="s">
        <v>561</v>
      </c>
      <c r="C741" s="109"/>
      <c r="D741" s="110">
        <f>SUM(D745+D749+D753+D761+D765+D769+D773+D777+D781+D785+D789+D757)</f>
        <v>23800</v>
      </c>
      <c r="E741" s="110">
        <f>SUM(E745+E749+E753+E761+E765+E769+E773+E777+E781+E785+E789+E757)</f>
        <v>23800</v>
      </c>
      <c r="F741" s="122"/>
      <c r="G741" s="122"/>
      <c r="H741" s="110">
        <f>SUM(H745+H749+H753+H761+H765+H769+H773+H777+H781+H785+H789+H757)</f>
        <v>22056.63</v>
      </c>
      <c r="I741" s="110">
        <f>SUM(I745+I749+I753+I761+I765+I769+I773+I777+I781+I785+I789+I757)</f>
        <v>22056.63</v>
      </c>
      <c r="J741" s="110"/>
      <c r="K741" s="110"/>
    </row>
    <row r="742" spans="1:11" ht="15" customHeight="1" outlineLevel="1" x14ac:dyDescent="0.2">
      <c r="A742" s="308" t="s">
        <v>27</v>
      </c>
      <c r="B742" s="102" t="s">
        <v>544</v>
      </c>
      <c r="C742" s="103" t="s">
        <v>20</v>
      </c>
      <c r="D742" s="104">
        <f t="shared" ref="D742:K742" si="196">SUM(D743)</f>
        <v>4200</v>
      </c>
      <c r="E742" s="104">
        <f t="shared" si="196"/>
        <v>4200</v>
      </c>
      <c r="F742" s="117">
        <f t="shared" si="196"/>
        <v>0</v>
      </c>
      <c r="G742" s="117">
        <f t="shared" si="196"/>
        <v>0</v>
      </c>
      <c r="H742" s="104">
        <f t="shared" si="196"/>
        <v>3600.31</v>
      </c>
      <c r="I742" s="104">
        <f t="shared" si="196"/>
        <v>3600.31</v>
      </c>
      <c r="J742" s="117">
        <f t="shared" si="196"/>
        <v>0</v>
      </c>
      <c r="K742" s="117">
        <f t="shared" si="196"/>
        <v>0</v>
      </c>
    </row>
    <row r="743" spans="1:11" ht="15" customHeight="1" outlineLevel="1" x14ac:dyDescent="0.2">
      <c r="A743" s="308"/>
      <c r="B743" s="97" t="s">
        <v>341</v>
      </c>
      <c r="C743" s="98"/>
      <c r="D743" s="99">
        <f>SUM(D744:D745)</f>
        <v>4200</v>
      </c>
      <c r="E743" s="99">
        <f>SUM(E744:E745)</f>
        <v>4200</v>
      </c>
      <c r="F743" s="134"/>
      <c r="G743" s="134"/>
      <c r="H743" s="99">
        <f>SUM(H744:H745)</f>
        <v>3600.31</v>
      </c>
      <c r="I743" s="99">
        <f>SUM(I744:I745)</f>
        <v>3600.31</v>
      </c>
      <c r="J743" s="134"/>
      <c r="K743" s="134"/>
    </row>
    <row r="744" spans="1:11" ht="12.75" customHeight="1" outlineLevel="1" x14ac:dyDescent="0.2">
      <c r="A744" s="308"/>
      <c r="B744" s="223" t="s">
        <v>372</v>
      </c>
      <c r="C744" s="109"/>
      <c r="D744" s="110">
        <f>SUM(G744+E744)</f>
        <v>2000</v>
      </c>
      <c r="E744" s="110">
        <v>2000</v>
      </c>
      <c r="F744" s="122"/>
      <c r="G744" s="122"/>
      <c r="H744" s="110">
        <f>SUM(K744+I744)</f>
        <v>1857.25</v>
      </c>
      <c r="I744" s="110">
        <v>1857.25</v>
      </c>
      <c r="J744" s="122"/>
      <c r="K744" s="122"/>
    </row>
    <row r="745" spans="1:11" ht="12.75" customHeight="1" outlineLevel="1" x14ac:dyDescent="0.2">
      <c r="A745" s="308"/>
      <c r="B745" s="223" t="s">
        <v>561</v>
      </c>
      <c r="C745" s="109"/>
      <c r="D745" s="110">
        <f>SUM(G745+E745)</f>
        <v>2200</v>
      </c>
      <c r="E745" s="110">
        <v>2200</v>
      </c>
      <c r="F745" s="122"/>
      <c r="G745" s="122"/>
      <c r="H745" s="110">
        <f>SUM(K745+I745)</f>
        <v>1743.06</v>
      </c>
      <c r="I745" s="110">
        <v>1743.06</v>
      </c>
      <c r="J745" s="122"/>
      <c r="K745" s="122"/>
    </row>
    <row r="746" spans="1:11" ht="15" customHeight="1" outlineLevel="1" x14ac:dyDescent="0.2">
      <c r="A746" s="311" t="s">
        <v>33</v>
      </c>
      <c r="B746" s="102" t="s">
        <v>545</v>
      </c>
      <c r="C746" s="103" t="s">
        <v>20</v>
      </c>
      <c r="D746" s="104">
        <f t="shared" ref="D746:K746" si="197">SUM(D747)</f>
        <v>6700</v>
      </c>
      <c r="E746" s="104">
        <f t="shared" si="197"/>
        <v>6700</v>
      </c>
      <c r="F746" s="117">
        <f t="shared" si="197"/>
        <v>0</v>
      </c>
      <c r="G746" s="117">
        <f t="shared" si="197"/>
        <v>0</v>
      </c>
      <c r="H746" s="104">
        <f t="shared" si="197"/>
        <v>6196.77</v>
      </c>
      <c r="I746" s="104">
        <f t="shared" si="197"/>
        <v>6196.77</v>
      </c>
      <c r="J746" s="117">
        <f t="shared" si="197"/>
        <v>0</v>
      </c>
      <c r="K746" s="117">
        <f t="shared" si="197"/>
        <v>0</v>
      </c>
    </row>
    <row r="747" spans="1:11" ht="15" customHeight="1" outlineLevel="1" x14ac:dyDescent="0.2">
      <c r="A747" s="311"/>
      <c r="B747" s="97" t="s">
        <v>341</v>
      </c>
      <c r="C747" s="98"/>
      <c r="D747" s="99">
        <f>SUM(D748:D749)</f>
        <v>6700</v>
      </c>
      <c r="E747" s="99">
        <f>SUM(E748:E749)</f>
        <v>6700</v>
      </c>
      <c r="F747" s="134"/>
      <c r="G747" s="134"/>
      <c r="H747" s="99">
        <f>SUM(H748:H749)</f>
        <v>6196.77</v>
      </c>
      <c r="I747" s="99">
        <f>SUM(I748:I749)</f>
        <v>6196.77</v>
      </c>
      <c r="J747" s="134"/>
      <c r="K747" s="134"/>
    </row>
    <row r="748" spans="1:11" ht="12.75" customHeight="1" outlineLevel="1" x14ac:dyDescent="0.2">
      <c r="A748" s="311"/>
      <c r="B748" s="223" t="s">
        <v>372</v>
      </c>
      <c r="C748" s="109"/>
      <c r="D748" s="110">
        <f>SUM(G748+E748)</f>
        <v>3800</v>
      </c>
      <c r="E748" s="110">
        <v>3800</v>
      </c>
      <c r="F748" s="122"/>
      <c r="G748" s="122"/>
      <c r="H748" s="110">
        <f>SUM(K748+I748)</f>
        <v>3531.31</v>
      </c>
      <c r="I748" s="110">
        <v>3531.31</v>
      </c>
      <c r="J748" s="122"/>
      <c r="K748" s="122"/>
    </row>
    <row r="749" spans="1:11" outlineLevel="1" x14ac:dyDescent="0.2">
      <c r="A749" s="311"/>
      <c r="B749" s="223" t="s">
        <v>561</v>
      </c>
      <c r="C749" s="109"/>
      <c r="D749" s="110">
        <f>SUM(G749+E749)</f>
        <v>2900</v>
      </c>
      <c r="E749" s="110">
        <v>2900</v>
      </c>
      <c r="F749" s="122"/>
      <c r="G749" s="122"/>
      <c r="H749" s="110">
        <f>SUM(K749+I749)</f>
        <v>2665.46</v>
      </c>
      <c r="I749" s="110">
        <v>2665.46</v>
      </c>
      <c r="J749" s="122"/>
      <c r="K749" s="122"/>
    </row>
    <row r="750" spans="1:11" ht="15" customHeight="1" outlineLevel="1" x14ac:dyDescent="0.2">
      <c r="A750" s="311" t="s">
        <v>63</v>
      </c>
      <c r="B750" s="102" t="s">
        <v>546</v>
      </c>
      <c r="C750" s="103" t="s">
        <v>20</v>
      </c>
      <c r="D750" s="104">
        <f t="shared" ref="D750:K750" si="198">SUM(D751)</f>
        <v>3500</v>
      </c>
      <c r="E750" s="104">
        <f t="shared" si="198"/>
        <v>3500</v>
      </c>
      <c r="F750" s="117">
        <f t="shared" si="198"/>
        <v>0</v>
      </c>
      <c r="G750" s="117">
        <f t="shared" si="198"/>
        <v>0</v>
      </c>
      <c r="H750" s="104">
        <f t="shared" si="198"/>
        <v>2649.66</v>
      </c>
      <c r="I750" s="104">
        <f t="shared" si="198"/>
        <v>2649.66</v>
      </c>
      <c r="J750" s="117">
        <f t="shared" si="198"/>
        <v>0</v>
      </c>
      <c r="K750" s="117">
        <f t="shared" si="198"/>
        <v>0</v>
      </c>
    </row>
    <row r="751" spans="1:11" ht="15" customHeight="1" outlineLevel="1" x14ac:dyDescent="0.2">
      <c r="A751" s="311"/>
      <c r="B751" s="97" t="s">
        <v>341</v>
      </c>
      <c r="C751" s="98"/>
      <c r="D751" s="99">
        <f>SUM(D752:D753)</f>
        <v>3500</v>
      </c>
      <c r="E751" s="99">
        <f>SUM(E752:E753)</f>
        <v>3500</v>
      </c>
      <c r="F751" s="134"/>
      <c r="G751" s="134"/>
      <c r="H751" s="99">
        <f>SUM(H752:H753)</f>
        <v>2649.66</v>
      </c>
      <c r="I751" s="99">
        <f>SUM(I752:I753)</f>
        <v>2649.66</v>
      </c>
      <c r="J751" s="134"/>
      <c r="K751" s="134"/>
    </row>
    <row r="752" spans="1:11" outlineLevel="1" x14ac:dyDescent="0.2">
      <c r="A752" s="311"/>
      <c r="B752" s="223" t="s">
        <v>372</v>
      </c>
      <c r="C752" s="109"/>
      <c r="D752" s="110">
        <f>SUM(G752+E752)</f>
        <v>2400</v>
      </c>
      <c r="E752" s="110">
        <v>2400</v>
      </c>
      <c r="F752" s="122"/>
      <c r="G752" s="122"/>
      <c r="H752" s="110">
        <f>SUM(K752+I752)</f>
        <v>1727.42</v>
      </c>
      <c r="I752" s="110">
        <v>1727.42</v>
      </c>
      <c r="J752" s="122"/>
      <c r="K752" s="122"/>
    </row>
    <row r="753" spans="1:11" ht="12.75" customHeight="1" outlineLevel="1" x14ac:dyDescent="0.2">
      <c r="A753" s="311"/>
      <c r="B753" s="223" t="s">
        <v>561</v>
      </c>
      <c r="C753" s="109"/>
      <c r="D753" s="110">
        <f>SUM(G753+E753)</f>
        <v>1100</v>
      </c>
      <c r="E753" s="110">
        <v>1100</v>
      </c>
      <c r="F753" s="122"/>
      <c r="G753" s="122"/>
      <c r="H753" s="110">
        <f>SUM(K753+I753)</f>
        <v>922.24</v>
      </c>
      <c r="I753" s="110">
        <v>922.24</v>
      </c>
      <c r="J753" s="122"/>
      <c r="K753" s="122"/>
    </row>
    <row r="754" spans="1:11" ht="15" customHeight="1" outlineLevel="1" x14ac:dyDescent="0.2">
      <c r="A754" s="311" t="s">
        <v>362</v>
      </c>
      <c r="B754" s="102" t="s">
        <v>547</v>
      </c>
      <c r="C754" s="103" t="s">
        <v>20</v>
      </c>
      <c r="D754" s="104">
        <f t="shared" ref="D754:K754" si="199">SUM(D755)</f>
        <v>5100</v>
      </c>
      <c r="E754" s="104">
        <f t="shared" si="199"/>
        <v>5100</v>
      </c>
      <c r="F754" s="117">
        <f t="shared" si="199"/>
        <v>0</v>
      </c>
      <c r="G754" s="117">
        <f t="shared" si="199"/>
        <v>0</v>
      </c>
      <c r="H754" s="104">
        <f t="shared" si="199"/>
        <v>4952.6899999999996</v>
      </c>
      <c r="I754" s="104">
        <f t="shared" si="199"/>
        <v>4952.6899999999996</v>
      </c>
      <c r="J754" s="117">
        <f t="shared" si="199"/>
        <v>0</v>
      </c>
      <c r="K754" s="117">
        <f t="shared" si="199"/>
        <v>0</v>
      </c>
    </row>
    <row r="755" spans="1:11" ht="15" customHeight="1" outlineLevel="1" x14ac:dyDescent="0.2">
      <c r="A755" s="311"/>
      <c r="B755" s="97" t="s">
        <v>341</v>
      </c>
      <c r="C755" s="98"/>
      <c r="D755" s="99">
        <f>SUM(D756:D757)</f>
        <v>5100</v>
      </c>
      <c r="E755" s="99">
        <f>SUM(E756:E757)</f>
        <v>5100</v>
      </c>
      <c r="F755" s="134"/>
      <c r="G755" s="134"/>
      <c r="H755" s="99">
        <f>SUM(H756:H757)</f>
        <v>4952.6899999999996</v>
      </c>
      <c r="I755" s="99">
        <f>SUM(I756:I757)</f>
        <v>4952.6899999999996</v>
      </c>
      <c r="J755" s="134"/>
      <c r="K755" s="134"/>
    </row>
    <row r="756" spans="1:11" ht="12.75" customHeight="1" outlineLevel="1" x14ac:dyDescent="0.2">
      <c r="A756" s="311"/>
      <c r="B756" s="223" t="s">
        <v>372</v>
      </c>
      <c r="C756" s="109"/>
      <c r="D756" s="110">
        <f>SUM(G756+E756)</f>
        <v>3000</v>
      </c>
      <c r="E756" s="110">
        <v>3000</v>
      </c>
      <c r="F756" s="122"/>
      <c r="G756" s="122"/>
      <c r="H756" s="110">
        <f>SUM(K756+I756)</f>
        <v>2926.58</v>
      </c>
      <c r="I756" s="110">
        <v>2926.58</v>
      </c>
      <c r="J756" s="122"/>
      <c r="K756" s="122"/>
    </row>
    <row r="757" spans="1:11" ht="12.75" customHeight="1" outlineLevel="1" x14ac:dyDescent="0.2">
      <c r="A757" s="311"/>
      <c r="B757" s="223" t="s">
        <v>561</v>
      </c>
      <c r="C757" s="109"/>
      <c r="D757" s="110">
        <f>SUM(G757+E757)</f>
        <v>2100</v>
      </c>
      <c r="E757" s="110">
        <v>2100</v>
      </c>
      <c r="F757" s="122"/>
      <c r="G757" s="122"/>
      <c r="H757" s="110">
        <f>SUM(K757+I757)</f>
        <v>2026.11</v>
      </c>
      <c r="I757" s="110">
        <v>2026.11</v>
      </c>
      <c r="J757" s="122"/>
      <c r="K757" s="122"/>
    </row>
    <row r="758" spans="1:11" ht="15" customHeight="1" outlineLevel="1" x14ac:dyDescent="0.2">
      <c r="A758" s="308" t="s">
        <v>364</v>
      </c>
      <c r="B758" s="102" t="s">
        <v>548</v>
      </c>
      <c r="C758" s="103" t="s">
        <v>20</v>
      </c>
      <c r="D758" s="104">
        <f t="shared" ref="D758:K758" si="200">SUM(D759)</f>
        <v>4600</v>
      </c>
      <c r="E758" s="104">
        <f t="shared" si="200"/>
        <v>4600</v>
      </c>
      <c r="F758" s="117">
        <f t="shared" si="200"/>
        <v>0</v>
      </c>
      <c r="G758" s="117">
        <f t="shared" si="200"/>
        <v>0</v>
      </c>
      <c r="H758" s="104">
        <f t="shared" si="200"/>
        <v>4357.6099999999997</v>
      </c>
      <c r="I758" s="104">
        <f t="shared" si="200"/>
        <v>4357.6099999999997</v>
      </c>
      <c r="J758" s="117">
        <f t="shared" si="200"/>
        <v>0</v>
      </c>
      <c r="K758" s="117">
        <f t="shared" si="200"/>
        <v>0</v>
      </c>
    </row>
    <row r="759" spans="1:11" ht="15" customHeight="1" outlineLevel="1" x14ac:dyDescent="0.2">
      <c r="A759" s="308"/>
      <c r="B759" s="97" t="s">
        <v>341</v>
      </c>
      <c r="C759" s="98"/>
      <c r="D759" s="99">
        <f>SUM(D760:D761)</f>
        <v>4600</v>
      </c>
      <c r="E759" s="99">
        <f>SUM(E760:E761)</f>
        <v>4600</v>
      </c>
      <c r="F759" s="134"/>
      <c r="G759" s="134"/>
      <c r="H759" s="99">
        <f>SUM(H760:H761)</f>
        <v>4357.6099999999997</v>
      </c>
      <c r="I759" s="99">
        <f>SUM(I760:I761)</f>
        <v>4357.6099999999997</v>
      </c>
      <c r="J759" s="134"/>
      <c r="K759" s="134"/>
    </row>
    <row r="760" spans="1:11" ht="12.75" customHeight="1" outlineLevel="1" x14ac:dyDescent="0.2">
      <c r="A760" s="308"/>
      <c r="B760" s="223" t="s">
        <v>372</v>
      </c>
      <c r="C760" s="109"/>
      <c r="D760" s="110">
        <f>SUM(G760+E760)</f>
        <v>3000</v>
      </c>
      <c r="E760" s="110">
        <v>3000</v>
      </c>
      <c r="F760" s="122"/>
      <c r="G760" s="122"/>
      <c r="H760" s="110">
        <f>SUM(K760+I760)</f>
        <v>2933.24</v>
      </c>
      <c r="I760" s="110">
        <v>2933.24</v>
      </c>
      <c r="J760" s="122"/>
      <c r="K760" s="122"/>
    </row>
    <row r="761" spans="1:11" outlineLevel="1" x14ac:dyDescent="0.2">
      <c r="A761" s="308"/>
      <c r="B761" s="223" t="s">
        <v>561</v>
      </c>
      <c r="C761" s="109"/>
      <c r="D761" s="110">
        <f>SUM(G761+E761)</f>
        <v>1600</v>
      </c>
      <c r="E761" s="110">
        <v>1600</v>
      </c>
      <c r="F761" s="122"/>
      <c r="G761" s="122"/>
      <c r="H761" s="110">
        <f>SUM(K761+I761)</f>
        <v>1424.37</v>
      </c>
      <c r="I761" s="110">
        <v>1424.37</v>
      </c>
      <c r="J761" s="122"/>
      <c r="K761" s="122"/>
    </row>
    <row r="762" spans="1:11" ht="15" customHeight="1" outlineLevel="1" x14ac:dyDescent="0.2">
      <c r="A762" s="311" t="s">
        <v>366</v>
      </c>
      <c r="B762" s="102" t="s">
        <v>549</v>
      </c>
      <c r="C762" s="103" t="s">
        <v>20</v>
      </c>
      <c r="D762" s="104">
        <f t="shared" ref="D762:K762" si="201">SUM(D763)</f>
        <v>2900</v>
      </c>
      <c r="E762" s="104">
        <f t="shared" si="201"/>
        <v>2900</v>
      </c>
      <c r="F762" s="117">
        <f t="shared" si="201"/>
        <v>0</v>
      </c>
      <c r="G762" s="117">
        <f t="shared" si="201"/>
        <v>0</v>
      </c>
      <c r="H762" s="104">
        <f t="shared" si="201"/>
        <v>2630.35</v>
      </c>
      <c r="I762" s="104">
        <f t="shared" si="201"/>
        <v>2630.35</v>
      </c>
      <c r="J762" s="117">
        <f t="shared" si="201"/>
        <v>0</v>
      </c>
      <c r="K762" s="117">
        <f t="shared" si="201"/>
        <v>0</v>
      </c>
    </row>
    <row r="763" spans="1:11" ht="15" customHeight="1" outlineLevel="1" x14ac:dyDescent="0.2">
      <c r="A763" s="311"/>
      <c r="B763" s="97" t="s">
        <v>341</v>
      </c>
      <c r="C763" s="98"/>
      <c r="D763" s="99">
        <f>SUM(D764:D765)</f>
        <v>2900</v>
      </c>
      <c r="E763" s="99">
        <f>SUM(E764:E765)</f>
        <v>2900</v>
      </c>
      <c r="F763" s="134"/>
      <c r="G763" s="134"/>
      <c r="H763" s="99">
        <f>SUM(H764:H765)</f>
        <v>2630.35</v>
      </c>
      <c r="I763" s="99">
        <f>SUM(I764:I765)</f>
        <v>2630.35</v>
      </c>
      <c r="J763" s="134"/>
      <c r="K763" s="134"/>
    </row>
    <row r="764" spans="1:11" outlineLevel="1" x14ac:dyDescent="0.2">
      <c r="A764" s="311"/>
      <c r="B764" s="223" t="s">
        <v>372</v>
      </c>
      <c r="C764" s="109"/>
      <c r="D764" s="110">
        <f>SUM(G764+E764)</f>
        <v>1000</v>
      </c>
      <c r="E764" s="110">
        <v>1000</v>
      </c>
      <c r="F764" s="122"/>
      <c r="G764" s="122"/>
      <c r="H764" s="110">
        <f>SUM(K764+I764)</f>
        <v>892.17</v>
      </c>
      <c r="I764" s="110">
        <v>892.17</v>
      </c>
      <c r="J764" s="122"/>
      <c r="K764" s="122"/>
    </row>
    <row r="765" spans="1:11" ht="12.75" customHeight="1" outlineLevel="1" x14ac:dyDescent="0.2">
      <c r="A765" s="311"/>
      <c r="B765" s="223" t="s">
        <v>561</v>
      </c>
      <c r="C765" s="109"/>
      <c r="D765" s="110">
        <f>SUM(G765+E765)</f>
        <v>1900</v>
      </c>
      <c r="E765" s="110">
        <v>1900</v>
      </c>
      <c r="F765" s="122"/>
      <c r="G765" s="122"/>
      <c r="H765" s="110">
        <f>SUM(K765+I765)</f>
        <v>1738.18</v>
      </c>
      <c r="I765" s="110">
        <v>1738.18</v>
      </c>
      <c r="J765" s="122"/>
      <c r="K765" s="122"/>
    </row>
    <row r="766" spans="1:11" ht="15" customHeight="1" outlineLevel="1" x14ac:dyDescent="0.2">
      <c r="A766" s="311" t="s">
        <v>67</v>
      </c>
      <c r="B766" s="102" t="s">
        <v>550</v>
      </c>
      <c r="C766" s="103" t="s">
        <v>20</v>
      </c>
      <c r="D766" s="104">
        <f t="shared" ref="D766:K766" si="202">SUM(D767)</f>
        <v>4700</v>
      </c>
      <c r="E766" s="104">
        <f t="shared" si="202"/>
        <v>4700</v>
      </c>
      <c r="F766" s="117">
        <f t="shared" si="202"/>
        <v>0</v>
      </c>
      <c r="G766" s="117">
        <f t="shared" si="202"/>
        <v>0</v>
      </c>
      <c r="H766" s="104">
        <f t="shared" si="202"/>
        <v>4040.5099999999998</v>
      </c>
      <c r="I766" s="104">
        <f t="shared" si="202"/>
        <v>4040.5099999999998</v>
      </c>
      <c r="J766" s="117">
        <f t="shared" si="202"/>
        <v>0</v>
      </c>
      <c r="K766" s="117">
        <f t="shared" si="202"/>
        <v>0</v>
      </c>
    </row>
    <row r="767" spans="1:11" ht="15" customHeight="1" outlineLevel="1" x14ac:dyDescent="0.2">
      <c r="A767" s="311"/>
      <c r="B767" s="97" t="s">
        <v>341</v>
      </c>
      <c r="C767" s="98"/>
      <c r="D767" s="99">
        <f>SUM(D768:D769)</f>
        <v>4700</v>
      </c>
      <c r="E767" s="99">
        <f>SUM(E768:E769)</f>
        <v>4700</v>
      </c>
      <c r="F767" s="134"/>
      <c r="G767" s="134"/>
      <c r="H767" s="99">
        <f>SUM(H768:H769)</f>
        <v>4040.5099999999998</v>
      </c>
      <c r="I767" s="99">
        <f>SUM(I768:I769)</f>
        <v>4040.5099999999998</v>
      </c>
      <c r="J767" s="99"/>
      <c r="K767" s="99"/>
    </row>
    <row r="768" spans="1:11" ht="12.75" customHeight="1" outlineLevel="1" x14ac:dyDescent="0.2">
      <c r="A768" s="311"/>
      <c r="B768" s="223" t="s">
        <v>372</v>
      </c>
      <c r="C768" s="109"/>
      <c r="D768" s="110">
        <f>SUM(G768+E768)</f>
        <v>2000</v>
      </c>
      <c r="E768" s="110">
        <v>2000</v>
      </c>
      <c r="F768" s="122"/>
      <c r="G768" s="122"/>
      <c r="H768" s="110">
        <f>SUM(K768+I768)</f>
        <v>1570.87</v>
      </c>
      <c r="I768" s="110">
        <v>1570.87</v>
      </c>
      <c r="J768" s="110"/>
      <c r="K768" s="110"/>
    </row>
    <row r="769" spans="1:11" outlineLevel="1" x14ac:dyDescent="0.2">
      <c r="A769" s="311"/>
      <c r="B769" s="223" t="s">
        <v>561</v>
      </c>
      <c r="C769" s="109"/>
      <c r="D769" s="110">
        <f>SUM(G769+E769)</f>
        <v>2700</v>
      </c>
      <c r="E769" s="110">
        <v>2700</v>
      </c>
      <c r="F769" s="122"/>
      <c r="G769" s="122"/>
      <c r="H769" s="110">
        <f>SUM(K769+I769)</f>
        <v>2469.64</v>
      </c>
      <c r="I769" s="110">
        <v>2469.64</v>
      </c>
      <c r="J769" s="110"/>
      <c r="K769" s="110"/>
    </row>
    <row r="770" spans="1:11" ht="15" customHeight="1" outlineLevel="1" x14ac:dyDescent="0.2">
      <c r="A770" s="311" t="s">
        <v>79</v>
      </c>
      <c r="B770" s="102" t="s">
        <v>551</v>
      </c>
      <c r="C770" s="103" t="s">
        <v>20</v>
      </c>
      <c r="D770" s="104">
        <f t="shared" ref="D770:K770" si="203">SUM(D771)</f>
        <v>3600</v>
      </c>
      <c r="E770" s="104">
        <f t="shared" si="203"/>
        <v>3600</v>
      </c>
      <c r="F770" s="117">
        <f t="shared" si="203"/>
        <v>0</v>
      </c>
      <c r="G770" s="117">
        <f t="shared" si="203"/>
        <v>0</v>
      </c>
      <c r="H770" s="104">
        <f t="shared" si="203"/>
        <v>3576.9799999999996</v>
      </c>
      <c r="I770" s="104">
        <f t="shared" si="203"/>
        <v>3576.9799999999996</v>
      </c>
      <c r="J770" s="117">
        <f t="shared" si="203"/>
        <v>0</v>
      </c>
      <c r="K770" s="117">
        <f t="shared" si="203"/>
        <v>0</v>
      </c>
    </row>
    <row r="771" spans="1:11" ht="15" customHeight="1" outlineLevel="1" x14ac:dyDescent="0.2">
      <c r="A771" s="311"/>
      <c r="B771" s="97" t="s">
        <v>341</v>
      </c>
      <c r="C771" s="98"/>
      <c r="D771" s="99">
        <f>SUM(D772:D773)</f>
        <v>3600</v>
      </c>
      <c r="E771" s="99">
        <f>SUM(E772:E773)</f>
        <v>3600</v>
      </c>
      <c r="F771" s="134"/>
      <c r="G771" s="134"/>
      <c r="H771" s="99">
        <f>SUM(H772:H773)</f>
        <v>3576.9799999999996</v>
      </c>
      <c r="I771" s="99">
        <f>SUM(I772:I773)</f>
        <v>3576.9799999999996</v>
      </c>
      <c r="J771" s="134"/>
      <c r="K771" s="134"/>
    </row>
    <row r="772" spans="1:11" ht="12.75" customHeight="1" outlineLevel="1" x14ac:dyDescent="0.2">
      <c r="A772" s="311"/>
      <c r="B772" s="223" t="s">
        <v>372</v>
      </c>
      <c r="C772" s="109"/>
      <c r="D772" s="110">
        <f>SUM(G772+E772)</f>
        <v>1400</v>
      </c>
      <c r="E772" s="110">
        <v>1400</v>
      </c>
      <c r="F772" s="122"/>
      <c r="G772" s="122"/>
      <c r="H772" s="110">
        <f>SUM(K772+I772)</f>
        <v>1396.51</v>
      </c>
      <c r="I772" s="110">
        <v>1396.51</v>
      </c>
      <c r="J772" s="122"/>
      <c r="K772" s="122"/>
    </row>
    <row r="773" spans="1:11" outlineLevel="1" x14ac:dyDescent="0.2">
      <c r="A773" s="311"/>
      <c r="B773" s="223" t="s">
        <v>561</v>
      </c>
      <c r="C773" s="109"/>
      <c r="D773" s="110">
        <f>SUM(G773+E773)</f>
        <v>2200</v>
      </c>
      <c r="E773" s="110">
        <v>2200</v>
      </c>
      <c r="F773" s="122"/>
      <c r="G773" s="122"/>
      <c r="H773" s="110">
        <f>SUM(K773+I773)</f>
        <v>2180.4699999999998</v>
      </c>
      <c r="I773" s="110">
        <v>2180.4699999999998</v>
      </c>
      <c r="J773" s="122"/>
      <c r="K773" s="122"/>
    </row>
    <row r="774" spans="1:11" ht="15" customHeight="1" outlineLevel="1" x14ac:dyDescent="0.2">
      <c r="A774" s="311" t="s">
        <v>458</v>
      </c>
      <c r="B774" s="102" t="s">
        <v>552</v>
      </c>
      <c r="C774" s="103" t="s">
        <v>20</v>
      </c>
      <c r="D774" s="104">
        <f t="shared" ref="D774:K774" si="204">SUM(D775)</f>
        <v>2100</v>
      </c>
      <c r="E774" s="104">
        <f t="shared" si="204"/>
        <v>2100</v>
      </c>
      <c r="F774" s="117">
        <f t="shared" si="204"/>
        <v>0</v>
      </c>
      <c r="G774" s="117">
        <f t="shared" si="204"/>
        <v>0</v>
      </c>
      <c r="H774" s="104">
        <f t="shared" si="204"/>
        <v>2096.92</v>
      </c>
      <c r="I774" s="104">
        <f t="shared" si="204"/>
        <v>2096.92</v>
      </c>
      <c r="J774" s="117">
        <f t="shared" si="204"/>
        <v>0</v>
      </c>
      <c r="K774" s="117">
        <f t="shared" si="204"/>
        <v>0</v>
      </c>
    </row>
    <row r="775" spans="1:11" ht="15" customHeight="1" outlineLevel="1" x14ac:dyDescent="0.2">
      <c r="A775" s="311"/>
      <c r="B775" s="97" t="s">
        <v>341</v>
      </c>
      <c r="C775" s="98"/>
      <c r="D775" s="99">
        <f>SUM(D776:D777)</f>
        <v>2100</v>
      </c>
      <c r="E775" s="99">
        <f>SUM(E776:E777)</f>
        <v>2100</v>
      </c>
      <c r="F775" s="134"/>
      <c r="G775" s="134"/>
      <c r="H775" s="99">
        <f>SUM(H776:H777)</f>
        <v>2096.92</v>
      </c>
      <c r="I775" s="99">
        <f>SUM(I776:I777)</f>
        <v>2096.92</v>
      </c>
      <c r="J775" s="134"/>
      <c r="K775" s="134"/>
    </row>
    <row r="776" spans="1:11" outlineLevel="1" x14ac:dyDescent="0.2">
      <c r="A776" s="311"/>
      <c r="B776" s="223" t="s">
        <v>372</v>
      </c>
      <c r="C776" s="109"/>
      <c r="D776" s="110">
        <f>SUM(G776+E776)</f>
        <v>1000</v>
      </c>
      <c r="E776" s="110">
        <v>1000</v>
      </c>
      <c r="F776" s="122"/>
      <c r="G776" s="122"/>
      <c r="H776" s="110">
        <f>SUM(K776+I776)</f>
        <v>998.68</v>
      </c>
      <c r="I776" s="110">
        <v>998.68</v>
      </c>
      <c r="J776" s="122"/>
      <c r="K776" s="122"/>
    </row>
    <row r="777" spans="1:11" outlineLevel="1" x14ac:dyDescent="0.2">
      <c r="A777" s="311"/>
      <c r="B777" s="223" t="s">
        <v>561</v>
      </c>
      <c r="C777" s="109"/>
      <c r="D777" s="110">
        <f>SUM(G777+E777)</f>
        <v>1100</v>
      </c>
      <c r="E777" s="110">
        <v>1100</v>
      </c>
      <c r="F777" s="122"/>
      <c r="G777" s="122"/>
      <c r="H777" s="110">
        <f>SUM(K777+I777)</f>
        <v>1098.24</v>
      </c>
      <c r="I777" s="110">
        <v>1098.24</v>
      </c>
      <c r="J777" s="122"/>
      <c r="K777" s="122"/>
    </row>
    <row r="778" spans="1:11" ht="15" customHeight="1" outlineLevel="1" x14ac:dyDescent="0.2">
      <c r="A778" s="311" t="s">
        <v>459</v>
      </c>
      <c r="B778" s="102" t="s">
        <v>553</v>
      </c>
      <c r="C778" s="103" t="s">
        <v>20</v>
      </c>
      <c r="D778" s="104">
        <f t="shared" ref="D778:K778" si="205">SUM(D779)</f>
        <v>5200</v>
      </c>
      <c r="E778" s="104">
        <f t="shared" si="205"/>
        <v>5200</v>
      </c>
      <c r="F778" s="117">
        <f t="shared" si="205"/>
        <v>0</v>
      </c>
      <c r="G778" s="117">
        <f t="shared" si="205"/>
        <v>0</v>
      </c>
      <c r="H778" s="104">
        <f t="shared" si="205"/>
        <v>5162.1499999999996</v>
      </c>
      <c r="I778" s="104">
        <f t="shared" si="205"/>
        <v>5162.1499999999996</v>
      </c>
      <c r="J778" s="117">
        <f t="shared" si="205"/>
        <v>0</v>
      </c>
      <c r="K778" s="117">
        <f t="shared" si="205"/>
        <v>0</v>
      </c>
    </row>
    <row r="779" spans="1:11" ht="15" customHeight="1" outlineLevel="1" x14ac:dyDescent="0.2">
      <c r="A779" s="311"/>
      <c r="B779" s="97" t="s">
        <v>341</v>
      </c>
      <c r="C779" s="98"/>
      <c r="D779" s="99">
        <f>SUM(D780:D781)</f>
        <v>5200</v>
      </c>
      <c r="E779" s="99">
        <f>SUM(E780:E781)</f>
        <v>5200</v>
      </c>
      <c r="F779" s="134"/>
      <c r="G779" s="134"/>
      <c r="H779" s="99">
        <f>SUM(H780:H781)</f>
        <v>5162.1499999999996</v>
      </c>
      <c r="I779" s="99">
        <f>SUM(I780:I781)</f>
        <v>5162.1499999999996</v>
      </c>
      <c r="J779" s="134"/>
      <c r="K779" s="134"/>
    </row>
    <row r="780" spans="1:11" outlineLevel="1" x14ac:dyDescent="0.2">
      <c r="A780" s="311"/>
      <c r="B780" s="223" t="s">
        <v>372</v>
      </c>
      <c r="C780" s="109"/>
      <c r="D780" s="110">
        <f>SUM(G780+E780)</f>
        <v>2800</v>
      </c>
      <c r="E780" s="110">
        <v>2800</v>
      </c>
      <c r="F780" s="122"/>
      <c r="G780" s="122"/>
      <c r="H780" s="110">
        <f>SUM(K780+I780)</f>
        <v>2777.03</v>
      </c>
      <c r="I780" s="110">
        <v>2777.03</v>
      </c>
      <c r="J780" s="122"/>
      <c r="K780" s="122"/>
    </row>
    <row r="781" spans="1:11" outlineLevel="1" x14ac:dyDescent="0.2">
      <c r="A781" s="311"/>
      <c r="B781" s="223" t="s">
        <v>561</v>
      </c>
      <c r="C781" s="109"/>
      <c r="D781" s="110">
        <f>SUM(G781+E781)</f>
        <v>2400</v>
      </c>
      <c r="E781" s="110">
        <v>2400</v>
      </c>
      <c r="F781" s="122"/>
      <c r="G781" s="122"/>
      <c r="H781" s="110">
        <f>SUM(K781+I781)</f>
        <v>2385.12</v>
      </c>
      <c r="I781" s="110">
        <v>2385.12</v>
      </c>
      <c r="J781" s="122"/>
      <c r="K781" s="122"/>
    </row>
    <row r="782" spans="1:11" ht="15" customHeight="1" outlineLevel="1" x14ac:dyDescent="0.2">
      <c r="A782" s="311" t="s">
        <v>460</v>
      </c>
      <c r="B782" s="102" t="s">
        <v>554</v>
      </c>
      <c r="C782" s="103"/>
      <c r="D782" s="104">
        <f t="shared" ref="D782:K782" si="206">SUM(D783)</f>
        <v>4700</v>
      </c>
      <c r="E782" s="104">
        <f t="shared" si="206"/>
        <v>4700</v>
      </c>
      <c r="F782" s="117">
        <f t="shared" si="206"/>
        <v>0</v>
      </c>
      <c r="G782" s="117">
        <f t="shared" si="206"/>
        <v>0</v>
      </c>
      <c r="H782" s="104">
        <f t="shared" si="206"/>
        <v>4305.47</v>
      </c>
      <c r="I782" s="104">
        <f t="shared" si="206"/>
        <v>4305.47</v>
      </c>
      <c r="J782" s="117">
        <f t="shared" si="206"/>
        <v>0</v>
      </c>
      <c r="K782" s="117">
        <f t="shared" si="206"/>
        <v>0</v>
      </c>
    </row>
    <row r="783" spans="1:11" ht="15" customHeight="1" outlineLevel="1" x14ac:dyDescent="0.2">
      <c r="A783" s="311"/>
      <c r="B783" s="97" t="s">
        <v>341</v>
      </c>
      <c r="C783" s="103" t="s">
        <v>20</v>
      </c>
      <c r="D783" s="99">
        <f>SUM(D784:D785)</f>
        <v>4700</v>
      </c>
      <c r="E783" s="99">
        <f>SUM(E784:E785)</f>
        <v>4700</v>
      </c>
      <c r="F783" s="134"/>
      <c r="G783" s="134"/>
      <c r="H783" s="99">
        <f>SUM(H784:H785)</f>
        <v>4305.47</v>
      </c>
      <c r="I783" s="99">
        <f>SUM(I784:I785)</f>
        <v>4305.47</v>
      </c>
      <c r="J783" s="99"/>
      <c r="K783" s="99"/>
    </row>
    <row r="784" spans="1:11" outlineLevel="1" x14ac:dyDescent="0.2">
      <c r="A784" s="311"/>
      <c r="B784" s="223" t="s">
        <v>372</v>
      </c>
      <c r="C784" s="109"/>
      <c r="D784" s="110">
        <f>SUM(G784+E784)</f>
        <v>2600</v>
      </c>
      <c r="E784" s="110">
        <v>2600</v>
      </c>
      <c r="F784" s="122"/>
      <c r="G784" s="122"/>
      <c r="H784" s="110">
        <f>SUM(K784+I784)</f>
        <v>2399.8200000000002</v>
      </c>
      <c r="I784" s="110">
        <v>2399.8200000000002</v>
      </c>
      <c r="J784" s="110"/>
      <c r="K784" s="110"/>
    </row>
    <row r="785" spans="1:15" outlineLevel="1" x14ac:dyDescent="0.2">
      <c r="A785" s="311"/>
      <c r="B785" s="223" t="s">
        <v>561</v>
      </c>
      <c r="C785" s="109"/>
      <c r="D785" s="110">
        <f>SUM(G785+E785)</f>
        <v>2100</v>
      </c>
      <c r="E785" s="110">
        <v>2100</v>
      </c>
      <c r="F785" s="122"/>
      <c r="G785" s="122"/>
      <c r="H785" s="110">
        <f>SUM(K785+I785)</f>
        <v>1905.65</v>
      </c>
      <c r="I785" s="110">
        <v>1905.65</v>
      </c>
      <c r="J785" s="110"/>
      <c r="K785" s="110"/>
    </row>
    <row r="786" spans="1:15" ht="15" customHeight="1" outlineLevel="1" x14ac:dyDescent="0.2">
      <c r="A786" s="311" t="s">
        <v>461</v>
      </c>
      <c r="B786" s="102" t="s">
        <v>555</v>
      </c>
      <c r="C786" s="103" t="s">
        <v>20</v>
      </c>
      <c r="D786" s="104">
        <f t="shared" ref="D786:K786" si="207">SUM(D787)</f>
        <v>4600</v>
      </c>
      <c r="E786" s="104">
        <f t="shared" si="207"/>
        <v>4600</v>
      </c>
      <c r="F786" s="117">
        <f t="shared" si="207"/>
        <v>0</v>
      </c>
      <c r="G786" s="117">
        <f t="shared" si="207"/>
        <v>0</v>
      </c>
      <c r="H786" s="104">
        <f t="shared" si="207"/>
        <v>4567.71</v>
      </c>
      <c r="I786" s="104">
        <f t="shared" si="207"/>
        <v>4567.71</v>
      </c>
      <c r="J786" s="117">
        <f t="shared" si="207"/>
        <v>0</v>
      </c>
      <c r="K786" s="117">
        <f t="shared" si="207"/>
        <v>0</v>
      </c>
    </row>
    <row r="787" spans="1:15" ht="15" customHeight="1" outlineLevel="1" x14ac:dyDescent="0.2">
      <c r="A787" s="311"/>
      <c r="B787" s="97" t="s">
        <v>341</v>
      </c>
      <c r="C787" s="98"/>
      <c r="D787" s="99">
        <f>SUM(D788:D789)</f>
        <v>4600</v>
      </c>
      <c r="E787" s="99">
        <f>SUM(E788:E789)</f>
        <v>4600</v>
      </c>
      <c r="F787" s="134"/>
      <c r="G787" s="134"/>
      <c r="H787" s="99">
        <f>SUM(H788:H789)</f>
        <v>4567.71</v>
      </c>
      <c r="I787" s="99">
        <f>SUM(I788:I789)</f>
        <v>4567.71</v>
      </c>
      <c r="J787" s="99"/>
      <c r="K787" s="99"/>
    </row>
    <row r="788" spans="1:15" outlineLevel="1" x14ac:dyDescent="0.2">
      <c r="A788" s="311"/>
      <c r="B788" s="223" t="s">
        <v>372</v>
      </c>
      <c r="C788" s="109"/>
      <c r="D788" s="110">
        <f>SUM(G788+E788)</f>
        <v>3100</v>
      </c>
      <c r="E788" s="110">
        <v>3100</v>
      </c>
      <c r="F788" s="122"/>
      <c r="G788" s="122"/>
      <c r="H788" s="110">
        <f>SUM(K788+I788)</f>
        <v>3069.62</v>
      </c>
      <c r="I788" s="110">
        <v>3069.62</v>
      </c>
      <c r="J788" s="110"/>
      <c r="K788" s="110"/>
    </row>
    <row r="789" spans="1:15" outlineLevel="1" x14ac:dyDescent="0.2">
      <c r="A789" s="311"/>
      <c r="B789" s="223" t="s">
        <v>561</v>
      </c>
      <c r="C789" s="109"/>
      <c r="D789" s="110">
        <f>SUM(G789+E789)</f>
        <v>1500</v>
      </c>
      <c r="E789" s="110">
        <v>1500</v>
      </c>
      <c r="F789" s="122"/>
      <c r="G789" s="122"/>
      <c r="H789" s="110">
        <f>SUM(K789+I789)</f>
        <v>1498.09</v>
      </c>
      <c r="I789" s="110">
        <v>1498.09</v>
      </c>
      <c r="J789" s="110"/>
      <c r="K789" s="110"/>
    </row>
    <row r="790" spans="1:15" x14ac:dyDescent="0.2">
      <c r="A790" s="353" t="s">
        <v>6</v>
      </c>
      <c r="B790" s="100" t="s">
        <v>580</v>
      </c>
      <c r="C790" s="100">
        <v>10</v>
      </c>
      <c r="D790" s="101">
        <f t="shared" ref="D790:K790" si="208">SUM(D791+D792+D793)</f>
        <v>395200</v>
      </c>
      <c r="E790" s="101">
        <f t="shared" si="208"/>
        <v>395200</v>
      </c>
      <c r="F790" s="101">
        <f t="shared" si="208"/>
        <v>245600</v>
      </c>
      <c r="G790" s="125">
        <f t="shared" si="208"/>
        <v>0</v>
      </c>
      <c r="H790" s="101">
        <f t="shared" si="208"/>
        <v>394526.73</v>
      </c>
      <c r="I790" s="101">
        <f t="shared" si="208"/>
        <v>394526.73</v>
      </c>
      <c r="J790" s="101">
        <f t="shared" si="208"/>
        <v>245635.28</v>
      </c>
      <c r="K790" s="125">
        <f t="shared" si="208"/>
        <v>0</v>
      </c>
    </row>
    <row r="791" spans="1:15" ht="15" customHeight="1" x14ac:dyDescent="0.2">
      <c r="A791" s="354"/>
      <c r="B791" s="97" t="s">
        <v>336</v>
      </c>
      <c r="C791" s="97"/>
      <c r="D791" s="99">
        <f>SUM(G791+E791)</f>
        <v>383500</v>
      </c>
      <c r="E791" s="99">
        <v>383500</v>
      </c>
      <c r="F791" s="99">
        <v>245100</v>
      </c>
      <c r="G791" s="134"/>
      <c r="H791" s="99">
        <f>SUM(K791+I791)</f>
        <v>383500</v>
      </c>
      <c r="I791" s="99">
        <v>383500</v>
      </c>
      <c r="J791" s="99">
        <v>245102.78</v>
      </c>
      <c r="K791" s="99"/>
    </row>
    <row r="792" spans="1:15" ht="15" customHeight="1" x14ac:dyDescent="0.2">
      <c r="A792" s="354"/>
      <c r="B792" s="97" t="s">
        <v>340</v>
      </c>
      <c r="C792" s="97"/>
      <c r="D792" s="99">
        <f>SUM(G792+E792)</f>
        <v>11000</v>
      </c>
      <c r="E792" s="99">
        <v>11000</v>
      </c>
      <c r="F792" s="99"/>
      <c r="G792" s="134"/>
      <c r="H792" s="99">
        <f>SUM(K792+I792)</f>
        <v>10329.26</v>
      </c>
      <c r="I792" s="99">
        <v>10329.26</v>
      </c>
      <c r="J792" s="99"/>
      <c r="K792" s="99"/>
    </row>
    <row r="793" spans="1:15" ht="15" customHeight="1" x14ac:dyDescent="0.2">
      <c r="A793" s="351"/>
      <c r="B793" s="97" t="s">
        <v>339</v>
      </c>
      <c r="C793" s="97"/>
      <c r="D793" s="99">
        <f>SUM(G793+E793)</f>
        <v>700</v>
      </c>
      <c r="E793" s="99">
        <v>700</v>
      </c>
      <c r="F793" s="99">
        <v>500</v>
      </c>
      <c r="G793" s="134"/>
      <c r="H793" s="99">
        <f>SUM(K793+I793)</f>
        <v>697.47</v>
      </c>
      <c r="I793" s="99">
        <v>697.47</v>
      </c>
      <c r="J793" s="99">
        <v>532.5</v>
      </c>
      <c r="K793" s="99"/>
    </row>
    <row r="794" spans="1:15" ht="15" customHeight="1" x14ac:dyDescent="0.2">
      <c r="A794" s="312" t="s">
        <v>7</v>
      </c>
      <c r="B794" s="100" t="s">
        <v>379</v>
      </c>
      <c r="C794" s="123" t="s">
        <v>20</v>
      </c>
      <c r="D794" s="101">
        <f t="shared" ref="D794:K794" si="209">SUM(D796+D795+D797)</f>
        <v>645100</v>
      </c>
      <c r="E794" s="101">
        <f t="shared" si="209"/>
        <v>641700</v>
      </c>
      <c r="F794" s="101">
        <f t="shared" si="209"/>
        <v>329800</v>
      </c>
      <c r="G794" s="101">
        <f t="shared" si="209"/>
        <v>3400</v>
      </c>
      <c r="H794" s="101">
        <f t="shared" si="209"/>
        <v>572464.48</v>
      </c>
      <c r="I794" s="101">
        <f t="shared" si="209"/>
        <v>569076.47999999998</v>
      </c>
      <c r="J794" s="101">
        <f t="shared" si="209"/>
        <v>321996.38</v>
      </c>
      <c r="K794" s="101">
        <f t="shared" si="209"/>
        <v>3388</v>
      </c>
      <c r="N794" s="83"/>
      <c r="O794" s="83"/>
    </row>
    <row r="795" spans="1:15" ht="15" customHeight="1" x14ac:dyDescent="0.2">
      <c r="A795" s="318"/>
      <c r="B795" s="97" t="s">
        <v>336</v>
      </c>
      <c r="C795" s="98"/>
      <c r="D795" s="99">
        <f>SUM(G795+E795)</f>
        <v>496700</v>
      </c>
      <c r="E795" s="99">
        <v>493300</v>
      </c>
      <c r="F795" s="99">
        <v>327000</v>
      </c>
      <c r="G795" s="242">
        <v>3400</v>
      </c>
      <c r="H795" s="99">
        <f>SUM(K795+I795)</f>
        <v>485344.79</v>
      </c>
      <c r="I795" s="99">
        <v>481956.79</v>
      </c>
      <c r="J795" s="99">
        <v>319206.38</v>
      </c>
      <c r="K795" s="242">
        <v>3388</v>
      </c>
      <c r="N795" s="83"/>
      <c r="O795" s="83"/>
    </row>
    <row r="796" spans="1:15" ht="15" customHeight="1" x14ac:dyDescent="0.2">
      <c r="A796" s="318"/>
      <c r="B796" s="97" t="s">
        <v>340</v>
      </c>
      <c r="C796" s="98"/>
      <c r="D796" s="99">
        <f>SUM(G796+E796)</f>
        <v>144800</v>
      </c>
      <c r="E796" s="99">
        <v>144800</v>
      </c>
      <c r="F796" s="99"/>
      <c r="G796" s="99"/>
      <c r="H796" s="99">
        <f>SUM(K796+I796)</f>
        <v>83465.350000000006</v>
      </c>
      <c r="I796" s="99">
        <v>83465.350000000006</v>
      </c>
      <c r="J796" s="99"/>
      <c r="K796" s="99"/>
      <c r="N796" s="83"/>
      <c r="O796" s="83"/>
    </row>
    <row r="797" spans="1:15" ht="15" customHeight="1" x14ac:dyDescent="0.2">
      <c r="A797" s="313"/>
      <c r="B797" s="97" t="s">
        <v>339</v>
      </c>
      <c r="C797" s="98"/>
      <c r="D797" s="99">
        <f>SUM(G797+E797)</f>
        <v>3600</v>
      </c>
      <c r="E797" s="99">
        <v>3600</v>
      </c>
      <c r="F797" s="99">
        <v>2800</v>
      </c>
      <c r="G797" s="99"/>
      <c r="H797" s="99">
        <f>SUM(K797+I797)</f>
        <v>3654.34</v>
      </c>
      <c r="I797" s="99">
        <v>3654.34</v>
      </c>
      <c r="J797" s="99">
        <v>2790</v>
      </c>
      <c r="K797" s="99"/>
      <c r="N797" s="83"/>
      <c r="O797" s="83"/>
    </row>
    <row r="798" spans="1:15" ht="16.5" customHeight="1" x14ac:dyDescent="0.2">
      <c r="A798" s="315" t="s">
        <v>581</v>
      </c>
      <c r="B798" s="315"/>
      <c r="C798" s="155"/>
      <c r="D798" s="157">
        <f t="shared" ref="D798:K798" si="210">SUM(D799:D804)</f>
        <v>3454200</v>
      </c>
      <c r="E798" s="157">
        <f t="shared" si="210"/>
        <v>3440300</v>
      </c>
      <c r="F798" s="157">
        <f t="shared" si="210"/>
        <v>700200</v>
      </c>
      <c r="G798" s="157">
        <f t="shared" si="210"/>
        <v>13900</v>
      </c>
      <c r="H798" s="157">
        <f t="shared" si="210"/>
        <v>2974817.4499999997</v>
      </c>
      <c r="I798" s="157">
        <f t="shared" si="210"/>
        <v>2965621.4499999997</v>
      </c>
      <c r="J798" s="157">
        <f t="shared" si="210"/>
        <v>688414.25999999989</v>
      </c>
      <c r="K798" s="157">
        <f t="shared" si="210"/>
        <v>9196</v>
      </c>
      <c r="N798" s="83"/>
      <c r="O798" s="83"/>
    </row>
    <row r="799" spans="1:15" ht="15" customHeight="1" x14ac:dyDescent="0.2">
      <c r="A799" s="331"/>
      <c r="B799" s="102" t="s">
        <v>437</v>
      </c>
      <c r="C799" s="102"/>
      <c r="D799" s="104">
        <f t="shared" ref="D799:K799" si="211">SUM(D706+D739+D791+D795)</f>
        <v>2827700</v>
      </c>
      <c r="E799" s="104">
        <f t="shared" si="211"/>
        <v>2814300</v>
      </c>
      <c r="F799" s="104">
        <f t="shared" si="211"/>
        <v>693500</v>
      </c>
      <c r="G799" s="104">
        <f t="shared" si="211"/>
        <v>13400</v>
      </c>
      <c r="H799" s="104">
        <f t="shared" si="211"/>
        <v>2425843.17</v>
      </c>
      <c r="I799" s="104">
        <f t="shared" si="211"/>
        <v>2416647.17</v>
      </c>
      <c r="J799" s="104">
        <f t="shared" si="211"/>
        <v>684767.44</v>
      </c>
      <c r="K799" s="104">
        <f t="shared" si="211"/>
        <v>9196</v>
      </c>
      <c r="N799" s="83"/>
      <c r="O799" s="83"/>
    </row>
    <row r="800" spans="1:15" ht="15" customHeight="1" x14ac:dyDescent="0.2">
      <c r="A800" s="332"/>
      <c r="B800" s="102" t="s">
        <v>454</v>
      </c>
      <c r="C800" s="102"/>
      <c r="D800" s="104">
        <f>SUM(D707)</f>
        <v>457700</v>
      </c>
      <c r="E800" s="104">
        <f>SUM(E707)</f>
        <v>457700</v>
      </c>
      <c r="F800" s="104"/>
      <c r="G800" s="104"/>
      <c r="H800" s="104">
        <f>SUM(H707)</f>
        <v>446735.06</v>
      </c>
      <c r="I800" s="104">
        <f>SUM(I707)</f>
        <v>446735.06</v>
      </c>
      <c r="J800" s="104"/>
      <c r="K800" s="104"/>
      <c r="N800" s="83"/>
      <c r="O800" s="83"/>
    </row>
    <row r="801" spans="1:15" ht="15" customHeight="1" x14ac:dyDescent="0.2">
      <c r="A801" s="332"/>
      <c r="B801" s="102" t="s">
        <v>340</v>
      </c>
      <c r="C801" s="102"/>
      <c r="D801" s="104">
        <f>SUM(D796+D792)</f>
        <v>155800</v>
      </c>
      <c r="E801" s="104">
        <f>SUM(E796+E792)</f>
        <v>155800</v>
      </c>
      <c r="F801" s="104"/>
      <c r="G801" s="104"/>
      <c r="H801" s="104">
        <f>SUM(H796+H792)</f>
        <v>93794.61</v>
      </c>
      <c r="I801" s="104">
        <f>SUM(I796+I792)</f>
        <v>93794.61</v>
      </c>
      <c r="J801" s="104"/>
      <c r="K801" s="104"/>
      <c r="N801" s="83"/>
      <c r="O801" s="83"/>
    </row>
    <row r="802" spans="1:15" ht="15" customHeight="1" x14ac:dyDescent="0.2">
      <c r="A802" s="332"/>
      <c r="B802" s="102" t="s">
        <v>339</v>
      </c>
      <c r="C802" s="102"/>
      <c r="D802" s="104">
        <f>SUM(D793+D797)</f>
        <v>4300</v>
      </c>
      <c r="E802" s="104">
        <f>SUM(E793+E797)</f>
        <v>4300</v>
      </c>
      <c r="F802" s="104">
        <f>SUM(F793+F797)</f>
        <v>3300</v>
      </c>
      <c r="G802" s="104"/>
      <c r="H802" s="104">
        <f>SUM(H793+H797)</f>
        <v>4351.8100000000004</v>
      </c>
      <c r="I802" s="104">
        <f>SUM(I793+I797)</f>
        <v>4351.8100000000004</v>
      </c>
      <c r="J802" s="104">
        <f>SUM(J793+J797)</f>
        <v>3322.5</v>
      </c>
      <c r="K802" s="104"/>
      <c r="N802" s="83"/>
      <c r="O802" s="83"/>
    </row>
    <row r="803" spans="1:15" ht="15" customHeight="1" x14ac:dyDescent="0.2">
      <c r="A803" s="332"/>
      <c r="B803" s="102" t="s">
        <v>558</v>
      </c>
      <c r="C803" s="102"/>
      <c r="D803" s="104">
        <v>5000</v>
      </c>
      <c r="E803" s="104">
        <v>4500</v>
      </c>
      <c r="F803" s="104">
        <v>3400</v>
      </c>
      <c r="G803" s="104">
        <v>500</v>
      </c>
      <c r="H803" s="104">
        <v>424.79</v>
      </c>
      <c r="I803" s="104">
        <v>424.79</v>
      </c>
      <c r="J803" s="104">
        <v>324.32</v>
      </c>
      <c r="K803" s="104"/>
    </row>
    <row r="804" spans="1:15" ht="15" customHeight="1" x14ac:dyDescent="0.2">
      <c r="A804" s="332"/>
      <c r="B804" s="165" t="s">
        <v>559</v>
      </c>
      <c r="C804" s="165"/>
      <c r="D804" s="167">
        <f>SUM(D709)</f>
        <v>3700</v>
      </c>
      <c r="E804" s="167">
        <f>SUM(E709)</f>
        <v>3700</v>
      </c>
      <c r="F804" s="167"/>
      <c r="G804" s="167"/>
      <c r="H804" s="167">
        <f>SUM(H709)</f>
        <v>3668.01</v>
      </c>
      <c r="I804" s="167">
        <f>SUM(I709)</f>
        <v>3668.01</v>
      </c>
      <c r="J804" s="167"/>
      <c r="K804" s="167"/>
    </row>
    <row r="805" spans="1:15" ht="18" customHeight="1" x14ac:dyDescent="0.2">
      <c r="A805" s="319" t="s">
        <v>582</v>
      </c>
      <c r="B805" s="319"/>
      <c r="C805" s="319"/>
      <c r="D805" s="319"/>
      <c r="E805" s="319"/>
      <c r="F805" s="319"/>
      <c r="G805" s="319"/>
      <c r="H805" s="319"/>
      <c r="I805" s="319"/>
      <c r="J805" s="319"/>
      <c r="K805" s="319"/>
    </row>
    <row r="806" spans="1:15" x14ac:dyDescent="0.2">
      <c r="A806" s="351" t="s">
        <v>4</v>
      </c>
      <c r="B806" s="93" t="s">
        <v>337</v>
      </c>
      <c r="C806" s="94" t="s">
        <v>23</v>
      </c>
      <c r="D806" s="95">
        <f t="shared" ref="D806:K806" si="212">SUM(D807:D808)</f>
        <v>33200</v>
      </c>
      <c r="E806" s="95">
        <f t="shared" si="212"/>
        <v>33200</v>
      </c>
      <c r="F806" s="96">
        <f t="shared" si="212"/>
        <v>0</v>
      </c>
      <c r="G806" s="96">
        <f t="shared" si="212"/>
        <v>0</v>
      </c>
      <c r="H806" s="95">
        <f t="shared" si="212"/>
        <v>33168.639999999999</v>
      </c>
      <c r="I806" s="95">
        <f t="shared" si="212"/>
        <v>33168.639999999999</v>
      </c>
      <c r="J806" s="96">
        <f t="shared" si="212"/>
        <v>0</v>
      </c>
      <c r="K806" s="96">
        <f t="shared" si="212"/>
        <v>0</v>
      </c>
    </row>
    <row r="807" spans="1:15" ht="15" customHeight="1" x14ac:dyDescent="0.2">
      <c r="A807" s="352"/>
      <c r="B807" s="97" t="s">
        <v>336</v>
      </c>
      <c r="C807" s="98"/>
      <c r="D807" s="99">
        <f>SUM(G807+E807)</f>
        <v>20000</v>
      </c>
      <c r="E807" s="99">
        <v>20000</v>
      </c>
      <c r="F807" s="132"/>
      <c r="G807" s="132"/>
      <c r="H807" s="99">
        <f>SUM(K807+I807)</f>
        <v>19968.64</v>
      </c>
      <c r="I807" s="99">
        <v>19968.64</v>
      </c>
      <c r="J807" s="99"/>
      <c r="K807" s="99"/>
    </row>
    <row r="808" spans="1:15" ht="15" customHeight="1" x14ac:dyDescent="0.2">
      <c r="A808" s="352"/>
      <c r="B808" s="97" t="s">
        <v>583</v>
      </c>
      <c r="C808" s="98"/>
      <c r="D808" s="99">
        <f>SUM(G808+E808)</f>
        <v>13200</v>
      </c>
      <c r="E808" s="99">
        <v>13200</v>
      </c>
      <c r="F808" s="132"/>
      <c r="G808" s="132"/>
      <c r="H808" s="99">
        <f>SUM(K808+I808)</f>
        <v>13200</v>
      </c>
      <c r="I808" s="99">
        <v>13200</v>
      </c>
      <c r="J808" s="99"/>
      <c r="K808" s="99"/>
    </row>
    <row r="809" spans="1:15" x14ac:dyDescent="0.2">
      <c r="A809" s="353" t="s">
        <v>5</v>
      </c>
      <c r="B809" s="100" t="s">
        <v>584</v>
      </c>
      <c r="C809" s="123" t="s">
        <v>23</v>
      </c>
      <c r="D809" s="101">
        <f t="shared" ref="D809:K809" si="213">SUM(D811+D810+D814)</f>
        <v>139000</v>
      </c>
      <c r="E809" s="101">
        <f t="shared" si="213"/>
        <v>139000</v>
      </c>
      <c r="F809" s="101">
        <f t="shared" si="213"/>
        <v>91500</v>
      </c>
      <c r="G809" s="125">
        <f t="shared" si="213"/>
        <v>0</v>
      </c>
      <c r="H809" s="101">
        <f t="shared" si="213"/>
        <v>138886.5</v>
      </c>
      <c r="I809" s="101">
        <f t="shared" si="213"/>
        <v>138886.5</v>
      </c>
      <c r="J809" s="101">
        <f t="shared" si="213"/>
        <v>91490</v>
      </c>
      <c r="K809" s="101">
        <f t="shared" si="213"/>
        <v>0</v>
      </c>
    </row>
    <row r="810" spans="1:15" x14ac:dyDescent="0.2">
      <c r="A810" s="354"/>
      <c r="B810" s="97" t="s">
        <v>336</v>
      </c>
      <c r="C810" s="98"/>
      <c r="D810" s="99">
        <f>SUM(G810+E810)</f>
        <v>4800</v>
      </c>
      <c r="E810" s="99">
        <v>4800</v>
      </c>
      <c r="F810" s="99">
        <v>2900</v>
      </c>
      <c r="G810" s="216"/>
      <c r="H810" s="99">
        <f>SUM(K810+I810)</f>
        <v>4668.62</v>
      </c>
      <c r="I810" s="99">
        <v>4668.62</v>
      </c>
      <c r="J810" s="99">
        <v>2900</v>
      </c>
      <c r="K810" s="243"/>
    </row>
    <row r="811" spans="1:15" ht="15" customHeight="1" x14ac:dyDescent="0.2">
      <c r="A811" s="354"/>
      <c r="B811" s="97" t="s">
        <v>351</v>
      </c>
      <c r="C811" s="98"/>
      <c r="D811" s="99">
        <f>SUM(D812:D813)</f>
        <v>134100</v>
      </c>
      <c r="E811" s="99">
        <f>SUM(E812:E813)</f>
        <v>134100</v>
      </c>
      <c r="F811" s="99">
        <f>SUM(F812:F813)</f>
        <v>88500</v>
      </c>
      <c r="G811" s="134"/>
      <c r="H811" s="99">
        <f>SUM(H812:H813)</f>
        <v>134100</v>
      </c>
      <c r="I811" s="99">
        <f>SUM(I812:I813)</f>
        <v>134100</v>
      </c>
      <c r="J811" s="99">
        <f>SUM(J812:J813)</f>
        <v>88500</v>
      </c>
      <c r="K811" s="99"/>
    </row>
    <row r="812" spans="1:15" ht="12.75" customHeight="1" x14ac:dyDescent="0.2">
      <c r="A812" s="354"/>
      <c r="B812" s="223" t="s">
        <v>585</v>
      </c>
      <c r="C812" s="109"/>
      <c r="D812" s="110">
        <f>SUM(G812+E812)</f>
        <v>58200</v>
      </c>
      <c r="E812" s="110">
        <v>58200</v>
      </c>
      <c r="F812" s="110">
        <v>35800</v>
      </c>
      <c r="G812" s="134"/>
      <c r="H812" s="110">
        <f>SUM(K812+I812)</f>
        <v>58200</v>
      </c>
      <c r="I812" s="110">
        <v>58200</v>
      </c>
      <c r="J812" s="110">
        <v>35800</v>
      </c>
      <c r="K812" s="99"/>
    </row>
    <row r="813" spans="1:15" ht="12.75" customHeight="1" x14ac:dyDescent="0.2">
      <c r="A813" s="354"/>
      <c r="B813" s="223" t="s">
        <v>586</v>
      </c>
      <c r="C813" s="109"/>
      <c r="D813" s="110">
        <f>SUM(G813+E813)</f>
        <v>75900</v>
      </c>
      <c r="E813" s="110">
        <v>75900</v>
      </c>
      <c r="F813" s="110">
        <v>52700</v>
      </c>
      <c r="G813" s="134"/>
      <c r="H813" s="110">
        <f>SUM(K813+I813)</f>
        <v>75900</v>
      </c>
      <c r="I813" s="110">
        <v>75900</v>
      </c>
      <c r="J813" s="110">
        <v>52700</v>
      </c>
      <c r="K813" s="99"/>
    </row>
    <row r="814" spans="1:15" ht="15" customHeight="1" x14ac:dyDescent="0.2">
      <c r="A814" s="351"/>
      <c r="B814" s="97" t="s">
        <v>339</v>
      </c>
      <c r="C814" s="109"/>
      <c r="D814" s="99">
        <v>100</v>
      </c>
      <c r="E814" s="99">
        <v>100</v>
      </c>
      <c r="F814" s="99">
        <v>100</v>
      </c>
      <c r="G814" s="134"/>
      <c r="H814" s="132">
        <f>SUM(K814+I814)</f>
        <v>117.88</v>
      </c>
      <c r="I814" s="99">
        <v>117.88</v>
      </c>
      <c r="J814" s="99">
        <v>90</v>
      </c>
      <c r="K814" s="99"/>
    </row>
    <row r="815" spans="1:15" ht="16.5" customHeight="1" x14ac:dyDescent="0.2">
      <c r="A815" s="315" t="s">
        <v>587</v>
      </c>
      <c r="B815" s="315"/>
      <c r="C815" s="155"/>
      <c r="D815" s="157">
        <f t="shared" ref="D815:K815" si="214">SUM(D816:D819)</f>
        <v>172200</v>
      </c>
      <c r="E815" s="157">
        <f t="shared" si="214"/>
        <v>172200</v>
      </c>
      <c r="F815" s="157">
        <f t="shared" si="214"/>
        <v>91500</v>
      </c>
      <c r="G815" s="219">
        <f t="shared" si="214"/>
        <v>0</v>
      </c>
      <c r="H815" s="157">
        <f t="shared" si="214"/>
        <v>172055.14</v>
      </c>
      <c r="I815" s="157">
        <f t="shared" si="214"/>
        <v>172055.14</v>
      </c>
      <c r="J815" s="157">
        <f t="shared" si="214"/>
        <v>91490</v>
      </c>
      <c r="K815" s="157">
        <f t="shared" si="214"/>
        <v>0</v>
      </c>
    </row>
    <row r="816" spans="1:15" ht="15" customHeight="1" x14ac:dyDescent="0.2">
      <c r="A816" s="317"/>
      <c r="B816" s="102" t="s">
        <v>437</v>
      </c>
      <c r="C816" s="102"/>
      <c r="D816" s="104">
        <f>SUM(D810+D807)</f>
        <v>24800</v>
      </c>
      <c r="E816" s="104">
        <f>SUM(E810+E807)</f>
        <v>24800</v>
      </c>
      <c r="F816" s="104">
        <f>SUM(F810+F807)</f>
        <v>2900</v>
      </c>
      <c r="G816" s="118"/>
      <c r="H816" s="104">
        <f>SUM(H810+H807)</f>
        <v>24637.26</v>
      </c>
      <c r="I816" s="104">
        <f>SUM(I810+I807)</f>
        <v>24637.26</v>
      </c>
      <c r="J816" s="104">
        <f>SUM(J810+J807)</f>
        <v>2900</v>
      </c>
      <c r="K816" s="104"/>
    </row>
    <row r="817" spans="1:11" ht="15" customHeight="1" x14ac:dyDescent="0.2">
      <c r="A817" s="350"/>
      <c r="B817" s="102" t="s">
        <v>583</v>
      </c>
      <c r="C817" s="102"/>
      <c r="D817" s="104">
        <f>SUM(D808)</f>
        <v>13200</v>
      </c>
      <c r="E817" s="104">
        <f>SUM(E808)</f>
        <v>13200</v>
      </c>
      <c r="F817" s="104"/>
      <c r="G817" s="118"/>
      <c r="H817" s="104">
        <f>SUM(H808)</f>
        <v>13200</v>
      </c>
      <c r="I817" s="104">
        <f>SUM(I808)</f>
        <v>13200</v>
      </c>
      <c r="J817" s="104"/>
      <c r="K817" s="104"/>
    </row>
    <row r="818" spans="1:11" ht="15" customHeight="1" x14ac:dyDescent="0.2">
      <c r="A818" s="350"/>
      <c r="B818" s="102" t="s">
        <v>338</v>
      </c>
      <c r="C818" s="102"/>
      <c r="D818" s="104">
        <f>SUM(D811)</f>
        <v>134100</v>
      </c>
      <c r="E818" s="104">
        <f>SUM(E811)</f>
        <v>134100</v>
      </c>
      <c r="F818" s="104">
        <f>SUM(F811)</f>
        <v>88500</v>
      </c>
      <c r="G818" s="118"/>
      <c r="H818" s="104">
        <f>SUM(H811)</f>
        <v>134100</v>
      </c>
      <c r="I818" s="104">
        <f>SUM(I811)</f>
        <v>134100</v>
      </c>
      <c r="J818" s="104">
        <f>SUM(J811)</f>
        <v>88500</v>
      </c>
      <c r="K818" s="104"/>
    </row>
    <row r="819" spans="1:11" ht="15" customHeight="1" x14ac:dyDescent="0.2">
      <c r="A819" s="350"/>
      <c r="B819" s="165" t="s">
        <v>339</v>
      </c>
      <c r="C819" s="165"/>
      <c r="D819" s="167">
        <f>SUM(D814)</f>
        <v>100</v>
      </c>
      <c r="E819" s="167">
        <f>SUM(E814)</f>
        <v>100</v>
      </c>
      <c r="F819" s="167">
        <f>SUM(F814)</f>
        <v>100</v>
      </c>
      <c r="G819" s="166"/>
      <c r="H819" s="167">
        <f>SUM(H814)</f>
        <v>117.88</v>
      </c>
      <c r="I819" s="167">
        <f>SUM(I814)</f>
        <v>117.88</v>
      </c>
      <c r="J819" s="167">
        <f>SUM(J814)</f>
        <v>90</v>
      </c>
      <c r="K819" s="167"/>
    </row>
    <row r="820" spans="1:11" ht="18" customHeight="1" x14ac:dyDescent="0.2">
      <c r="A820" s="319" t="s">
        <v>588</v>
      </c>
      <c r="B820" s="319"/>
      <c r="C820" s="319"/>
      <c r="D820" s="319"/>
      <c r="E820" s="319"/>
      <c r="F820" s="319"/>
      <c r="G820" s="319"/>
      <c r="H820" s="319"/>
      <c r="I820" s="319"/>
      <c r="J820" s="319"/>
      <c r="K820" s="319"/>
    </row>
    <row r="821" spans="1:11" x14ac:dyDescent="0.2">
      <c r="A821" s="351" t="s">
        <v>4</v>
      </c>
      <c r="B821" s="93" t="s">
        <v>337</v>
      </c>
      <c r="C821" s="94" t="s">
        <v>21</v>
      </c>
      <c r="D821" s="95">
        <f t="shared" ref="D821:K821" si="215">SUM(D827+D822)</f>
        <v>182300</v>
      </c>
      <c r="E821" s="95">
        <f t="shared" si="215"/>
        <v>160200</v>
      </c>
      <c r="F821" s="95">
        <f t="shared" si="215"/>
        <v>2200</v>
      </c>
      <c r="G821" s="95">
        <f t="shared" si="215"/>
        <v>22100</v>
      </c>
      <c r="H821" s="95">
        <f t="shared" si="215"/>
        <v>157329.09</v>
      </c>
      <c r="I821" s="95">
        <f t="shared" si="215"/>
        <v>136374.39999999999</v>
      </c>
      <c r="J821" s="95">
        <f t="shared" si="215"/>
        <v>2187.4499999999998</v>
      </c>
      <c r="K821" s="95">
        <f t="shared" si="215"/>
        <v>20954.689999999999</v>
      </c>
    </row>
    <row r="822" spans="1:11" ht="15" customHeight="1" x14ac:dyDescent="0.2">
      <c r="A822" s="352"/>
      <c r="B822" s="97" t="s">
        <v>341</v>
      </c>
      <c r="C822" s="98"/>
      <c r="D822" s="99">
        <f t="shared" ref="D822:K822" si="216">SUM(D823:D825)</f>
        <v>64500</v>
      </c>
      <c r="E822" s="99">
        <f t="shared" si="216"/>
        <v>63000</v>
      </c>
      <c r="F822" s="99">
        <f t="shared" si="216"/>
        <v>2200</v>
      </c>
      <c r="G822" s="99">
        <f t="shared" si="216"/>
        <v>1500</v>
      </c>
      <c r="H822" s="99">
        <f t="shared" si="216"/>
        <v>50786.890000000007</v>
      </c>
      <c r="I822" s="99">
        <f t="shared" si="216"/>
        <v>49298.590000000004</v>
      </c>
      <c r="J822" s="99">
        <f t="shared" si="216"/>
        <v>2187.4499999999998</v>
      </c>
      <c r="K822" s="99">
        <f t="shared" si="216"/>
        <v>1488.3</v>
      </c>
    </row>
    <row r="823" spans="1:11" ht="12.75" customHeight="1" x14ac:dyDescent="0.2">
      <c r="A823" s="352"/>
      <c r="B823" s="223" t="s">
        <v>589</v>
      </c>
      <c r="C823" s="109"/>
      <c r="D823" s="110">
        <f>SUM(G823+E823)</f>
        <v>9000</v>
      </c>
      <c r="E823" s="110">
        <v>9000</v>
      </c>
      <c r="F823" s="110"/>
      <c r="G823" s="110"/>
      <c r="H823" s="110">
        <f>SUM(K823+I823)</f>
        <v>8082.01</v>
      </c>
      <c r="I823" s="110">
        <v>8082.01</v>
      </c>
      <c r="J823" s="110"/>
      <c r="K823" s="110"/>
    </row>
    <row r="824" spans="1:11" ht="12.75" customHeight="1" x14ac:dyDescent="0.2">
      <c r="A824" s="352"/>
      <c r="B824" s="223" t="s">
        <v>590</v>
      </c>
      <c r="C824" s="109"/>
      <c r="D824" s="110">
        <f>SUM(G824+E824)</f>
        <v>52000</v>
      </c>
      <c r="E824" s="110">
        <v>52000</v>
      </c>
      <c r="F824" s="110">
        <v>2200</v>
      </c>
      <c r="G824" s="110"/>
      <c r="H824" s="110">
        <f>SUM(K824+I824)</f>
        <v>40096.58</v>
      </c>
      <c r="I824" s="110">
        <v>40096.58</v>
      </c>
      <c r="J824" s="110">
        <v>2187.4499999999998</v>
      </c>
      <c r="K824" s="110"/>
    </row>
    <row r="825" spans="1:11" ht="12.75" customHeight="1" x14ac:dyDescent="0.2">
      <c r="A825" s="352"/>
      <c r="B825" s="223" t="s">
        <v>591</v>
      </c>
      <c r="C825" s="109"/>
      <c r="D825" s="110">
        <f>SUM(G825+E825)</f>
        <v>3500</v>
      </c>
      <c r="E825" s="110">
        <v>2000</v>
      </c>
      <c r="F825" s="110"/>
      <c r="G825" s="110">
        <v>1500</v>
      </c>
      <c r="H825" s="110">
        <f>SUM(K825+I825)</f>
        <v>2608.3000000000002</v>
      </c>
      <c r="I825" s="110">
        <v>1120</v>
      </c>
      <c r="J825" s="110"/>
      <c r="K825" s="110">
        <v>1488.3</v>
      </c>
    </row>
    <row r="826" spans="1:11" ht="15" customHeight="1" x14ac:dyDescent="0.2">
      <c r="A826" s="352"/>
      <c r="B826" s="97" t="s">
        <v>338</v>
      </c>
      <c r="C826" s="109"/>
      <c r="D826" s="99">
        <f>SUM(G826+E826)</f>
        <v>500</v>
      </c>
      <c r="E826" s="99">
        <v>500</v>
      </c>
      <c r="F826" s="110"/>
      <c r="G826" s="110"/>
      <c r="H826" s="99">
        <f>SUM(K826+I826)</f>
        <v>0</v>
      </c>
      <c r="I826" s="99"/>
      <c r="J826" s="110"/>
      <c r="K826" s="110"/>
    </row>
    <row r="827" spans="1:11" ht="15" customHeight="1" x14ac:dyDescent="0.2">
      <c r="A827" s="352"/>
      <c r="B827" s="97" t="s">
        <v>592</v>
      </c>
      <c r="C827" s="98"/>
      <c r="D827" s="99">
        <f>SUM(G827+E827)</f>
        <v>117800</v>
      </c>
      <c r="E827" s="99">
        <v>97200</v>
      </c>
      <c r="F827" s="99"/>
      <c r="G827" s="99">
        <v>20600</v>
      </c>
      <c r="H827" s="99">
        <f>SUM(K827+I827)</f>
        <v>106542.2</v>
      </c>
      <c r="I827" s="99">
        <v>87075.81</v>
      </c>
      <c r="J827" s="99"/>
      <c r="K827" s="99">
        <v>19466.39</v>
      </c>
    </row>
    <row r="828" spans="1:11" ht="16.5" customHeight="1" x14ac:dyDescent="0.2">
      <c r="A828" s="315" t="s">
        <v>593</v>
      </c>
      <c r="B828" s="315"/>
      <c r="C828" s="155"/>
      <c r="D828" s="157">
        <f t="shared" ref="D828:K828" si="217">SUM(D829:D831)</f>
        <v>182800</v>
      </c>
      <c r="E828" s="157">
        <f t="shared" si="217"/>
        <v>160700</v>
      </c>
      <c r="F828" s="157">
        <f t="shared" si="217"/>
        <v>2200</v>
      </c>
      <c r="G828" s="157">
        <f t="shared" si="217"/>
        <v>22100</v>
      </c>
      <c r="H828" s="157">
        <f t="shared" si="217"/>
        <v>157329.09</v>
      </c>
      <c r="I828" s="157">
        <f t="shared" si="217"/>
        <v>136374.39999999999</v>
      </c>
      <c r="J828" s="157">
        <f t="shared" si="217"/>
        <v>2187.4499999999998</v>
      </c>
      <c r="K828" s="157">
        <f t="shared" si="217"/>
        <v>20954.689999999999</v>
      </c>
    </row>
    <row r="829" spans="1:11" ht="15" customHeight="1" x14ac:dyDescent="0.2">
      <c r="A829" s="355"/>
      <c r="B829" s="102" t="s">
        <v>437</v>
      </c>
      <c r="C829" s="102"/>
      <c r="D829" s="104">
        <f t="shared" ref="D829:K829" si="218">SUM(D822)</f>
        <v>64500</v>
      </c>
      <c r="E829" s="104">
        <f t="shared" si="218"/>
        <v>63000</v>
      </c>
      <c r="F829" s="104">
        <f t="shared" si="218"/>
        <v>2200</v>
      </c>
      <c r="G829" s="104">
        <f t="shared" si="218"/>
        <v>1500</v>
      </c>
      <c r="H829" s="104">
        <f t="shared" si="218"/>
        <v>50786.890000000007</v>
      </c>
      <c r="I829" s="104">
        <f t="shared" si="218"/>
        <v>49298.590000000004</v>
      </c>
      <c r="J829" s="104">
        <f t="shared" si="218"/>
        <v>2187.4499999999998</v>
      </c>
      <c r="K829" s="104">
        <f t="shared" si="218"/>
        <v>1488.3</v>
      </c>
    </row>
    <row r="830" spans="1:11" ht="15" customHeight="1" x14ac:dyDescent="0.2">
      <c r="A830" s="355"/>
      <c r="B830" s="102" t="s">
        <v>338</v>
      </c>
      <c r="C830" s="102"/>
      <c r="D830" s="104">
        <f>SUM(D826)</f>
        <v>500</v>
      </c>
      <c r="E830" s="104">
        <f>SUM(E826)</f>
        <v>500</v>
      </c>
      <c r="F830" s="104"/>
      <c r="G830" s="104"/>
      <c r="H830" s="117">
        <f>SUM(H826)</f>
        <v>0</v>
      </c>
      <c r="I830" s="117">
        <f>SUM(I826)</f>
        <v>0</v>
      </c>
      <c r="J830" s="104"/>
      <c r="K830" s="104"/>
    </row>
    <row r="831" spans="1:11" ht="15" customHeight="1" x14ac:dyDescent="0.2">
      <c r="A831" s="356"/>
      <c r="B831" s="165" t="s">
        <v>592</v>
      </c>
      <c r="C831" s="165"/>
      <c r="D831" s="167">
        <f>SUM(D827)</f>
        <v>117800</v>
      </c>
      <c r="E831" s="167">
        <f>SUM(E827)</f>
        <v>97200</v>
      </c>
      <c r="F831" s="167"/>
      <c r="G831" s="167">
        <f>SUM(G827)</f>
        <v>20600</v>
      </c>
      <c r="H831" s="167">
        <f>SUM(H827)</f>
        <v>106542.2</v>
      </c>
      <c r="I831" s="167">
        <f>SUM(I827)</f>
        <v>87075.81</v>
      </c>
      <c r="J831" s="167"/>
      <c r="K831" s="167">
        <f>SUM(K827)</f>
        <v>19466.39</v>
      </c>
    </row>
    <row r="832" spans="1:11" ht="18" customHeight="1" x14ac:dyDescent="0.2">
      <c r="A832" s="357" t="s">
        <v>594</v>
      </c>
      <c r="B832" s="357"/>
      <c r="C832" s="357"/>
      <c r="D832" s="357"/>
      <c r="E832" s="357"/>
      <c r="F832" s="357"/>
      <c r="G832" s="357"/>
      <c r="H832" s="357"/>
      <c r="I832" s="357"/>
      <c r="J832" s="357"/>
      <c r="K832" s="357"/>
    </row>
    <row r="833" spans="1:12" ht="15" customHeight="1" x14ac:dyDescent="0.2">
      <c r="A833" s="318" t="s">
        <v>4</v>
      </c>
      <c r="B833" s="93" t="s">
        <v>337</v>
      </c>
      <c r="C833" s="94"/>
      <c r="D833" s="95">
        <f t="shared" ref="D833:K833" si="219">SUM(D834+D840)</f>
        <v>462400</v>
      </c>
      <c r="E833" s="95">
        <f t="shared" si="219"/>
        <v>452400</v>
      </c>
      <c r="F833" s="96">
        <f t="shared" si="219"/>
        <v>0</v>
      </c>
      <c r="G833" s="95">
        <f t="shared" si="219"/>
        <v>10000</v>
      </c>
      <c r="H833" s="95">
        <f t="shared" si="219"/>
        <v>447781.74</v>
      </c>
      <c r="I833" s="95">
        <f t="shared" si="219"/>
        <v>437911.24</v>
      </c>
      <c r="J833" s="95">
        <f t="shared" si="219"/>
        <v>0</v>
      </c>
      <c r="K833" s="95">
        <f t="shared" si="219"/>
        <v>9870.5</v>
      </c>
    </row>
    <row r="834" spans="1:12" ht="15" customHeight="1" x14ac:dyDescent="0.2">
      <c r="A834" s="312"/>
      <c r="B834" s="97" t="s">
        <v>341</v>
      </c>
      <c r="C834" s="98"/>
      <c r="D834" s="99">
        <f>SUM(D835:D839)</f>
        <v>47400</v>
      </c>
      <c r="E834" s="99">
        <f>SUM(E835:E839)</f>
        <v>37400</v>
      </c>
      <c r="F834" s="132"/>
      <c r="G834" s="99">
        <f>SUM(G835:G839)</f>
        <v>10000</v>
      </c>
      <c r="H834" s="99">
        <f>SUM(H835:H839)</f>
        <v>32781.74</v>
      </c>
      <c r="I834" s="99">
        <f>SUM(I835:I839)</f>
        <v>22911.24</v>
      </c>
      <c r="J834" s="99"/>
      <c r="K834" s="99">
        <f>SUM(K835:K839)</f>
        <v>9870.5</v>
      </c>
    </row>
    <row r="835" spans="1:12" ht="12.75" customHeight="1" x14ac:dyDescent="0.2">
      <c r="A835" s="312"/>
      <c r="B835" s="175" t="s">
        <v>595</v>
      </c>
      <c r="C835" s="109" t="s">
        <v>18</v>
      </c>
      <c r="D835" s="110">
        <f t="shared" ref="D835:D840" si="220">SUM(G835+E835)</f>
        <v>20000</v>
      </c>
      <c r="E835" s="110">
        <v>20000</v>
      </c>
      <c r="F835" s="121"/>
      <c r="G835" s="110"/>
      <c r="H835" s="110">
        <f t="shared" ref="H835:H840" si="221">SUM(K835+I835)</f>
        <v>13324.81</v>
      </c>
      <c r="I835" s="110">
        <v>13324.81</v>
      </c>
      <c r="J835" s="110"/>
      <c r="K835" s="110"/>
    </row>
    <row r="836" spans="1:12" ht="12.75" customHeight="1" x14ac:dyDescent="0.2">
      <c r="A836" s="312"/>
      <c r="B836" s="175" t="s">
        <v>596</v>
      </c>
      <c r="C836" s="109" t="s">
        <v>18</v>
      </c>
      <c r="D836" s="110">
        <f t="shared" si="220"/>
        <v>9800</v>
      </c>
      <c r="E836" s="110">
        <v>400</v>
      </c>
      <c r="F836" s="121"/>
      <c r="G836" s="110">
        <v>9400</v>
      </c>
      <c r="H836" s="110">
        <f t="shared" si="221"/>
        <v>9375</v>
      </c>
      <c r="I836" s="110"/>
      <c r="J836" s="110"/>
      <c r="K836" s="110">
        <v>9375</v>
      </c>
    </row>
    <row r="837" spans="1:12" ht="36" x14ac:dyDescent="0.2">
      <c r="A837" s="312"/>
      <c r="B837" s="244" t="s">
        <v>597</v>
      </c>
      <c r="C837" s="109" t="s">
        <v>18</v>
      </c>
      <c r="D837" s="110">
        <f t="shared" si="220"/>
        <v>8500</v>
      </c>
      <c r="E837" s="110">
        <v>8500</v>
      </c>
      <c r="F837" s="121"/>
      <c r="G837" s="110"/>
      <c r="H837" s="110">
        <f t="shared" si="221"/>
        <v>1093.48</v>
      </c>
      <c r="I837" s="110">
        <v>1093.48</v>
      </c>
      <c r="J837" s="110"/>
      <c r="K837" s="110"/>
    </row>
    <row r="838" spans="1:12" ht="12.75" customHeight="1" x14ac:dyDescent="0.2">
      <c r="A838" s="312"/>
      <c r="B838" s="223" t="s">
        <v>598</v>
      </c>
      <c r="C838" s="109" t="s">
        <v>15</v>
      </c>
      <c r="D838" s="110">
        <f t="shared" si="220"/>
        <v>7000</v>
      </c>
      <c r="E838" s="110">
        <v>7000</v>
      </c>
      <c r="F838" s="121"/>
      <c r="G838" s="110"/>
      <c r="H838" s="110">
        <f t="shared" si="221"/>
        <v>6999.96</v>
      </c>
      <c r="I838" s="110">
        <v>6999.96</v>
      </c>
      <c r="J838" s="110"/>
      <c r="K838" s="110"/>
    </row>
    <row r="839" spans="1:12" ht="12.75" customHeight="1" x14ac:dyDescent="0.2">
      <c r="A839" s="312"/>
      <c r="B839" s="223" t="s">
        <v>599</v>
      </c>
      <c r="C839" s="109" t="s">
        <v>15</v>
      </c>
      <c r="D839" s="110">
        <f t="shared" si="220"/>
        <v>2100</v>
      </c>
      <c r="E839" s="110">
        <v>1500</v>
      </c>
      <c r="F839" s="121"/>
      <c r="G839" s="110">
        <v>600</v>
      </c>
      <c r="H839" s="110">
        <f t="shared" si="221"/>
        <v>1988.49</v>
      </c>
      <c r="I839" s="110">
        <v>1492.99</v>
      </c>
      <c r="J839" s="110"/>
      <c r="K839" s="110">
        <v>495.5</v>
      </c>
    </row>
    <row r="840" spans="1:12" ht="15" customHeight="1" x14ac:dyDescent="0.2">
      <c r="A840" s="312"/>
      <c r="B840" s="97" t="s">
        <v>338</v>
      </c>
      <c r="C840" s="98" t="s">
        <v>18</v>
      </c>
      <c r="D840" s="99">
        <f t="shared" si="220"/>
        <v>415000</v>
      </c>
      <c r="E840" s="99">
        <v>415000</v>
      </c>
      <c r="F840" s="132"/>
      <c r="G840" s="110"/>
      <c r="H840" s="99">
        <f t="shared" si="221"/>
        <v>415000</v>
      </c>
      <c r="I840" s="99">
        <v>415000</v>
      </c>
      <c r="J840" s="99"/>
      <c r="K840" s="110"/>
    </row>
    <row r="841" spans="1:12" ht="16.5" customHeight="1" x14ac:dyDescent="0.2">
      <c r="A841" s="315" t="s">
        <v>600</v>
      </c>
      <c r="B841" s="315"/>
      <c r="C841" s="155"/>
      <c r="D841" s="157">
        <f t="shared" ref="D841:K841" si="222">SUM(D842:D843)</f>
        <v>462400</v>
      </c>
      <c r="E841" s="157">
        <f t="shared" si="222"/>
        <v>452400</v>
      </c>
      <c r="F841" s="219">
        <f t="shared" si="222"/>
        <v>0</v>
      </c>
      <c r="G841" s="157">
        <f t="shared" si="222"/>
        <v>10000</v>
      </c>
      <c r="H841" s="157">
        <f t="shared" si="222"/>
        <v>447781.74</v>
      </c>
      <c r="I841" s="157">
        <f t="shared" si="222"/>
        <v>437911.24</v>
      </c>
      <c r="J841" s="157">
        <f t="shared" si="222"/>
        <v>0</v>
      </c>
      <c r="K841" s="157">
        <f t="shared" si="222"/>
        <v>9870.5</v>
      </c>
    </row>
    <row r="842" spans="1:12" ht="15" customHeight="1" x14ac:dyDescent="0.2">
      <c r="A842" s="369"/>
      <c r="B842" s="102" t="s">
        <v>437</v>
      </c>
      <c r="C842" s="102"/>
      <c r="D842" s="104">
        <f>SUM(D834)</f>
        <v>47400</v>
      </c>
      <c r="E842" s="104">
        <f>SUM(E834)</f>
        <v>37400</v>
      </c>
      <c r="F842" s="118"/>
      <c r="G842" s="104">
        <f>SUM(G834)</f>
        <v>10000</v>
      </c>
      <c r="H842" s="104">
        <f>SUM(H834)</f>
        <v>32781.74</v>
      </c>
      <c r="I842" s="104">
        <f>SUM(I834)</f>
        <v>22911.24</v>
      </c>
      <c r="J842" s="104"/>
      <c r="K842" s="104">
        <f>SUM(K834)</f>
        <v>9870.5</v>
      </c>
    </row>
    <row r="843" spans="1:12" ht="15" customHeight="1" x14ac:dyDescent="0.2">
      <c r="A843" s="369"/>
      <c r="B843" s="102" t="s">
        <v>338</v>
      </c>
      <c r="C843" s="103"/>
      <c r="D843" s="104">
        <f>SUM(D840)</f>
        <v>415000</v>
      </c>
      <c r="E843" s="104">
        <f>SUM(E840)</f>
        <v>415000</v>
      </c>
      <c r="F843" s="118"/>
      <c r="G843" s="104"/>
      <c r="H843" s="104">
        <f>SUM(H840)</f>
        <v>415000</v>
      </c>
      <c r="I843" s="104">
        <f>SUM(I840)</f>
        <v>415000</v>
      </c>
      <c r="J843" s="104"/>
      <c r="K843" s="104"/>
    </row>
    <row r="844" spans="1:12" ht="18.75" customHeight="1" x14ac:dyDescent="0.2">
      <c r="A844" s="370" t="s">
        <v>601</v>
      </c>
      <c r="B844" s="370"/>
      <c r="C844" s="75"/>
      <c r="D844" s="87">
        <f t="shared" ref="D844:K844" si="223">SUM(D845:D858)</f>
        <v>28459700</v>
      </c>
      <c r="E844" s="87">
        <f t="shared" si="223"/>
        <v>25413100</v>
      </c>
      <c r="F844" s="87">
        <f t="shared" si="223"/>
        <v>12627200</v>
      </c>
      <c r="G844" s="87">
        <f t="shared" si="223"/>
        <v>3046600</v>
      </c>
      <c r="H844" s="87">
        <f t="shared" si="223"/>
        <v>27402703.629999995</v>
      </c>
      <c r="I844" s="87">
        <f t="shared" si="223"/>
        <v>24431710.5</v>
      </c>
      <c r="J844" s="87">
        <f t="shared" si="223"/>
        <v>12503949.500000002</v>
      </c>
      <c r="K844" s="87">
        <f t="shared" si="223"/>
        <v>2970993.13</v>
      </c>
    </row>
    <row r="845" spans="1:12" ht="15" customHeight="1" x14ac:dyDescent="0.2">
      <c r="A845" s="371"/>
      <c r="B845" s="227" t="s">
        <v>437</v>
      </c>
      <c r="C845" s="227"/>
      <c r="D845" s="145">
        <f t="shared" ref="D845:J845" si="224">SUM(D214+D490+D593+D699+D799+D816+D829+D842)</f>
        <v>14889100</v>
      </c>
      <c r="E845" s="145">
        <f t="shared" si="224"/>
        <v>13897400</v>
      </c>
      <c r="F845" s="145">
        <f t="shared" si="224"/>
        <v>6698300</v>
      </c>
      <c r="G845" s="145">
        <f t="shared" si="224"/>
        <v>991700</v>
      </c>
      <c r="H845" s="145">
        <f t="shared" si="224"/>
        <v>14101024.479999999</v>
      </c>
      <c r="I845" s="145">
        <f t="shared" si="224"/>
        <v>13173513.940000001</v>
      </c>
      <c r="J845" s="145">
        <f t="shared" si="224"/>
        <v>6579138.8700000001</v>
      </c>
      <c r="K845" s="145">
        <f>SUM(K214+K490+K593+K699+K799+K816+K829+K842)</f>
        <v>927510.54</v>
      </c>
    </row>
    <row r="846" spans="1:12" ht="15" customHeight="1" x14ac:dyDescent="0.2">
      <c r="A846" s="371"/>
      <c r="B846" s="227" t="s">
        <v>338</v>
      </c>
      <c r="C846" s="227"/>
      <c r="D846" s="145">
        <f t="shared" ref="D846:K846" si="225">SUM(D215+D818+D843+D700+D830)</f>
        <v>4197900</v>
      </c>
      <c r="E846" s="145">
        <f t="shared" si="225"/>
        <v>3467800</v>
      </c>
      <c r="F846" s="145">
        <f t="shared" si="225"/>
        <v>1052400</v>
      </c>
      <c r="G846" s="145">
        <f t="shared" si="225"/>
        <v>730100</v>
      </c>
      <c r="H846" s="145">
        <f t="shared" si="225"/>
        <v>4140447.3899999997</v>
      </c>
      <c r="I846" s="145">
        <f t="shared" si="225"/>
        <v>3410347.4799999995</v>
      </c>
      <c r="J846" s="145">
        <f t="shared" si="225"/>
        <v>1052192.53</v>
      </c>
      <c r="K846" s="145">
        <f t="shared" si="225"/>
        <v>730099.91</v>
      </c>
    </row>
    <row r="847" spans="1:12" ht="15" customHeight="1" x14ac:dyDescent="0.2">
      <c r="A847" s="371"/>
      <c r="B847" s="227" t="s">
        <v>454</v>
      </c>
      <c r="C847" s="227"/>
      <c r="D847" s="145">
        <f>SUM(D491+D800)</f>
        <v>985000</v>
      </c>
      <c r="E847" s="145">
        <f>SUM(E491+E800)</f>
        <v>985000</v>
      </c>
      <c r="F847" s="145">
        <f>SUM(F491+F800)</f>
        <v>132100</v>
      </c>
      <c r="G847" s="145"/>
      <c r="H847" s="145">
        <f>SUM(H491+H800)</f>
        <v>971555.91000000015</v>
      </c>
      <c r="I847" s="145">
        <f>SUM(I491+I800)</f>
        <v>971555.91000000015</v>
      </c>
      <c r="J847" s="145">
        <f>SUM(J491+J800)</f>
        <v>132132.98000000001</v>
      </c>
      <c r="K847" s="145"/>
    </row>
    <row r="848" spans="1:12" ht="15" customHeight="1" x14ac:dyDescent="0.2">
      <c r="A848" s="371"/>
      <c r="B848" s="227" t="s">
        <v>340</v>
      </c>
      <c r="C848" s="227"/>
      <c r="D848" s="145">
        <f t="shared" ref="D848:K848" si="226">SUM(D217+D492+D594+D801+D701)</f>
        <v>540600</v>
      </c>
      <c r="E848" s="145">
        <f t="shared" si="226"/>
        <v>514600</v>
      </c>
      <c r="F848" s="145">
        <f t="shared" si="226"/>
        <v>1200</v>
      </c>
      <c r="G848" s="145">
        <f t="shared" si="226"/>
        <v>26000</v>
      </c>
      <c r="H848" s="145">
        <f t="shared" si="226"/>
        <v>369760.52</v>
      </c>
      <c r="I848" s="145">
        <f t="shared" si="226"/>
        <v>353478.52</v>
      </c>
      <c r="J848" s="145">
        <f t="shared" si="226"/>
        <v>920.73</v>
      </c>
      <c r="K848" s="145">
        <f t="shared" si="226"/>
        <v>16282</v>
      </c>
      <c r="L848" t="s">
        <v>602</v>
      </c>
    </row>
    <row r="849" spans="1:11" ht="15" customHeight="1" x14ac:dyDescent="0.2">
      <c r="A849" s="371"/>
      <c r="B849" s="227" t="s">
        <v>455</v>
      </c>
      <c r="C849" s="227"/>
      <c r="D849" s="145">
        <f t="shared" ref="D849:K849" si="227">SUM(D493+D494)</f>
        <v>6153900</v>
      </c>
      <c r="E849" s="145">
        <f t="shared" si="227"/>
        <v>6152100</v>
      </c>
      <c r="F849" s="145">
        <f t="shared" si="227"/>
        <v>4581000</v>
      </c>
      <c r="G849" s="145">
        <f t="shared" si="227"/>
        <v>1800</v>
      </c>
      <c r="H849" s="145">
        <f t="shared" si="227"/>
        <v>6153574.1799999997</v>
      </c>
      <c r="I849" s="145">
        <f t="shared" si="227"/>
        <v>6151774.1799999997</v>
      </c>
      <c r="J849" s="145">
        <f t="shared" si="227"/>
        <v>4580996.1700000009</v>
      </c>
      <c r="K849" s="145">
        <f t="shared" si="227"/>
        <v>1800</v>
      </c>
    </row>
    <row r="850" spans="1:11" ht="15" customHeight="1" x14ac:dyDescent="0.2">
      <c r="A850" s="371"/>
      <c r="B850" s="227" t="s">
        <v>583</v>
      </c>
      <c r="C850" s="227"/>
      <c r="D850" s="145">
        <f>SUM(D817)</f>
        <v>13200</v>
      </c>
      <c r="E850" s="145">
        <f>SUM(E817)</f>
        <v>13200</v>
      </c>
      <c r="F850" s="145"/>
      <c r="G850" s="145"/>
      <c r="H850" s="145">
        <f>SUM(H817)</f>
        <v>13200</v>
      </c>
      <c r="I850" s="145">
        <f>SUM(I817)</f>
        <v>13200</v>
      </c>
      <c r="J850" s="145"/>
      <c r="K850" s="145"/>
    </row>
    <row r="851" spans="1:11" ht="15" customHeight="1" x14ac:dyDescent="0.2">
      <c r="A851" s="371"/>
      <c r="B851" s="227" t="s">
        <v>592</v>
      </c>
      <c r="C851" s="227"/>
      <c r="D851" s="145">
        <f>SUM(D831)</f>
        <v>117800</v>
      </c>
      <c r="E851" s="145">
        <f>SUM(E831)</f>
        <v>97200</v>
      </c>
      <c r="F851" s="145"/>
      <c r="G851" s="145">
        <f>SUM(G831)</f>
        <v>20600</v>
      </c>
      <c r="H851" s="145">
        <f>SUM(H831)</f>
        <v>106542.2</v>
      </c>
      <c r="I851" s="145">
        <f>SUM(I831)</f>
        <v>87075.81</v>
      </c>
      <c r="J851" s="145"/>
      <c r="K851" s="145">
        <f>SUM(K831)</f>
        <v>19466.39</v>
      </c>
    </row>
    <row r="852" spans="1:11" ht="15" customHeight="1" x14ac:dyDescent="0.2">
      <c r="A852" s="371"/>
      <c r="B852" s="227" t="s">
        <v>449</v>
      </c>
      <c r="C852" s="245"/>
      <c r="D852" s="145">
        <f>SUM(D495+D601)</f>
        <v>975900</v>
      </c>
      <c r="E852" s="145"/>
      <c r="F852" s="145"/>
      <c r="G852" s="145">
        <f>SUM(G495+G601)</f>
        <v>975900</v>
      </c>
      <c r="H852" s="145">
        <f>SUM(H495+H601)</f>
        <v>975834.28999999992</v>
      </c>
      <c r="I852" s="145"/>
      <c r="J852" s="145"/>
      <c r="K852" s="145">
        <f>SUM(K495+K601)</f>
        <v>975834.28999999992</v>
      </c>
    </row>
    <row r="853" spans="1:11" ht="15" customHeight="1" x14ac:dyDescent="0.2">
      <c r="A853" s="371"/>
      <c r="B853" s="227" t="s">
        <v>451</v>
      </c>
      <c r="C853" s="245"/>
      <c r="D853" s="145">
        <f t="shared" ref="D853:J853" si="228">SUM(D496+D803)</f>
        <v>76000</v>
      </c>
      <c r="E853" s="145">
        <f t="shared" si="228"/>
        <v>75500</v>
      </c>
      <c r="F853" s="145">
        <f t="shared" si="228"/>
        <v>4300</v>
      </c>
      <c r="G853" s="145">
        <f t="shared" si="228"/>
        <v>500</v>
      </c>
      <c r="H853" s="145">
        <f t="shared" si="228"/>
        <v>60741.65</v>
      </c>
      <c r="I853" s="145">
        <f t="shared" si="228"/>
        <v>60741.65</v>
      </c>
      <c r="J853" s="145">
        <f t="shared" si="228"/>
        <v>1039.22</v>
      </c>
      <c r="K853" s="146"/>
    </row>
    <row r="854" spans="1:11" ht="15" customHeight="1" x14ac:dyDescent="0.2">
      <c r="A854" s="371"/>
      <c r="B854" s="227" t="s">
        <v>450</v>
      </c>
      <c r="C854" s="245"/>
      <c r="D854" s="145">
        <f>SUM(D497)</f>
        <v>300000</v>
      </c>
      <c r="E854" s="145"/>
      <c r="F854" s="145"/>
      <c r="G854" s="145">
        <f>SUM(G497)</f>
        <v>300000</v>
      </c>
      <c r="H854" s="145">
        <f>SUM(H497)</f>
        <v>300000</v>
      </c>
      <c r="I854" s="145"/>
      <c r="J854" s="145"/>
      <c r="K854" s="145">
        <f>SUM(K497)</f>
        <v>300000</v>
      </c>
    </row>
    <row r="855" spans="1:11" ht="15" customHeight="1" x14ac:dyDescent="0.2">
      <c r="A855" s="371"/>
      <c r="B855" s="227" t="s">
        <v>339</v>
      </c>
      <c r="C855" s="245"/>
      <c r="D855" s="145">
        <f>SUM(D216+D498+D595+D703+D802+D819)</f>
        <v>129200</v>
      </c>
      <c r="E855" s="145">
        <f>SUM(E216+E498+E595+E703+E802+E819)</f>
        <v>129200</v>
      </c>
      <c r="F855" s="145">
        <f>SUM(F216+F498+F595+F703+F802+F819)</f>
        <v>98900</v>
      </c>
      <c r="G855" s="145"/>
      <c r="H855" s="145">
        <f>SUM(H216+H498+H595+H703+H802+H819)</f>
        <v>129245.20000000001</v>
      </c>
      <c r="I855" s="145">
        <f>SUM(I216+I498+I595+I703+I802+I819)</f>
        <v>129245.20000000001</v>
      </c>
      <c r="J855" s="145">
        <f>SUM(J216+J498+J595+J703+J802+J819)</f>
        <v>98683.34</v>
      </c>
      <c r="K855" s="145"/>
    </row>
    <row r="856" spans="1:11" ht="15" customHeight="1" x14ac:dyDescent="0.2">
      <c r="A856" s="371"/>
      <c r="B856" s="227" t="s">
        <v>457</v>
      </c>
      <c r="C856" s="245"/>
      <c r="D856" s="145">
        <f>SUM(D499)</f>
        <v>10600</v>
      </c>
      <c r="E856" s="145">
        <f>SUM(E499)</f>
        <v>10600</v>
      </c>
      <c r="F856" s="145">
        <f>SUM(F499)</f>
        <v>8000</v>
      </c>
      <c r="G856" s="145"/>
      <c r="H856" s="145">
        <f>SUM(H499)</f>
        <v>10483.290000000001</v>
      </c>
      <c r="I856" s="145">
        <f>SUM(I499)</f>
        <v>10483.290000000001</v>
      </c>
      <c r="J856" s="145">
        <f>SUM(J499)</f>
        <v>8002.9</v>
      </c>
      <c r="K856" s="145"/>
    </row>
    <row r="857" spans="1:11" ht="15" customHeight="1" x14ac:dyDescent="0.2">
      <c r="A857" s="371"/>
      <c r="B857" s="227" t="s">
        <v>456</v>
      </c>
      <c r="C857" s="186"/>
      <c r="D857" s="246">
        <f>SUM(D500+D596)</f>
        <v>66800</v>
      </c>
      <c r="E857" s="246">
        <f>SUM(E500+E596)</f>
        <v>66800</v>
      </c>
      <c r="F857" s="246">
        <f>SUM(F500+F596)</f>
        <v>51000</v>
      </c>
      <c r="G857" s="246"/>
      <c r="H857" s="246">
        <f>SUM(H500+H596)</f>
        <v>66626.50999999998</v>
      </c>
      <c r="I857" s="246">
        <f>SUM(I500+I596)</f>
        <v>66626.50999999998</v>
      </c>
      <c r="J857" s="246">
        <f>SUM(J500+J596)</f>
        <v>50842.759999999995</v>
      </c>
      <c r="K857" s="246"/>
    </row>
    <row r="858" spans="1:11" ht="15" customHeight="1" x14ac:dyDescent="0.2">
      <c r="A858" s="371"/>
      <c r="B858" s="227" t="s">
        <v>559</v>
      </c>
      <c r="C858" s="186"/>
      <c r="D858" s="246">
        <f>SUM(D804)</f>
        <v>3700</v>
      </c>
      <c r="E858" s="246">
        <f>SUM(E804)</f>
        <v>3700</v>
      </c>
      <c r="F858" s="246"/>
      <c r="G858" s="246"/>
      <c r="H858" s="246">
        <f>SUM(H804)</f>
        <v>3668.01</v>
      </c>
      <c r="I858" s="246">
        <f>SUM(I804)</f>
        <v>3668.01</v>
      </c>
      <c r="J858" s="246"/>
      <c r="K858" s="246"/>
    </row>
    <row r="859" spans="1:11" x14ac:dyDescent="0.2">
      <c r="A859" s="358" t="s">
        <v>603</v>
      </c>
      <c r="B859" s="358"/>
      <c r="C859" s="358"/>
      <c r="D859" s="358"/>
      <c r="E859" s="358"/>
      <c r="F859" s="358"/>
      <c r="G859" s="358"/>
      <c r="H859" s="358"/>
      <c r="I859" s="358"/>
      <c r="J859" s="358"/>
      <c r="K859" s="358"/>
    </row>
  </sheetData>
  <mergeCells count="195">
    <mergeCell ref="A859:K859"/>
    <mergeCell ref="A704:K704"/>
    <mergeCell ref="A14:K14"/>
    <mergeCell ref="A7:K7"/>
    <mergeCell ref="I731:I733"/>
    <mergeCell ref="H731:H733"/>
    <mergeCell ref="J731:J733"/>
    <mergeCell ref="K731:K733"/>
    <mergeCell ref="I722:I727"/>
    <mergeCell ref="H722:H727"/>
    <mergeCell ref="J722:J727"/>
    <mergeCell ref="K722:K727"/>
    <mergeCell ref="I11:K11"/>
    <mergeCell ref="I12:J12"/>
    <mergeCell ref="K12:K13"/>
    <mergeCell ref="H10:K10"/>
    <mergeCell ref="H11:H13"/>
    <mergeCell ref="C10:C13"/>
    <mergeCell ref="B10:B13"/>
    <mergeCell ref="A842:A843"/>
    <mergeCell ref="A844:B844"/>
    <mergeCell ref="A845:A858"/>
    <mergeCell ref="D10:G10"/>
    <mergeCell ref="A10:A13"/>
    <mergeCell ref="A821:A827"/>
    <mergeCell ref="A828:B828"/>
    <mergeCell ref="A829:A831"/>
    <mergeCell ref="A833:A840"/>
    <mergeCell ref="A841:B841"/>
    <mergeCell ref="A806:A808"/>
    <mergeCell ref="A809:A814"/>
    <mergeCell ref="A815:B815"/>
    <mergeCell ref="A816:A819"/>
    <mergeCell ref="A820:K820"/>
    <mergeCell ref="A832:K832"/>
    <mergeCell ref="A805:K805"/>
    <mergeCell ref="A782:A785"/>
    <mergeCell ref="A786:A789"/>
    <mergeCell ref="A790:A793"/>
    <mergeCell ref="A794:A797"/>
    <mergeCell ref="A798:B798"/>
    <mergeCell ref="A799:A804"/>
    <mergeCell ref="A758:A761"/>
    <mergeCell ref="A762:A765"/>
    <mergeCell ref="A766:A769"/>
    <mergeCell ref="A770:A773"/>
    <mergeCell ref="A774:A777"/>
    <mergeCell ref="A778:A781"/>
    <mergeCell ref="A719:A737"/>
    <mergeCell ref="A738:A741"/>
    <mergeCell ref="A742:A745"/>
    <mergeCell ref="A746:A749"/>
    <mergeCell ref="A750:A753"/>
    <mergeCell ref="A754:A757"/>
    <mergeCell ref="A692:A697"/>
    <mergeCell ref="A698:B698"/>
    <mergeCell ref="A699:A703"/>
    <mergeCell ref="A705:A709"/>
    <mergeCell ref="A710:A718"/>
    <mergeCell ref="A658:A662"/>
    <mergeCell ref="A663:A668"/>
    <mergeCell ref="A669:A674"/>
    <mergeCell ref="A675:A679"/>
    <mergeCell ref="A680:A685"/>
    <mergeCell ref="A686:A691"/>
    <mergeCell ref="A626:A631"/>
    <mergeCell ref="A632:A637"/>
    <mergeCell ref="A638:A642"/>
    <mergeCell ref="A643:A648"/>
    <mergeCell ref="A649:A652"/>
    <mergeCell ref="A653:A657"/>
    <mergeCell ref="A598:A602"/>
    <mergeCell ref="A603:A612"/>
    <mergeCell ref="A613:A616"/>
    <mergeCell ref="A617:A622"/>
    <mergeCell ref="A623:A625"/>
    <mergeCell ref="A597:K597"/>
    <mergeCell ref="A576:A585"/>
    <mergeCell ref="A586:A587"/>
    <mergeCell ref="A588:A589"/>
    <mergeCell ref="A590:A591"/>
    <mergeCell ref="A592:B592"/>
    <mergeCell ref="A593:A596"/>
    <mergeCell ref="A546:A550"/>
    <mergeCell ref="A551:A555"/>
    <mergeCell ref="A556:A560"/>
    <mergeCell ref="A561:A565"/>
    <mergeCell ref="A566:A570"/>
    <mergeCell ref="A571:A575"/>
    <mergeCell ref="A516:A520"/>
    <mergeCell ref="A521:A525"/>
    <mergeCell ref="A526:A530"/>
    <mergeCell ref="A531:A535"/>
    <mergeCell ref="A536:A540"/>
    <mergeCell ref="A541:A545"/>
    <mergeCell ref="A486:A488"/>
    <mergeCell ref="A489:B489"/>
    <mergeCell ref="A490:A500"/>
    <mergeCell ref="A502:A510"/>
    <mergeCell ref="A511:A515"/>
    <mergeCell ref="A501:K501"/>
    <mergeCell ref="A468:A470"/>
    <mergeCell ref="A471:A473"/>
    <mergeCell ref="A474:A476"/>
    <mergeCell ref="A477:A479"/>
    <mergeCell ref="A480:A482"/>
    <mergeCell ref="A483:A485"/>
    <mergeCell ref="A450:A452"/>
    <mergeCell ref="A453:A455"/>
    <mergeCell ref="A456:A458"/>
    <mergeCell ref="A459:A461"/>
    <mergeCell ref="A462:A464"/>
    <mergeCell ref="A465:A467"/>
    <mergeCell ref="A421:A425"/>
    <mergeCell ref="A426:A430"/>
    <mergeCell ref="A431:A435"/>
    <mergeCell ref="A436:A439"/>
    <mergeCell ref="A440:A445"/>
    <mergeCell ref="A446:A449"/>
    <mergeCell ref="A384:A391"/>
    <mergeCell ref="A392:A398"/>
    <mergeCell ref="A399:A405"/>
    <mergeCell ref="A406:A410"/>
    <mergeCell ref="A411:A415"/>
    <mergeCell ref="A416:A420"/>
    <mergeCell ref="A335:A342"/>
    <mergeCell ref="A343:A349"/>
    <mergeCell ref="A350:A358"/>
    <mergeCell ref="A359:A366"/>
    <mergeCell ref="A367:A375"/>
    <mergeCell ref="A376:A383"/>
    <mergeCell ref="A288:A295"/>
    <mergeCell ref="A296:A304"/>
    <mergeCell ref="A305:A311"/>
    <mergeCell ref="A312:A319"/>
    <mergeCell ref="A320:A326"/>
    <mergeCell ref="A327:A334"/>
    <mergeCell ref="A236:A245"/>
    <mergeCell ref="A246:A253"/>
    <mergeCell ref="A254:A261"/>
    <mergeCell ref="A262:A269"/>
    <mergeCell ref="A270:A278"/>
    <mergeCell ref="A279:A287"/>
    <mergeCell ref="A211:A212"/>
    <mergeCell ref="A213:B213"/>
    <mergeCell ref="N213:N214"/>
    <mergeCell ref="A214:A217"/>
    <mergeCell ref="A219:A235"/>
    <mergeCell ref="A218:K218"/>
    <mergeCell ref="A186:A188"/>
    <mergeCell ref="A189:A191"/>
    <mergeCell ref="A192:A194"/>
    <mergeCell ref="A195:A197"/>
    <mergeCell ref="A198:A200"/>
    <mergeCell ref="A201:A210"/>
    <mergeCell ref="A167:A170"/>
    <mergeCell ref="A171:A173"/>
    <mergeCell ref="A174:A176"/>
    <mergeCell ref="A177:A179"/>
    <mergeCell ref="A180:A182"/>
    <mergeCell ref="A183:A185"/>
    <mergeCell ref="A144:A146"/>
    <mergeCell ref="A147:A150"/>
    <mergeCell ref="A151:A154"/>
    <mergeCell ref="A155:A158"/>
    <mergeCell ref="A159:A162"/>
    <mergeCell ref="A163:A166"/>
    <mergeCell ref="A129:A132"/>
    <mergeCell ref="A133:A136"/>
    <mergeCell ref="A137:A140"/>
    <mergeCell ref="A141:A143"/>
    <mergeCell ref="A99:A101"/>
    <mergeCell ref="A102:A104"/>
    <mergeCell ref="A105:A108"/>
    <mergeCell ref="A109:A112"/>
    <mergeCell ref="A113:A116"/>
    <mergeCell ref="A117:A120"/>
    <mergeCell ref="A80:A84"/>
    <mergeCell ref="A85:A98"/>
    <mergeCell ref="A15:A16"/>
    <mergeCell ref="A17:A21"/>
    <mergeCell ref="A22:A46"/>
    <mergeCell ref="A47:A53"/>
    <mergeCell ref="A54:A60"/>
    <mergeCell ref="A121:A124"/>
    <mergeCell ref="A125:A128"/>
    <mergeCell ref="F9:G9"/>
    <mergeCell ref="D11:D13"/>
    <mergeCell ref="E11:G11"/>
    <mergeCell ref="E12:F12"/>
    <mergeCell ref="G12:G13"/>
    <mergeCell ref="A61:A65"/>
    <mergeCell ref="A66:A68"/>
    <mergeCell ref="A69:A71"/>
    <mergeCell ref="A72:A79"/>
  </mergeCells>
  <pageMargins left="0.25" right="0.25" top="0.75" bottom="0.75" header="0.3" footer="0.3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9"/>
  <sheetViews>
    <sheetView tabSelected="1" workbookViewId="0">
      <pane ySplit="13" topLeftCell="A183" activePane="bottomLeft" state="frozen"/>
      <selection pane="bottomLeft" activeCell="H3" sqref="H3"/>
    </sheetView>
  </sheetViews>
  <sheetFormatPr defaultRowHeight="12.75" x14ac:dyDescent="0.2"/>
  <cols>
    <col min="1" max="1" width="5.28515625" customWidth="1"/>
    <col min="2" max="2" width="36.7109375" customWidth="1"/>
    <col min="3" max="3" width="8.85546875" customWidth="1"/>
    <col min="4" max="4" width="11.85546875" bestFit="1" customWidth="1"/>
    <col min="5" max="5" width="11" customWidth="1"/>
    <col min="6" max="6" width="9.42578125" bestFit="1" customWidth="1"/>
    <col min="7" max="7" width="11.85546875" bestFit="1" customWidth="1"/>
    <col min="8" max="8" width="11.5703125" style="79" customWidth="1"/>
    <col min="9" max="9" width="10.85546875" style="79" bestFit="1" customWidth="1"/>
    <col min="10" max="10" width="9.5703125" style="79" bestFit="1" customWidth="1"/>
    <col min="11" max="11" width="11.5703125" style="79" customWidth="1"/>
  </cols>
  <sheetData>
    <row r="1" spans="1:11" ht="15.75" x14ac:dyDescent="0.25">
      <c r="A1" s="5"/>
      <c r="B1" s="5"/>
      <c r="C1" s="5"/>
      <c r="D1" s="5"/>
      <c r="E1" s="5"/>
      <c r="F1" s="5"/>
      <c r="G1" s="5"/>
      <c r="H1" s="5" t="s">
        <v>150</v>
      </c>
      <c r="I1" s="5"/>
    </row>
    <row r="2" spans="1:11" ht="15.75" x14ac:dyDescent="0.25">
      <c r="A2" s="5"/>
      <c r="B2" s="5"/>
      <c r="C2" s="5"/>
      <c r="D2" s="5"/>
      <c r="E2" s="5"/>
      <c r="F2" s="5"/>
      <c r="G2" s="5"/>
      <c r="H2" s="5" t="s">
        <v>151</v>
      </c>
      <c r="I2" s="5"/>
    </row>
    <row r="3" spans="1:11" ht="15.75" x14ac:dyDescent="0.25">
      <c r="A3" s="5"/>
      <c r="B3" s="5"/>
      <c r="C3" s="5"/>
      <c r="D3" s="5"/>
      <c r="E3" s="5"/>
      <c r="F3" s="5"/>
      <c r="G3" s="5"/>
      <c r="H3" s="5" t="s">
        <v>675</v>
      </c>
      <c r="I3" s="5"/>
    </row>
    <row r="4" spans="1:11" ht="15.75" x14ac:dyDescent="0.25">
      <c r="A4" s="5"/>
      <c r="B4" s="5"/>
      <c r="C4" s="5"/>
      <c r="D4" s="5"/>
      <c r="E4" s="5"/>
      <c r="F4" s="5"/>
      <c r="G4" s="5"/>
      <c r="H4" s="5" t="s">
        <v>672</v>
      </c>
      <c r="I4" s="5"/>
    </row>
    <row r="5" spans="1:11" ht="15.75" x14ac:dyDescent="0.25">
      <c r="A5" s="5"/>
      <c r="B5" s="5"/>
      <c r="C5" s="5"/>
      <c r="D5" s="5"/>
      <c r="E5" s="5"/>
      <c r="F5" s="55"/>
      <c r="G5" s="5"/>
    </row>
    <row r="6" spans="1:11" ht="15.75" x14ac:dyDescent="0.25">
      <c r="A6" s="5"/>
      <c r="B6" s="5"/>
      <c r="C6" s="5"/>
      <c r="D6" s="5"/>
      <c r="E6" s="5"/>
      <c r="F6" s="5"/>
      <c r="G6" s="5"/>
    </row>
    <row r="7" spans="1:11" ht="15.75" x14ac:dyDescent="0.25">
      <c r="A7" s="374" t="s">
        <v>670</v>
      </c>
      <c r="B7" s="374"/>
      <c r="C7" s="374"/>
      <c r="D7" s="374"/>
      <c r="E7" s="374"/>
      <c r="F7" s="374"/>
      <c r="G7" s="374"/>
      <c r="H7" s="374"/>
      <c r="I7" s="374"/>
      <c r="J7" s="374"/>
      <c r="K7" s="374"/>
    </row>
    <row r="8" spans="1:11" ht="15.75" x14ac:dyDescent="0.2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</row>
    <row r="9" spans="1:11" ht="15.75" x14ac:dyDescent="0.25">
      <c r="A9" s="5"/>
      <c r="B9" s="5"/>
      <c r="C9" s="5"/>
      <c r="D9" s="5"/>
      <c r="E9" s="5"/>
      <c r="F9" s="5"/>
      <c r="G9" s="5"/>
      <c r="K9" s="79" t="s">
        <v>668</v>
      </c>
    </row>
    <row r="10" spans="1:11" x14ac:dyDescent="0.2">
      <c r="A10" s="296" t="s">
        <v>0</v>
      </c>
      <c r="B10" s="297" t="s">
        <v>327</v>
      </c>
      <c r="C10" s="366" t="s">
        <v>328</v>
      </c>
      <c r="D10" s="381" t="s">
        <v>2</v>
      </c>
      <c r="E10" s="381"/>
      <c r="F10" s="381"/>
      <c r="G10" s="381"/>
      <c r="H10" s="381" t="s">
        <v>666</v>
      </c>
      <c r="I10" s="381"/>
      <c r="J10" s="381"/>
      <c r="K10" s="381"/>
    </row>
    <row r="11" spans="1:11" ht="12.75" customHeight="1" x14ac:dyDescent="0.2">
      <c r="A11" s="296"/>
      <c r="B11" s="297"/>
      <c r="C11" s="367"/>
      <c r="D11" s="305" t="s">
        <v>1</v>
      </c>
      <c r="E11" s="305" t="s">
        <v>665</v>
      </c>
      <c r="F11" s="305"/>
      <c r="G11" s="305"/>
      <c r="H11" s="305" t="s">
        <v>1</v>
      </c>
      <c r="I11" s="305" t="s">
        <v>665</v>
      </c>
      <c r="J11" s="305"/>
      <c r="K11" s="305"/>
    </row>
    <row r="12" spans="1:11" x14ac:dyDescent="0.2">
      <c r="A12" s="296"/>
      <c r="B12" s="297"/>
      <c r="C12" s="367"/>
      <c r="D12" s="306"/>
      <c r="E12" s="306" t="s">
        <v>330</v>
      </c>
      <c r="F12" s="306"/>
      <c r="G12" s="306" t="s">
        <v>331</v>
      </c>
      <c r="H12" s="306"/>
      <c r="I12" s="306" t="s">
        <v>330</v>
      </c>
      <c r="J12" s="306"/>
      <c r="K12" s="306" t="s">
        <v>331</v>
      </c>
    </row>
    <row r="13" spans="1:11" ht="38.25" x14ac:dyDescent="0.2">
      <c r="A13" s="372"/>
      <c r="B13" s="368"/>
      <c r="C13" s="367"/>
      <c r="D13" s="307"/>
      <c r="E13" s="88" t="s">
        <v>332</v>
      </c>
      <c r="F13" s="89" t="s">
        <v>333</v>
      </c>
      <c r="G13" s="307"/>
      <c r="H13" s="307"/>
      <c r="I13" s="88" t="s">
        <v>332</v>
      </c>
      <c r="J13" s="89" t="s">
        <v>333</v>
      </c>
      <c r="K13" s="307"/>
    </row>
    <row r="14" spans="1:11" ht="18" customHeight="1" x14ac:dyDescent="0.2">
      <c r="A14" s="357" t="s">
        <v>334</v>
      </c>
      <c r="B14" s="357"/>
      <c r="C14" s="357"/>
      <c r="D14" s="357"/>
      <c r="E14" s="357"/>
      <c r="F14" s="357"/>
      <c r="G14" s="357"/>
      <c r="H14" s="357"/>
      <c r="I14" s="357"/>
      <c r="J14" s="357"/>
      <c r="K14" s="357"/>
    </row>
    <row r="15" spans="1:11" s="56" customFormat="1" ht="15" customHeight="1" x14ac:dyDescent="0.2">
      <c r="A15" s="395" t="s">
        <v>4</v>
      </c>
      <c r="B15" s="158" t="s">
        <v>337</v>
      </c>
      <c r="C15" s="159" t="s">
        <v>14</v>
      </c>
      <c r="D15" s="161">
        <f t="shared" ref="D15:D21" si="0">SUM(G15+E15)</f>
        <v>720100</v>
      </c>
      <c r="E15" s="161">
        <f>SUM(E16:E18)</f>
        <v>5800</v>
      </c>
      <c r="F15" s="161">
        <f>SUM(F16:F18)</f>
        <v>0</v>
      </c>
      <c r="G15" s="161">
        <f>SUM(G16:G18)</f>
        <v>714300</v>
      </c>
      <c r="H15" s="161">
        <f t="shared" ref="H15:H20" si="1">SUM(K15+I15)</f>
        <v>718787.26000000013</v>
      </c>
      <c r="I15" s="161">
        <f>SUM(I16:I18)</f>
        <v>4690.68</v>
      </c>
      <c r="J15" s="160">
        <f>SUM(J16:J18)</f>
        <v>0</v>
      </c>
      <c r="K15" s="161">
        <f>SUM(K16:K18)</f>
        <v>714096.58000000007</v>
      </c>
    </row>
    <row r="16" spans="1:11" s="56" customFormat="1" ht="12.75" customHeight="1" x14ac:dyDescent="0.2">
      <c r="A16" s="396"/>
      <c r="B16" s="131" t="s">
        <v>650</v>
      </c>
      <c r="C16" s="98"/>
      <c r="D16" s="99">
        <f t="shared" si="0"/>
        <v>702300</v>
      </c>
      <c r="E16" s="99"/>
      <c r="F16" s="99"/>
      <c r="G16" s="99">
        <v>702300</v>
      </c>
      <c r="H16" s="99">
        <f t="shared" si="1"/>
        <v>702332.13</v>
      </c>
      <c r="I16" s="99"/>
      <c r="J16" s="99"/>
      <c r="K16" s="99">
        <v>702332.13</v>
      </c>
    </row>
    <row r="17" spans="1:11" s="56" customFormat="1" ht="12.75" customHeight="1" x14ac:dyDescent="0.2">
      <c r="A17" s="396"/>
      <c r="B17" s="131" t="s">
        <v>651</v>
      </c>
      <c r="C17" s="98"/>
      <c r="D17" s="99">
        <f t="shared" si="0"/>
        <v>7000</v>
      </c>
      <c r="E17" s="99"/>
      <c r="F17" s="99"/>
      <c r="G17" s="99">
        <v>7000</v>
      </c>
      <c r="H17" s="99">
        <f t="shared" si="1"/>
        <v>6998.79</v>
      </c>
      <c r="I17" s="99"/>
      <c r="J17" s="99"/>
      <c r="K17" s="99">
        <v>6998.79</v>
      </c>
    </row>
    <row r="18" spans="1:11" s="56" customFormat="1" ht="12.75" customHeight="1" x14ac:dyDescent="0.2">
      <c r="A18" s="396"/>
      <c r="B18" s="131" t="s">
        <v>652</v>
      </c>
      <c r="C18" s="98"/>
      <c r="D18" s="99">
        <f t="shared" si="0"/>
        <v>10800</v>
      </c>
      <c r="E18" s="99">
        <v>5800</v>
      </c>
      <c r="F18" s="99"/>
      <c r="G18" s="99">
        <v>5000</v>
      </c>
      <c r="H18" s="99">
        <f t="shared" si="1"/>
        <v>9456.34</v>
      </c>
      <c r="I18" s="99">
        <v>4690.68</v>
      </c>
      <c r="J18" s="99"/>
      <c r="K18" s="99">
        <v>4765.66</v>
      </c>
    </row>
    <row r="19" spans="1:11" s="56" customFormat="1" ht="16.5" customHeight="1" x14ac:dyDescent="0.2">
      <c r="A19" s="375" t="s">
        <v>436</v>
      </c>
      <c r="B19" s="375"/>
      <c r="C19" s="162"/>
      <c r="D19" s="164">
        <f t="shared" si="0"/>
        <v>720100</v>
      </c>
      <c r="E19" s="164">
        <f>SUM(E20:E21)</f>
        <v>5800</v>
      </c>
      <c r="F19" s="164">
        <f>SUM(F20:F21)</f>
        <v>0</v>
      </c>
      <c r="G19" s="164">
        <f>SUM(G20:G21)</f>
        <v>714300</v>
      </c>
      <c r="H19" s="164">
        <f t="shared" si="1"/>
        <v>718787.26000000013</v>
      </c>
      <c r="I19" s="164">
        <f>SUM(I20:I21)</f>
        <v>4690.68</v>
      </c>
      <c r="J19" s="163">
        <f>SUM(J20:J21)</f>
        <v>0</v>
      </c>
      <c r="K19" s="164">
        <f>SUM(K20:K21)</f>
        <v>714096.58000000007</v>
      </c>
    </row>
    <row r="20" spans="1:11" s="56" customFormat="1" ht="13.5" customHeight="1" x14ac:dyDescent="0.2">
      <c r="A20" s="397"/>
      <c r="B20" s="102" t="s">
        <v>653</v>
      </c>
      <c r="C20" s="102"/>
      <c r="D20" s="104">
        <f t="shared" si="0"/>
        <v>709300</v>
      </c>
      <c r="E20" s="104"/>
      <c r="F20" s="104"/>
      <c r="G20" s="104">
        <f>SUM(G16+G17)</f>
        <v>709300</v>
      </c>
      <c r="H20" s="104">
        <f t="shared" si="1"/>
        <v>709330.92</v>
      </c>
      <c r="I20" s="104"/>
      <c r="J20" s="104"/>
      <c r="K20" s="104">
        <f>SUM(K16+K17)</f>
        <v>709330.92</v>
      </c>
    </row>
    <row r="21" spans="1:11" s="56" customFormat="1" ht="13.5" customHeight="1" x14ac:dyDescent="0.2">
      <c r="A21" s="398"/>
      <c r="B21" s="165" t="s">
        <v>652</v>
      </c>
      <c r="C21" s="165"/>
      <c r="D21" s="104">
        <f t="shared" si="0"/>
        <v>10800</v>
      </c>
      <c r="E21" s="167">
        <f>SUM(E18)</f>
        <v>5800</v>
      </c>
      <c r="F21" s="167"/>
      <c r="G21" s="167">
        <f>SUM(G18)</f>
        <v>5000</v>
      </c>
      <c r="H21" s="167">
        <f>SUM(H18)</f>
        <v>9456.34</v>
      </c>
      <c r="I21" s="167">
        <f>SUM(I18)</f>
        <v>4690.68</v>
      </c>
      <c r="J21" s="167"/>
      <c r="K21" s="167">
        <f>SUM(K18)</f>
        <v>4765.66</v>
      </c>
    </row>
    <row r="22" spans="1:11" ht="18" customHeight="1" x14ac:dyDescent="0.2">
      <c r="A22" s="357" t="s">
        <v>438</v>
      </c>
      <c r="B22" s="357"/>
      <c r="C22" s="357"/>
      <c r="D22" s="357"/>
      <c r="E22" s="357"/>
      <c r="F22" s="357"/>
      <c r="G22" s="357"/>
      <c r="H22" s="357"/>
      <c r="I22" s="357"/>
      <c r="J22" s="357"/>
      <c r="K22" s="357"/>
    </row>
    <row r="23" spans="1:11" s="76" customFormat="1" ht="15" customHeight="1" x14ac:dyDescent="0.2">
      <c r="A23" s="392" t="s">
        <v>4</v>
      </c>
      <c r="B23" s="251" t="s">
        <v>291</v>
      </c>
      <c r="C23" s="252" t="s">
        <v>19</v>
      </c>
      <c r="D23" s="265">
        <f>SUM(D24:D24)</f>
        <v>42500</v>
      </c>
      <c r="E23" s="161">
        <f>SUM(E24:E24)</f>
        <v>42500</v>
      </c>
      <c r="F23" s="265"/>
      <c r="G23" s="266"/>
      <c r="H23" s="253">
        <f>SUM(H24:H24)</f>
        <v>42500</v>
      </c>
      <c r="I23" s="254">
        <f>SUM(I24:I24)</f>
        <v>42500</v>
      </c>
      <c r="J23" s="255"/>
      <c r="K23" s="255"/>
    </row>
    <row r="24" spans="1:11" s="76" customFormat="1" ht="12.75" customHeight="1" x14ac:dyDescent="0.2">
      <c r="A24" s="393"/>
      <c r="B24" s="131" t="s">
        <v>654</v>
      </c>
      <c r="C24" s="98"/>
      <c r="D24" s="99">
        <f>SUM(G24+E24)</f>
        <v>42500</v>
      </c>
      <c r="E24" s="99">
        <v>42500</v>
      </c>
      <c r="F24" s="99"/>
      <c r="G24" s="267"/>
      <c r="H24" s="232">
        <f>SUM(K24+I24)</f>
        <v>42500</v>
      </c>
      <c r="I24" s="256">
        <v>42500</v>
      </c>
      <c r="J24" s="256"/>
      <c r="K24" s="256"/>
    </row>
    <row r="25" spans="1:11" ht="15" customHeight="1" x14ac:dyDescent="0.2">
      <c r="A25" s="311" t="s">
        <v>5</v>
      </c>
      <c r="B25" s="102" t="s">
        <v>655</v>
      </c>
      <c r="C25" s="103" t="s">
        <v>19</v>
      </c>
      <c r="D25" s="258">
        <f>SUM(D26:D27)</f>
        <v>23400</v>
      </c>
      <c r="E25" s="258">
        <f>SUM(E26:E27)</f>
        <v>600</v>
      </c>
      <c r="F25" s="258"/>
      <c r="G25" s="258">
        <f>SUM(G26:G27)</f>
        <v>22800</v>
      </c>
      <c r="H25" s="258">
        <f>SUM(H26:H27)</f>
        <v>23343.34</v>
      </c>
      <c r="I25" s="258">
        <f>SUM(I26:I27)</f>
        <v>552.92999999999995</v>
      </c>
      <c r="J25" s="258"/>
      <c r="K25" s="258">
        <f>SUM(K26:K27)</f>
        <v>22790.41</v>
      </c>
    </row>
    <row r="26" spans="1:11" ht="12.75" customHeight="1" x14ac:dyDescent="0.2">
      <c r="A26" s="311"/>
      <c r="B26" s="97" t="s">
        <v>656</v>
      </c>
      <c r="C26" s="103"/>
      <c r="D26" s="99">
        <f>SUM(G26+E26)</f>
        <v>22800</v>
      </c>
      <c r="E26" s="258"/>
      <c r="F26" s="258"/>
      <c r="G26" s="261">
        <v>22800</v>
      </c>
      <c r="H26" s="99">
        <f>SUM(K26+I26)</f>
        <v>22790.41</v>
      </c>
      <c r="I26" s="258"/>
      <c r="J26" s="258"/>
      <c r="K26" s="261">
        <v>22790.41</v>
      </c>
    </row>
    <row r="27" spans="1:11" ht="12.75" customHeight="1" x14ac:dyDescent="0.2">
      <c r="A27" s="311"/>
      <c r="B27" s="131" t="s">
        <v>652</v>
      </c>
      <c r="C27" s="98"/>
      <c r="D27" s="99">
        <f>SUM(G27+E27)</f>
        <v>600</v>
      </c>
      <c r="E27" s="99">
        <v>600</v>
      </c>
      <c r="F27" s="99"/>
      <c r="G27" s="99"/>
      <c r="H27" s="99">
        <f>SUM(K27+I27)</f>
        <v>552.92999999999995</v>
      </c>
      <c r="I27" s="99">
        <v>552.92999999999995</v>
      </c>
      <c r="J27" s="99"/>
      <c r="K27" s="99"/>
    </row>
    <row r="28" spans="1:11" ht="15" customHeight="1" x14ac:dyDescent="0.2">
      <c r="A28" s="311" t="s">
        <v>6</v>
      </c>
      <c r="B28" s="210" t="s">
        <v>288</v>
      </c>
      <c r="C28" s="103" t="s">
        <v>19</v>
      </c>
      <c r="D28" s="258">
        <f t="shared" ref="D28:K28" si="2">SUM(D29:D30)</f>
        <v>16700</v>
      </c>
      <c r="E28" s="258">
        <f t="shared" si="2"/>
        <v>2200</v>
      </c>
      <c r="F28" s="258">
        <f t="shared" si="2"/>
        <v>500</v>
      </c>
      <c r="G28" s="258">
        <f t="shared" si="2"/>
        <v>14500</v>
      </c>
      <c r="H28" s="258">
        <f t="shared" si="2"/>
        <v>16687.259999999998</v>
      </c>
      <c r="I28" s="258">
        <f t="shared" si="2"/>
        <v>2187.2600000000002</v>
      </c>
      <c r="J28" s="258">
        <f t="shared" si="2"/>
        <v>500</v>
      </c>
      <c r="K28" s="258">
        <f t="shared" si="2"/>
        <v>14500</v>
      </c>
    </row>
    <row r="29" spans="1:11" ht="12.75" customHeight="1" x14ac:dyDescent="0.2">
      <c r="A29" s="311"/>
      <c r="B29" s="97" t="s">
        <v>656</v>
      </c>
      <c r="C29" s="103"/>
      <c r="D29" s="99">
        <f>SUM(G29+E29)</f>
        <v>15200</v>
      </c>
      <c r="E29" s="261">
        <v>700</v>
      </c>
      <c r="F29" s="261">
        <v>500</v>
      </c>
      <c r="G29" s="261">
        <v>14500</v>
      </c>
      <c r="H29" s="99">
        <f>SUM(K29+I29)</f>
        <v>15200</v>
      </c>
      <c r="I29" s="261">
        <v>700</v>
      </c>
      <c r="J29" s="261">
        <v>500</v>
      </c>
      <c r="K29" s="261">
        <v>14500</v>
      </c>
    </row>
    <row r="30" spans="1:11" ht="12.75" customHeight="1" x14ac:dyDescent="0.2">
      <c r="A30" s="311"/>
      <c r="B30" s="131" t="s">
        <v>652</v>
      </c>
      <c r="C30" s="98"/>
      <c r="D30" s="99">
        <f>SUM(G30+E30)</f>
        <v>1500</v>
      </c>
      <c r="E30" s="99">
        <v>1500</v>
      </c>
      <c r="F30" s="99"/>
      <c r="G30" s="99"/>
      <c r="H30" s="99">
        <f>SUM(K30+I30)</f>
        <v>1487.26</v>
      </c>
      <c r="I30" s="99">
        <v>1487.26</v>
      </c>
      <c r="J30" s="99"/>
      <c r="K30" s="99"/>
    </row>
    <row r="31" spans="1:11" ht="15" customHeight="1" x14ac:dyDescent="0.2">
      <c r="A31" s="308" t="s">
        <v>7</v>
      </c>
      <c r="B31" s="210" t="s">
        <v>290</v>
      </c>
      <c r="C31" s="103" t="s">
        <v>19</v>
      </c>
      <c r="D31" s="104">
        <f>SUM(D32:D32)</f>
        <v>40700</v>
      </c>
      <c r="E31" s="258">
        <f>SUM(E32:E32)</f>
        <v>40700</v>
      </c>
      <c r="F31" s="258">
        <f>SUM(F32:F32)</f>
        <v>700</v>
      </c>
      <c r="G31" s="104"/>
      <c r="H31" s="104">
        <f>SUM(H32:H32)</f>
        <v>40385.85</v>
      </c>
      <c r="I31" s="258">
        <f>SUM(I32:I32)</f>
        <v>40385.85</v>
      </c>
      <c r="J31" s="258">
        <f>SUM(J32:J32)</f>
        <v>447.28</v>
      </c>
      <c r="K31" s="104"/>
    </row>
    <row r="32" spans="1:11" ht="12.75" customHeight="1" x14ac:dyDescent="0.2">
      <c r="A32" s="310"/>
      <c r="B32" s="131" t="s">
        <v>654</v>
      </c>
      <c r="C32" s="98"/>
      <c r="D32" s="99">
        <f>SUM(G32+E32)</f>
        <v>40700</v>
      </c>
      <c r="E32" s="99">
        <v>40700</v>
      </c>
      <c r="F32" s="99">
        <v>700</v>
      </c>
      <c r="G32" s="99"/>
      <c r="H32" s="99">
        <f>SUM(K32+I32)</f>
        <v>40385.85</v>
      </c>
      <c r="I32" s="99">
        <v>40385.85</v>
      </c>
      <c r="J32" s="99">
        <v>447.28</v>
      </c>
      <c r="K32" s="99"/>
    </row>
    <row r="33" spans="1:11" ht="15" customHeight="1" x14ac:dyDescent="0.2">
      <c r="A33" s="311" t="s">
        <v>8</v>
      </c>
      <c r="B33" s="210" t="s">
        <v>289</v>
      </c>
      <c r="C33" s="103" t="s">
        <v>19</v>
      </c>
      <c r="D33" s="104">
        <f>SUM(D34:D34)</f>
        <v>5000</v>
      </c>
      <c r="E33" s="258">
        <f>SUM(E34:E34)</f>
        <v>5000</v>
      </c>
      <c r="F33" s="104"/>
      <c r="G33" s="104"/>
      <c r="H33" s="104">
        <f>SUM(H34:H34)</f>
        <v>5000</v>
      </c>
      <c r="I33" s="258">
        <f>SUM(I34:I34)</f>
        <v>5000</v>
      </c>
      <c r="J33" s="104"/>
      <c r="K33" s="104"/>
    </row>
    <row r="34" spans="1:11" ht="12.75" customHeight="1" x14ac:dyDescent="0.2">
      <c r="A34" s="311"/>
      <c r="B34" s="131" t="s">
        <v>654</v>
      </c>
      <c r="C34" s="98"/>
      <c r="D34" s="99">
        <f>SUM(G34+E34)</f>
        <v>5000</v>
      </c>
      <c r="E34" s="99">
        <v>5000</v>
      </c>
      <c r="F34" s="99"/>
      <c r="G34" s="99"/>
      <c r="H34" s="99">
        <f>SUM(K34+I34)</f>
        <v>5000</v>
      </c>
      <c r="I34" s="99">
        <v>5000</v>
      </c>
      <c r="J34" s="99"/>
      <c r="K34" s="99"/>
    </row>
    <row r="35" spans="1:11" ht="15" customHeight="1" x14ac:dyDescent="0.2">
      <c r="A35" s="308" t="s">
        <v>9</v>
      </c>
      <c r="B35" s="210" t="s">
        <v>292</v>
      </c>
      <c r="C35" s="103" t="s">
        <v>19</v>
      </c>
      <c r="D35" s="104">
        <f>SUM(D36:D36)</f>
        <v>14500</v>
      </c>
      <c r="E35" s="258">
        <f>SUM(E36:E36)</f>
        <v>14500</v>
      </c>
      <c r="F35" s="99"/>
      <c r="G35" s="267"/>
      <c r="H35" s="229">
        <f>SUM(H36:H36)</f>
        <v>14500</v>
      </c>
      <c r="I35" s="262">
        <f>SUM(I36:I36)</f>
        <v>14500</v>
      </c>
      <c r="J35" s="232"/>
      <c r="K35" s="232"/>
    </row>
    <row r="36" spans="1:11" ht="12.75" customHeight="1" x14ac:dyDescent="0.2">
      <c r="A36" s="310"/>
      <c r="B36" s="131" t="s">
        <v>654</v>
      </c>
      <c r="C36" s="98"/>
      <c r="D36" s="99">
        <f>SUM(G36+E36)</f>
        <v>14500</v>
      </c>
      <c r="E36" s="99">
        <v>14500</v>
      </c>
      <c r="F36" s="99"/>
      <c r="G36" s="267"/>
      <c r="H36" s="232">
        <f>SUM(K36+I36)</f>
        <v>14500</v>
      </c>
      <c r="I36" s="187">
        <v>14500</v>
      </c>
      <c r="J36" s="199"/>
      <c r="K36" s="199"/>
    </row>
    <row r="37" spans="1:11" ht="15" customHeight="1" x14ac:dyDescent="0.2">
      <c r="A37" s="308" t="s">
        <v>10</v>
      </c>
      <c r="B37" s="210" t="s">
        <v>293</v>
      </c>
      <c r="C37" s="103" t="s">
        <v>19</v>
      </c>
      <c r="D37" s="104">
        <f>SUM(D38:D38)</f>
        <v>38000</v>
      </c>
      <c r="E37" s="104"/>
      <c r="F37" s="104"/>
      <c r="G37" s="104">
        <f>SUM(G38:G38)</f>
        <v>38000</v>
      </c>
      <c r="H37" s="104">
        <f>SUM(H38:H38)</f>
        <v>38000</v>
      </c>
      <c r="I37" s="104"/>
      <c r="J37" s="104"/>
      <c r="K37" s="104">
        <f>SUM(K38:K38)</f>
        <v>38000</v>
      </c>
    </row>
    <row r="38" spans="1:11" ht="12.75" customHeight="1" x14ac:dyDescent="0.2">
      <c r="A38" s="310"/>
      <c r="B38" s="131" t="s">
        <v>654</v>
      </c>
      <c r="C38" s="98"/>
      <c r="D38" s="99">
        <f>SUM(G38+E38)</f>
        <v>38000</v>
      </c>
      <c r="E38" s="99"/>
      <c r="F38" s="99"/>
      <c r="G38" s="99">
        <v>38000</v>
      </c>
      <c r="H38" s="99">
        <f>SUM(K38+I38)</f>
        <v>38000</v>
      </c>
      <c r="I38" s="99"/>
      <c r="J38" s="99"/>
      <c r="K38" s="99">
        <v>38000</v>
      </c>
    </row>
    <row r="39" spans="1:11" ht="15" customHeight="1" x14ac:dyDescent="0.2">
      <c r="A39" s="311" t="s">
        <v>11</v>
      </c>
      <c r="B39" s="210" t="s">
        <v>295</v>
      </c>
      <c r="C39" s="103" t="s">
        <v>19</v>
      </c>
      <c r="D39" s="258">
        <f>SUM(D40:D41)</f>
        <v>3200</v>
      </c>
      <c r="E39" s="258">
        <f>SUM(E40:E41)</f>
        <v>3200</v>
      </c>
      <c r="F39" s="104"/>
      <c r="G39" s="104"/>
      <c r="H39" s="258">
        <f>SUM(H40:H41)</f>
        <v>3160.12</v>
      </c>
      <c r="I39" s="258">
        <f>SUM(I40:I41)</f>
        <v>3160.12</v>
      </c>
      <c r="J39" s="104"/>
      <c r="K39" s="104"/>
    </row>
    <row r="40" spans="1:11" ht="12.75" customHeight="1" x14ac:dyDescent="0.2">
      <c r="A40" s="311"/>
      <c r="B40" s="97" t="s">
        <v>656</v>
      </c>
      <c r="C40" s="103"/>
      <c r="D40" s="99">
        <f>SUM(G40+E40)</f>
        <v>2000</v>
      </c>
      <c r="E40" s="99">
        <v>2000</v>
      </c>
      <c r="F40" s="104"/>
      <c r="G40" s="104"/>
      <c r="H40" s="99">
        <f>SUM(K40+I40)</f>
        <v>2000</v>
      </c>
      <c r="I40" s="99">
        <v>2000</v>
      </c>
      <c r="J40" s="104"/>
      <c r="K40" s="104"/>
    </row>
    <row r="41" spans="1:11" x14ac:dyDescent="0.2">
      <c r="A41" s="311"/>
      <c r="B41" s="131" t="s">
        <v>652</v>
      </c>
      <c r="C41" s="98"/>
      <c r="D41" s="99">
        <f>SUM(G41+E41)</f>
        <v>1200</v>
      </c>
      <c r="E41" s="99">
        <v>1200</v>
      </c>
      <c r="F41" s="99"/>
      <c r="G41" s="99"/>
      <c r="H41" s="99">
        <f>SUM(K41+I41)</f>
        <v>1160.1199999999999</v>
      </c>
      <c r="I41" s="99">
        <v>1160.1199999999999</v>
      </c>
      <c r="J41" s="99"/>
      <c r="K41" s="99"/>
    </row>
    <row r="42" spans="1:11" ht="15" customHeight="1" x14ac:dyDescent="0.2">
      <c r="A42" s="311" t="s">
        <v>12</v>
      </c>
      <c r="B42" s="210" t="s">
        <v>294</v>
      </c>
      <c r="C42" s="103" t="s">
        <v>19</v>
      </c>
      <c r="D42" s="104">
        <f>SUM(D43:D43)</f>
        <v>400</v>
      </c>
      <c r="E42" s="104">
        <f>SUM(E43:E43)</f>
        <v>400</v>
      </c>
      <c r="F42" s="104"/>
      <c r="G42" s="104"/>
      <c r="H42" s="104">
        <f>SUM(H43:H43)</f>
        <v>438.91</v>
      </c>
      <c r="I42" s="104">
        <f>SUM(I43:I43)</f>
        <v>438.91</v>
      </c>
      <c r="J42" s="104"/>
      <c r="K42" s="104"/>
    </row>
    <row r="43" spans="1:11" x14ac:dyDescent="0.2">
      <c r="A43" s="311"/>
      <c r="B43" s="131" t="s">
        <v>652</v>
      </c>
      <c r="C43" s="98"/>
      <c r="D43" s="99">
        <f>SUM(G43+E43)</f>
        <v>400</v>
      </c>
      <c r="E43" s="99">
        <v>400</v>
      </c>
      <c r="F43" s="99"/>
      <c r="G43" s="99"/>
      <c r="H43" s="99">
        <f>SUM(K43+I43)</f>
        <v>438.91</v>
      </c>
      <c r="I43" s="99">
        <v>438.91</v>
      </c>
      <c r="J43" s="99"/>
      <c r="K43" s="99"/>
    </row>
    <row r="44" spans="1:11" ht="15" customHeight="1" x14ac:dyDescent="0.2">
      <c r="A44" s="311" t="s">
        <v>13</v>
      </c>
      <c r="B44" s="102" t="s">
        <v>296</v>
      </c>
      <c r="C44" s="103" t="s">
        <v>19</v>
      </c>
      <c r="D44" s="258">
        <f>SUM(D45:D46)</f>
        <v>31100</v>
      </c>
      <c r="E44" s="258">
        <f>SUM(E45:E46)</f>
        <v>6400</v>
      </c>
      <c r="F44" s="258"/>
      <c r="G44" s="258">
        <f>SUM(G45:G46)</f>
        <v>24700</v>
      </c>
      <c r="H44" s="258">
        <f>SUM(H45:H46)</f>
        <v>31094.89</v>
      </c>
      <c r="I44" s="258">
        <f>SUM(I45:I46)</f>
        <v>6402.87</v>
      </c>
      <c r="J44" s="258"/>
      <c r="K44" s="258">
        <f>SUM(K45:K46)</f>
        <v>24692.02</v>
      </c>
    </row>
    <row r="45" spans="1:11" ht="12.75" customHeight="1" x14ac:dyDescent="0.2">
      <c r="A45" s="311"/>
      <c r="B45" s="97" t="s">
        <v>656</v>
      </c>
      <c r="C45" s="103"/>
      <c r="D45" s="99">
        <f>SUM(G45+E45)</f>
        <v>30300</v>
      </c>
      <c r="E45" s="99">
        <v>5600</v>
      </c>
      <c r="F45" s="99"/>
      <c r="G45" s="99">
        <v>24700</v>
      </c>
      <c r="H45" s="99">
        <f>SUM(K45+I45)</f>
        <v>30300</v>
      </c>
      <c r="I45" s="99">
        <v>5607.98</v>
      </c>
      <c r="J45" s="99"/>
      <c r="K45" s="99">
        <v>24692.02</v>
      </c>
    </row>
    <row r="46" spans="1:11" x14ac:dyDescent="0.2">
      <c r="A46" s="311"/>
      <c r="B46" s="131" t="s">
        <v>652</v>
      </c>
      <c r="C46" s="98"/>
      <c r="D46" s="99">
        <f>SUM(G46+E46)</f>
        <v>800</v>
      </c>
      <c r="E46" s="99">
        <v>800</v>
      </c>
      <c r="F46" s="99"/>
      <c r="G46" s="99"/>
      <c r="H46" s="99">
        <f>SUM(K46+I46)</f>
        <v>794.89</v>
      </c>
      <c r="I46" s="99">
        <v>794.89</v>
      </c>
      <c r="J46" s="99"/>
      <c r="K46" s="99"/>
    </row>
    <row r="47" spans="1:11" ht="15" customHeight="1" x14ac:dyDescent="0.2">
      <c r="A47" s="308" t="s">
        <v>605</v>
      </c>
      <c r="B47" s="102" t="s">
        <v>301</v>
      </c>
      <c r="C47" s="103" t="s">
        <v>19</v>
      </c>
      <c r="D47" s="104">
        <f>SUM(D48:D48)</f>
        <v>19700</v>
      </c>
      <c r="E47" s="104">
        <f>SUM(E48:E48)</f>
        <v>19700</v>
      </c>
      <c r="F47" s="104">
        <f>SUM(F48:F48)</f>
        <v>5300</v>
      </c>
      <c r="G47" s="104"/>
      <c r="H47" s="104">
        <f>SUM(H48:H48)</f>
        <v>18884.72</v>
      </c>
      <c r="I47" s="104">
        <f>SUM(I48:I48)</f>
        <v>18884.72</v>
      </c>
      <c r="J47" s="104">
        <f>SUM(J48:J48)</f>
        <v>4727.78</v>
      </c>
      <c r="K47" s="117"/>
    </row>
    <row r="48" spans="1:11" ht="12.75" customHeight="1" x14ac:dyDescent="0.2">
      <c r="A48" s="310"/>
      <c r="B48" s="131" t="s">
        <v>654</v>
      </c>
      <c r="C48" s="98"/>
      <c r="D48" s="99">
        <f>SUM(G48+E48)</f>
        <v>19700</v>
      </c>
      <c r="E48" s="99">
        <v>19700</v>
      </c>
      <c r="F48" s="99">
        <v>5300</v>
      </c>
      <c r="G48" s="99"/>
      <c r="H48" s="99">
        <f>SUM(K48+I48)</f>
        <v>18884.72</v>
      </c>
      <c r="I48" s="99">
        <v>18884.72</v>
      </c>
      <c r="J48" s="99">
        <v>4727.78</v>
      </c>
      <c r="K48" s="134"/>
    </row>
    <row r="49" spans="1:11" ht="15" customHeight="1" x14ac:dyDescent="0.2">
      <c r="A49" s="311" t="s">
        <v>606</v>
      </c>
      <c r="B49" s="102" t="s">
        <v>297</v>
      </c>
      <c r="C49" s="103" t="s">
        <v>19</v>
      </c>
      <c r="D49" s="104">
        <f>SUM(D50:D50)</f>
        <v>200</v>
      </c>
      <c r="E49" s="104">
        <f>SUM(E50:E50)</f>
        <v>200</v>
      </c>
      <c r="F49" s="104"/>
      <c r="G49" s="117"/>
      <c r="H49" s="104">
        <f>SUM(H50:H50)</f>
        <v>169.69</v>
      </c>
      <c r="I49" s="104">
        <f>SUM(I50:I50)</f>
        <v>169.69</v>
      </c>
      <c r="J49" s="117"/>
      <c r="K49" s="117"/>
    </row>
    <row r="50" spans="1:11" x14ac:dyDescent="0.2">
      <c r="A50" s="311"/>
      <c r="B50" s="131" t="s">
        <v>652</v>
      </c>
      <c r="C50" s="98"/>
      <c r="D50" s="99">
        <f>SUM(G50+E50)</f>
        <v>200</v>
      </c>
      <c r="E50" s="99">
        <v>200</v>
      </c>
      <c r="F50" s="99"/>
      <c r="G50" s="134"/>
      <c r="H50" s="99">
        <f>SUM(K50+I50)</f>
        <v>169.69</v>
      </c>
      <c r="I50" s="99">
        <v>169.69</v>
      </c>
      <c r="J50" s="134"/>
      <c r="K50" s="134"/>
    </row>
    <row r="51" spans="1:11" ht="15" customHeight="1" x14ac:dyDescent="0.2">
      <c r="A51" s="311" t="s">
        <v>607</v>
      </c>
      <c r="B51" s="102" t="s">
        <v>411</v>
      </c>
      <c r="C51" s="103" t="s">
        <v>19</v>
      </c>
      <c r="D51" s="258">
        <f>SUM(D52:D53)</f>
        <v>6200</v>
      </c>
      <c r="E51" s="258">
        <f>SUM(E52:E53)</f>
        <v>6200</v>
      </c>
      <c r="F51" s="258">
        <f>SUM(F52:F53)</f>
        <v>1500</v>
      </c>
      <c r="G51" s="257"/>
      <c r="H51" s="258">
        <f>SUM(H52:H53)</f>
        <v>6070.46</v>
      </c>
      <c r="I51" s="258">
        <f>SUM(I52:I53)</f>
        <v>6070.46</v>
      </c>
      <c r="J51" s="258">
        <f>SUM(J52:J53)</f>
        <v>1500</v>
      </c>
      <c r="K51" s="257"/>
    </row>
    <row r="52" spans="1:11" ht="12.75" customHeight="1" x14ac:dyDescent="0.2">
      <c r="A52" s="311"/>
      <c r="B52" s="97" t="s">
        <v>656</v>
      </c>
      <c r="C52" s="103"/>
      <c r="D52" s="99">
        <f>SUM(G52+E52)</f>
        <v>6000</v>
      </c>
      <c r="E52" s="99">
        <v>6000</v>
      </c>
      <c r="F52" s="99">
        <v>1500</v>
      </c>
      <c r="G52" s="117"/>
      <c r="H52" s="99">
        <f>SUM(K52+I52)</f>
        <v>5956.17</v>
      </c>
      <c r="I52" s="99">
        <v>5956.17</v>
      </c>
      <c r="J52" s="99">
        <v>1500</v>
      </c>
      <c r="K52" s="117"/>
    </row>
    <row r="53" spans="1:11" x14ac:dyDescent="0.2">
      <c r="A53" s="311"/>
      <c r="B53" s="131" t="s">
        <v>652</v>
      </c>
      <c r="C53" s="98"/>
      <c r="D53" s="99">
        <f>SUM(G53+E53)</f>
        <v>200</v>
      </c>
      <c r="E53" s="99">
        <v>200</v>
      </c>
      <c r="F53" s="99"/>
      <c r="G53" s="132"/>
      <c r="H53" s="99">
        <f>SUM(K53+I53)</f>
        <v>114.29</v>
      </c>
      <c r="I53" s="99">
        <v>114.29</v>
      </c>
      <c r="J53" s="99"/>
      <c r="K53" s="132"/>
    </row>
    <row r="54" spans="1:11" ht="15" customHeight="1" x14ac:dyDescent="0.2">
      <c r="A54" s="311" t="s">
        <v>608</v>
      </c>
      <c r="B54" s="102" t="s">
        <v>299</v>
      </c>
      <c r="C54" s="103" t="s">
        <v>19</v>
      </c>
      <c r="D54" s="258">
        <f>SUM(D55:D56)</f>
        <v>1500</v>
      </c>
      <c r="E54" s="258">
        <f>SUM(E55:E56)</f>
        <v>1500</v>
      </c>
      <c r="F54" s="104"/>
      <c r="G54" s="117"/>
      <c r="H54" s="258">
        <f>SUM(H55:H56)</f>
        <v>1501.28</v>
      </c>
      <c r="I54" s="258">
        <f>SUM(I55:I56)</f>
        <v>1501.28</v>
      </c>
      <c r="J54" s="117"/>
      <c r="K54" s="117"/>
    </row>
    <row r="55" spans="1:11" ht="12.75" customHeight="1" x14ac:dyDescent="0.2">
      <c r="A55" s="311"/>
      <c r="B55" s="97" t="s">
        <v>656</v>
      </c>
      <c r="C55" s="103"/>
      <c r="D55" s="99">
        <f>SUM(G55+E55)</f>
        <v>600</v>
      </c>
      <c r="E55" s="99">
        <v>600</v>
      </c>
      <c r="F55" s="104"/>
      <c r="G55" s="117"/>
      <c r="H55" s="99">
        <f>SUM(K55+I55)</f>
        <v>600</v>
      </c>
      <c r="I55" s="99">
        <v>600</v>
      </c>
      <c r="J55" s="117"/>
      <c r="K55" s="117"/>
    </row>
    <row r="56" spans="1:11" ht="12.75" customHeight="1" x14ac:dyDescent="0.2">
      <c r="A56" s="311"/>
      <c r="B56" s="131" t="s">
        <v>652</v>
      </c>
      <c r="C56" s="98"/>
      <c r="D56" s="99">
        <f>SUM(G56+E56)</f>
        <v>900</v>
      </c>
      <c r="E56" s="99">
        <v>900</v>
      </c>
      <c r="F56" s="268"/>
      <c r="G56" s="263"/>
      <c r="H56" s="99">
        <f>SUM(K56+I56)</f>
        <v>901.28</v>
      </c>
      <c r="I56" s="99">
        <v>901.28</v>
      </c>
      <c r="J56" s="263"/>
      <c r="K56" s="263"/>
    </row>
    <row r="57" spans="1:11" ht="15" customHeight="1" x14ac:dyDescent="0.2">
      <c r="A57" s="311" t="s">
        <v>609</v>
      </c>
      <c r="B57" s="102" t="s">
        <v>300</v>
      </c>
      <c r="C57" s="103" t="s">
        <v>19</v>
      </c>
      <c r="D57" s="258">
        <f t="shared" ref="D57:K57" si="3">SUM(D58:D59)</f>
        <v>43000</v>
      </c>
      <c r="E57" s="258">
        <f t="shared" si="3"/>
        <v>3000</v>
      </c>
      <c r="F57" s="258">
        <f t="shared" si="3"/>
        <v>1300</v>
      </c>
      <c r="G57" s="258">
        <f t="shared" si="3"/>
        <v>40000</v>
      </c>
      <c r="H57" s="258">
        <f t="shared" si="3"/>
        <v>42981.7</v>
      </c>
      <c r="I57" s="258">
        <f t="shared" si="3"/>
        <v>2981.7</v>
      </c>
      <c r="J57" s="258">
        <f t="shared" si="3"/>
        <v>1300</v>
      </c>
      <c r="K57" s="258">
        <f t="shared" si="3"/>
        <v>40000</v>
      </c>
    </row>
    <row r="58" spans="1:11" ht="12.75" customHeight="1" x14ac:dyDescent="0.2">
      <c r="A58" s="311"/>
      <c r="B58" s="97" t="s">
        <v>656</v>
      </c>
      <c r="C58" s="103"/>
      <c r="D58" s="99">
        <f>SUM(G58+E58)</f>
        <v>41700</v>
      </c>
      <c r="E58" s="99">
        <v>1700</v>
      </c>
      <c r="F58" s="99">
        <v>1300</v>
      </c>
      <c r="G58" s="99">
        <v>40000</v>
      </c>
      <c r="H58" s="99">
        <f>SUM(K58+I58)</f>
        <v>41700</v>
      </c>
      <c r="I58" s="99">
        <v>1700</v>
      </c>
      <c r="J58" s="99">
        <v>1300</v>
      </c>
      <c r="K58" s="99">
        <v>40000</v>
      </c>
    </row>
    <row r="59" spans="1:11" x14ac:dyDescent="0.2">
      <c r="A59" s="311"/>
      <c r="B59" s="131" t="s">
        <v>652</v>
      </c>
      <c r="C59" s="98"/>
      <c r="D59" s="99">
        <f>SUM(G59+E59)</f>
        <v>1300</v>
      </c>
      <c r="E59" s="99">
        <v>1300</v>
      </c>
      <c r="F59" s="99"/>
      <c r="G59" s="99"/>
      <c r="H59" s="99">
        <f>SUM(K59+I59)</f>
        <v>1281.7</v>
      </c>
      <c r="I59" s="99">
        <v>1281.7</v>
      </c>
      <c r="J59" s="99"/>
      <c r="K59" s="99"/>
    </row>
    <row r="60" spans="1:11" ht="15" customHeight="1" x14ac:dyDescent="0.2">
      <c r="A60" s="311" t="s">
        <v>610</v>
      </c>
      <c r="B60" s="102" t="s">
        <v>302</v>
      </c>
      <c r="C60" s="103" t="s">
        <v>19</v>
      </c>
      <c r="D60" s="104">
        <f>SUM(D61:D61)</f>
        <v>2000</v>
      </c>
      <c r="E60" s="104">
        <f>SUM(E61:E61)</f>
        <v>2000</v>
      </c>
      <c r="F60" s="104"/>
      <c r="G60" s="104"/>
      <c r="H60" s="104">
        <f>SUM(H61:H61)</f>
        <v>2033.29</v>
      </c>
      <c r="I60" s="104">
        <f>SUM(I61:I61)</f>
        <v>2033.29</v>
      </c>
      <c r="J60" s="117"/>
      <c r="K60" s="117"/>
    </row>
    <row r="61" spans="1:11" x14ac:dyDescent="0.2">
      <c r="A61" s="311"/>
      <c r="B61" s="131" t="s">
        <v>652</v>
      </c>
      <c r="C61" s="98"/>
      <c r="D61" s="99">
        <f>SUM(G61+E61)</f>
        <v>2000</v>
      </c>
      <c r="E61" s="99">
        <v>2000</v>
      </c>
      <c r="F61" s="99"/>
      <c r="G61" s="99"/>
      <c r="H61" s="99">
        <f>SUM(K61+I61)</f>
        <v>2033.29</v>
      </c>
      <c r="I61" s="99">
        <v>2033.29</v>
      </c>
      <c r="J61" s="132"/>
      <c r="K61" s="132"/>
    </row>
    <row r="62" spans="1:11" ht="15" customHeight="1" x14ac:dyDescent="0.2">
      <c r="A62" s="311" t="s">
        <v>611</v>
      </c>
      <c r="B62" s="102" t="s">
        <v>304</v>
      </c>
      <c r="C62" s="103" t="s">
        <v>19</v>
      </c>
      <c r="D62" s="258">
        <f>SUM(D63:D64)</f>
        <v>10900</v>
      </c>
      <c r="E62" s="258">
        <f>SUM(E63:E64)</f>
        <v>10900</v>
      </c>
      <c r="F62" s="104"/>
      <c r="G62" s="104"/>
      <c r="H62" s="258">
        <f>SUM(H63:H64)</f>
        <v>10911.880000000001</v>
      </c>
      <c r="I62" s="258">
        <f>SUM(I63:I64)</f>
        <v>10911.880000000001</v>
      </c>
      <c r="J62" s="104"/>
      <c r="K62" s="104"/>
    </row>
    <row r="63" spans="1:11" ht="12.75" customHeight="1" x14ac:dyDescent="0.2">
      <c r="A63" s="311"/>
      <c r="B63" s="97" t="s">
        <v>656</v>
      </c>
      <c r="C63" s="103"/>
      <c r="D63" s="99">
        <f>SUM(G63+E63)</f>
        <v>5300</v>
      </c>
      <c r="E63" s="99">
        <v>5300</v>
      </c>
      <c r="F63" s="104"/>
      <c r="G63" s="104"/>
      <c r="H63" s="99">
        <f>SUM(K63+I63)</f>
        <v>5300</v>
      </c>
      <c r="I63" s="99">
        <v>5300</v>
      </c>
      <c r="J63" s="104"/>
      <c r="K63" s="104"/>
    </row>
    <row r="64" spans="1:11" x14ac:dyDescent="0.2">
      <c r="A64" s="311"/>
      <c r="B64" s="131" t="s">
        <v>652</v>
      </c>
      <c r="C64" s="98"/>
      <c r="D64" s="99">
        <f>SUM(G64+E64)</f>
        <v>5600</v>
      </c>
      <c r="E64" s="99">
        <v>5600</v>
      </c>
      <c r="F64" s="99"/>
      <c r="G64" s="99"/>
      <c r="H64" s="99">
        <f>SUM(K64+I64)</f>
        <v>5611.88</v>
      </c>
      <c r="I64" s="99">
        <v>5611.88</v>
      </c>
      <c r="J64" s="99"/>
      <c r="K64" s="99"/>
    </row>
    <row r="65" spans="1:11" ht="15" customHeight="1" x14ac:dyDescent="0.2">
      <c r="A65" s="311" t="s">
        <v>612</v>
      </c>
      <c r="B65" s="102" t="s">
        <v>305</v>
      </c>
      <c r="C65" s="103" t="s">
        <v>19</v>
      </c>
      <c r="D65" s="258">
        <f>SUM(D66:D67)</f>
        <v>21700</v>
      </c>
      <c r="E65" s="258">
        <f>SUM(E66:E67)</f>
        <v>16500</v>
      </c>
      <c r="F65" s="258"/>
      <c r="G65" s="258">
        <f>SUM(G66:G67)</f>
        <v>5200</v>
      </c>
      <c r="H65" s="258">
        <f>SUM(H66:H67)</f>
        <v>21652.81</v>
      </c>
      <c r="I65" s="258">
        <f>SUM(I66:I67)</f>
        <v>16452.810000000001</v>
      </c>
      <c r="J65" s="258"/>
      <c r="K65" s="258">
        <f>SUM(K66:K67)</f>
        <v>5200</v>
      </c>
    </row>
    <row r="66" spans="1:11" ht="12.75" customHeight="1" x14ac:dyDescent="0.2">
      <c r="A66" s="311"/>
      <c r="B66" s="97" t="s">
        <v>656</v>
      </c>
      <c r="C66" s="103"/>
      <c r="D66" s="99">
        <f>SUM(G66+E66)</f>
        <v>17000</v>
      </c>
      <c r="E66" s="99">
        <v>11800</v>
      </c>
      <c r="F66" s="99"/>
      <c r="G66" s="99">
        <v>5200</v>
      </c>
      <c r="H66" s="99">
        <f>SUM(K66+I66)</f>
        <v>17000</v>
      </c>
      <c r="I66" s="99">
        <v>11800</v>
      </c>
      <c r="J66" s="99"/>
      <c r="K66" s="99">
        <v>5200</v>
      </c>
    </row>
    <row r="67" spans="1:11" s="77" customFormat="1" x14ac:dyDescent="0.2">
      <c r="A67" s="311"/>
      <c r="B67" s="131" t="s">
        <v>652</v>
      </c>
      <c r="C67" s="98"/>
      <c r="D67" s="152">
        <f>SUM(G67+E67)</f>
        <v>4700</v>
      </c>
      <c r="E67" s="152">
        <v>4700</v>
      </c>
      <c r="F67" s="264"/>
      <c r="G67" s="264"/>
      <c r="H67" s="152">
        <f>SUM(K67+I67)</f>
        <v>4652.8100000000004</v>
      </c>
      <c r="I67" s="152">
        <v>4652.8100000000004</v>
      </c>
      <c r="J67" s="264"/>
      <c r="K67" s="264"/>
    </row>
    <row r="68" spans="1:11" ht="15" customHeight="1" x14ac:dyDescent="0.2">
      <c r="A68" s="311" t="s">
        <v>613</v>
      </c>
      <c r="B68" s="102" t="s">
        <v>417</v>
      </c>
      <c r="C68" s="103" t="s">
        <v>19</v>
      </c>
      <c r="D68" s="258">
        <f>SUM(D69:D70)</f>
        <v>1500</v>
      </c>
      <c r="E68" s="258">
        <f>SUM(E69:E70)</f>
        <v>1500</v>
      </c>
      <c r="F68" s="104"/>
      <c r="G68" s="104"/>
      <c r="H68" s="258">
        <f>SUM(H69:H70)</f>
        <v>1537.83</v>
      </c>
      <c r="I68" s="258">
        <f>SUM(I69:I70)</f>
        <v>1537.83</v>
      </c>
      <c r="J68" s="104"/>
      <c r="K68" s="104"/>
    </row>
    <row r="69" spans="1:11" ht="12.75" customHeight="1" x14ac:dyDescent="0.2">
      <c r="A69" s="311"/>
      <c r="B69" s="97" t="s">
        <v>656</v>
      </c>
      <c r="C69" s="103"/>
      <c r="D69" s="99">
        <f>SUM(G69+E69)</f>
        <v>500</v>
      </c>
      <c r="E69" s="99">
        <v>500</v>
      </c>
      <c r="F69" s="104"/>
      <c r="G69" s="104"/>
      <c r="H69" s="99">
        <f>SUM(K69+I69)</f>
        <v>500</v>
      </c>
      <c r="I69" s="99">
        <v>500</v>
      </c>
      <c r="J69" s="104"/>
      <c r="K69" s="104"/>
    </row>
    <row r="70" spans="1:11" x14ac:dyDescent="0.2">
      <c r="A70" s="311"/>
      <c r="B70" s="131" t="s">
        <v>652</v>
      </c>
      <c r="C70" s="98"/>
      <c r="D70" s="99">
        <f>SUM(G70+E70)</f>
        <v>1000</v>
      </c>
      <c r="E70" s="99">
        <v>1000</v>
      </c>
      <c r="F70" s="99"/>
      <c r="G70" s="99"/>
      <c r="H70" s="99">
        <f>SUM(K70+I70)</f>
        <v>1037.83</v>
      </c>
      <c r="I70" s="99">
        <v>1037.83</v>
      </c>
      <c r="J70" s="99"/>
      <c r="K70" s="99"/>
    </row>
    <row r="71" spans="1:11" ht="15" customHeight="1" x14ac:dyDescent="0.2">
      <c r="A71" s="311" t="s">
        <v>614</v>
      </c>
      <c r="B71" s="102" t="s">
        <v>425</v>
      </c>
      <c r="C71" s="103" t="s">
        <v>19</v>
      </c>
      <c r="D71" s="104">
        <f>SUM(D72:D73)</f>
        <v>260000</v>
      </c>
      <c r="E71" s="104">
        <f>SUM(E72:E73)</f>
        <v>13200</v>
      </c>
      <c r="F71" s="104"/>
      <c r="G71" s="104">
        <f>SUM(G72:G73)</f>
        <v>246800</v>
      </c>
      <c r="H71" s="104">
        <f>SUM(H72:H73)</f>
        <v>259985.17</v>
      </c>
      <c r="I71" s="104">
        <f>SUM(I72:I73)</f>
        <v>13196.33</v>
      </c>
      <c r="J71" s="104"/>
      <c r="K71" s="104">
        <f>SUM(K72:K73)</f>
        <v>246788.84</v>
      </c>
    </row>
    <row r="72" spans="1:11" ht="12.75" customHeight="1" x14ac:dyDescent="0.2">
      <c r="A72" s="311"/>
      <c r="B72" s="97" t="s">
        <v>653</v>
      </c>
      <c r="C72" s="98"/>
      <c r="D72" s="99">
        <f>SUM(G72+E72)</f>
        <v>255300</v>
      </c>
      <c r="E72" s="99">
        <v>8500</v>
      </c>
      <c r="F72" s="104"/>
      <c r="G72" s="99">
        <v>246800</v>
      </c>
      <c r="H72" s="99">
        <f>SUM(K72+I72)</f>
        <v>255258.1</v>
      </c>
      <c r="I72" s="99">
        <v>8469.26</v>
      </c>
      <c r="J72" s="104"/>
      <c r="K72" s="99">
        <v>246788.84</v>
      </c>
    </row>
    <row r="73" spans="1:11" x14ac:dyDescent="0.2">
      <c r="A73" s="311"/>
      <c r="B73" s="131" t="s">
        <v>652</v>
      </c>
      <c r="C73" s="98"/>
      <c r="D73" s="99">
        <f>SUM(G73+E73)</f>
        <v>4700</v>
      </c>
      <c r="E73" s="99">
        <v>4700</v>
      </c>
      <c r="F73" s="99"/>
      <c r="G73" s="99"/>
      <c r="H73" s="99">
        <f>SUM(K73+I73)</f>
        <v>4727.07</v>
      </c>
      <c r="I73" s="99">
        <v>4727.07</v>
      </c>
      <c r="J73" s="99"/>
      <c r="K73" s="99"/>
    </row>
    <row r="74" spans="1:11" ht="15" customHeight="1" x14ac:dyDescent="0.2">
      <c r="A74" s="311" t="s">
        <v>615</v>
      </c>
      <c r="B74" s="102" t="s">
        <v>320</v>
      </c>
      <c r="C74" s="103" t="s">
        <v>19</v>
      </c>
      <c r="D74" s="258">
        <f>SUM(D75:D76)</f>
        <v>3000</v>
      </c>
      <c r="E74" s="258">
        <f>SUM(E75:E76)</f>
        <v>3000</v>
      </c>
      <c r="F74" s="104"/>
      <c r="G74" s="104"/>
      <c r="H74" s="258">
        <f>SUM(H75:H76)</f>
        <v>3052.91</v>
      </c>
      <c r="I74" s="258">
        <f>SUM(I75:I76)</f>
        <v>3052.91</v>
      </c>
      <c r="J74" s="104"/>
      <c r="K74" s="104"/>
    </row>
    <row r="75" spans="1:11" ht="12.75" customHeight="1" x14ac:dyDescent="0.2">
      <c r="A75" s="311"/>
      <c r="B75" s="97" t="s">
        <v>656</v>
      </c>
      <c r="C75" s="103"/>
      <c r="D75" s="99">
        <f>SUM(G75+E75)</f>
        <v>600</v>
      </c>
      <c r="E75" s="99">
        <v>600</v>
      </c>
      <c r="F75" s="104"/>
      <c r="G75" s="104"/>
      <c r="H75" s="99">
        <f>SUM(K75+I75)</f>
        <v>600</v>
      </c>
      <c r="I75" s="99">
        <v>600</v>
      </c>
      <c r="J75" s="104"/>
      <c r="K75" s="104"/>
    </row>
    <row r="76" spans="1:11" x14ac:dyDescent="0.2">
      <c r="A76" s="311"/>
      <c r="B76" s="131" t="s">
        <v>652</v>
      </c>
      <c r="C76" s="98"/>
      <c r="D76" s="99">
        <f>SUM(G76+E76)</f>
        <v>2400</v>
      </c>
      <c r="E76" s="99">
        <v>2400</v>
      </c>
      <c r="F76" s="99"/>
      <c r="G76" s="99"/>
      <c r="H76" s="99">
        <f>SUM(K76+I76)</f>
        <v>2452.91</v>
      </c>
      <c r="I76" s="99">
        <v>2452.91</v>
      </c>
      <c r="J76" s="99"/>
      <c r="K76" s="99"/>
    </row>
    <row r="77" spans="1:11" ht="15" customHeight="1" x14ac:dyDescent="0.2">
      <c r="A77" s="311" t="s">
        <v>616</v>
      </c>
      <c r="B77" s="102" t="s">
        <v>321</v>
      </c>
      <c r="C77" s="103" t="s">
        <v>19</v>
      </c>
      <c r="D77" s="104">
        <f>SUM(D78:D78)</f>
        <v>1800</v>
      </c>
      <c r="E77" s="104">
        <f>SUM(E78:E78)</f>
        <v>1800</v>
      </c>
      <c r="F77" s="104"/>
      <c r="G77" s="104"/>
      <c r="H77" s="104">
        <f>SUM(H78:H78)</f>
        <v>1831.5</v>
      </c>
      <c r="I77" s="104">
        <f>SUM(I78:I78)</f>
        <v>1831.5</v>
      </c>
      <c r="J77" s="104"/>
      <c r="K77" s="104"/>
    </row>
    <row r="78" spans="1:11" x14ac:dyDescent="0.2">
      <c r="A78" s="311"/>
      <c r="B78" s="131" t="s">
        <v>652</v>
      </c>
      <c r="C78" s="98"/>
      <c r="D78" s="99">
        <f>SUM(G78+E78)</f>
        <v>1800</v>
      </c>
      <c r="E78" s="99">
        <v>1800</v>
      </c>
      <c r="F78" s="99"/>
      <c r="G78" s="99"/>
      <c r="H78" s="99">
        <f>SUM(K78+I78)</f>
        <v>1831.5</v>
      </c>
      <c r="I78" s="99">
        <v>1831.5</v>
      </c>
      <c r="J78" s="99"/>
      <c r="K78" s="99"/>
    </row>
    <row r="79" spans="1:11" ht="15" customHeight="1" x14ac:dyDescent="0.2">
      <c r="A79" s="311" t="s">
        <v>617</v>
      </c>
      <c r="B79" s="102" t="s">
        <v>322</v>
      </c>
      <c r="C79" s="103" t="s">
        <v>19</v>
      </c>
      <c r="D79" s="104">
        <f>SUM(D80:D80)</f>
        <v>1400</v>
      </c>
      <c r="E79" s="104">
        <f>SUM(E80:E80)</f>
        <v>1400</v>
      </c>
      <c r="F79" s="104"/>
      <c r="G79" s="104"/>
      <c r="H79" s="104">
        <f>SUM(H80:H80)</f>
        <v>1424.69</v>
      </c>
      <c r="I79" s="104">
        <f>SUM(I80:I80)</f>
        <v>1424.69</v>
      </c>
      <c r="J79" s="104"/>
      <c r="K79" s="104"/>
    </row>
    <row r="80" spans="1:11" x14ac:dyDescent="0.2">
      <c r="A80" s="311"/>
      <c r="B80" s="131" t="s">
        <v>652</v>
      </c>
      <c r="C80" s="98"/>
      <c r="D80" s="99">
        <f>SUM(G80+E80)</f>
        <v>1400</v>
      </c>
      <c r="E80" s="99">
        <v>1400</v>
      </c>
      <c r="F80" s="99"/>
      <c r="G80" s="99"/>
      <c r="H80" s="99">
        <f>SUM(K80+I80)</f>
        <v>1424.69</v>
      </c>
      <c r="I80" s="99">
        <v>1424.69</v>
      </c>
      <c r="J80" s="99"/>
      <c r="K80" s="99"/>
    </row>
    <row r="81" spans="1:11" ht="15" customHeight="1" x14ac:dyDescent="0.2">
      <c r="A81" s="311" t="s">
        <v>618</v>
      </c>
      <c r="B81" s="210" t="s">
        <v>323</v>
      </c>
      <c r="C81" s="103" t="s">
        <v>19</v>
      </c>
      <c r="D81" s="258">
        <f>SUM(D82:D83)</f>
        <v>3800</v>
      </c>
      <c r="E81" s="258">
        <f>SUM(E82:E83)</f>
        <v>3800</v>
      </c>
      <c r="F81" s="104"/>
      <c r="G81" s="104"/>
      <c r="H81" s="258">
        <f>SUM(H82:H83)</f>
        <v>3786.91</v>
      </c>
      <c r="I81" s="258">
        <f>SUM(I82:I83)</f>
        <v>3786.91</v>
      </c>
      <c r="J81" s="104"/>
      <c r="K81" s="104"/>
    </row>
    <row r="82" spans="1:11" ht="12.75" customHeight="1" x14ac:dyDescent="0.2">
      <c r="A82" s="311"/>
      <c r="B82" s="97" t="s">
        <v>656</v>
      </c>
      <c r="C82" s="103"/>
      <c r="D82" s="99">
        <f>SUM(G82+E82)</f>
        <v>3700</v>
      </c>
      <c r="E82" s="99">
        <v>3700</v>
      </c>
      <c r="F82" s="104"/>
      <c r="G82" s="104"/>
      <c r="H82" s="99">
        <f>SUM(K82+I82)</f>
        <v>3700</v>
      </c>
      <c r="I82" s="99">
        <v>3700</v>
      </c>
      <c r="J82" s="104"/>
      <c r="K82" s="104"/>
    </row>
    <row r="83" spans="1:11" x14ac:dyDescent="0.2">
      <c r="A83" s="311"/>
      <c r="B83" s="131" t="s">
        <v>652</v>
      </c>
      <c r="C83" s="98"/>
      <c r="D83" s="99">
        <f>SUM(G83+E83)</f>
        <v>100</v>
      </c>
      <c r="E83" s="99">
        <v>100</v>
      </c>
      <c r="F83" s="99"/>
      <c r="G83" s="99"/>
      <c r="H83" s="99">
        <f>SUM(K83+I83)</f>
        <v>86.91</v>
      </c>
      <c r="I83" s="99">
        <v>86.91</v>
      </c>
      <c r="J83" s="99"/>
      <c r="K83" s="99"/>
    </row>
    <row r="84" spans="1:11" ht="15" customHeight="1" x14ac:dyDescent="0.2">
      <c r="A84" s="311" t="s">
        <v>619</v>
      </c>
      <c r="B84" s="102" t="s">
        <v>657</v>
      </c>
      <c r="C84" s="103" t="s">
        <v>19</v>
      </c>
      <c r="D84" s="104">
        <f>SUM(D85:D86)</f>
        <v>46200</v>
      </c>
      <c r="E84" s="104">
        <f>SUM(E85:E86)</f>
        <v>30200</v>
      </c>
      <c r="F84" s="104"/>
      <c r="G84" s="104">
        <f>SUM(G85:G86)</f>
        <v>16000</v>
      </c>
      <c r="H84" s="104">
        <f>SUM(H85:H86)</f>
        <v>46118.75</v>
      </c>
      <c r="I84" s="104">
        <f>SUM(I85:I86)</f>
        <v>30118.75</v>
      </c>
      <c r="J84" s="104"/>
      <c r="K84" s="104">
        <f>SUM(K85:K86)</f>
        <v>16000</v>
      </c>
    </row>
    <row r="85" spans="1:11" ht="12.75" customHeight="1" x14ac:dyDescent="0.2">
      <c r="A85" s="311"/>
      <c r="B85" s="97" t="s">
        <v>656</v>
      </c>
      <c r="C85" s="98"/>
      <c r="D85" s="99">
        <f>SUM(G85+E85)</f>
        <v>32200</v>
      </c>
      <c r="E85" s="99">
        <v>16200</v>
      </c>
      <c r="F85" s="104"/>
      <c r="G85" s="99">
        <v>16000</v>
      </c>
      <c r="H85" s="99">
        <f>SUM(K85+I85)</f>
        <v>32160.91</v>
      </c>
      <c r="I85" s="99">
        <v>16160.91</v>
      </c>
      <c r="J85" s="104"/>
      <c r="K85" s="99">
        <v>16000</v>
      </c>
    </row>
    <row r="86" spans="1:11" x14ac:dyDescent="0.2">
      <c r="A86" s="311"/>
      <c r="B86" s="131" t="s">
        <v>652</v>
      </c>
      <c r="C86" s="98"/>
      <c r="D86" s="99">
        <f>SUM(G86+E86)</f>
        <v>14000</v>
      </c>
      <c r="E86" s="99">
        <v>14000</v>
      </c>
      <c r="F86" s="99"/>
      <c r="G86" s="99"/>
      <c r="H86" s="99">
        <f>SUM(K86+I86)</f>
        <v>13957.84</v>
      </c>
      <c r="I86" s="99">
        <v>13957.84</v>
      </c>
      <c r="J86" s="99"/>
      <c r="K86" s="99"/>
    </row>
    <row r="87" spans="1:11" ht="15" customHeight="1" x14ac:dyDescent="0.2">
      <c r="A87" s="311" t="s">
        <v>620</v>
      </c>
      <c r="B87" s="102" t="s">
        <v>286</v>
      </c>
      <c r="C87" s="103" t="s">
        <v>19</v>
      </c>
      <c r="D87" s="104">
        <f>SUM(D88:D89)</f>
        <v>1400</v>
      </c>
      <c r="E87" s="104">
        <f>SUM(E88:E89)</f>
        <v>1400</v>
      </c>
      <c r="F87" s="104"/>
      <c r="G87" s="104"/>
      <c r="H87" s="104">
        <f>SUM(H88:H89)</f>
        <v>1435</v>
      </c>
      <c r="I87" s="104">
        <f>SUM(I88:I89)</f>
        <v>1435</v>
      </c>
      <c r="J87" s="104"/>
      <c r="K87" s="104"/>
    </row>
    <row r="88" spans="1:11" ht="12.75" customHeight="1" x14ac:dyDescent="0.2">
      <c r="A88" s="311"/>
      <c r="B88" s="97" t="s">
        <v>656</v>
      </c>
      <c r="C88" s="103"/>
      <c r="D88" s="99">
        <f>SUM(G88+E88)</f>
        <v>800</v>
      </c>
      <c r="E88" s="99">
        <v>800</v>
      </c>
      <c r="F88" s="104"/>
      <c r="G88" s="104"/>
      <c r="H88" s="99">
        <f>SUM(K88+I88)</f>
        <v>800</v>
      </c>
      <c r="I88" s="99">
        <v>800</v>
      </c>
      <c r="J88" s="104"/>
      <c r="K88" s="104"/>
    </row>
    <row r="89" spans="1:11" x14ac:dyDescent="0.2">
      <c r="A89" s="311"/>
      <c r="B89" s="131" t="s">
        <v>652</v>
      </c>
      <c r="C89" s="98"/>
      <c r="D89" s="99">
        <f>SUM(G89+E89)</f>
        <v>600</v>
      </c>
      <c r="E89" s="99">
        <v>600</v>
      </c>
      <c r="F89" s="99"/>
      <c r="G89" s="99"/>
      <c r="H89" s="99">
        <f>SUM(K89+I89)</f>
        <v>635</v>
      </c>
      <c r="I89" s="99">
        <v>635</v>
      </c>
      <c r="J89" s="99"/>
      <c r="K89" s="99"/>
    </row>
    <row r="90" spans="1:11" ht="15" customHeight="1" x14ac:dyDescent="0.2">
      <c r="A90" s="311" t="s">
        <v>621</v>
      </c>
      <c r="B90" s="102" t="s">
        <v>285</v>
      </c>
      <c r="C90" s="103" t="s">
        <v>19</v>
      </c>
      <c r="D90" s="104">
        <f>SUM(D91:D91)</f>
        <v>4600</v>
      </c>
      <c r="E90" s="104">
        <f>SUM(E91:E91)</f>
        <v>4600</v>
      </c>
      <c r="F90" s="104"/>
      <c r="G90" s="104"/>
      <c r="H90" s="104">
        <f>SUM(H91:H91)</f>
        <v>4560.5</v>
      </c>
      <c r="I90" s="104">
        <f>SUM(I91:I91)</f>
        <v>4560.5</v>
      </c>
      <c r="J90" s="117"/>
      <c r="K90" s="117"/>
    </row>
    <row r="91" spans="1:11" x14ac:dyDescent="0.2">
      <c r="A91" s="311"/>
      <c r="B91" s="131" t="s">
        <v>652</v>
      </c>
      <c r="C91" s="98"/>
      <c r="D91" s="99">
        <f>SUM(G91+E91)</f>
        <v>4600</v>
      </c>
      <c r="E91" s="99">
        <v>4600</v>
      </c>
      <c r="F91" s="99"/>
      <c r="G91" s="99"/>
      <c r="H91" s="99">
        <f>SUM(K91+I91)</f>
        <v>4560.5</v>
      </c>
      <c r="I91" s="99">
        <v>4560.5</v>
      </c>
      <c r="J91" s="132"/>
      <c r="K91" s="132"/>
    </row>
    <row r="92" spans="1:11" ht="16.5" customHeight="1" x14ac:dyDescent="0.2">
      <c r="A92" s="375" t="s">
        <v>507</v>
      </c>
      <c r="B92" s="375"/>
      <c r="C92" s="162"/>
      <c r="D92" s="164">
        <f t="shared" ref="D92:K92" si="4">SUM(D93:D94)</f>
        <v>644400</v>
      </c>
      <c r="E92" s="164">
        <f t="shared" si="4"/>
        <v>236400</v>
      </c>
      <c r="F92" s="164">
        <f t="shared" si="4"/>
        <v>9300</v>
      </c>
      <c r="G92" s="164">
        <f t="shared" si="4"/>
        <v>408000</v>
      </c>
      <c r="H92" s="164">
        <f t="shared" si="4"/>
        <v>643049.46000000008</v>
      </c>
      <c r="I92" s="164">
        <f t="shared" si="4"/>
        <v>235078.19</v>
      </c>
      <c r="J92" s="164">
        <f t="shared" si="4"/>
        <v>8475.06</v>
      </c>
      <c r="K92" s="164">
        <f t="shared" si="4"/>
        <v>407971.27</v>
      </c>
    </row>
    <row r="93" spans="1:11" ht="13.5" customHeight="1" x14ac:dyDescent="0.2">
      <c r="A93" s="394"/>
      <c r="B93" s="102" t="s">
        <v>653</v>
      </c>
      <c r="C93" s="102"/>
      <c r="D93" s="104">
        <f t="shared" ref="D93:K93" si="5">SUM(D24+D26+D29+D32+D34+D36+D38+D40+D45+D52+D55+D58+D63+D66+D69+D72+D75+D82+D85+D88+D48)</f>
        <v>594400</v>
      </c>
      <c r="E93" s="104">
        <f t="shared" si="5"/>
        <v>186400</v>
      </c>
      <c r="F93" s="104">
        <f t="shared" si="5"/>
        <v>9300</v>
      </c>
      <c r="G93" s="104">
        <f t="shared" si="5"/>
        <v>408000</v>
      </c>
      <c r="H93" s="104">
        <f t="shared" si="5"/>
        <v>593136.16</v>
      </c>
      <c r="I93" s="104">
        <f t="shared" si="5"/>
        <v>185164.89</v>
      </c>
      <c r="J93" s="104">
        <f t="shared" si="5"/>
        <v>8475.06</v>
      </c>
      <c r="K93" s="104">
        <f t="shared" si="5"/>
        <v>407971.27</v>
      </c>
    </row>
    <row r="94" spans="1:11" x14ac:dyDescent="0.2">
      <c r="A94" s="317"/>
      <c r="B94" s="165" t="s">
        <v>652</v>
      </c>
      <c r="C94" s="165"/>
      <c r="D94" s="167">
        <f>SUM(D30+D59+D61+D70+D73+D76+D78+D80+D83+D86+D89+D91+D27+D41+D43+D46+D50+D53+D56+D64+D67)</f>
        <v>50000</v>
      </c>
      <c r="E94" s="167">
        <f>SUM(E30+E59+E61+E70+E73+E76+E78+E80+E83+E86+E89+E91+E27+E41+E43+E46+E50+E53+E56+E64+E67)</f>
        <v>50000</v>
      </c>
      <c r="F94" s="167"/>
      <c r="G94" s="167"/>
      <c r="H94" s="167">
        <f>SUM(H30+H59+H61+H70+H73+H76+H78+H80+H83+H86+H89+H91+H27+H41+H43+H46+H50+H53+H56+H64+H67)</f>
        <v>49913.3</v>
      </c>
      <c r="I94" s="167">
        <f>SUM(I30+I59+I61+I70+I73+I76+I78+I80+I83+I86+I89+I91+I27+I41+I43+I46+I50+I53+I56+I64+I67)</f>
        <v>49913.3</v>
      </c>
      <c r="J94" s="167"/>
      <c r="K94" s="167"/>
    </row>
    <row r="95" spans="1:11" ht="18" customHeight="1" x14ac:dyDescent="0.2">
      <c r="A95" s="357" t="s">
        <v>510</v>
      </c>
      <c r="B95" s="357"/>
      <c r="C95" s="357"/>
      <c r="D95" s="357"/>
      <c r="E95" s="357"/>
      <c r="F95" s="357"/>
      <c r="G95" s="357"/>
      <c r="H95" s="357"/>
      <c r="I95" s="357"/>
      <c r="J95" s="357"/>
      <c r="K95" s="357"/>
    </row>
    <row r="96" spans="1:11" s="76" customFormat="1" ht="15" customHeight="1" x14ac:dyDescent="0.2">
      <c r="A96" s="392" t="s">
        <v>4</v>
      </c>
      <c r="B96" s="158" t="s">
        <v>324</v>
      </c>
      <c r="C96" s="252" t="s">
        <v>15</v>
      </c>
      <c r="D96" s="265">
        <f>SUM(D97:D97)</f>
        <v>33700</v>
      </c>
      <c r="E96" s="265">
        <f>SUM(E97:E97)</f>
        <v>33700</v>
      </c>
      <c r="F96" s="265"/>
      <c r="G96" s="265"/>
      <c r="H96" s="265">
        <f>SUM(H97:H97)</f>
        <v>33700</v>
      </c>
      <c r="I96" s="265">
        <f>SUM(I97:I97)</f>
        <v>33700</v>
      </c>
      <c r="J96" s="265"/>
      <c r="K96" s="265"/>
    </row>
    <row r="97" spans="1:11" s="76" customFormat="1" ht="12.75" customHeight="1" x14ac:dyDescent="0.2">
      <c r="A97" s="393"/>
      <c r="B97" s="97" t="s">
        <v>651</v>
      </c>
      <c r="C97" s="98"/>
      <c r="D97" s="99">
        <f>SUM(G97+E97)</f>
        <v>33700</v>
      </c>
      <c r="E97" s="99">
        <v>33700</v>
      </c>
      <c r="F97" s="99"/>
      <c r="G97" s="99"/>
      <c r="H97" s="99">
        <f>SUM(K97+I97)</f>
        <v>33700</v>
      </c>
      <c r="I97" s="99">
        <v>33700</v>
      </c>
      <c r="J97" s="99"/>
      <c r="K97" s="99"/>
    </row>
    <row r="98" spans="1:11" ht="15" customHeight="1" x14ac:dyDescent="0.2">
      <c r="A98" s="339" t="s">
        <v>5</v>
      </c>
      <c r="B98" s="102" t="s">
        <v>273</v>
      </c>
      <c r="C98" s="103" t="s">
        <v>15</v>
      </c>
      <c r="D98" s="104">
        <f>SUM(D99:D100)</f>
        <v>4300</v>
      </c>
      <c r="E98" s="104">
        <f>SUM(E99:E100)</f>
        <v>4300</v>
      </c>
      <c r="F98" s="104"/>
      <c r="G98" s="104"/>
      <c r="H98" s="104">
        <f>SUM(H99:H100)</f>
        <v>4309.07</v>
      </c>
      <c r="I98" s="104">
        <f>SUM(I99:I100)</f>
        <v>4309.07</v>
      </c>
      <c r="J98" s="104"/>
      <c r="K98" s="104"/>
    </row>
    <row r="99" spans="1:11" ht="12.75" customHeight="1" x14ac:dyDescent="0.2">
      <c r="A99" s="339"/>
      <c r="B99" s="97" t="s">
        <v>656</v>
      </c>
      <c r="C99" s="103"/>
      <c r="D99" s="99">
        <f>SUM(G99+E99)</f>
        <v>4100</v>
      </c>
      <c r="E99" s="99">
        <v>4100</v>
      </c>
      <c r="F99" s="104"/>
      <c r="G99" s="104"/>
      <c r="H99" s="99">
        <f>SUM(K99+I99)</f>
        <v>4100</v>
      </c>
      <c r="I99" s="99">
        <v>4100</v>
      </c>
      <c r="J99" s="104"/>
      <c r="K99" s="104"/>
    </row>
    <row r="100" spans="1:11" x14ac:dyDescent="0.2">
      <c r="A100" s="339"/>
      <c r="B100" s="131" t="s">
        <v>652</v>
      </c>
      <c r="C100" s="98"/>
      <c r="D100" s="99">
        <f>SUM(G100+E100)</f>
        <v>200</v>
      </c>
      <c r="E100" s="99">
        <v>200</v>
      </c>
      <c r="F100" s="99"/>
      <c r="G100" s="99"/>
      <c r="H100" s="99">
        <f>SUM(K100+I100)</f>
        <v>209.07</v>
      </c>
      <c r="I100" s="99">
        <v>209.07</v>
      </c>
      <c r="J100" s="99"/>
      <c r="K100" s="99"/>
    </row>
    <row r="101" spans="1:11" ht="15" customHeight="1" x14ac:dyDescent="0.2">
      <c r="A101" s="339" t="s">
        <v>6</v>
      </c>
      <c r="B101" s="102" t="s">
        <v>284</v>
      </c>
      <c r="C101" s="103" t="s">
        <v>15</v>
      </c>
      <c r="D101" s="104">
        <f>SUM(D102:D103)</f>
        <v>1600</v>
      </c>
      <c r="E101" s="104">
        <f>SUM(E102:E103)</f>
        <v>1600</v>
      </c>
      <c r="F101" s="104"/>
      <c r="G101" s="104"/>
      <c r="H101" s="104">
        <f>SUM(H102:H103)</f>
        <v>1588.78</v>
      </c>
      <c r="I101" s="104">
        <f>SUM(I102:I103)</f>
        <v>1588.78</v>
      </c>
      <c r="J101" s="104"/>
      <c r="K101" s="104"/>
    </row>
    <row r="102" spans="1:11" ht="12.75" customHeight="1" x14ac:dyDescent="0.2">
      <c r="A102" s="339"/>
      <c r="B102" s="97" t="s">
        <v>656</v>
      </c>
      <c r="C102" s="103"/>
      <c r="D102" s="99">
        <f>SUM(G102+E102)</f>
        <v>1000</v>
      </c>
      <c r="E102" s="99">
        <v>1000</v>
      </c>
      <c r="F102" s="104"/>
      <c r="G102" s="104"/>
      <c r="H102" s="99">
        <f>SUM(K102+I102)</f>
        <v>1000</v>
      </c>
      <c r="I102" s="99">
        <v>1000</v>
      </c>
      <c r="J102" s="104"/>
      <c r="K102" s="104"/>
    </row>
    <row r="103" spans="1:11" ht="12.75" customHeight="1" x14ac:dyDescent="0.2">
      <c r="A103" s="339"/>
      <c r="B103" s="131" t="s">
        <v>652</v>
      </c>
      <c r="C103" s="98"/>
      <c r="D103" s="99">
        <f>SUM(G103+E103)</f>
        <v>600</v>
      </c>
      <c r="E103" s="99">
        <v>600</v>
      </c>
      <c r="F103" s="104"/>
      <c r="G103" s="99"/>
      <c r="H103" s="99">
        <f>SUM(K103+I103)</f>
        <v>588.78</v>
      </c>
      <c r="I103" s="99">
        <v>588.78</v>
      </c>
      <c r="J103" s="104"/>
      <c r="K103" s="99"/>
    </row>
    <row r="104" spans="1:11" ht="15" customHeight="1" x14ac:dyDescent="0.2">
      <c r="A104" s="339" t="s">
        <v>7</v>
      </c>
      <c r="B104" s="102" t="s">
        <v>280</v>
      </c>
      <c r="C104" s="103" t="s">
        <v>15</v>
      </c>
      <c r="D104" s="104">
        <f>SUM(D105:D106)</f>
        <v>6400</v>
      </c>
      <c r="E104" s="104">
        <f>SUM(E105:E106)</f>
        <v>6400</v>
      </c>
      <c r="F104" s="104"/>
      <c r="G104" s="104"/>
      <c r="H104" s="104">
        <f>SUM(H105:H106)</f>
        <v>6353.6</v>
      </c>
      <c r="I104" s="104">
        <f>SUM(I105:I106)</f>
        <v>6353.6</v>
      </c>
      <c r="J104" s="104"/>
      <c r="K104" s="104"/>
    </row>
    <row r="105" spans="1:11" ht="12.75" customHeight="1" x14ac:dyDescent="0.2">
      <c r="A105" s="339"/>
      <c r="B105" s="97" t="s">
        <v>656</v>
      </c>
      <c r="C105" s="103"/>
      <c r="D105" s="99">
        <f>SUM(G105+E105)</f>
        <v>4500</v>
      </c>
      <c r="E105" s="99">
        <v>4500</v>
      </c>
      <c r="F105" s="104"/>
      <c r="G105" s="104"/>
      <c r="H105" s="99">
        <f>SUM(K105+I105)</f>
        <v>4500</v>
      </c>
      <c r="I105" s="99">
        <v>4500</v>
      </c>
      <c r="J105" s="104"/>
      <c r="K105" s="104"/>
    </row>
    <row r="106" spans="1:11" ht="12.75" customHeight="1" x14ac:dyDescent="0.2">
      <c r="A106" s="339"/>
      <c r="B106" s="131" t="s">
        <v>652</v>
      </c>
      <c r="C106" s="98"/>
      <c r="D106" s="99">
        <f>SUM(G106+E106)</f>
        <v>1900</v>
      </c>
      <c r="E106" s="99">
        <v>1900</v>
      </c>
      <c r="F106" s="104"/>
      <c r="G106" s="104"/>
      <c r="H106" s="99">
        <f>SUM(K106+I106)</f>
        <v>1853.6</v>
      </c>
      <c r="I106" s="99">
        <v>1853.6</v>
      </c>
      <c r="J106" s="104"/>
      <c r="K106" s="104"/>
    </row>
    <row r="107" spans="1:11" ht="15" customHeight="1" x14ac:dyDescent="0.2">
      <c r="A107" s="339" t="s">
        <v>8</v>
      </c>
      <c r="B107" s="102" t="s">
        <v>276</v>
      </c>
      <c r="C107" s="103" t="s">
        <v>15</v>
      </c>
      <c r="D107" s="104">
        <f>SUM(D108:D109)</f>
        <v>6800</v>
      </c>
      <c r="E107" s="104">
        <f>SUM(E108:E109)</f>
        <v>6800</v>
      </c>
      <c r="F107" s="104"/>
      <c r="G107" s="104"/>
      <c r="H107" s="104">
        <f>SUM(H108:H109)</f>
        <v>6833.33</v>
      </c>
      <c r="I107" s="104">
        <f>SUM(I108:I109)</f>
        <v>6833.33</v>
      </c>
      <c r="J107" s="104"/>
      <c r="K107" s="104"/>
    </row>
    <row r="108" spans="1:11" ht="12.75" customHeight="1" x14ac:dyDescent="0.2">
      <c r="A108" s="339"/>
      <c r="B108" s="97" t="s">
        <v>656</v>
      </c>
      <c r="C108" s="103"/>
      <c r="D108" s="99">
        <f>SUM(G108+E108)</f>
        <v>3200</v>
      </c>
      <c r="E108" s="99">
        <v>3200</v>
      </c>
      <c r="F108" s="104"/>
      <c r="G108" s="104"/>
      <c r="H108" s="99">
        <f>SUM(K108+I108)</f>
        <v>3200</v>
      </c>
      <c r="I108" s="99">
        <v>3200</v>
      </c>
      <c r="J108" s="104"/>
      <c r="K108" s="104"/>
    </row>
    <row r="109" spans="1:11" x14ac:dyDescent="0.2">
      <c r="A109" s="339"/>
      <c r="B109" s="131" t="s">
        <v>652</v>
      </c>
      <c r="C109" s="98"/>
      <c r="D109" s="99">
        <f>SUM(G109+E109)</f>
        <v>3600</v>
      </c>
      <c r="E109" s="99">
        <v>3600</v>
      </c>
      <c r="F109" s="99"/>
      <c r="G109" s="99"/>
      <c r="H109" s="99">
        <f>SUM(K109+I109)</f>
        <v>3633.33</v>
      </c>
      <c r="I109" s="99">
        <v>3633.33</v>
      </c>
      <c r="J109" s="99"/>
      <c r="K109" s="99"/>
    </row>
    <row r="110" spans="1:11" ht="15" customHeight="1" x14ac:dyDescent="0.2">
      <c r="A110" s="339" t="s">
        <v>9</v>
      </c>
      <c r="B110" s="102" t="s">
        <v>274</v>
      </c>
      <c r="C110" s="103" t="s">
        <v>15</v>
      </c>
      <c r="D110" s="104">
        <f>SUM(D111:D112)</f>
        <v>2000</v>
      </c>
      <c r="E110" s="104">
        <f>SUM(E111:E112)</f>
        <v>2000</v>
      </c>
      <c r="F110" s="104"/>
      <c r="G110" s="104"/>
      <c r="H110" s="104">
        <f>SUM(H111:H112)</f>
        <v>1957.25</v>
      </c>
      <c r="I110" s="104">
        <f>SUM(I111:I112)</f>
        <v>1957.25</v>
      </c>
      <c r="J110" s="104"/>
      <c r="K110" s="104"/>
    </row>
    <row r="111" spans="1:11" ht="12.75" customHeight="1" x14ac:dyDescent="0.2">
      <c r="A111" s="339"/>
      <c r="B111" s="97" t="s">
        <v>656</v>
      </c>
      <c r="C111" s="103"/>
      <c r="D111" s="99">
        <f>SUM(G111+E111)</f>
        <v>1500</v>
      </c>
      <c r="E111" s="99">
        <v>1500</v>
      </c>
      <c r="F111" s="104"/>
      <c r="G111" s="104"/>
      <c r="H111" s="99">
        <f>SUM(K111+I111)</f>
        <v>1495.82</v>
      </c>
      <c r="I111" s="99">
        <v>1495.82</v>
      </c>
      <c r="J111" s="104"/>
      <c r="K111" s="104"/>
    </row>
    <row r="112" spans="1:11" ht="12.75" customHeight="1" x14ac:dyDescent="0.2">
      <c r="A112" s="339"/>
      <c r="B112" s="131" t="s">
        <v>652</v>
      </c>
      <c r="C112" s="98"/>
      <c r="D112" s="99">
        <f>SUM(G112+E112)</f>
        <v>500</v>
      </c>
      <c r="E112" s="99">
        <v>500</v>
      </c>
      <c r="F112" s="104"/>
      <c r="G112" s="99"/>
      <c r="H112" s="99">
        <f>SUM(K112+I112)</f>
        <v>461.43</v>
      </c>
      <c r="I112" s="99">
        <v>461.43</v>
      </c>
      <c r="J112" s="104"/>
      <c r="K112" s="99"/>
    </row>
    <row r="113" spans="1:11" ht="15" customHeight="1" x14ac:dyDescent="0.2">
      <c r="A113" s="339" t="s">
        <v>10</v>
      </c>
      <c r="B113" s="102" t="s">
        <v>658</v>
      </c>
      <c r="C113" s="103" t="s">
        <v>15</v>
      </c>
      <c r="D113" s="104">
        <f>SUM(D114:D115)</f>
        <v>8200</v>
      </c>
      <c r="E113" s="104">
        <f>SUM(E114:E115)</f>
        <v>6400</v>
      </c>
      <c r="F113" s="104"/>
      <c r="G113" s="104">
        <f>SUM(G114:G115)</f>
        <v>1800</v>
      </c>
      <c r="H113" s="104">
        <f>SUM(H114:H115)</f>
        <v>8181.61</v>
      </c>
      <c r="I113" s="104">
        <f>SUM(I114:I115)</f>
        <v>6443.78</v>
      </c>
      <c r="J113" s="104"/>
      <c r="K113" s="104">
        <f>SUM(K114:K115)</f>
        <v>1737.83</v>
      </c>
    </row>
    <row r="114" spans="1:11" ht="12.75" customHeight="1" x14ac:dyDescent="0.2">
      <c r="A114" s="339"/>
      <c r="B114" s="97" t="s">
        <v>656</v>
      </c>
      <c r="C114" s="103"/>
      <c r="D114" s="99">
        <f>SUM(G114+E114)</f>
        <v>8100</v>
      </c>
      <c r="E114" s="99">
        <v>6300</v>
      </c>
      <c r="F114" s="104"/>
      <c r="G114" s="99">
        <v>1800</v>
      </c>
      <c r="H114" s="99">
        <f>SUM(K114+I114)</f>
        <v>8055.61</v>
      </c>
      <c r="I114" s="99">
        <v>6317.78</v>
      </c>
      <c r="J114" s="104"/>
      <c r="K114" s="99">
        <v>1737.83</v>
      </c>
    </row>
    <row r="115" spans="1:11" ht="12.75" customHeight="1" x14ac:dyDescent="0.2">
      <c r="A115" s="339"/>
      <c r="B115" s="131" t="s">
        <v>652</v>
      </c>
      <c r="C115" s="98"/>
      <c r="D115" s="99">
        <f>SUM(G115+E115)</f>
        <v>100</v>
      </c>
      <c r="E115" s="99">
        <v>100</v>
      </c>
      <c r="F115" s="104"/>
      <c r="G115" s="104"/>
      <c r="H115" s="99">
        <f>SUM(K115+I115)</f>
        <v>126</v>
      </c>
      <c r="I115" s="99">
        <v>126</v>
      </c>
      <c r="J115" s="104"/>
      <c r="K115" s="104"/>
    </row>
    <row r="116" spans="1:11" ht="15" customHeight="1" x14ac:dyDescent="0.2">
      <c r="A116" s="339" t="s">
        <v>11</v>
      </c>
      <c r="B116" s="102" t="s">
        <v>279</v>
      </c>
      <c r="C116" s="103" t="s">
        <v>15</v>
      </c>
      <c r="D116" s="104">
        <f>SUM(D117:D118)</f>
        <v>28600</v>
      </c>
      <c r="E116" s="104">
        <f>SUM(E117:E118)</f>
        <v>28200</v>
      </c>
      <c r="F116" s="104"/>
      <c r="G116" s="104">
        <f>SUM(G117:G118)</f>
        <v>400</v>
      </c>
      <c r="H116" s="104">
        <f>SUM(H117:H118)</f>
        <v>28589.32</v>
      </c>
      <c r="I116" s="104">
        <f>SUM(I117:I118)</f>
        <v>28189.32</v>
      </c>
      <c r="J116" s="104"/>
      <c r="K116" s="104">
        <f>SUM(K117:K118)</f>
        <v>400</v>
      </c>
    </row>
    <row r="117" spans="1:11" ht="12.75" customHeight="1" x14ac:dyDescent="0.2">
      <c r="A117" s="339"/>
      <c r="B117" s="97" t="s">
        <v>656</v>
      </c>
      <c r="C117" s="103"/>
      <c r="D117" s="99">
        <f>SUM(G117+E117)</f>
        <v>26900</v>
      </c>
      <c r="E117" s="99">
        <v>26500</v>
      </c>
      <c r="F117" s="104"/>
      <c r="G117" s="99">
        <v>400</v>
      </c>
      <c r="H117" s="99">
        <f>SUM(K117+I117)</f>
        <v>26895</v>
      </c>
      <c r="I117" s="99">
        <v>26495</v>
      </c>
      <c r="J117" s="104"/>
      <c r="K117" s="99">
        <v>400</v>
      </c>
    </row>
    <row r="118" spans="1:11" ht="12.75" customHeight="1" x14ac:dyDescent="0.2">
      <c r="A118" s="339"/>
      <c r="B118" s="131" t="s">
        <v>652</v>
      </c>
      <c r="C118" s="98"/>
      <c r="D118" s="99">
        <f>SUM(G118+E118)</f>
        <v>1700</v>
      </c>
      <c r="E118" s="99">
        <v>1700</v>
      </c>
      <c r="F118" s="104"/>
      <c r="G118" s="104"/>
      <c r="H118" s="99">
        <f>SUM(K118+I118)</f>
        <v>1694.32</v>
      </c>
      <c r="I118" s="99">
        <v>1694.32</v>
      </c>
      <c r="J118" s="104"/>
      <c r="K118" s="104"/>
    </row>
    <row r="119" spans="1:11" ht="15" customHeight="1" x14ac:dyDescent="0.2">
      <c r="A119" s="339" t="s">
        <v>12</v>
      </c>
      <c r="B119" s="102" t="s">
        <v>283</v>
      </c>
      <c r="C119" s="103" t="s">
        <v>15</v>
      </c>
      <c r="D119" s="104">
        <f>SUM(D120:D120)</f>
        <v>200</v>
      </c>
      <c r="E119" s="104">
        <f>SUM(E120:E120)</f>
        <v>200</v>
      </c>
      <c r="F119" s="104"/>
      <c r="G119" s="104"/>
      <c r="H119" s="104">
        <f>SUM(H120:H120)</f>
        <v>228.82</v>
      </c>
      <c r="I119" s="104">
        <f>SUM(I120:I120)</f>
        <v>228.82</v>
      </c>
      <c r="J119" s="118"/>
      <c r="K119" s="118"/>
    </row>
    <row r="120" spans="1:11" ht="12.75" customHeight="1" x14ac:dyDescent="0.2">
      <c r="A120" s="339"/>
      <c r="B120" s="131" t="s">
        <v>652</v>
      </c>
      <c r="C120" s="98"/>
      <c r="D120" s="99">
        <f>SUM(G120+E120)</f>
        <v>200</v>
      </c>
      <c r="E120" s="99">
        <v>200</v>
      </c>
      <c r="F120" s="104"/>
      <c r="G120" s="104"/>
      <c r="H120" s="99">
        <f>SUM(K120+I120)</f>
        <v>228.82</v>
      </c>
      <c r="I120" s="99">
        <v>228.82</v>
      </c>
      <c r="J120" s="117"/>
      <c r="K120" s="117"/>
    </row>
    <row r="121" spans="1:11" ht="15" customHeight="1" x14ac:dyDescent="0.2">
      <c r="A121" s="339" t="s">
        <v>13</v>
      </c>
      <c r="B121" s="102" t="s">
        <v>277</v>
      </c>
      <c r="C121" s="103" t="s">
        <v>15</v>
      </c>
      <c r="D121" s="104">
        <f>SUM(D122:D123)</f>
        <v>10200</v>
      </c>
      <c r="E121" s="104">
        <f>SUM(E122:E123)</f>
        <v>10200</v>
      </c>
      <c r="F121" s="104"/>
      <c r="G121" s="104"/>
      <c r="H121" s="104">
        <f>SUM(H122:H123)</f>
        <v>10202.65</v>
      </c>
      <c r="I121" s="104">
        <f>SUM(I122:I123)</f>
        <v>10202.65</v>
      </c>
      <c r="J121" s="104"/>
      <c r="K121" s="104"/>
    </row>
    <row r="122" spans="1:11" ht="12.75" customHeight="1" x14ac:dyDescent="0.2">
      <c r="A122" s="339"/>
      <c r="B122" s="97" t="s">
        <v>656</v>
      </c>
      <c r="C122" s="103"/>
      <c r="D122" s="99">
        <f>SUM(G122+E122)</f>
        <v>9900</v>
      </c>
      <c r="E122" s="99">
        <v>9900</v>
      </c>
      <c r="F122" s="104"/>
      <c r="G122" s="104"/>
      <c r="H122" s="99">
        <f>SUM(K122+I122)</f>
        <v>9900</v>
      </c>
      <c r="I122" s="99">
        <v>9900</v>
      </c>
      <c r="J122" s="104"/>
      <c r="K122" s="104"/>
    </row>
    <row r="123" spans="1:11" ht="12.75" customHeight="1" x14ac:dyDescent="0.2">
      <c r="A123" s="339"/>
      <c r="B123" s="131" t="s">
        <v>652</v>
      </c>
      <c r="C123" s="98"/>
      <c r="D123" s="99">
        <f>SUM(G123+E123)</f>
        <v>300</v>
      </c>
      <c r="E123" s="99">
        <v>300</v>
      </c>
      <c r="F123" s="104"/>
      <c r="G123" s="104"/>
      <c r="H123" s="99">
        <f>SUM(K123+I123)</f>
        <v>302.64999999999998</v>
      </c>
      <c r="I123" s="99">
        <v>302.64999999999998</v>
      </c>
      <c r="J123" s="104"/>
      <c r="K123" s="104"/>
    </row>
    <row r="124" spans="1:11" ht="15" customHeight="1" x14ac:dyDescent="0.2">
      <c r="A124" s="347" t="s">
        <v>605</v>
      </c>
      <c r="B124" s="102" t="s">
        <v>278</v>
      </c>
      <c r="C124" s="103" t="s">
        <v>15</v>
      </c>
      <c r="D124" s="104">
        <f>SUM(D125:D125)</f>
        <v>7900</v>
      </c>
      <c r="E124" s="104">
        <f>SUM(E125:E125)</f>
        <v>7900</v>
      </c>
      <c r="F124" s="104"/>
      <c r="G124" s="104"/>
      <c r="H124" s="104">
        <f>SUM(H125:H125)</f>
        <v>7900</v>
      </c>
      <c r="I124" s="104">
        <f>SUM(I125:I125)</f>
        <v>7900</v>
      </c>
      <c r="J124" s="104"/>
      <c r="K124" s="104"/>
    </row>
    <row r="125" spans="1:11" ht="12.75" customHeight="1" x14ac:dyDescent="0.2">
      <c r="A125" s="349"/>
      <c r="B125" s="97" t="s">
        <v>651</v>
      </c>
      <c r="C125" s="98"/>
      <c r="D125" s="99">
        <f>SUM(G125+E125)</f>
        <v>7900</v>
      </c>
      <c r="E125" s="99">
        <v>7900</v>
      </c>
      <c r="F125" s="99"/>
      <c r="G125" s="99"/>
      <c r="H125" s="99">
        <f>SUM(K125+I125)</f>
        <v>7900</v>
      </c>
      <c r="I125" s="99">
        <v>7900</v>
      </c>
      <c r="J125" s="99"/>
      <c r="K125" s="99"/>
    </row>
    <row r="126" spans="1:11" ht="15" customHeight="1" x14ac:dyDescent="0.2">
      <c r="A126" s="339" t="s">
        <v>606</v>
      </c>
      <c r="B126" s="102" t="s">
        <v>281</v>
      </c>
      <c r="C126" s="103" t="s">
        <v>15</v>
      </c>
      <c r="D126" s="104">
        <f>SUM(D127:D127)</f>
        <v>3900</v>
      </c>
      <c r="E126" s="104">
        <f>SUM(E127:E127)</f>
        <v>3900</v>
      </c>
      <c r="F126" s="104"/>
      <c r="G126" s="104"/>
      <c r="H126" s="104">
        <f>SUM(H127:H127)</f>
        <v>3230.6</v>
      </c>
      <c r="I126" s="104">
        <f>SUM(I127:I127)</f>
        <v>3230.6</v>
      </c>
      <c r="J126" s="104"/>
      <c r="K126" s="104"/>
    </row>
    <row r="127" spans="1:11" x14ac:dyDescent="0.2">
      <c r="A127" s="339"/>
      <c r="B127" s="131" t="s">
        <v>652</v>
      </c>
      <c r="C127" s="98"/>
      <c r="D127" s="99">
        <f>SUM(G127+E127)</f>
        <v>3900</v>
      </c>
      <c r="E127" s="99">
        <v>3900</v>
      </c>
      <c r="F127" s="99"/>
      <c r="G127" s="99"/>
      <c r="H127" s="99">
        <f>SUM(K127+I127)</f>
        <v>3230.6</v>
      </c>
      <c r="I127" s="99">
        <v>3230.6</v>
      </c>
      <c r="J127" s="99"/>
      <c r="K127" s="99"/>
    </row>
    <row r="128" spans="1:11" ht="15" customHeight="1" x14ac:dyDescent="0.2">
      <c r="A128" s="339" t="s">
        <v>607</v>
      </c>
      <c r="B128" s="102" t="s">
        <v>282</v>
      </c>
      <c r="C128" s="103" t="s">
        <v>15</v>
      </c>
      <c r="D128" s="104">
        <f>SUM(D129:D129)</f>
        <v>400</v>
      </c>
      <c r="E128" s="104">
        <f>SUM(E129:E129)</f>
        <v>400</v>
      </c>
      <c r="F128" s="104"/>
      <c r="G128" s="104"/>
      <c r="H128" s="104">
        <f>SUM(H129:H129)</f>
        <v>400</v>
      </c>
      <c r="I128" s="104">
        <f>SUM(I129:I129)</f>
        <v>400</v>
      </c>
      <c r="J128" s="104"/>
      <c r="K128" s="104"/>
    </row>
    <row r="129" spans="1:11" x14ac:dyDescent="0.2">
      <c r="A129" s="339"/>
      <c r="B129" s="97" t="s">
        <v>651</v>
      </c>
      <c r="C129" s="98"/>
      <c r="D129" s="99">
        <f>SUM(G129+E129)</f>
        <v>400</v>
      </c>
      <c r="E129" s="99">
        <v>400</v>
      </c>
      <c r="F129" s="99"/>
      <c r="G129" s="99"/>
      <c r="H129" s="99">
        <f>SUM(K129+I129)</f>
        <v>400</v>
      </c>
      <c r="I129" s="99">
        <v>400</v>
      </c>
      <c r="J129" s="99"/>
      <c r="K129" s="99"/>
    </row>
    <row r="130" spans="1:11" ht="15" customHeight="1" x14ac:dyDescent="0.2">
      <c r="A130" s="339" t="s">
        <v>608</v>
      </c>
      <c r="B130" s="269" t="s">
        <v>272</v>
      </c>
      <c r="C130" s="103" t="s">
        <v>15</v>
      </c>
      <c r="D130" s="104">
        <f>SUM(D131:D132)</f>
        <v>21600</v>
      </c>
      <c r="E130" s="104">
        <f>SUM(E131:E132)</f>
        <v>21600</v>
      </c>
      <c r="F130" s="104"/>
      <c r="G130" s="104"/>
      <c r="H130" s="104">
        <f>SUM(H131:H132)</f>
        <v>21539.73</v>
      </c>
      <c r="I130" s="104">
        <f>SUM(I131:I132)</f>
        <v>21539.73</v>
      </c>
      <c r="J130" s="104"/>
      <c r="K130" s="104"/>
    </row>
    <row r="131" spans="1:11" ht="12.75" customHeight="1" x14ac:dyDescent="0.2">
      <c r="A131" s="339"/>
      <c r="B131" s="97" t="s">
        <v>656</v>
      </c>
      <c r="C131" s="103"/>
      <c r="D131" s="99">
        <f>SUM(G131+E131)</f>
        <v>21400</v>
      </c>
      <c r="E131" s="99">
        <v>21400</v>
      </c>
      <c r="F131" s="104"/>
      <c r="G131" s="104"/>
      <c r="H131" s="99">
        <f>SUM(K131+I131)</f>
        <v>21400</v>
      </c>
      <c r="I131" s="99">
        <v>21400</v>
      </c>
      <c r="J131" s="104"/>
      <c r="K131" s="104"/>
    </row>
    <row r="132" spans="1:11" ht="12.75" customHeight="1" x14ac:dyDescent="0.2">
      <c r="A132" s="339"/>
      <c r="B132" s="131" t="s">
        <v>652</v>
      </c>
      <c r="C132" s="98"/>
      <c r="D132" s="99">
        <f>SUM(G132+E132)</f>
        <v>200</v>
      </c>
      <c r="E132" s="99">
        <v>200</v>
      </c>
      <c r="F132" s="99"/>
      <c r="G132" s="104"/>
      <c r="H132" s="99">
        <f>SUM(K132+I132)</f>
        <v>139.72999999999999</v>
      </c>
      <c r="I132" s="99">
        <v>139.72999999999999</v>
      </c>
      <c r="J132" s="99"/>
      <c r="K132" s="104"/>
    </row>
    <row r="133" spans="1:11" ht="16.5" customHeight="1" x14ac:dyDescent="0.2">
      <c r="A133" s="375" t="s">
        <v>525</v>
      </c>
      <c r="B133" s="375"/>
      <c r="C133" s="162"/>
      <c r="D133" s="164">
        <f t="shared" ref="D133:K133" si="6">SUM(D134:D135)</f>
        <v>135800</v>
      </c>
      <c r="E133" s="164">
        <f t="shared" si="6"/>
        <v>133600</v>
      </c>
      <c r="F133" s="163">
        <f t="shared" si="6"/>
        <v>0</v>
      </c>
      <c r="G133" s="164">
        <f t="shared" si="6"/>
        <v>2200</v>
      </c>
      <c r="H133" s="164">
        <f t="shared" si="6"/>
        <v>135014.76</v>
      </c>
      <c r="I133" s="164">
        <f t="shared" si="6"/>
        <v>132876.93</v>
      </c>
      <c r="J133" s="163">
        <f t="shared" si="6"/>
        <v>0</v>
      </c>
      <c r="K133" s="164">
        <f t="shared" si="6"/>
        <v>2137.83</v>
      </c>
    </row>
    <row r="134" spans="1:11" ht="14.25" customHeight="1" x14ac:dyDescent="0.2">
      <c r="A134" s="390"/>
      <c r="B134" s="102" t="s">
        <v>653</v>
      </c>
      <c r="C134" s="270"/>
      <c r="D134" s="272">
        <f>SUM(D117+D131+D97+D99+D102+D105+D108+D111+D114+D122+D125+D129)</f>
        <v>122600</v>
      </c>
      <c r="E134" s="272">
        <f>SUM(E117+E131+E97+E99+E102+E105+E108+E111+E114+E122+E125+E129)</f>
        <v>120400</v>
      </c>
      <c r="F134" s="271"/>
      <c r="G134" s="272">
        <f>SUM(G117+G131+G97+G99+G102+G105+G108+G111+G114+G122+G125+G129)</f>
        <v>2200</v>
      </c>
      <c r="H134" s="272">
        <f>SUM(H117+H131+H97+H99+H102+H105+H108+H111+H114+H122+H125+H129)</f>
        <v>122546.43000000001</v>
      </c>
      <c r="I134" s="272">
        <f>SUM(I117+I131+I97+I99+I102+I105+I108+I111+I114+I122+I125+I129)</f>
        <v>120408.6</v>
      </c>
      <c r="J134" s="272"/>
      <c r="K134" s="272">
        <f>SUM(K117+K131+K97+K99+K102+K105+K108+K111+K114+K122+K125+K129)</f>
        <v>2137.83</v>
      </c>
    </row>
    <row r="135" spans="1:11" ht="13.5" customHeight="1" x14ac:dyDescent="0.2">
      <c r="A135" s="391"/>
      <c r="B135" s="165" t="s">
        <v>652</v>
      </c>
      <c r="C135" s="165"/>
      <c r="D135" s="167">
        <f>SUM(D103+D106+D109+D112+D115+D118+D120+D123+D127+D132+D100)</f>
        <v>13200</v>
      </c>
      <c r="E135" s="167">
        <f>SUM(E103+E106+E109+E112+E115+E118+E120+E123+E127+E132+E100)</f>
        <v>13200</v>
      </c>
      <c r="F135" s="220"/>
      <c r="G135" s="220"/>
      <c r="H135" s="167">
        <f>SUM(H103+H106+H109+H112+H115+H118+H120+H123+H127+H132+H100)</f>
        <v>12468.33</v>
      </c>
      <c r="I135" s="167">
        <f>SUM(I103+I106+I109+I112+I115+I118+I120+I123+I127+I132+I100)</f>
        <v>12468.33</v>
      </c>
      <c r="J135" s="167"/>
      <c r="K135" s="167"/>
    </row>
    <row r="136" spans="1:11" ht="18" customHeight="1" x14ac:dyDescent="0.2">
      <c r="A136" s="357" t="s">
        <v>526</v>
      </c>
      <c r="B136" s="357"/>
      <c r="C136" s="357"/>
      <c r="D136" s="357"/>
      <c r="E136" s="357"/>
      <c r="F136" s="357"/>
      <c r="G136" s="357"/>
      <c r="H136" s="357"/>
      <c r="I136" s="357"/>
      <c r="J136" s="357"/>
      <c r="K136" s="357"/>
    </row>
    <row r="137" spans="1:11" s="76" customFormat="1" ht="15" customHeight="1" x14ac:dyDescent="0.2">
      <c r="A137" s="392" t="s">
        <v>4</v>
      </c>
      <c r="B137" s="158" t="s">
        <v>324</v>
      </c>
      <c r="C137" s="252"/>
      <c r="D137" s="265">
        <f>SUM(D138:D139)</f>
        <v>71500</v>
      </c>
      <c r="E137" s="265">
        <f>SUM(E138:E139)</f>
        <v>53000</v>
      </c>
      <c r="F137" s="265"/>
      <c r="G137" s="265">
        <f>SUM(G138:G139)</f>
        <v>18500</v>
      </c>
      <c r="H137" s="265">
        <f>SUM(H138:H139)</f>
        <v>71096.37</v>
      </c>
      <c r="I137" s="265">
        <f>SUM(I138:I139)</f>
        <v>52690.68</v>
      </c>
      <c r="J137" s="265"/>
      <c r="K137" s="265">
        <f>SUM(K138:K139)</f>
        <v>18405.690000000002</v>
      </c>
    </row>
    <row r="138" spans="1:11" s="76" customFormat="1" ht="12.75" customHeight="1" x14ac:dyDescent="0.2">
      <c r="A138" s="392"/>
      <c r="B138" s="97" t="s">
        <v>656</v>
      </c>
      <c r="C138" s="103" t="s">
        <v>18</v>
      </c>
      <c r="D138" s="99">
        <f>SUM(G138+E138)</f>
        <v>9100</v>
      </c>
      <c r="E138" s="99"/>
      <c r="F138" s="99"/>
      <c r="G138" s="99">
        <v>9100</v>
      </c>
      <c r="H138" s="99">
        <f>SUM(K138+I138)</f>
        <v>9005.69</v>
      </c>
      <c r="I138" s="99"/>
      <c r="J138" s="99"/>
      <c r="K138" s="99">
        <v>9005.69</v>
      </c>
    </row>
    <row r="139" spans="1:11" s="76" customFormat="1" ht="12.75" customHeight="1" x14ac:dyDescent="0.2">
      <c r="A139" s="393"/>
      <c r="B139" s="97" t="s">
        <v>651</v>
      </c>
      <c r="C139" s="103" t="s">
        <v>22</v>
      </c>
      <c r="D139" s="99">
        <f>SUM(G139+E139)</f>
        <v>62400</v>
      </c>
      <c r="E139" s="99">
        <v>53000</v>
      </c>
      <c r="F139" s="99"/>
      <c r="G139" s="99">
        <v>9400</v>
      </c>
      <c r="H139" s="99">
        <f>SUM(K139+I139)</f>
        <v>62090.68</v>
      </c>
      <c r="I139" s="99">
        <v>52690.68</v>
      </c>
      <c r="J139" s="99"/>
      <c r="K139" s="99">
        <v>9400</v>
      </c>
    </row>
    <row r="140" spans="1:11" ht="15" customHeight="1" x14ac:dyDescent="0.2">
      <c r="A140" s="311" t="s">
        <v>5</v>
      </c>
      <c r="B140" s="102" t="s">
        <v>260</v>
      </c>
      <c r="C140" s="103" t="s">
        <v>22</v>
      </c>
      <c r="D140" s="258">
        <f>SUM(D141:D141)</f>
        <v>1500</v>
      </c>
      <c r="E140" s="258">
        <f>SUM(E141:E141)</f>
        <v>1500</v>
      </c>
      <c r="F140" s="258"/>
      <c r="G140" s="258"/>
      <c r="H140" s="258">
        <f>SUM(H141:H141)</f>
        <v>1030.78</v>
      </c>
      <c r="I140" s="258">
        <f>SUM(I141:I141)</f>
        <v>1030.78</v>
      </c>
      <c r="J140" s="258"/>
      <c r="K140" s="258"/>
    </row>
    <row r="141" spans="1:11" x14ac:dyDescent="0.2">
      <c r="A141" s="311"/>
      <c r="B141" s="131" t="s">
        <v>652</v>
      </c>
      <c r="C141" s="98"/>
      <c r="D141" s="99">
        <f>SUM(G141+E141)</f>
        <v>1500</v>
      </c>
      <c r="E141" s="99">
        <v>1500</v>
      </c>
      <c r="F141" s="258"/>
      <c r="G141" s="99"/>
      <c r="H141" s="99">
        <f>SUM(K141+I141)</f>
        <v>1030.78</v>
      </c>
      <c r="I141" s="99">
        <v>1030.78</v>
      </c>
      <c r="J141" s="258"/>
      <c r="K141" s="99"/>
    </row>
    <row r="142" spans="1:11" ht="15" customHeight="1" x14ac:dyDescent="0.2">
      <c r="A142" s="311" t="s">
        <v>6</v>
      </c>
      <c r="B142" s="102" t="s">
        <v>261</v>
      </c>
      <c r="C142" s="103" t="s">
        <v>22</v>
      </c>
      <c r="D142" s="258">
        <f>SUM(D143:D143)</f>
        <v>2600</v>
      </c>
      <c r="E142" s="258">
        <f>SUM(E143:E143)</f>
        <v>2600</v>
      </c>
      <c r="F142" s="258"/>
      <c r="G142" s="258"/>
      <c r="H142" s="258">
        <f>SUM(H143:H143)</f>
        <v>2302.67</v>
      </c>
      <c r="I142" s="258">
        <f>SUM(I143:I143)</f>
        <v>2302.67</v>
      </c>
      <c r="J142" s="258"/>
      <c r="K142" s="258"/>
    </row>
    <row r="143" spans="1:11" x14ac:dyDescent="0.2">
      <c r="A143" s="311"/>
      <c r="B143" s="131" t="s">
        <v>652</v>
      </c>
      <c r="C143" s="98"/>
      <c r="D143" s="99">
        <f>SUM(G143+E143)</f>
        <v>2600</v>
      </c>
      <c r="E143" s="261">
        <v>2600</v>
      </c>
      <c r="F143" s="258"/>
      <c r="G143" s="99"/>
      <c r="H143" s="99">
        <f>SUM(K143+I143)</f>
        <v>2302.67</v>
      </c>
      <c r="I143" s="261">
        <v>2302.67</v>
      </c>
      <c r="J143" s="258"/>
      <c r="K143" s="99"/>
    </row>
    <row r="144" spans="1:11" ht="15" customHeight="1" x14ac:dyDescent="0.2">
      <c r="A144" s="311" t="s">
        <v>7</v>
      </c>
      <c r="B144" s="102" t="s">
        <v>265</v>
      </c>
      <c r="C144" s="103" t="s">
        <v>22</v>
      </c>
      <c r="D144" s="258">
        <f>SUM(D145:D145)</f>
        <v>700</v>
      </c>
      <c r="E144" s="258">
        <f>SUM(E145:E145)</f>
        <v>700</v>
      </c>
      <c r="F144" s="258"/>
      <c r="G144" s="258"/>
      <c r="H144" s="258">
        <f>SUM(H145:H145)</f>
        <v>707</v>
      </c>
      <c r="I144" s="258">
        <f>SUM(I145:I145)</f>
        <v>707</v>
      </c>
      <c r="J144" s="258"/>
      <c r="K144" s="258"/>
    </row>
    <row r="145" spans="1:11" x14ac:dyDescent="0.2">
      <c r="A145" s="311"/>
      <c r="B145" s="131" t="s">
        <v>652</v>
      </c>
      <c r="C145" s="98"/>
      <c r="D145" s="99">
        <f>SUM(G145+E145)</f>
        <v>700</v>
      </c>
      <c r="E145" s="261">
        <v>700</v>
      </c>
      <c r="F145" s="258"/>
      <c r="G145" s="99"/>
      <c r="H145" s="99">
        <f>SUM(K145+I145)</f>
        <v>707</v>
      </c>
      <c r="I145" s="261">
        <v>707</v>
      </c>
      <c r="J145" s="258"/>
      <c r="K145" s="99"/>
    </row>
    <row r="146" spans="1:11" ht="15" customHeight="1" x14ac:dyDescent="0.2">
      <c r="A146" s="311" t="s">
        <v>8</v>
      </c>
      <c r="B146" s="102" t="s">
        <v>264</v>
      </c>
      <c r="C146" s="103" t="s">
        <v>22</v>
      </c>
      <c r="D146" s="258">
        <f>SUM(D147:D147)</f>
        <v>1300</v>
      </c>
      <c r="E146" s="258">
        <f>SUM(E147:E147)</f>
        <v>1300</v>
      </c>
      <c r="F146" s="258"/>
      <c r="G146" s="258"/>
      <c r="H146" s="258">
        <f>SUM(H147:H147)</f>
        <v>1258.04</v>
      </c>
      <c r="I146" s="258">
        <f>SUM(I147:I147)</f>
        <v>1258.04</v>
      </c>
      <c r="J146" s="258"/>
      <c r="K146" s="258"/>
    </row>
    <row r="147" spans="1:11" x14ac:dyDescent="0.2">
      <c r="A147" s="311"/>
      <c r="B147" s="131" t="s">
        <v>652</v>
      </c>
      <c r="C147" s="98"/>
      <c r="D147" s="99">
        <f>SUM(G147+E147)</f>
        <v>1300</v>
      </c>
      <c r="E147" s="261">
        <v>1300</v>
      </c>
      <c r="F147" s="258"/>
      <c r="G147" s="99"/>
      <c r="H147" s="99">
        <f>SUM(K147+I147)</f>
        <v>1258.04</v>
      </c>
      <c r="I147" s="261">
        <v>1258.04</v>
      </c>
      <c r="J147" s="258"/>
      <c r="K147" s="99"/>
    </row>
    <row r="148" spans="1:11" ht="15" customHeight="1" x14ac:dyDescent="0.2">
      <c r="A148" s="311" t="s">
        <v>9</v>
      </c>
      <c r="B148" s="102" t="s">
        <v>267</v>
      </c>
      <c r="C148" s="103"/>
      <c r="D148" s="258">
        <f>SUM(D149:D150)</f>
        <v>2500</v>
      </c>
      <c r="E148" s="258">
        <f>SUM(E149:E150)</f>
        <v>700</v>
      </c>
      <c r="F148" s="258"/>
      <c r="G148" s="258">
        <f>SUM(G149:G150)</f>
        <v>1800</v>
      </c>
      <c r="H148" s="258">
        <f>SUM(H149:H150)</f>
        <v>2499.27</v>
      </c>
      <c r="I148" s="258">
        <f>SUM(I149:I150)</f>
        <v>700</v>
      </c>
      <c r="J148" s="258"/>
      <c r="K148" s="258">
        <f>SUM(K149:K150)</f>
        <v>1799.27</v>
      </c>
    </row>
    <row r="149" spans="1:11" ht="12.75" customHeight="1" x14ac:dyDescent="0.2">
      <c r="A149" s="311"/>
      <c r="B149" s="97" t="s">
        <v>656</v>
      </c>
      <c r="C149" s="103" t="s">
        <v>21</v>
      </c>
      <c r="D149" s="99">
        <f>SUM(G149+E149)</f>
        <v>1800</v>
      </c>
      <c r="E149" s="258"/>
      <c r="F149" s="258"/>
      <c r="G149" s="261">
        <v>1800</v>
      </c>
      <c r="H149" s="99">
        <f>SUM(K149+I149)</f>
        <v>1799.27</v>
      </c>
      <c r="I149" s="258"/>
      <c r="J149" s="258"/>
      <c r="K149" s="261">
        <v>1799.27</v>
      </c>
    </row>
    <row r="150" spans="1:11" x14ac:dyDescent="0.2">
      <c r="A150" s="311"/>
      <c r="B150" s="131" t="s">
        <v>652</v>
      </c>
      <c r="C150" s="103" t="s">
        <v>22</v>
      </c>
      <c r="D150" s="99">
        <f>SUM(G150+E150)</f>
        <v>700</v>
      </c>
      <c r="E150" s="261">
        <v>700</v>
      </c>
      <c r="F150" s="258"/>
      <c r="G150" s="99"/>
      <c r="H150" s="99">
        <f>SUM(K150+I150)</f>
        <v>700</v>
      </c>
      <c r="I150" s="261">
        <v>700</v>
      </c>
      <c r="J150" s="258"/>
      <c r="K150" s="99"/>
    </row>
    <row r="151" spans="1:11" ht="15" customHeight="1" x14ac:dyDescent="0.2">
      <c r="A151" s="311" t="s">
        <v>10</v>
      </c>
      <c r="B151" s="102" t="s">
        <v>266</v>
      </c>
      <c r="C151" s="103" t="s">
        <v>22</v>
      </c>
      <c r="D151" s="258">
        <f>SUM(D152:D152)</f>
        <v>4100</v>
      </c>
      <c r="E151" s="258">
        <f>SUM(E152:E152)</f>
        <v>4100</v>
      </c>
      <c r="F151" s="258"/>
      <c r="G151" s="258"/>
      <c r="H151" s="258">
        <f>SUM(H152:H152)</f>
        <v>1129.96</v>
      </c>
      <c r="I151" s="258">
        <f>SUM(I152:I152)</f>
        <v>1129.96</v>
      </c>
      <c r="J151" s="258"/>
      <c r="K151" s="258"/>
    </row>
    <row r="152" spans="1:11" x14ac:dyDescent="0.2">
      <c r="A152" s="311"/>
      <c r="B152" s="131" t="s">
        <v>652</v>
      </c>
      <c r="C152" s="98"/>
      <c r="D152" s="99">
        <f>SUM(G152+E152)</f>
        <v>4100</v>
      </c>
      <c r="E152" s="261">
        <v>4100</v>
      </c>
      <c r="F152" s="258"/>
      <c r="G152" s="99"/>
      <c r="H152" s="99">
        <f>SUM(K152+I152)</f>
        <v>1129.96</v>
      </c>
      <c r="I152" s="261">
        <v>1129.96</v>
      </c>
      <c r="J152" s="258"/>
      <c r="K152" s="99"/>
    </row>
    <row r="153" spans="1:11" ht="15" customHeight="1" x14ac:dyDescent="0.2">
      <c r="A153" s="311" t="s">
        <v>11</v>
      </c>
      <c r="B153" s="102" t="s">
        <v>262</v>
      </c>
      <c r="C153" s="103"/>
      <c r="D153" s="258">
        <f>SUM(D154:D155)</f>
        <v>1400</v>
      </c>
      <c r="E153" s="258">
        <f>SUM(E154:E155)</f>
        <v>1400</v>
      </c>
      <c r="F153" s="258"/>
      <c r="G153" s="258"/>
      <c r="H153" s="258">
        <f>SUM(H154:H155)</f>
        <v>1290.02</v>
      </c>
      <c r="I153" s="258">
        <f>SUM(I154:I155)</f>
        <v>1290.02</v>
      </c>
      <c r="J153" s="257"/>
      <c r="K153" s="257"/>
    </row>
    <row r="154" spans="1:11" ht="12.75" customHeight="1" x14ac:dyDescent="0.2">
      <c r="A154" s="311"/>
      <c r="B154" s="97" t="s">
        <v>656</v>
      </c>
      <c r="C154" s="103" t="s">
        <v>21</v>
      </c>
      <c r="D154" s="99">
        <f>SUM(G154+E154)</f>
        <v>1000</v>
      </c>
      <c r="E154" s="261">
        <v>1000</v>
      </c>
      <c r="F154" s="258"/>
      <c r="G154" s="261"/>
      <c r="H154" s="99">
        <f>SUM(K154+I154)</f>
        <v>1000</v>
      </c>
      <c r="I154" s="261">
        <v>1000</v>
      </c>
      <c r="J154" s="259"/>
      <c r="K154" s="260"/>
    </row>
    <row r="155" spans="1:11" x14ac:dyDescent="0.2">
      <c r="A155" s="311"/>
      <c r="B155" s="131" t="s">
        <v>652</v>
      </c>
      <c r="C155" s="103" t="s">
        <v>22</v>
      </c>
      <c r="D155" s="99">
        <f>SUM(G155+E155)</f>
        <v>400</v>
      </c>
      <c r="E155" s="261">
        <v>400</v>
      </c>
      <c r="F155" s="258"/>
      <c r="G155" s="99"/>
      <c r="H155" s="99">
        <f>SUM(K155+I155)</f>
        <v>290.02</v>
      </c>
      <c r="I155" s="261">
        <v>290.02</v>
      </c>
      <c r="J155" s="259"/>
      <c r="K155" s="134"/>
    </row>
    <row r="156" spans="1:11" ht="15" customHeight="1" x14ac:dyDescent="0.2">
      <c r="A156" s="311" t="s">
        <v>12</v>
      </c>
      <c r="B156" s="102" t="s">
        <v>263</v>
      </c>
      <c r="C156" s="103" t="s">
        <v>22</v>
      </c>
      <c r="D156" s="258">
        <f>SUM(D157:D157)</f>
        <v>700</v>
      </c>
      <c r="E156" s="258">
        <f>SUM(E157:E157)</f>
        <v>700</v>
      </c>
      <c r="F156" s="258"/>
      <c r="G156" s="258"/>
      <c r="H156" s="258">
        <f>SUM(H157:H157)</f>
        <v>669.99</v>
      </c>
      <c r="I156" s="258">
        <f>SUM(I157:I157)</f>
        <v>669.99</v>
      </c>
      <c r="J156" s="258"/>
      <c r="K156" s="258"/>
    </row>
    <row r="157" spans="1:11" x14ac:dyDescent="0.2">
      <c r="A157" s="311"/>
      <c r="B157" s="131" t="s">
        <v>652</v>
      </c>
      <c r="C157" s="98"/>
      <c r="D157" s="99">
        <f>SUM(G157+E157)</f>
        <v>700</v>
      </c>
      <c r="E157" s="261">
        <v>700</v>
      </c>
      <c r="F157" s="258"/>
      <c r="G157" s="99"/>
      <c r="H157" s="99">
        <f>SUM(K157+I157)</f>
        <v>669.99</v>
      </c>
      <c r="I157" s="261">
        <v>669.99</v>
      </c>
      <c r="J157" s="258"/>
      <c r="K157" s="99"/>
    </row>
    <row r="158" spans="1:11" ht="15" customHeight="1" x14ac:dyDescent="0.2">
      <c r="A158" s="311" t="s">
        <v>13</v>
      </c>
      <c r="B158" s="102" t="s">
        <v>269</v>
      </c>
      <c r="C158" s="103" t="s">
        <v>22</v>
      </c>
      <c r="D158" s="258">
        <f>SUM(D159:D160)</f>
        <v>10700</v>
      </c>
      <c r="E158" s="258">
        <f>SUM(E159:E160)</f>
        <v>700</v>
      </c>
      <c r="F158" s="258"/>
      <c r="G158" s="258">
        <f>SUM(G159:G160)</f>
        <v>10000</v>
      </c>
      <c r="H158" s="258">
        <f>SUM(H159:H160)</f>
        <v>10700</v>
      </c>
      <c r="I158" s="258">
        <f>SUM(I159:I160)</f>
        <v>700</v>
      </c>
      <c r="J158" s="258"/>
      <c r="K158" s="258">
        <f>SUM(K159:K160)</f>
        <v>10000</v>
      </c>
    </row>
    <row r="159" spans="1:11" ht="12.75" customHeight="1" x14ac:dyDescent="0.2">
      <c r="A159" s="311"/>
      <c r="B159" s="97" t="s">
        <v>656</v>
      </c>
      <c r="C159" s="103"/>
      <c r="D159" s="99">
        <f>SUM(G159+E159)</f>
        <v>10000</v>
      </c>
      <c r="E159" s="258"/>
      <c r="F159" s="258"/>
      <c r="G159" s="261">
        <v>10000</v>
      </c>
      <c r="H159" s="99">
        <f>SUM(K159+I159)</f>
        <v>10000</v>
      </c>
      <c r="I159" s="258"/>
      <c r="J159" s="258"/>
      <c r="K159" s="261">
        <v>10000</v>
      </c>
    </row>
    <row r="160" spans="1:11" x14ac:dyDescent="0.2">
      <c r="A160" s="311"/>
      <c r="B160" s="131" t="s">
        <v>652</v>
      </c>
      <c r="C160" s="98"/>
      <c r="D160" s="99">
        <f>SUM(G160+E160)</f>
        <v>700</v>
      </c>
      <c r="E160" s="261">
        <v>700</v>
      </c>
      <c r="F160" s="258"/>
      <c r="G160" s="99"/>
      <c r="H160" s="99">
        <f>SUM(K160+I160)</f>
        <v>700</v>
      </c>
      <c r="I160" s="261">
        <v>700</v>
      </c>
      <c r="J160" s="258"/>
      <c r="K160" s="99"/>
    </row>
    <row r="161" spans="1:11" ht="15" customHeight="1" x14ac:dyDescent="0.2">
      <c r="A161" s="311" t="s">
        <v>605</v>
      </c>
      <c r="B161" s="102" t="s">
        <v>268</v>
      </c>
      <c r="C161" s="103" t="s">
        <v>22</v>
      </c>
      <c r="D161" s="258">
        <f>SUM(D162:D162)</f>
        <v>200</v>
      </c>
      <c r="E161" s="258">
        <f>SUM(E162:E162)</f>
        <v>200</v>
      </c>
      <c r="F161" s="258"/>
      <c r="G161" s="258"/>
      <c r="H161" s="258">
        <f>SUM(H162:H162)</f>
        <v>200</v>
      </c>
      <c r="I161" s="258">
        <f>SUM(I162:I162)</f>
        <v>200</v>
      </c>
      <c r="J161" s="258"/>
      <c r="K161" s="258"/>
    </row>
    <row r="162" spans="1:11" x14ac:dyDescent="0.2">
      <c r="A162" s="311"/>
      <c r="B162" s="131" t="s">
        <v>652</v>
      </c>
      <c r="C162" s="98"/>
      <c r="D162" s="99">
        <f>SUM(G162+E162)</f>
        <v>200</v>
      </c>
      <c r="E162" s="261">
        <v>200</v>
      </c>
      <c r="F162" s="258"/>
      <c r="G162" s="99"/>
      <c r="H162" s="99">
        <f>SUM(K162+I162)</f>
        <v>200</v>
      </c>
      <c r="I162" s="261">
        <v>200</v>
      </c>
      <c r="J162" s="258"/>
      <c r="K162" s="99"/>
    </row>
    <row r="163" spans="1:11" ht="15" customHeight="1" x14ac:dyDescent="0.2">
      <c r="A163" s="311" t="s">
        <v>606</v>
      </c>
      <c r="B163" s="102" t="s">
        <v>270</v>
      </c>
      <c r="C163" s="103" t="s">
        <v>22</v>
      </c>
      <c r="D163" s="258">
        <f>SUM(D164:D164)</f>
        <v>400</v>
      </c>
      <c r="E163" s="258">
        <f>SUM(E164:E164)</f>
        <v>400</v>
      </c>
      <c r="F163" s="258"/>
      <c r="G163" s="258"/>
      <c r="H163" s="258">
        <f>SUM(H164:H164)</f>
        <v>419</v>
      </c>
      <c r="I163" s="258">
        <f>SUM(I164:I164)</f>
        <v>419</v>
      </c>
      <c r="J163" s="259"/>
      <c r="K163" s="259"/>
    </row>
    <row r="164" spans="1:11" x14ac:dyDescent="0.2">
      <c r="A164" s="311"/>
      <c r="B164" s="131" t="s">
        <v>652</v>
      </c>
      <c r="C164" s="98"/>
      <c r="D164" s="99">
        <f>SUM(G164+E164)</f>
        <v>400</v>
      </c>
      <c r="E164" s="261">
        <v>400</v>
      </c>
      <c r="F164" s="258"/>
      <c r="G164" s="99"/>
      <c r="H164" s="99">
        <f>SUM(K164+I164)</f>
        <v>419</v>
      </c>
      <c r="I164" s="261">
        <v>419</v>
      </c>
      <c r="J164" s="259"/>
      <c r="K164" s="134"/>
    </row>
    <row r="165" spans="1:11" ht="15" customHeight="1" x14ac:dyDescent="0.2">
      <c r="A165" s="311" t="s">
        <v>607</v>
      </c>
      <c r="B165" s="102" t="s">
        <v>271</v>
      </c>
      <c r="C165" s="103" t="s">
        <v>22</v>
      </c>
      <c r="D165" s="258">
        <f>SUM(D166:D166)</f>
        <v>800</v>
      </c>
      <c r="E165" s="258">
        <f>SUM(E166:E166)</f>
        <v>800</v>
      </c>
      <c r="F165" s="258"/>
      <c r="G165" s="258"/>
      <c r="H165" s="258">
        <f>SUM(H166:H166)</f>
        <v>800.48</v>
      </c>
      <c r="I165" s="258">
        <f>SUM(I166:I166)</f>
        <v>800.48</v>
      </c>
      <c r="J165" s="258"/>
      <c r="K165" s="258"/>
    </row>
    <row r="166" spans="1:11" x14ac:dyDescent="0.2">
      <c r="A166" s="311"/>
      <c r="B166" s="131" t="s">
        <v>652</v>
      </c>
      <c r="C166" s="98"/>
      <c r="D166" s="99">
        <f>SUM(G166+E166)</f>
        <v>800</v>
      </c>
      <c r="E166" s="261">
        <v>800</v>
      </c>
      <c r="F166" s="258"/>
      <c r="G166" s="99"/>
      <c r="H166" s="99">
        <f>SUM(K166+I166)</f>
        <v>800.48</v>
      </c>
      <c r="I166" s="261">
        <v>800.48</v>
      </c>
      <c r="J166" s="258"/>
      <c r="K166" s="99"/>
    </row>
    <row r="167" spans="1:11" ht="16.5" customHeight="1" x14ac:dyDescent="0.2">
      <c r="A167" s="375" t="s">
        <v>556</v>
      </c>
      <c r="B167" s="375"/>
      <c r="C167" s="162"/>
      <c r="D167" s="164">
        <f t="shared" ref="D167:K167" si="7">SUM(D168:D169)</f>
        <v>98400</v>
      </c>
      <c r="E167" s="164">
        <f t="shared" si="7"/>
        <v>68100</v>
      </c>
      <c r="F167" s="163">
        <f t="shared" si="7"/>
        <v>0</v>
      </c>
      <c r="G167" s="164">
        <f t="shared" si="7"/>
        <v>30300</v>
      </c>
      <c r="H167" s="164">
        <f t="shared" si="7"/>
        <v>94103.58</v>
      </c>
      <c r="I167" s="164">
        <f t="shared" si="7"/>
        <v>63898.619999999995</v>
      </c>
      <c r="J167" s="163">
        <f t="shared" si="7"/>
        <v>0</v>
      </c>
      <c r="K167" s="164">
        <f t="shared" si="7"/>
        <v>30204.960000000003</v>
      </c>
    </row>
    <row r="168" spans="1:11" ht="13.5" customHeight="1" x14ac:dyDescent="0.2">
      <c r="A168" s="388"/>
      <c r="B168" s="102" t="s">
        <v>653</v>
      </c>
      <c r="C168" s="270"/>
      <c r="D168" s="272">
        <f>SUM(D138+D139+D149+D154+D159)</f>
        <v>84300</v>
      </c>
      <c r="E168" s="272">
        <f>SUM(E138+E139+E149+E154+E159)</f>
        <v>54000</v>
      </c>
      <c r="F168" s="272"/>
      <c r="G168" s="272">
        <f>SUM(G138+G139+G149+G159)</f>
        <v>30300</v>
      </c>
      <c r="H168" s="272">
        <f>SUM(H138+H139+H149+H154+H159)</f>
        <v>83895.64</v>
      </c>
      <c r="I168" s="272">
        <f>SUM(I138+I139+I149+I154+I159)</f>
        <v>53690.68</v>
      </c>
      <c r="J168" s="272"/>
      <c r="K168" s="272">
        <f>SUM(K138+K139+K149+K159)</f>
        <v>30204.960000000003</v>
      </c>
    </row>
    <row r="169" spans="1:11" ht="13.5" customHeight="1" x14ac:dyDescent="0.2">
      <c r="A169" s="389"/>
      <c r="B169" s="165" t="s">
        <v>652</v>
      </c>
      <c r="C169" s="165"/>
      <c r="D169" s="167">
        <f>SUM(D141+D143+D145+D147+D150+D152+D155+D157+D160+D162+D164+D166)</f>
        <v>14100</v>
      </c>
      <c r="E169" s="167">
        <f>SUM(E141+E143+E145+E147+E150+E152+E155+E157+E160+E162+E164+E166)</f>
        <v>14100</v>
      </c>
      <c r="F169" s="167"/>
      <c r="G169" s="167"/>
      <c r="H169" s="167">
        <f>SUM(H141+H143+H145+H147+H150+H152+H155+H157+H160+H162+H164+H166)</f>
        <v>10207.939999999999</v>
      </c>
      <c r="I169" s="167">
        <f>SUM(I141+I143+I145+I147+I150+I152+I155+I157+I160+I162+I164+I166)</f>
        <v>10207.939999999999</v>
      </c>
      <c r="J169" s="167"/>
      <c r="K169" s="167"/>
    </row>
    <row r="170" spans="1:11" ht="18" customHeight="1" x14ac:dyDescent="0.2">
      <c r="A170" s="357" t="s">
        <v>557</v>
      </c>
      <c r="B170" s="357"/>
      <c r="C170" s="357"/>
      <c r="D170" s="357"/>
      <c r="E170" s="357"/>
      <c r="F170" s="357"/>
      <c r="G170" s="357"/>
      <c r="H170" s="357"/>
      <c r="I170" s="357"/>
      <c r="J170" s="357"/>
      <c r="K170" s="357"/>
    </row>
    <row r="171" spans="1:11" s="76" customFormat="1" ht="15" customHeight="1" x14ac:dyDescent="0.2">
      <c r="A171" s="382" t="s">
        <v>4</v>
      </c>
      <c r="B171" s="92" t="s">
        <v>261</v>
      </c>
      <c r="C171" s="91" t="s">
        <v>20</v>
      </c>
      <c r="D171" s="90">
        <f>SUM(D172:D172)</f>
        <v>1000</v>
      </c>
      <c r="E171" s="90">
        <f>SUM(E172:E172)</f>
        <v>1000</v>
      </c>
      <c r="F171" s="90"/>
      <c r="G171" s="90"/>
      <c r="H171" s="90">
        <f>SUM(H172:H172)</f>
        <v>986</v>
      </c>
      <c r="I171" s="90">
        <f>SUM(I172:I172)</f>
        <v>986</v>
      </c>
      <c r="J171" s="90"/>
      <c r="K171" s="90"/>
    </row>
    <row r="172" spans="1:11" s="76" customFormat="1" ht="12.75" customHeight="1" x14ac:dyDescent="0.2">
      <c r="A172" s="383"/>
      <c r="B172" s="57" t="s">
        <v>651</v>
      </c>
      <c r="C172" s="58"/>
      <c r="D172" s="80">
        <f>SUM(G172+E172)</f>
        <v>1000</v>
      </c>
      <c r="E172" s="82">
        <v>1000</v>
      </c>
      <c r="F172" s="81"/>
      <c r="G172" s="80"/>
      <c r="H172" s="80">
        <f>SUM(K172+I172)</f>
        <v>986</v>
      </c>
      <c r="I172" s="82">
        <v>986</v>
      </c>
      <c r="J172" s="81"/>
      <c r="K172" s="80"/>
    </row>
    <row r="173" spans="1:11" s="76" customFormat="1" ht="15" customHeight="1" x14ac:dyDescent="0.2">
      <c r="A173" s="384" t="s">
        <v>5</v>
      </c>
      <c r="B173" s="61" t="s">
        <v>265</v>
      </c>
      <c r="C173" s="62" t="s">
        <v>20</v>
      </c>
      <c r="D173" s="81">
        <f>SUM(D174:D174)</f>
        <v>1000</v>
      </c>
      <c r="E173" s="81">
        <f>SUM(E174:E174)</f>
        <v>1000</v>
      </c>
      <c r="F173" s="81"/>
      <c r="G173" s="81"/>
      <c r="H173" s="81">
        <f>SUM(H174:H174)</f>
        <v>986</v>
      </c>
      <c r="I173" s="81">
        <f>SUM(I174:I174)</f>
        <v>986</v>
      </c>
      <c r="J173" s="81"/>
      <c r="K173" s="81"/>
    </row>
    <row r="174" spans="1:11" s="76" customFormat="1" ht="12.75" customHeight="1" x14ac:dyDescent="0.2">
      <c r="A174" s="383"/>
      <c r="B174" s="57" t="s">
        <v>651</v>
      </c>
      <c r="C174" s="58"/>
      <c r="D174" s="80">
        <f>SUM(G174+E174)</f>
        <v>1000</v>
      </c>
      <c r="E174" s="82">
        <v>1000</v>
      </c>
      <c r="F174" s="81"/>
      <c r="G174" s="80"/>
      <c r="H174" s="80">
        <f>SUM(K174+I174)</f>
        <v>986</v>
      </c>
      <c r="I174" s="82">
        <v>986</v>
      </c>
      <c r="J174" s="81"/>
      <c r="K174" s="80"/>
    </row>
    <row r="175" spans="1:11" s="76" customFormat="1" ht="15" customHeight="1" x14ac:dyDescent="0.2">
      <c r="A175" s="384" t="s">
        <v>6</v>
      </c>
      <c r="B175" s="61" t="s">
        <v>271</v>
      </c>
      <c r="C175" s="62" t="s">
        <v>20</v>
      </c>
      <c r="D175" s="81">
        <f>SUM(D176:D176)</f>
        <v>500</v>
      </c>
      <c r="E175" s="81">
        <f>SUM(E176:E176)</f>
        <v>500</v>
      </c>
      <c r="F175" s="81"/>
      <c r="G175" s="81"/>
      <c r="H175" s="81">
        <f>SUM(H176:H176)</f>
        <v>493</v>
      </c>
      <c r="I175" s="81">
        <f>SUM(I176:I176)</f>
        <v>493</v>
      </c>
      <c r="J175" s="81"/>
      <c r="K175" s="81"/>
    </row>
    <row r="176" spans="1:11" s="76" customFormat="1" ht="12.75" customHeight="1" x14ac:dyDescent="0.2">
      <c r="A176" s="383"/>
      <c r="B176" s="57" t="s">
        <v>651</v>
      </c>
      <c r="C176" s="58"/>
      <c r="D176" s="80">
        <f>SUM(G176+E176)</f>
        <v>500</v>
      </c>
      <c r="E176" s="82">
        <v>500</v>
      </c>
      <c r="F176" s="81"/>
      <c r="G176" s="80"/>
      <c r="H176" s="80">
        <f>SUM(K176+I176)</f>
        <v>493</v>
      </c>
      <c r="I176" s="82">
        <v>493</v>
      </c>
      <c r="J176" s="81"/>
      <c r="K176" s="80"/>
    </row>
    <row r="177" spans="1:11" ht="15" customHeight="1" x14ac:dyDescent="0.2">
      <c r="A177" s="385" t="s">
        <v>7</v>
      </c>
      <c r="B177" s="61" t="s">
        <v>659</v>
      </c>
      <c r="C177" s="62" t="s">
        <v>20</v>
      </c>
      <c r="D177" s="81">
        <f>SUM(D178:D178)</f>
        <v>45400</v>
      </c>
      <c r="E177" s="81">
        <f>SUM(E178:E178)</f>
        <v>45400</v>
      </c>
      <c r="F177" s="81"/>
      <c r="G177" s="81"/>
      <c r="H177" s="81">
        <f>SUM(H178:H178)</f>
        <v>45443.040000000001</v>
      </c>
      <c r="I177" s="81">
        <f>SUM(I178:I178)</f>
        <v>45443.040000000001</v>
      </c>
      <c r="J177" s="81"/>
      <c r="K177" s="81"/>
    </row>
    <row r="178" spans="1:11" x14ac:dyDescent="0.2">
      <c r="A178" s="385"/>
      <c r="B178" s="64" t="s">
        <v>652</v>
      </c>
      <c r="C178" s="58"/>
      <c r="D178" s="80">
        <f>SUM(G178+E178)</f>
        <v>45400</v>
      </c>
      <c r="E178" s="82">
        <v>45400</v>
      </c>
      <c r="F178" s="81"/>
      <c r="G178" s="80"/>
      <c r="H178" s="80">
        <f>SUM(K178+I178)</f>
        <v>45443.040000000001</v>
      </c>
      <c r="I178" s="82">
        <v>45443.040000000001</v>
      </c>
      <c r="J178" s="81"/>
      <c r="K178" s="80"/>
    </row>
    <row r="179" spans="1:11" ht="15" customHeight="1" x14ac:dyDescent="0.2">
      <c r="A179" s="386" t="s">
        <v>8</v>
      </c>
      <c r="B179" s="61" t="s">
        <v>308</v>
      </c>
      <c r="C179" s="62" t="s">
        <v>20</v>
      </c>
      <c r="D179" s="81">
        <f>SUM(D180:D180)</f>
        <v>12500</v>
      </c>
      <c r="E179" s="81">
        <f>SUM(E180:E180)</f>
        <v>1500</v>
      </c>
      <c r="F179" s="81"/>
      <c r="G179" s="81">
        <f>SUM(G180:G180)</f>
        <v>11000</v>
      </c>
      <c r="H179" s="81">
        <f>SUM(H180:H180)</f>
        <v>12500</v>
      </c>
      <c r="I179" s="81">
        <f>SUM(I180:I180)</f>
        <v>1500</v>
      </c>
      <c r="J179" s="81"/>
      <c r="K179" s="81">
        <f>SUM(K180:K180)</f>
        <v>11000</v>
      </c>
    </row>
    <row r="180" spans="1:11" x14ac:dyDescent="0.2">
      <c r="A180" s="387"/>
      <c r="B180" s="57" t="s">
        <v>651</v>
      </c>
      <c r="C180" s="58"/>
      <c r="D180" s="80">
        <f>SUM(G180+E180)</f>
        <v>12500</v>
      </c>
      <c r="E180" s="82">
        <v>1500</v>
      </c>
      <c r="F180" s="81"/>
      <c r="G180" s="80">
        <v>11000</v>
      </c>
      <c r="H180" s="80">
        <f>SUM(K180+I180)</f>
        <v>12500</v>
      </c>
      <c r="I180" s="82">
        <v>1500</v>
      </c>
      <c r="J180" s="81"/>
      <c r="K180" s="80">
        <v>11000</v>
      </c>
    </row>
    <row r="181" spans="1:11" ht="16.5" customHeight="1" x14ac:dyDescent="0.2">
      <c r="A181" s="315" t="s">
        <v>581</v>
      </c>
      <c r="B181" s="315"/>
      <c r="C181" s="155"/>
      <c r="D181" s="157">
        <f>SUM(D182:D183)</f>
        <v>60400</v>
      </c>
      <c r="E181" s="157">
        <f>SUM(E182:E183)</f>
        <v>49400</v>
      </c>
      <c r="F181" s="157"/>
      <c r="G181" s="157">
        <f>SUM(G182:G183)</f>
        <v>11000</v>
      </c>
      <c r="H181" s="157">
        <f>SUM(H182:H183)</f>
        <v>60408.04</v>
      </c>
      <c r="I181" s="157">
        <f>SUM(I182:I183)</f>
        <v>49408.04</v>
      </c>
      <c r="J181" s="157"/>
      <c r="K181" s="157">
        <f>SUM(K182:K183)</f>
        <v>11000</v>
      </c>
    </row>
    <row r="182" spans="1:11" ht="13.5" customHeight="1" x14ac:dyDescent="0.2">
      <c r="A182" s="388"/>
      <c r="B182" s="102" t="s">
        <v>653</v>
      </c>
      <c r="C182" s="270"/>
      <c r="D182" s="272">
        <f>SUM(D172+D174+D176+D180)</f>
        <v>15000</v>
      </c>
      <c r="E182" s="272">
        <f>SUM(E172+E174+E176+E180)</f>
        <v>4000</v>
      </c>
      <c r="F182" s="272"/>
      <c r="G182" s="272">
        <f>SUM(G172+G174+G176+G180)</f>
        <v>11000</v>
      </c>
      <c r="H182" s="272">
        <f>SUM(H172+H174+H176+H180)</f>
        <v>14965</v>
      </c>
      <c r="I182" s="272">
        <f>SUM(I172+I174+I176+I180)</f>
        <v>3965</v>
      </c>
      <c r="J182" s="272"/>
      <c r="K182" s="272">
        <f>SUM(K172+K174+K176+K180)</f>
        <v>11000</v>
      </c>
    </row>
    <row r="183" spans="1:11" ht="13.5" customHeight="1" x14ac:dyDescent="0.2">
      <c r="A183" s="389"/>
      <c r="B183" s="165" t="s">
        <v>652</v>
      </c>
      <c r="C183" s="165"/>
      <c r="D183" s="167">
        <f>SUM(D178)</f>
        <v>45400</v>
      </c>
      <c r="E183" s="167">
        <f>SUM(E178)</f>
        <v>45400</v>
      </c>
      <c r="F183" s="167"/>
      <c r="G183" s="167"/>
      <c r="H183" s="167">
        <f>SUM(H178)</f>
        <v>45443.040000000001</v>
      </c>
      <c r="I183" s="167">
        <f>SUM(I178)</f>
        <v>45443.040000000001</v>
      </c>
      <c r="J183" s="167"/>
      <c r="K183" s="167"/>
    </row>
    <row r="184" spans="1:11" ht="16.5" customHeight="1" x14ac:dyDescent="0.2">
      <c r="A184" s="357" t="s">
        <v>582</v>
      </c>
      <c r="B184" s="357"/>
      <c r="C184" s="357"/>
      <c r="D184" s="357"/>
      <c r="E184" s="357"/>
      <c r="F184" s="357"/>
      <c r="G184" s="357"/>
      <c r="H184" s="357"/>
      <c r="I184" s="357"/>
      <c r="J184" s="357"/>
      <c r="K184" s="357"/>
    </row>
    <row r="185" spans="1:11" ht="15" customHeight="1" x14ac:dyDescent="0.2">
      <c r="A185" s="310" t="s">
        <v>4</v>
      </c>
      <c r="B185" s="158" t="s">
        <v>324</v>
      </c>
      <c r="C185" s="159" t="s">
        <v>23</v>
      </c>
      <c r="D185" s="161">
        <f>SUM(D186:D186)</f>
        <v>10000</v>
      </c>
      <c r="E185" s="161">
        <f>SUM(E186:E186)</f>
        <v>10000</v>
      </c>
      <c r="F185" s="160"/>
      <c r="G185" s="160"/>
      <c r="H185" s="161">
        <f>SUM(H186:H186)</f>
        <v>10000</v>
      </c>
      <c r="I185" s="161">
        <f>SUM(I186:I186)</f>
        <v>10000</v>
      </c>
      <c r="J185" s="161"/>
      <c r="K185" s="161"/>
    </row>
    <row r="186" spans="1:11" ht="24" x14ac:dyDescent="0.2">
      <c r="A186" s="311"/>
      <c r="B186" s="273" t="s">
        <v>660</v>
      </c>
      <c r="C186" s="98"/>
      <c r="D186" s="99">
        <f>SUM(G186+E186)</f>
        <v>10000</v>
      </c>
      <c r="E186" s="99">
        <v>10000</v>
      </c>
      <c r="F186" s="134"/>
      <c r="G186" s="134"/>
      <c r="H186" s="99">
        <f>SUM(K186+I186)</f>
        <v>10000</v>
      </c>
      <c r="I186" s="99">
        <v>10000</v>
      </c>
      <c r="J186" s="99"/>
      <c r="K186" s="99"/>
    </row>
    <row r="187" spans="1:11" ht="16.5" customHeight="1" x14ac:dyDescent="0.2">
      <c r="A187" s="375" t="s">
        <v>587</v>
      </c>
      <c r="B187" s="375"/>
      <c r="C187" s="162"/>
      <c r="D187" s="164">
        <f t="shared" ref="D187:K187" si="8">SUM(D188:D188)</f>
        <v>10000</v>
      </c>
      <c r="E187" s="164">
        <f t="shared" si="8"/>
        <v>10000</v>
      </c>
      <c r="F187" s="163">
        <f t="shared" si="8"/>
        <v>0</v>
      </c>
      <c r="G187" s="163">
        <f t="shared" si="8"/>
        <v>0</v>
      </c>
      <c r="H187" s="164">
        <f t="shared" si="8"/>
        <v>10000</v>
      </c>
      <c r="I187" s="164">
        <f t="shared" si="8"/>
        <v>10000</v>
      </c>
      <c r="J187" s="163">
        <f t="shared" si="8"/>
        <v>0</v>
      </c>
      <c r="K187" s="163">
        <f t="shared" si="8"/>
        <v>0</v>
      </c>
    </row>
    <row r="188" spans="1:11" ht="25.5" customHeight="1" x14ac:dyDescent="0.2">
      <c r="A188" s="274"/>
      <c r="B188" s="275" t="s">
        <v>661</v>
      </c>
      <c r="C188" s="165"/>
      <c r="D188" s="167">
        <f>SUM(D186)</f>
        <v>10000</v>
      </c>
      <c r="E188" s="167">
        <f>SUM(E186)</f>
        <v>10000</v>
      </c>
      <c r="F188" s="220"/>
      <c r="G188" s="220"/>
      <c r="H188" s="167">
        <f>SUM(H186)</f>
        <v>10000</v>
      </c>
      <c r="I188" s="167">
        <f>SUM(I186)</f>
        <v>10000</v>
      </c>
      <c r="J188" s="167"/>
      <c r="K188" s="167"/>
    </row>
    <row r="189" spans="1:11" ht="18" customHeight="1" x14ac:dyDescent="0.2">
      <c r="A189" s="357" t="s">
        <v>588</v>
      </c>
      <c r="B189" s="357"/>
      <c r="C189" s="357"/>
      <c r="D189" s="357"/>
      <c r="E189" s="357"/>
      <c r="F189" s="357"/>
      <c r="G189" s="357"/>
      <c r="H189" s="357"/>
      <c r="I189" s="357"/>
      <c r="J189" s="357"/>
      <c r="K189" s="357"/>
    </row>
    <row r="190" spans="1:11" ht="15" customHeight="1" x14ac:dyDescent="0.2">
      <c r="A190" s="310" t="s">
        <v>4</v>
      </c>
      <c r="B190" s="158" t="s">
        <v>324</v>
      </c>
      <c r="C190" s="159" t="s">
        <v>21</v>
      </c>
      <c r="D190" s="161">
        <f>SUM(D191:D191)</f>
        <v>41400</v>
      </c>
      <c r="E190" s="161">
        <f>SUM(E191:E191)</f>
        <v>41400</v>
      </c>
      <c r="F190" s="160"/>
      <c r="G190" s="160"/>
      <c r="H190" s="161">
        <f>SUM(H191:H191)</f>
        <v>41380.959999999999</v>
      </c>
      <c r="I190" s="161">
        <f>SUM(I191:I191)</f>
        <v>41380.959999999999</v>
      </c>
      <c r="J190" s="161"/>
      <c r="K190" s="161"/>
    </row>
    <row r="191" spans="1:11" ht="12.75" customHeight="1" x14ac:dyDescent="0.2">
      <c r="A191" s="311"/>
      <c r="B191" s="278" t="s">
        <v>662</v>
      </c>
      <c r="C191" s="98"/>
      <c r="D191" s="99">
        <f>SUM(G191+E191)</f>
        <v>41400</v>
      </c>
      <c r="E191" s="99">
        <v>41400</v>
      </c>
      <c r="F191" s="134"/>
      <c r="G191" s="134"/>
      <c r="H191" s="99">
        <f>SUM(K191+I191)</f>
        <v>41380.959999999999</v>
      </c>
      <c r="I191" s="99">
        <v>41380.959999999999</v>
      </c>
      <c r="J191" s="99"/>
      <c r="K191" s="99"/>
    </row>
    <row r="192" spans="1:11" ht="16.5" customHeight="1" x14ac:dyDescent="0.2">
      <c r="A192" s="375" t="s">
        <v>593</v>
      </c>
      <c r="B192" s="375"/>
      <c r="C192" s="162"/>
      <c r="D192" s="164">
        <f t="shared" ref="D192:K192" si="9">SUM(D193:D193)</f>
        <v>41400</v>
      </c>
      <c r="E192" s="164">
        <f t="shared" si="9"/>
        <v>41400</v>
      </c>
      <c r="F192" s="163">
        <f t="shared" si="9"/>
        <v>0</v>
      </c>
      <c r="G192" s="163">
        <f t="shared" si="9"/>
        <v>0</v>
      </c>
      <c r="H192" s="164">
        <f t="shared" si="9"/>
        <v>41380.959999999999</v>
      </c>
      <c r="I192" s="164">
        <f t="shared" si="9"/>
        <v>41380.959999999999</v>
      </c>
      <c r="J192" s="163">
        <f t="shared" si="9"/>
        <v>0</v>
      </c>
      <c r="K192" s="163">
        <f t="shared" si="9"/>
        <v>0</v>
      </c>
    </row>
    <row r="193" spans="1:11" ht="24.75" thickBot="1" x14ac:dyDescent="0.25">
      <c r="A193" s="276"/>
      <c r="B193" s="277" t="s">
        <v>663</v>
      </c>
      <c r="C193" s="102"/>
      <c r="D193" s="104">
        <f>SUM(D190)</f>
        <v>41400</v>
      </c>
      <c r="E193" s="104">
        <f>SUM(E190)</f>
        <v>41400</v>
      </c>
      <c r="F193" s="118"/>
      <c r="G193" s="118"/>
      <c r="H193" s="104">
        <f>SUM(H190)</f>
        <v>41380.959999999999</v>
      </c>
      <c r="I193" s="104">
        <f>SUM(I190)</f>
        <v>41380.959999999999</v>
      </c>
      <c r="J193" s="104"/>
      <c r="K193" s="104"/>
    </row>
    <row r="194" spans="1:11" ht="16.5" customHeight="1" thickBot="1" x14ac:dyDescent="0.25">
      <c r="A194" s="376" t="s">
        <v>601</v>
      </c>
      <c r="B194" s="377"/>
      <c r="C194" s="78"/>
      <c r="D194" s="85">
        <f t="shared" ref="D194:K194" si="10">SUM(D195:D198)</f>
        <v>1710500</v>
      </c>
      <c r="E194" s="85">
        <f t="shared" si="10"/>
        <v>544700</v>
      </c>
      <c r="F194" s="85">
        <f t="shared" si="10"/>
        <v>9300</v>
      </c>
      <c r="G194" s="86">
        <f t="shared" si="10"/>
        <v>1165800</v>
      </c>
      <c r="H194" s="85">
        <f t="shared" si="10"/>
        <v>1702744.0599999998</v>
      </c>
      <c r="I194" s="85">
        <f t="shared" si="10"/>
        <v>537333.41999999993</v>
      </c>
      <c r="J194" s="85">
        <f t="shared" si="10"/>
        <v>8475.06</v>
      </c>
      <c r="K194" s="86">
        <f t="shared" si="10"/>
        <v>1165410.6399999999</v>
      </c>
    </row>
    <row r="195" spans="1:11" ht="13.5" customHeight="1" thickBot="1" x14ac:dyDescent="0.25">
      <c r="A195" s="378"/>
      <c r="B195" s="279" t="s">
        <v>653</v>
      </c>
      <c r="C195" s="279"/>
      <c r="D195" s="280">
        <f t="shared" ref="D195:K195" si="11">SUM(D93+D20+D134+D168+D182)</f>
        <v>1525600</v>
      </c>
      <c r="E195" s="280">
        <f t="shared" si="11"/>
        <v>364800</v>
      </c>
      <c r="F195" s="280">
        <f t="shared" si="11"/>
        <v>9300</v>
      </c>
      <c r="G195" s="281">
        <f t="shared" si="11"/>
        <v>1160800</v>
      </c>
      <c r="H195" s="280">
        <f t="shared" si="11"/>
        <v>1523874.15</v>
      </c>
      <c r="I195" s="280">
        <f t="shared" si="11"/>
        <v>363229.17</v>
      </c>
      <c r="J195" s="280">
        <f t="shared" si="11"/>
        <v>8475.06</v>
      </c>
      <c r="K195" s="281">
        <f t="shared" si="11"/>
        <v>1160644.98</v>
      </c>
    </row>
    <row r="196" spans="1:11" ht="13.5" customHeight="1" thickBot="1" x14ac:dyDescent="0.25">
      <c r="A196" s="379"/>
      <c r="B196" s="227" t="s">
        <v>652</v>
      </c>
      <c r="C196" s="227"/>
      <c r="D196" s="145">
        <f>SUM(D21+D94+D135+D169+D183)</f>
        <v>133500</v>
      </c>
      <c r="E196" s="145">
        <f>SUM(E21+E94+E135+E169+E183)</f>
        <v>128500</v>
      </c>
      <c r="F196" s="145"/>
      <c r="G196" s="282">
        <f>SUM(G21+G94+G135+G169+G183)</f>
        <v>5000</v>
      </c>
      <c r="H196" s="145">
        <f>SUM(H21+H94+H135+H169+H183)</f>
        <v>127488.95000000001</v>
      </c>
      <c r="I196" s="145">
        <f>SUM(I21+I94+I135+I169+I183)</f>
        <v>122723.29000000001</v>
      </c>
      <c r="J196" s="145"/>
      <c r="K196" s="282">
        <f>SUM(K21+K94+K135+K169+K183)</f>
        <v>4765.66</v>
      </c>
    </row>
    <row r="197" spans="1:11" ht="24.75" thickBot="1" x14ac:dyDescent="0.25">
      <c r="A197" s="379"/>
      <c r="B197" s="283" t="s">
        <v>660</v>
      </c>
      <c r="C197" s="227"/>
      <c r="D197" s="145">
        <f>SUM(G197+E197)</f>
        <v>10000</v>
      </c>
      <c r="E197" s="145">
        <f>SUM(E186)</f>
        <v>10000</v>
      </c>
      <c r="F197" s="145"/>
      <c r="G197" s="282"/>
      <c r="H197" s="145">
        <f>SUM(K197+I197)</f>
        <v>10000</v>
      </c>
      <c r="I197" s="145">
        <f>SUM(I186)</f>
        <v>10000</v>
      </c>
      <c r="J197" s="145"/>
      <c r="K197" s="282"/>
    </row>
    <row r="198" spans="1:11" ht="15.75" customHeight="1" thickBot="1" x14ac:dyDescent="0.25">
      <c r="A198" s="380"/>
      <c r="B198" s="284" t="s">
        <v>662</v>
      </c>
      <c r="C198" s="285"/>
      <c r="D198" s="286">
        <f>SUM(G198+E198)</f>
        <v>41400</v>
      </c>
      <c r="E198" s="286">
        <f>SUM(E191)</f>
        <v>41400</v>
      </c>
      <c r="F198" s="286"/>
      <c r="G198" s="287"/>
      <c r="H198" s="286">
        <f>SUM(K198+I198)</f>
        <v>41380.959999999999</v>
      </c>
      <c r="I198" s="286">
        <f>SUM(I191)</f>
        <v>41380.959999999999</v>
      </c>
      <c r="J198" s="286"/>
      <c r="K198" s="287"/>
    </row>
    <row r="199" spans="1:11" ht="12.75" customHeight="1" x14ac:dyDescent="0.2">
      <c r="A199" s="373" t="s">
        <v>664</v>
      </c>
      <c r="B199" s="373"/>
      <c r="C199" s="373"/>
      <c r="D199" s="373"/>
      <c r="E199" s="373"/>
      <c r="F199" s="373"/>
      <c r="G199" s="373"/>
      <c r="H199" s="373"/>
      <c r="I199" s="373"/>
      <c r="J199" s="373"/>
      <c r="K199" s="373"/>
    </row>
  </sheetData>
  <mergeCells count="98">
    <mergeCell ref="D11:D13"/>
    <mergeCell ref="E11:G11"/>
    <mergeCell ref="E12:F12"/>
    <mergeCell ref="G12:G13"/>
    <mergeCell ref="A10:A13"/>
    <mergeCell ref="B10:B13"/>
    <mergeCell ref="C10:C13"/>
    <mergeCell ref="D10:G10"/>
    <mergeCell ref="A15:A18"/>
    <mergeCell ref="A19:B19"/>
    <mergeCell ref="A20:A21"/>
    <mergeCell ref="A23:A24"/>
    <mergeCell ref="A25:A27"/>
    <mergeCell ref="A22:K22"/>
    <mergeCell ref="A28:A30"/>
    <mergeCell ref="A31:A32"/>
    <mergeCell ref="A33:A34"/>
    <mergeCell ref="A35:A36"/>
    <mergeCell ref="A37:A38"/>
    <mergeCell ref="A39:A41"/>
    <mergeCell ref="A42:A43"/>
    <mergeCell ref="A44:A46"/>
    <mergeCell ref="A47:A48"/>
    <mergeCell ref="A49:A50"/>
    <mergeCell ref="A51:A53"/>
    <mergeCell ref="A54:A56"/>
    <mergeCell ref="A87:A89"/>
    <mergeCell ref="A57:A59"/>
    <mergeCell ref="A60:A61"/>
    <mergeCell ref="A62:A64"/>
    <mergeCell ref="A65:A67"/>
    <mergeCell ref="A68:A70"/>
    <mergeCell ref="A71:A73"/>
    <mergeCell ref="A74:A76"/>
    <mergeCell ref="A77:A78"/>
    <mergeCell ref="A79:A80"/>
    <mergeCell ref="A81:A83"/>
    <mergeCell ref="A84:A86"/>
    <mergeCell ref="A128:A129"/>
    <mergeCell ref="A90:A91"/>
    <mergeCell ref="A92:B92"/>
    <mergeCell ref="A93:A94"/>
    <mergeCell ref="A96:A97"/>
    <mergeCell ref="A98:A100"/>
    <mergeCell ref="A116:A118"/>
    <mergeCell ref="A119:A120"/>
    <mergeCell ref="A121:A123"/>
    <mergeCell ref="A124:A125"/>
    <mergeCell ref="A126:A127"/>
    <mergeCell ref="A101:A103"/>
    <mergeCell ref="A104:A106"/>
    <mergeCell ref="A107:A109"/>
    <mergeCell ref="A110:A112"/>
    <mergeCell ref="A113:A115"/>
    <mergeCell ref="A134:A135"/>
    <mergeCell ref="A137:A139"/>
    <mergeCell ref="A140:A141"/>
    <mergeCell ref="A142:A143"/>
    <mergeCell ref="A130:A132"/>
    <mergeCell ref="A189:K189"/>
    <mergeCell ref="A171:A172"/>
    <mergeCell ref="A173:A174"/>
    <mergeCell ref="A175:A176"/>
    <mergeCell ref="A177:A178"/>
    <mergeCell ref="A179:A180"/>
    <mergeCell ref="A182:A183"/>
    <mergeCell ref="A14:K14"/>
    <mergeCell ref="A95:K95"/>
    <mergeCell ref="A136:K136"/>
    <mergeCell ref="A185:A186"/>
    <mergeCell ref="A187:B187"/>
    <mergeCell ref="A184:K184"/>
    <mergeCell ref="A165:A166"/>
    <mergeCell ref="A167:B167"/>
    <mergeCell ref="A168:A169"/>
    <mergeCell ref="A144:A145"/>
    <mergeCell ref="A146:A147"/>
    <mergeCell ref="A148:A150"/>
    <mergeCell ref="A151:A152"/>
    <mergeCell ref="A153:A155"/>
    <mergeCell ref="A156:A157"/>
    <mergeCell ref="A133:B133"/>
    <mergeCell ref="A199:K199"/>
    <mergeCell ref="A7:K7"/>
    <mergeCell ref="A190:A191"/>
    <mergeCell ref="A192:B192"/>
    <mergeCell ref="A194:B194"/>
    <mergeCell ref="A195:A198"/>
    <mergeCell ref="H10:K10"/>
    <mergeCell ref="H11:H13"/>
    <mergeCell ref="I11:K11"/>
    <mergeCell ref="I12:J12"/>
    <mergeCell ref="K12:K13"/>
    <mergeCell ref="A181:B181"/>
    <mergeCell ref="A170:K170"/>
    <mergeCell ref="A158:A160"/>
    <mergeCell ref="A161:A162"/>
    <mergeCell ref="A163:A164"/>
  </mergeCells>
  <pageMargins left="0.45" right="0.24" top="0.46" bottom="0.2" header="0.3" footer="0.2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E64"/>
  <sheetViews>
    <sheetView zoomScaleNormal="100" workbookViewId="0">
      <selection activeCell="C3" sqref="C3:E3"/>
    </sheetView>
  </sheetViews>
  <sheetFormatPr defaultRowHeight="12.75" x14ac:dyDescent="0.2"/>
  <cols>
    <col min="1" max="1" width="13.28515625" customWidth="1"/>
    <col min="2" max="2" width="44.5703125" customWidth="1"/>
    <col min="3" max="5" width="14.28515625" customWidth="1"/>
  </cols>
  <sheetData>
    <row r="1" spans="1:5" ht="15.75" x14ac:dyDescent="0.25">
      <c r="A1" s="10" t="s">
        <v>163</v>
      </c>
      <c r="B1" s="10"/>
      <c r="C1" s="12" t="s">
        <v>150</v>
      </c>
      <c r="D1" s="10"/>
      <c r="E1" s="10"/>
    </row>
    <row r="2" spans="1:5" ht="15.75" customHeight="1" x14ac:dyDescent="0.25">
      <c r="A2" s="11" t="s">
        <v>165</v>
      </c>
      <c r="B2" s="11"/>
      <c r="C2" s="400" t="s">
        <v>151</v>
      </c>
      <c r="D2" s="400"/>
      <c r="E2" s="400"/>
    </row>
    <row r="3" spans="1:5" ht="15.75" x14ac:dyDescent="0.25">
      <c r="A3" s="10" t="s">
        <v>166</v>
      </c>
      <c r="B3" s="10"/>
      <c r="C3" s="401" t="s">
        <v>676</v>
      </c>
      <c r="D3" s="401"/>
      <c r="E3" s="401"/>
    </row>
    <row r="4" spans="1:5" ht="15.75" x14ac:dyDescent="0.25">
      <c r="A4" s="10" t="s">
        <v>164</v>
      </c>
      <c r="B4" s="10"/>
      <c r="C4" s="10" t="s">
        <v>673</v>
      </c>
      <c r="D4" s="10"/>
      <c r="E4" s="10"/>
    </row>
    <row r="5" spans="1:5" ht="15.75" x14ac:dyDescent="0.25">
      <c r="A5" s="5"/>
      <c r="B5" s="5"/>
      <c r="C5" s="5"/>
      <c r="D5" s="5"/>
      <c r="E5" s="5"/>
    </row>
    <row r="6" spans="1:5" ht="15.75" x14ac:dyDescent="0.25">
      <c r="A6" s="5"/>
      <c r="B6" s="5"/>
      <c r="C6" s="5"/>
      <c r="D6" s="5"/>
      <c r="E6" s="5"/>
    </row>
    <row r="7" spans="1:5" ht="33" customHeight="1" x14ac:dyDescent="0.25">
      <c r="A7" s="374" t="s">
        <v>203</v>
      </c>
      <c r="B7" s="374"/>
      <c r="C7" s="374"/>
      <c r="D7" s="374"/>
      <c r="E7" s="374"/>
    </row>
    <row r="8" spans="1:5" ht="15.75" x14ac:dyDescent="0.25">
      <c r="A8" s="5"/>
      <c r="B8" s="5"/>
      <c r="C8" s="5"/>
      <c r="D8" s="5"/>
      <c r="E8" s="5"/>
    </row>
    <row r="9" spans="1:5" ht="15.75" x14ac:dyDescent="0.25">
      <c r="A9" s="399" t="s">
        <v>168</v>
      </c>
      <c r="B9" s="399"/>
      <c r="C9" s="399"/>
      <c r="D9" s="399"/>
      <c r="E9" s="399"/>
    </row>
    <row r="10" spans="1:5" ht="12.75" customHeight="1" x14ac:dyDescent="0.2">
      <c r="A10" s="403" t="s">
        <v>55</v>
      </c>
      <c r="B10" s="404" t="s">
        <v>25</v>
      </c>
      <c r="C10" s="404" t="s">
        <v>1</v>
      </c>
      <c r="D10" s="404"/>
      <c r="E10" s="404"/>
    </row>
    <row r="11" spans="1:5" x14ac:dyDescent="0.2">
      <c r="A11" s="403"/>
      <c r="B11" s="404"/>
      <c r="C11" s="405" t="s">
        <v>162</v>
      </c>
      <c r="D11" s="403" t="s">
        <v>2</v>
      </c>
      <c r="E11" s="403" t="s">
        <v>161</v>
      </c>
    </row>
    <row r="12" spans="1:5" ht="12.75" customHeight="1" x14ac:dyDescent="0.2">
      <c r="A12" s="403"/>
      <c r="B12" s="403"/>
      <c r="C12" s="405"/>
      <c r="D12" s="403"/>
      <c r="E12" s="403"/>
    </row>
    <row r="13" spans="1:5" ht="12.75" customHeight="1" x14ac:dyDescent="0.2">
      <c r="A13" s="403"/>
      <c r="B13" s="403"/>
      <c r="C13" s="405"/>
      <c r="D13" s="403"/>
      <c r="E13" s="403"/>
    </row>
    <row r="14" spans="1:5" ht="14.25" x14ac:dyDescent="0.2">
      <c r="A14" s="3" t="s">
        <v>5</v>
      </c>
      <c r="B14" s="3" t="s">
        <v>26</v>
      </c>
      <c r="C14" s="13" t="s">
        <v>216</v>
      </c>
      <c r="D14" s="13" t="s">
        <v>239</v>
      </c>
      <c r="E14" s="13" t="s">
        <v>250</v>
      </c>
    </row>
    <row r="15" spans="1:5" ht="14.25" x14ac:dyDescent="0.2">
      <c r="A15" s="3" t="s">
        <v>27</v>
      </c>
      <c r="B15" s="3" t="s">
        <v>28</v>
      </c>
      <c r="C15" s="13" t="s">
        <v>206</v>
      </c>
      <c r="D15" s="13" t="s">
        <v>226</v>
      </c>
      <c r="E15" s="13" t="s">
        <v>243</v>
      </c>
    </row>
    <row r="16" spans="1:5" ht="15" x14ac:dyDescent="0.25">
      <c r="A16" s="1" t="s">
        <v>29</v>
      </c>
      <c r="B16" s="2" t="s">
        <v>31</v>
      </c>
      <c r="C16" s="7" t="s">
        <v>204</v>
      </c>
      <c r="D16" s="7" t="s">
        <v>224</v>
      </c>
      <c r="E16" s="8" t="s">
        <v>241</v>
      </c>
    </row>
    <row r="17" spans="1:5" ht="15" x14ac:dyDescent="0.25">
      <c r="A17" s="1" t="s">
        <v>30</v>
      </c>
      <c r="B17" s="1" t="s">
        <v>32</v>
      </c>
      <c r="C17" s="7" t="s">
        <v>205</v>
      </c>
      <c r="D17" s="7" t="s">
        <v>225</v>
      </c>
      <c r="E17" s="8" t="s">
        <v>242</v>
      </c>
    </row>
    <row r="18" spans="1:5" ht="14.25" x14ac:dyDescent="0.2">
      <c r="A18" s="3" t="s">
        <v>33</v>
      </c>
      <c r="B18" s="3" t="s">
        <v>34</v>
      </c>
      <c r="C18" s="13" t="s">
        <v>213</v>
      </c>
      <c r="D18" s="13" t="s">
        <v>238</v>
      </c>
      <c r="E18" s="13" t="s">
        <v>246</v>
      </c>
    </row>
    <row r="19" spans="1:5" ht="15" x14ac:dyDescent="0.25">
      <c r="A19" s="1" t="s">
        <v>35</v>
      </c>
      <c r="B19" s="2" t="s">
        <v>36</v>
      </c>
      <c r="C19" s="7">
        <v>463.2</v>
      </c>
      <c r="D19" s="7">
        <v>499</v>
      </c>
      <c r="E19" s="8">
        <v>430</v>
      </c>
    </row>
    <row r="20" spans="1:5" ht="15" x14ac:dyDescent="0.25">
      <c r="A20" s="1" t="s">
        <v>37</v>
      </c>
      <c r="B20" s="1" t="s">
        <v>83</v>
      </c>
      <c r="C20" s="7">
        <v>18.600000000000001</v>
      </c>
      <c r="D20" s="7">
        <v>16.3</v>
      </c>
      <c r="E20" s="8">
        <v>11.9</v>
      </c>
    </row>
    <row r="21" spans="1:5" ht="15" x14ac:dyDescent="0.25">
      <c r="A21" s="1" t="s">
        <v>38</v>
      </c>
      <c r="B21" s="1" t="s">
        <v>39</v>
      </c>
      <c r="C21" s="7">
        <v>113</v>
      </c>
      <c r="D21" s="7">
        <v>108.8</v>
      </c>
      <c r="E21" s="8">
        <v>98.2</v>
      </c>
    </row>
    <row r="22" spans="1:5" ht="15" x14ac:dyDescent="0.25">
      <c r="A22" s="1" t="s">
        <v>40</v>
      </c>
      <c r="B22" s="1" t="s">
        <v>42</v>
      </c>
      <c r="C22" s="7">
        <v>342.7</v>
      </c>
      <c r="D22" s="7">
        <v>302.89999999999998</v>
      </c>
      <c r="E22" s="8">
        <v>274.5</v>
      </c>
    </row>
    <row r="23" spans="1:5" ht="15" x14ac:dyDescent="0.25">
      <c r="A23" s="1" t="s">
        <v>41</v>
      </c>
      <c r="B23" s="1" t="s">
        <v>43</v>
      </c>
      <c r="C23" s="7">
        <v>29</v>
      </c>
      <c r="D23" s="7">
        <v>36.700000000000003</v>
      </c>
      <c r="E23" s="8">
        <v>30.8</v>
      </c>
    </row>
    <row r="24" spans="1:5" ht="15" x14ac:dyDescent="0.25">
      <c r="A24" s="1" t="s">
        <v>44</v>
      </c>
      <c r="B24" s="1" t="s">
        <v>45</v>
      </c>
      <c r="C24" s="7">
        <v>79.7</v>
      </c>
      <c r="D24" s="7">
        <v>79</v>
      </c>
      <c r="E24" s="8">
        <v>73.2</v>
      </c>
    </row>
    <row r="25" spans="1:5" ht="15" x14ac:dyDescent="0.25">
      <c r="A25" s="1" t="s">
        <v>46</v>
      </c>
      <c r="B25" s="1" t="s">
        <v>48</v>
      </c>
      <c r="C25" s="7">
        <v>474.8</v>
      </c>
      <c r="D25" s="7">
        <v>665.5</v>
      </c>
      <c r="E25" s="8">
        <v>610.6</v>
      </c>
    </row>
    <row r="26" spans="1:5" ht="15" x14ac:dyDescent="0.25">
      <c r="A26" s="1" t="s">
        <v>47</v>
      </c>
      <c r="B26" s="1" t="s">
        <v>49</v>
      </c>
      <c r="C26" s="7">
        <v>37.5</v>
      </c>
      <c r="D26" s="7">
        <v>54.3</v>
      </c>
      <c r="E26" s="8">
        <v>43</v>
      </c>
    </row>
    <row r="27" spans="1:5" ht="15" x14ac:dyDescent="0.25">
      <c r="A27" s="1" t="s">
        <v>50</v>
      </c>
      <c r="B27" s="1" t="s">
        <v>51</v>
      </c>
      <c r="C27" s="7">
        <v>4</v>
      </c>
      <c r="D27" s="7">
        <v>4.2</v>
      </c>
      <c r="E27" s="8">
        <v>3.2</v>
      </c>
    </row>
    <row r="28" spans="1:5" ht="15" x14ac:dyDescent="0.25">
      <c r="A28" s="1" t="s">
        <v>53</v>
      </c>
      <c r="B28" s="1" t="s">
        <v>52</v>
      </c>
      <c r="C28" s="7" t="s">
        <v>207</v>
      </c>
      <c r="D28" s="7" t="s">
        <v>227</v>
      </c>
      <c r="E28" s="8" t="s">
        <v>244</v>
      </c>
    </row>
    <row r="29" spans="1:5" ht="15" x14ac:dyDescent="0.25">
      <c r="A29" s="1" t="s">
        <v>54</v>
      </c>
      <c r="B29" s="1" t="s">
        <v>56</v>
      </c>
      <c r="C29" s="7">
        <v>53.9</v>
      </c>
      <c r="D29" s="7">
        <v>47.2</v>
      </c>
      <c r="E29" s="8">
        <v>38.1</v>
      </c>
    </row>
    <row r="30" spans="1:5" ht="15" x14ac:dyDescent="0.25">
      <c r="A30" s="1" t="s">
        <v>57</v>
      </c>
      <c r="B30" s="1" t="s">
        <v>58</v>
      </c>
      <c r="C30" s="7">
        <v>20</v>
      </c>
      <c r="D30" s="7">
        <v>8</v>
      </c>
      <c r="E30" s="8">
        <v>5.5</v>
      </c>
    </row>
    <row r="31" spans="1:5" ht="15" x14ac:dyDescent="0.25">
      <c r="A31" s="1" t="s">
        <v>59</v>
      </c>
      <c r="B31" s="1" t="s">
        <v>60</v>
      </c>
      <c r="C31" s="7" t="s">
        <v>208</v>
      </c>
      <c r="D31" s="7" t="s">
        <v>228</v>
      </c>
      <c r="E31" s="8" t="s">
        <v>245</v>
      </c>
    </row>
    <row r="32" spans="1:5" ht="15" x14ac:dyDescent="0.25">
      <c r="A32" s="1" t="s">
        <v>61</v>
      </c>
      <c r="B32" s="1" t="s">
        <v>62</v>
      </c>
      <c r="C32" s="7" t="s">
        <v>209</v>
      </c>
      <c r="D32" s="7">
        <v>719.6</v>
      </c>
      <c r="E32" s="8">
        <v>651.79999999999995</v>
      </c>
    </row>
    <row r="33" spans="1:5" ht="14.25" x14ac:dyDescent="0.2">
      <c r="A33" s="3" t="s">
        <v>63</v>
      </c>
      <c r="B33" s="3" t="s">
        <v>64</v>
      </c>
      <c r="C33" s="13">
        <v>58.8</v>
      </c>
      <c r="D33" s="13">
        <v>59.1</v>
      </c>
      <c r="E33" s="13">
        <v>53.7</v>
      </c>
    </row>
    <row r="34" spans="1:5" ht="15" x14ac:dyDescent="0.25">
      <c r="A34" s="1" t="s">
        <v>210</v>
      </c>
      <c r="B34" s="2" t="s">
        <v>211</v>
      </c>
      <c r="C34" s="7">
        <v>1.3</v>
      </c>
      <c r="D34" s="7">
        <v>0.3</v>
      </c>
      <c r="E34" s="7">
        <v>0.3</v>
      </c>
    </row>
    <row r="35" spans="1:5" ht="15" x14ac:dyDescent="0.25">
      <c r="A35" s="1" t="s">
        <v>229</v>
      </c>
      <c r="B35" s="2" t="s">
        <v>211</v>
      </c>
      <c r="C35" s="7"/>
      <c r="D35" s="7">
        <v>1.3</v>
      </c>
      <c r="E35" s="7">
        <v>1.3</v>
      </c>
    </row>
    <row r="36" spans="1:5" ht="15" x14ac:dyDescent="0.25">
      <c r="A36" s="1" t="s">
        <v>65</v>
      </c>
      <c r="B36" s="2" t="s">
        <v>66</v>
      </c>
      <c r="C36" s="7">
        <v>57.5</v>
      </c>
      <c r="D36" s="7">
        <v>57.5</v>
      </c>
      <c r="E36" s="8">
        <v>52.1</v>
      </c>
    </row>
    <row r="37" spans="1:5" ht="14.25" x14ac:dyDescent="0.2">
      <c r="A37" s="3" t="s">
        <v>67</v>
      </c>
      <c r="B37" s="3" t="s">
        <v>68</v>
      </c>
      <c r="C37" s="13" t="s">
        <v>215</v>
      </c>
      <c r="D37" s="13" t="s">
        <v>237</v>
      </c>
      <c r="E37" s="13" t="s">
        <v>249</v>
      </c>
    </row>
    <row r="38" spans="1:5" ht="14.25" x14ac:dyDescent="0.2">
      <c r="A38" s="3" t="s">
        <v>69</v>
      </c>
      <c r="B38" s="4" t="s">
        <v>70</v>
      </c>
      <c r="C38" s="13" t="s">
        <v>214</v>
      </c>
      <c r="D38" s="13" t="s">
        <v>231</v>
      </c>
      <c r="E38" s="13" t="s">
        <v>248</v>
      </c>
    </row>
    <row r="39" spans="1:5" ht="15" x14ac:dyDescent="0.25">
      <c r="A39" s="1" t="s">
        <v>71</v>
      </c>
      <c r="B39" s="1" t="s">
        <v>72</v>
      </c>
      <c r="C39" s="7" t="s">
        <v>212</v>
      </c>
      <c r="D39" s="7" t="s">
        <v>230</v>
      </c>
      <c r="E39" s="8" t="s">
        <v>247</v>
      </c>
    </row>
    <row r="40" spans="1:5" ht="15" x14ac:dyDescent="0.25">
      <c r="A40" s="1" t="s">
        <v>73</v>
      </c>
      <c r="B40" s="1" t="s">
        <v>74</v>
      </c>
      <c r="C40" s="7">
        <v>421.8</v>
      </c>
      <c r="D40" s="7">
        <v>367.2</v>
      </c>
      <c r="E40" s="8">
        <v>344.4</v>
      </c>
    </row>
    <row r="41" spans="1:5" ht="14.25" x14ac:dyDescent="0.2">
      <c r="A41" s="3" t="s">
        <v>75</v>
      </c>
      <c r="B41" s="4" t="s">
        <v>76</v>
      </c>
      <c r="C41" s="13">
        <v>5.3</v>
      </c>
      <c r="D41" s="13">
        <v>6.3</v>
      </c>
      <c r="E41" s="13">
        <v>3.9</v>
      </c>
    </row>
    <row r="42" spans="1:5" ht="15" x14ac:dyDescent="0.25">
      <c r="A42" s="1" t="s">
        <v>77</v>
      </c>
      <c r="B42" s="1" t="s">
        <v>78</v>
      </c>
      <c r="C42" s="7">
        <v>5.3</v>
      </c>
      <c r="D42" s="7">
        <v>6.3</v>
      </c>
      <c r="E42" s="8">
        <v>3.9</v>
      </c>
    </row>
    <row r="43" spans="1:5" ht="14.25" x14ac:dyDescent="0.2">
      <c r="A43" s="3" t="s">
        <v>79</v>
      </c>
      <c r="B43" s="3" t="s">
        <v>80</v>
      </c>
      <c r="C43" s="13">
        <v>984.1</v>
      </c>
      <c r="D43" s="13">
        <v>990.9</v>
      </c>
      <c r="E43" s="13">
        <v>916.8</v>
      </c>
    </row>
    <row r="44" spans="1:5" ht="15" x14ac:dyDescent="0.25">
      <c r="A44" s="1" t="s">
        <v>81</v>
      </c>
      <c r="B44" s="2" t="s">
        <v>82</v>
      </c>
      <c r="C44" s="7">
        <v>984.1</v>
      </c>
      <c r="D44" s="7">
        <v>974.6</v>
      </c>
      <c r="E44" s="8">
        <v>900.5</v>
      </c>
    </row>
    <row r="45" spans="1:5" ht="15" x14ac:dyDescent="0.25">
      <c r="A45" s="1" t="s">
        <v>107</v>
      </c>
      <c r="B45" s="2" t="s">
        <v>152</v>
      </c>
      <c r="C45" s="7"/>
      <c r="D45" s="7">
        <v>16.3</v>
      </c>
      <c r="E45" s="8">
        <v>16.3</v>
      </c>
    </row>
    <row r="46" spans="1:5" ht="44.25" customHeight="1" x14ac:dyDescent="0.2">
      <c r="A46" s="14" t="s">
        <v>6</v>
      </c>
      <c r="B46" s="4" t="s">
        <v>84</v>
      </c>
      <c r="C46" s="13" t="s">
        <v>222</v>
      </c>
      <c r="D46" s="13" t="s">
        <v>236</v>
      </c>
      <c r="E46" s="13" t="s">
        <v>255</v>
      </c>
    </row>
    <row r="47" spans="1:5" ht="26.25" customHeight="1" x14ac:dyDescent="0.2">
      <c r="A47" s="14" t="s">
        <v>85</v>
      </c>
      <c r="B47" s="4" t="s">
        <v>105</v>
      </c>
      <c r="C47" s="13" t="s">
        <v>221</v>
      </c>
      <c r="D47" s="13" t="s">
        <v>235</v>
      </c>
      <c r="E47" s="13" t="s">
        <v>254</v>
      </c>
    </row>
    <row r="48" spans="1:5" ht="27" customHeight="1" x14ac:dyDescent="0.2">
      <c r="A48" s="3" t="s">
        <v>86</v>
      </c>
      <c r="B48" s="4" t="s">
        <v>87</v>
      </c>
      <c r="C48" s="13" t="s">
        <v>220</v>
      </c>
      <c r="D48" s="13" t="s">
        <v>234</v>
      </c>
      <c r="E48" s="13" t="s">
        <v>253</v>
      </c>
    </row>
    <row r="49" spans="1:5" ht="15" x14ac:dyDescent="0.25">
      <c r="A49" s="1" t="s">
        <v>145</v>
      </c>
      <c r="B49" s="2" t="s">
        <v>146</v>
      </c>
      <c r="C49" s="7">
        <v>5</v>
      </c>
      <c r="D49" s="7"/>
      <c r="E49" s="7"/>
    </row>
    <row r="50" spans="1:5" ht="15" x14ac:dyDescent="0.25">
      <c r="A50" s="1" t="s">
        <v>88</v>
      </c>
      <c r="B50" s="2" t="s">
        <v>93</v>
      </c>
      <c r="C50" s="7">
        <v>36</v>
      </c>
      <c r="D50" s="7">
        <v>32.5</v>
      </c>
      <c r="E50" s="8">
        <v>27.6</v>
      </c>
    </row>
    <row r="51" spans="1:5" ht="15" x14ac:dyDescent="0.25">
      <c r="A51" s="1" t="s">
        <v>89</v>
      </c>
      <c r="B51" s="1" t="s">
        <v>94</v>
      </c>
      <c r="C51" s="7">
        <v>677.9</v>
      </c>
      <c r="D51" s="7" t="s">
        <v>232</v>
      </c>
      <c r="E51" s="8" t="s">
        <v>251</v>
      </c>
    </row>
    <row r="52" spans="1:5" ht="15" x14ac:dyDescent="0.25">
      <c r="A52" s="1" t="s">
        <v>90</v>
      </c>
      <c r="B52" s="1" t="s">
        <v>95</v>
      </c>
      <c r="C52" s="7" t="s">
        <v>217</v>
      </c>
      <c r="D52" s="7" t="s">
        <v>233</v>
      </c>
      <c r="E52" s="8" t="s">
        <v>252</v>
      </c>
    </row>
    <row r="53" spans="1:5" ht="15" x14ac:dyDescent="0.25">
      <c r="A53" s="1" t="s">
        <v>91</v>
      </c>
      <c r="B53" s="1" t="s">
        <v>96</v>
      </c>
      <c r="C53" s="7">
        <v>72.5</v>
      </c>
      <c r="D53" s="7">
        <v>147.9</v>
      </c>
      <c r="E53" s="8">
        <v>142.30000000000001</v>
      </c>
    </row>
    <row r="54" spans="1:5" ht="15" x14ac:dyDescent="0.25">
      <c r="A54" s="1" t="s">
        <v>92</v>
      </c>
      <c r="B54" s="1" t="s">
        <v>97</v>
      </c>
      <c r="C54" s="7">
        <v>45.3</v>
      </c>
      <c r="D54" s="7">
        <v>130</v>
      </c>
      <c r="E54" s="8">
        <v>127.3</v>
      </c>
    </row>
    <row r="55" spans="1:5" ht="15" x14ac:dyDescent="0.25">
      <c r="A55" s="1" t="s">
        <v>218</v>
      </c>
      <c r="B55" s="1" t="s">
        <v>219</v>
      </c>
      <c r="C55" s="7">
        <v>2</v>
      </c>
      <c r="D55" s="7"/>
      <c r="E55" s="8"/>
    </row>
    <row r="56" spans="1:5" ht="15" x14ac:dyDescent="0.25">
      <c r="A56" s="1" t="s">
        <v>108</v>
      </c>
      <c r="B56" s="1" t="s">
        <v>109</v>
      </c>
      <c r="C56" s="7">
        <v>4.4000000000000004</v>
      </c>
      <c r="D56" s="7">
        <v>19.5</v>
      </c>
      <c r="E56" s="8">
        <v>18.899999999999999</v>
      </c>
    </row>
    <row r="57" spans="1:5" ht="14.25" x14ac:dyDescent="0.2">
      <c r="A57" s="3" t="s">
        <v>98</v>
      </c>
      <c r="B57" s="4" t="s">
        <v>99</v>
      </c>
      <c r="C57" s="13">
        <v>79.099999999999994</v>
      </c>
      <c r="D57" s="13">
        <v>33</v>
      </c>
      <c r="E57" s="13">
        <v>19.3</v>
      </c>
    </row>
    <row r="58" spans="1:5" ht="30" x14ac:dyDescent="0.25">
      <c r="A58" s="15" t="s">
        <v>110</v>
      </c>
      <c r="B58" s="2" t="s">
        <v>111</v>
      </c>
      <c r="C58" s="7">
        <v>7.7</v>
      </c>
      <c r="D58" s="7">
        <v>7.7</v>
      </c>
      <c r="E58" s="7">
        <v>7.3</v>
      </c>
    </row>
    <row r="59" spans="1:5" ht="15" x14ac:dyDescent="0.25">
      <c r="A59" s="1" t="s">
        <v>100</v>
      </c>
      <c r="B59" s="2" t="s">
        <v>101</v>
      </c>
      <c r="C59" s="7">
        <v>71.400000000000006</v>
      </c>
      <c r="D59" s="7">
        <v>25.3</v>
      </c>
      <c r="E59" s="8">
        <v>12</v>
      </c>
    </row>
    <row r="60" spans="1:5" ht="28.5" x14ac:dyDescent="0.2">
      <c r="A60" s="14" t="s">
        <v>102</v>
      </c>
      <c r="B60" s="4" t="s">
        <v>106</v>
      </c>
      <c r="C60" s="13">
        <v>702.3</v>
      </c>
      <c r="D60" s="13">
        <v>702.3</v>
      </c>
      <c r="E60" s="13">
        <v>702.3</v>
      </c>
    </row>
    <row r="61" spans="1:5" ht="15" x14ac:dyDescent="0.25">
      <c r="A61" s="1" t="s">
        <v>103</v>
      </c>
      <c r="B61" s="2" t="s">
        <v>104</v>
      </c>
      <c r="C61" s="7">
        <v>702.3</v>
      </c>
      <c r="D61" s="7">
        <v>702.3</v>
      </c>
      <c r="E61" s="8">
        <v>702.3</v>
      </c>
    </row>
    <row r="62" spans="1:5" ht="18" customHeight="1" x14ac:dyDescent="0.2">
      <c r="A62" s="298" t="s">
        <v>24</v>
      </c>
      <c r="B62" s="298"/>
      <c r="C62" s="9" t="s">
        <v>223</v>
      </c>
      <c r="D62" s="9" t="s">
        <v>240</v>
      </c>
      <c r="E62" s="9" t="s">
        <v>256</v>
      </c>
    </row>
    <row r="64" spans="1:5" x14ac:dyDescent="0.2">
      <c r="B64" s="402"/>
      <c r="C64" s="402"/>
    </row>
  </sheetData>
  <mergeCells count="12">
    <mergeCell ref="A7:E7"/>
    <mergeCell ref="A9:E9"/>
    <mergeCell ref="C2:E2"/>
    <mergeCell ref="C3:E3"/>
    <mergeCell ref="B64:C64"/>
    <mergeCell ref="A62:B62"/>
    <mergeCell ref="A10:A13"/>
    <mergeCell ref="B10:B13"/>
    <mergeCell ref="C10:E10"/>
    <mergeCell ref="C11:C13"/>
    <mergeCell ref="D11:D13"/>
    <mergeCell ref="E11:E13"/>
  </mergeCells>
  <pageMargins left="0.53" right="0.11811023622047245" top="0.55118110236220474" bottom="0.2" header="0.11811023622047245" footer="0.11811023622047245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1 priedas</vt:lpstr>
      <vt:lpstr>2 priedas</vt:lpstr>
      <vt:lpstr>3 priedas</vt:lpstr>
      <vt:lpstr>4 priedas</vt:lpstr>
      <vt:lpstr>5 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2017-06-22T10:50:06Z</cp:lastPrinted>
  <dcterms:created xsi:type="dcterms:W3CDTF">2012-04-23T11:18:02Z</dcterms:created>
  <dcterms:modified xsi:type="dcterms:W3CDTF">2017-06-22T10:50:43Z</dcterms:modified>
</cp:coreProperties>
</file>