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0" yWindow="0" windowWidth="28800" windowHeight="12135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E396" i="2" l="1"/>
  <c r="D396" i="2"/>
  <c r="E395" i="2"/>
  <c r="E32" i="2"/>
  <c r="D32" i="2"/>
  <c r="E405" i="2" l="1"/>
  <c r="D405" i="2"/>
  <c r="D407" i="2"/>
  <c r="E123" i="2"/>
  <c r="D123" i="2"/>
  <c r="D393" i="2" s="1"/>
  <c r="E63" i="2"/>
  <c r="D63" i="2"/>
  <c r="D149" i="2"/>
  <c r="E149" i="2"/>
  <c r="D386" i="2" l="1"/>
  <c r="E398" i="2" l="1"/>
  <c r="E380" i="2"/>
  <c r="E393" i="2"/>
  <c r="E97" i="2"/>
  <c r="D97" i="2"/>
  <c r="E383" i="2"/>
  <c r="D383" i="2"/>
  <c r="E385" i="2"/>
  <c r="D385" i="2"/>
  <c r="D424" i="2" l="1"/>
  <c r="D423" i="2"/>
  <c r="D422" i="2"/>
  <c r="D421" i="2"/>
  <c r="D419" i="2" s="1"/>
  <c r="D420" i="2"/>
  <c r="E419" i="2"/>
  <c r="D418" i="2"/>
  <c r="D416" i="2" s="1"/>
  <c r="D417" i="2"/>
  <c r="E416" i="2"/>
  <c r="D415" i="2"/>
  <c r="E414" i="2"/>
  <c r="D414" i="2"/>
  <c r="E413" i="2"/>
  <c r="D413" i="2"/>
  <c r="E412" i="2"/>
  <c r="D412" i="2"/>
  <c r="E410" i="2"/>
  <c r="D410" i="2"/>
  <c r="D409" i="2"/>
  <c r="E408" i="2"/>
  <c r="D408" i="2"/>
  <c r="E406" i="2"/>
  <c r="D406" i="2"/>
  <c r="E404" i="2"/>
  <c r="D404" i="2"/>
  <c r="E403" i="2"/>
  <c r="D403" i="2"/>
  <c r="E402" i="2"/>
  <c r="D402" i="2"/>
  <c r="D400" i="2"/>
  <c r="D399" i="2"/>
  <c r="D398" i="2"/>
  <c r="D395" i="2" s="1"/>
  <c r="D397" i="2"/>
  <c r="D394" i="2"/>
  <c r="E392" i="2"/>
  <c r="E389" i="2" s="1"/>
  <c r="D392" i="2"/>
  <c r="D391" i="2"/>
  <c r="D390" i="2"/>
  <c r="D388" i="2"/>
  <c r="E387" i="2"/>
  <c r="D387" i="2"/>
  <c r="D384" i="2"/>
  <c r="E382" i="2"/>
  <c r="D382" i="2"/>
  <c r="E381" i="2"/>
  <c r="D381" i="2"/>
  <c r="D380" i="2"/>
  <c r="D378" i="2"/>
  <c r="E377" i="2"/>
  <c r="D377" i="2"/>
  <c r="E376" i="2"/>
  <c r="D376" i="2"/>
  <c r="E375" i="2"/>
  <c r="D375" i="2"/>
  <c r="D374" i="2"/>
  <c r="E369" i="2"/>
  <c r="E368" i="2" s="1"/>
  <c r="D369" i="2"/>
  <c r="D368" i="2" s="1"/>
  <c r="E361" i="2"/>
  <c r="E360" i="2" s="1"/>
  <c r="D361" i="2"/>
  <c r="D360" i="2" s="1"/>
  <c r="E357" i="2"/>
  <c r="D357" i="2"/>
  <c r="D356" i="2" s="1"/>
  <c r="E356" i="2"/>
  <c r="E353" i="2"/>
  <c r="D353" i="2"/>
  <c r="D352" i="2" s="1"/>
  <c r="E352" i="2"/>
  <c r="E349" i="2"/>
  <c r="D349" i="2"/>
  <c r="D348" i="2" s="1"/>
  <c r="E348" i="2"/>
  <c r="E345" i="2"/>
  <c r="E344" i="2" s="1"/>
  <c r="D345" i="2"/>
  <c r="D344" i="2" s="1"/>
  <c r="E341" i="2"/>
  <c r="D341" i="2"/>
  <c r="D340" i="2" s="1"/>
  <c r="E340" i="2"/>
  <c r="E337" i="2"/>
  <c r="D337" i="2"/>
  <c r="D336" i="2" s="1"/>
  <c r="E336" i="2"/>
  <c r="E333" i="2"/>
  <c r="D333" i="2"/>
  <c r="D332" i="2" s="1"/>
  <c r="E332" i="2"/>
  <c r="E329" i="2"/>
  <c r="E328" i="2" s="1"/>
  <c r="D329" i="2"/>
  <c r="D328" i="2" s="1"/>
  <c r="E325" i="2"/>
  <c r="D325" i="2"/>
  <c r="D324" i="2" s="1"/>
  <c r="E324" i="2"/>
  <c r="E321" i="2"/>
  <c r="D321" i="2"/>
  <c r="D320" i="2" s="1"/>
  <c r="E320" i="2"/>
  <c r="E317" i="2"/>
  <c r="E316" i="2" s="1"/>
  <c r="D317" i="2"/>
  <c r="D316" i="2" s="1"/>
  <c r="E313" i="2"/>
  <c r="E312" i="2" s="1"/>
  <c r="D313" i="2"/>
  <c r="D312" i="2" s="1"/>
  <c r="E308" i="2"/>
  <c r="D308" i="2"/>
  <c r="D307" i="2" s="1"/>
  <c r="E307" i="2"/>
  <c r="E303" i="2"/>
  <c r="D303" i="2"/>
  <c r="D302" i="2" s="1"/>
  <c r="E302" i="2"/>
  <c r="E300" i="2"/>
  <c r="D300" i="2"/>
  <c r="E295" i="2"/>
  <c r="E294" i="2" s="1"/>
  <c r="D295" i="2"/>
  <c r="D294" i="2" s="1"/>
  <c r="E288" i="2"/>
  <c r="E287" i="2" s="1"/>
  <c r="D288" i="2"/>
  <c r="D287" i="2"/>
  <c r="E280" i="2"/>
  <c r="E279" i="2" s="1"/>
  <c r="D280" i="2"/>
  <c r="D279" i="2" s="1"/>
  <c r="E272" i="2"/>
  <c r="E271" i="2" s="1"/>
  <c r="D272" i="2"/>
  <c r="D271" i="2" s="1"/>
  <c r="E264" i="2"/>
  <c r="E263" i="2" s="1"/>
  <c r="D264" i="2"/>
  <c r="D263" i="2"/>
  <c r="E258" i="2"/>
  <c r="E257" i="2" s="1"/>
  <c r="D258" i="2"/>
  <c r="D257" i="2" s="1"/>
  <c r="E250" i="2"/>
  <c r="E249" i="2" s="1"/>
  <c r="D250" i="2"/>
  <c r="D249" i="2" s="1"/>
  <c r="E242" i="2"/>
  <c r="E241" i="2" s="1"/>
  <c r="D242" i="2"/>
  <c r="D241" i="2" s="1"/>
  <c r="E236" i="2"/>
  <c r="E235" i="2" s="1"/>
  <c r="D236" i="2"/>
  <c r="D235" i="2" s="1"/>
  <c r="E229" i="2"/>
  <c r="E228" i="2" s="1"/>
  <c r="D229" i="2"/>
  <c r="D228" i="2" s="1"/>
  <c r="E221" i="2"/>
  <c r="E220" i="2" s="1"/>
  <c r="D221" i="2"/>
  <c r="D220" i="2" s="1"/>
  <c r="E215" i="2"/>
  <c r="E214" i="2" s="1"/>
  <c r="D215" i="2"/>
  <c r="D214" i="2" s="1"/>
  <c r="E207" i="2"/>
  <c r="E206" i="2" s="1"/>
  <c r="D207" i="2"/>
  <c r="D206" i="2" s="1"/>
  <c r="E200" i="2"/>
  <c r="E199" i="2" s="1"/>
  <c r="D200" i="2"/>
  <c r="D199" i="2" s="1"/>
  <c r="E192" i="2"/>
  <c r="E191" i="2" s="1"/>
  <c r="D192" i="2"/>
  <c r="D191" i="2" s="1"/>
  <c r="E183" i="2"/>
  <c r="E182" i="2" s="1"/>
  <c r="D183" i="2"/>
  <c r="D182" i="2" s="1"/>
  <c r="E177" i="2"/>
  <c r="E176" i="2" s="1"/>
  <c r="D177" i="2"/>
  <c r="D176" i="2" s="1"/>
  <c r="E169" i="2"/>
  <c r="E168" i="2" s="1"/>
  <c r="D169" i="2"/>
  <c r="D168" i="2" s="1"/>
  <c r="E165" i="2"/>
  <c r="D165" i="2"/>
  <c r="E164" i="2"/>
  <c r="D164" i="2"/>
  <c r="E162" i="2"/>
  <c r="D162" i="2"/>
  <c r="E159" i="2"/>
  <c r="D159" i="2"/>
  <c r="E157" i="2"/>
  <c r="D157" i="2"/>
  <c r="E156" i="2"/>
  <c r="E154" i="2"/>
  <c r="D154" i="2"/>
  <c r="E151" i="2"/>
  <c r="D151" i="2"/>
  <c r="E147" i="2"/>
  <c r="E146" i="2" s="1"/>
  <c r="D147" i="2"/>
  <c r="D146" i="2" s="1"/>
  <c r="E144" i="2"/>
  <c r="D144" i="2"/>
  <c r="E141" i="2"/>
  <c r="D141" i="2"/>
  <c r="E139" i="2"/>
  <c r="E138" i="2" s="1"/>
  <c r="D139" i="2"/>
  <c r="D138" i="2" s="1"/>
  <c r="E136" i="2"/>
  <c r="D136" i="2"/>
  <c r="E133" i="2"/>
  <c r="D133" i="2"/>
  <c r="E131" i="2"/>
  <c r="D131" i="2"/>
  <c r="E128" i="2"/>
  <c r="D128" i="2"/>
  <c r="E125" i="2"/>
  <c r="D125" i="2"/>
  <c r="E121" i="2"/>
  <c r="D121" i="2"/>
  <c r="D120" i="2" s="1"/>
  <c r="E118" i="2"/>
  <c r="D118" i="2"/>
  <c r="E115" i="2"/>
  <c r="D115" i="2"/>
  <c r="E113" i="2"/>
  <c r="E112" i="2" s="1"/>
  <c r="D113" i="2"/>
  <c r="E110" i="2"/>
  <c r="D110" i="2"/>
  <c r="E107" i="2"/>
  <c r="D107" i="2"/>
  <c r="E105" i="2"/>
  <c r="D105" i="2"/>
  <c r="D104" i="2" s="1"/>
  <c r="E102" i="2"/>
  <c r="D102" i="2"/>
  <c r="E99" i="2"/>
  <c r="D99" i="2"/>
  <c r="E95" i="2"/>
  <c r="E94" i="2" s="1"/>
  <c r="D95" i="2"/>
  <c r="E92" i="2"/>
  <c r="D92" i="2"/>
  <c r="E89" i="2"/>
  <c r="D89" i="2"/>
  <c r="E87" i="2"/>
  <c r="D87" i="2"/>
  <c r="E86" i="2"/>
  <c r="E84" i="2"/>
  <c r="D84" i="2"/>
  <c r="E81" i="2"/>
  <c r="E78" i="2" s="1"/>
  <c r="D81" i="2"/>
  <c r="E79" i="2"/>
  <c r="D79" i="2"/>
  <c r="E76" i="2"/>
  <c r="D76" i="2"/>
  <c r="E73" i="2"/>
  <c r="D73" i="2"/>
  <c r="E71" i="2"/>
  <c r="E70" i="2" s="1"/>
  <c r="D71" i="2"/>
  <c r="E68" i="2"/>
  <c r="D68" i="2"/>
  <c r="E65" i="2"/>
  <c r="D65" i="2"/>
  <c r="E61" i="2"/>
  <c r="D61" i="2"/>
  <c r="D60" i="2" s="1"/>
  <c r="E54" i="2"/>
  <c r="D54" i="2"/>
  <c r="E50" i="2"/>
  <c r="D50" i="2"/>
  <c r="E46" i="2"/>
  <c r="D46" i="2"/>
  <c r="E37" i="2"/>
  <c r="D37" i="2"/>
  <c r="E27" i="2"/>
  <c r="D27" i="2"/>
  <c r="E22" i="2"/>
  <c r="D22" i="2"/>
  <c r="E16" i="2"/>
  <c r="D16" i="2"/>
  <c r="E13" i="2"/>
  <c r="E12" i="2" s="1"/>
  <c r="D13" i="2"/>
  <c r="D12" i="2" s="1"/>
  <c r="E411" i="2" l="1"/>
  <c r="E401" i="2"/>
  <c r="E130" i="2"/>
  <c r="E373" i="2"/>
  <c r="E60" i="2"/>
  <c r="D78" i="2"/>
  <c r="E104" i="2"/>
  <c r="D411" i="2"/>
  <c r="D94" i="2"/>
  <c r="E120" i="2"/>
  <c r="D130" i="2"/>
  <c r="D86" i="2"/>
  <c r="D70" i="2"/>
  <c r="E379" i="2"/>
  <c r="E372" i="2" s="1"/>
  <c r="D112" i="2"/>
  <c r="D401" i="2"/>
  <c r="D156" i="2"/>
  <c r="D379" i="2"/>
  <c r="D15" i="2"/>
  <c r="D389" i="2"/>
  <c r="E15" i="2"/>
  <c r="D373" i="2"/>
  <c r="D372" i="2" l="1"/>
</calcChain>
</file>

<file path=xl/sharedStrings.xml><?xml version="1.0" encoding="utf-8"?>
<sst xmlns="http://schemas.openxmlformats.org/spreadsheetml/2006/main" count="567" uniqueCount="154">
  <si>
    <t>PATVIRTINTA</t>
  </si>
  <si>
    <t>Panevėžio rajono savivaldybės tarybos</t>
  </si>
  <si>
    <t>3 priedas</t>
  </si>
  <si>
    <t>PANEVĖŽIO RAJONO SAVIVALDYBĖS 2024 METŲ ASIGNAVIMAI PAGAL PROGRAMAS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</si>
  <si>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</si>
  <si>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</si>
  <si>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</si>
  <si>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</si>
  <si>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</si>
  <si>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</si>
  <si>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</si>
  <si>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</si>
  <si>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</si>
  <si>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</si>
  <si>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</si>
  <si>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</si>
  <si>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ES paramos lėšos 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</si>
  <si>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</si>
  <si>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</si>
  <si>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</si>
  <si>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</si>
  <si>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</si>
  <si>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 xml:space="preserve">ES finansinės paramos lėšos </t>
  </si>
  <si>
    <t>mokymo lėšos</t>
  </si>
  <si>
    <t>Aktyvaus bendruomenės gyvenimo skatinimo programa</t>
  </si>
  <si>
    <t>03</t>
  </si>
  <si>
    <t>valstybės biudžeto lėšos projektams</t>
  </si>
  <si>
    <t xml:space="preserve"> Rajono infrastruktūros priežiūros, modernizavimo ir plėtros 
programa</t>
  </si>
  <si>
    <t>04</t>
  </si>
  <si>
    <t>valstybės lėšos keliams</t>
  </si>
  <si>
    <t>skolintos lėšos</t>
  </si>
  <si>
    <t>Socialinės atskirties mažinimo programa</t>
  </si>
  <si>
    <t>05</t>
  </si>
  <si>
    <t>valstybės biudžeto lėšos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</si>
  <si>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</si>
  <si>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</si>
  <si>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</si>
  <si>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</si>
  <si>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</si>
  <si>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</si>
  <si>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</si>
  <si>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</si>
  <si>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</si>
  <si>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</si>
  <si>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</si>
  <si>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>Rajono infrastruktūros priežiūros, modernizavimo ir plėtros 
programa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</si>
  <si>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</si>
  <si>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</si>
  <si>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</si>
  <si>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</si>
  <si>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</si>
  <si>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</si>
  <si>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</si>
  <si>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</si>
  <si>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</si>
  <si>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</si>
  <si>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</si>
  <si>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</si>
  <si>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</si>
  <si>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</si>
  <si>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</si>
  <si>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</si>
  <si>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</si>
  <si>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</si>
  <si>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</si>
  <si>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</si>
  <si>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</si>
  <si>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</si>
  <si>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</si>
  <si>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</si>
  <si>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</si>
  <si>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</si>
  <si>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</si>
  <si>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iš jų: Ugdymo proceso ir kokybiškos ugdymosi aplinkos užtikrinimo 
programa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</si>
  <si>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</si>
  <si>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</si>
  <si>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</si>
  <si>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</si>
  <si>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</si>
  <si>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</si>
  <si>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</si>
  <si>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</si>
  <si>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</si>
  <si>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</si>
  <si>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</si>
  <si>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</si>
  <si>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</si>
  <si>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</si>
  <si>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</si>
  <si>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</si>
  <si>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</si>
  <si>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</si>
  <si>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</si>
  <si>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</si>
  <si>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</si>
  <si>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</si>
  <si>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</si>
  <si>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</si>
  <si>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</si>
  <si>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</si>
  <si>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</si>
  <si>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</si>
  <si>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</si>
  <si>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</si>
  <si>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</si>
  <si>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</si>
  <si>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valstybės skolintos lėšos</t>
  </si>
  <si>
    <t>33.</t>
  </si>
  <si>
    <t>Švietimo centras, iš viso</t>
  </si>
  <si>
    <t>iš jų:  Ugdymo proceso ir kokybiškos ugdymosi aplinkos užtikrinimo 
programa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</si>
  <si>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</si>
  <si>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</si>
  <si>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</si>
  <si>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</si>
  <si>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</si>
  <si>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</si>
  <si>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</si>
  <si>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</si>
  <si>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</si>
  <si>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</si>
  <si>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</si>
  <si>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</si>
  <si>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</si>
  <si>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</si>
  <si>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</si>
  <si>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</si>
  <si>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</si>
  <si>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</si>
  <si>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</si>
  <si>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</si>
  <si>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</si>
  <si>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</si>
  <si>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</si>
  <si>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</si>
  <si>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</si>
  <si>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</si>
  <si>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</si>
  <si>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</si>
  <si>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</si>
  <si>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</si>
  <si>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</si>
  <si>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</si>
  <si>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</si>
  <si>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</si>
  <si>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</si>
  <si>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</si>
  <si>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</si>
  <si>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</si>
  <si>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</si>
  <si>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</si>
  <si>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</si>
  <si>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valstybės vardu pasiskolintos lėšos</t>
  </si>
  <si>
    <t>(tūkst. eurų)</t>
  </si>
  <si>
    <t>2024 m. birželio 27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</si>
</sst>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169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7" xfId="1" applyNumberFormat="1" applyFont="1" applyFill="1" applyBorder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164" fontId="8" fillId="2" borderId="8" xfId="2" applyNumberFormat="1" applyFont="1" applyFill="1" applyBorder="1" applyAlignment="1" applyProtection="1">
      <alignment horizontal="right" vertical="center"/>
    </xf>
    <xf numFmtId="0" fontId="9" fillId="2" borderId="0" xfId="1" applyFont="1" applyFill="1" applyBorder="1" applyAlignment="1">
      <alignment horizontal="right" vertical="center"/>
    </xf>
    <xf numFmtId="49" fontId="10" fillId="2" borderId="8" xfId="1" applyNumberFormat="1" applyFont="1" applyFill="1" applyBorder="1" applyAlignment="1">
      <alignment horizontal="center" vertical="center"/>
    </xf>
    <xf numFmtId="164" fontId="9" fillId="2" borderId="8" xfId="1" applyNumberFormat="1" applyFont="1" applyFill="1" applyBorder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164" fontId="9" fillId="4" borderId="8" xfId="1" applyNumberFormat="1" applyFont="1" applyFill="1" applyBorder="1" applyAlignment="1">
      <alignment vertical="center"/>
    </xf>
    <xf numFmtId="0" fontId="9" fillId="2" borderId="18" xfId="1" applyFont="1" applyFill="1" applyBorder="1" applyAlignment="1">
      <alignment horizontal="right" vertical="center"/>
    </xf>
    <xf numFmtId="49" fontId="10" fillId="2" borderId="19" xfId="1" applyNumberFormat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4" borderId="8" xfId="1" applyNumberFormat="1" applyFont="1" applyFill="1" applyBorder="1" applyAlignment="1">
      <alignment vertical="center"/>
    </xf>
    <xf numFmtId="49" fontId="8" fillId="2" borderId="21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0" fontId="9" fillId="2" borderId="18" xfId="1" applyFont="1" applyFill="1" applyBorder="1" applyAlignment="1">
      <alignment horizontal="left"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6" fillId="3" borderId="11" xfId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right" vertical="center"/>
    </xf>
    <xf numFmtId="164" fontId="6" fillId="3" borderId="24" xfId="1" applyNumberFormat="1" applyFont="1" applyFill="1" applyBorder="1" applyAlignment="1">
      <alignment vertical="center"/>
    </xf>
    <xf numFmtId="164" fontId="6" fillId="3" borderId="8" xfId="1" applyNumberFormat="1" applyFont="1" applyFill="1" applyBorder="1" applyAlignment="1">
      <alignment vertical="center"/>
    </xf>
    <xf numFmtId="164" fontId="8" fillId="2" borderId="24" xfId="2" applyNumberFormat="1" applyFont="1" applyFill="1" applyBorder="1" applyAlignment="1" applyProtection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49" fontId="10" fillId="2" borderId="23" xfId="1" applyNumberFormat="1" applyFont="1" applyFill="1" applyBorder="1" applyAlignment="1">
      <alignment horizontal="center" vertical="center"/>
    </xf>
    <xf numFmtId="164" fontId="9" fillId="2" borderId="24" xfId="1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64" fontId="8" fillId="2" borderId="24" xfId="1" applyNumberFormat="1" applyFont="1" applyFill="1" applyBorder="1" applyAlignment="1">
      <alignment vertical="center"/>
    </xf>
    <xf numFmtId="164" fontId="12" fillId="2" borderId="8" xfId="3" applyNumberFormat="1" applyFont="1" applyFill="1" applyBorder="1" applyAlignment="1" applyProtection="1">
      <alignment vertical="center"/>
    </xf>
    <xf numFmtId="0" fontId="6" fillId="3" borderId="23" xfId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center" vertical="center"/>
    </xf>
    <xf numFmtId="0" fontId="8" fillId="2" borderId="7" xfId="2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Alignment="1">
      <alignment vertical="center"/>
    </xf>
    <xf numFmtId="164" fontId="6" fillId="3" borderId="27" xfId="1" applyNumberFormat="1" applyFont="1" applyFill="1" applyBorder="1" applyAlignment="1">
      <alignment vertical="center"/>
    </xf>
    <xf numFmtId="0" fontId="6" fillId="3" borderId="28" xfId="1" applyFont="1" applyFill="1" applyBorder="1" applyAlignment="1">
      <alignment vertical="center"/>
    </xf>
    <xf numFmtId="164" fontId="9" fillId="2" borderId="29" xfId="1" applyNumberFormat="1" applyFont="1" applyFill="1" applyBorder="1" applyAlignment="1">
      <alignment vertical="center"/>
    </xf>
    <xf numFmtId="164" fontId="9" fillId="2" borderId="6" xfId="1" applyNumberFormat="1" applyFont="1" applyFill="1" applyBorder="1" applyAlignment="1">
      <alignment vertical="center"/>
    </xf>
    <xf numFmtId="49" fontId="6" fillId="3" borderId="24" xfId="1" applyNumberFormat="1" applyFont="1" applyFill="1" applyBorder="1" applyAlignment="1">
      <alignment horizontal="right" vertical="center"/>
    </xf>
    <xf numFmtId="164" fontId="6" fillId="3" borderId="30" xfId="1" applyNumberFormat="1" applyFont="1" applyFill="1" applyBorder="1" applyAlignment="1">
      <alignment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23" xfId="1" applyNumberFormat="1" applyFont="1" applyFill="1" applyBorder="1" applyAlignment="1">
      <alignment vertical="center"/>
    </xf>
    <xf numFmtId="164" fontId="8" fillId="2" borderId="27" xfId="1" applyNumberFormat="1" applyFont="1" applyFill="1" applyBorder="1" applyAlignment="1">
      <alignment vertical="center"/>
    </xf>
    <xf numFmtId="0" fontId="9" fillId="0" borderId="8" xfId="1" applyFont="1" applyBorder="1" applyAlignment="1">
      <alignment vertical="center"/>
    </xf>
    <xf numFmtId="164" fontId="9" fillId="0" borderId="8" xfId="1" applyNumberFormat="1" applyFont="1" applyBorder="1" applyAlignment="1">
      <alignment vertical="center"/>
    </xf>
    <xf numFmtId="164" fontId="6" fillId="3" borderId="32" xfId="1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>
      <alignment vertical="center"/>
    </xf>
    <xf numFmtId="164" fontId="9" fillId="2" borderId="27" xfId="1" applyNumberFormat="1" applyFont="1" applyFill="1" applyBorder="1" applyAlignment="1">
      <alignment vertical="center"/>
    </xf>
    <xf numFmtId="164" fontId="9" fillId="2" borderId="33" xfId="1" applyNumberFormat="1" applyFont="1" applyFill="1" applyBorder="1" applyAlignment="1">
      <alignment vertical="center"/>
    </xf>
    <xf numFmtId="164" fontId="9" fillId="2" borderId="32" xfId="1" applyNumberFormat="1" applyFont="1" applyFill="1" applyBorder="1" applyAlignment="1">
      <alignment vertical="center"/>
    </xf>
    <xf numFmtId="49" fontId="6" fillId="3" borderId="24" xfId="1" applyNumberFormat="1" applyFont="1" applyFill="1" applyBorder="1" applyAlignment="1">
      <alignment horizontal="center" vertical="center"/>
    </xf>
    <xf numFmtId="164" fontId="6" fillId="3" borderId="34" xfId="1" applyNumberFormat="1" applyFont="1" applyFill="1" applyBorder="1" applyAlignment="1">
      <alignment vertical="center"/>
    </xf>
    <xf numFmtId="1" fontId="9" fillId="2" borderId="32" xfId="1" applyNumberFormat="1" applyFont="1" applyFill="1" applyBorder="1" applyAlignment="1">
      <alignment vertical="center"/>
    </xf>
    <xf numFmtId="0" fontId="6" fillId="3" borderId="26" xfId="1" applyFont="1" applyFill="1" applyBorder="1" applyAlignment="1">
      <alignment vertical="center"/>
    </xf>
    <xf numFmtId="164" fontId="9" fillId="0" borderId="35" xfId="1" applyNumberFormat="1" applyFont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37" xfId="1" applyFont="1" applyFill="1" applyBorder="1" applyAlignment="1">
      <alignment horizontal="right" vertical="center"/>
    </xf>
    <xf numFmtId="164" fontId="9" fillId="4" borderId="23" xfId="1" applyNumberFormat="1" applyFont="1" applyFill="1" applyBorder="1" applyAlignment="1">
      <alignment vertical="center"/>
    </xf>
    <xf numFmtId="164" fontId="9" fillId="4" borderId="27" xfId="1" applyNumberFormat="1" applyFont="1" applyFill="1" applyBorder="1" applyAlignment="1">
      <alignment vertical="center"/>
    </xf>
    <xf numFmtId="164" fontId="6" fillId="3" borderId="41" xfId="1" applyNumberFormat="1" applyFont="1" applyFill="1" applyBorder="1" applyAlignment="1">
      <alignment vertical="center"/>
    </xf>
    <xf numFmtId="0" fontId="8" fillId="2" borderId="42" xfId="2" applyNumberFormat="1" applyFont="1" applyFill="1" applyBorder="1" applyAlignment="1" applyProtection="1">
      <alignment horizontal="center" vertical="center" wrapText="1"/>
    </xf>
    <xf numFmtId="0" fontId="13" fillId="0" borderId="8" xfId="1" applyFont="1" applyBorder="1" applyAlignment="1">
      <alignment vertical="center"/>
    </xf>
    <xf numFmtId="164" fontId="13" fillId="0" borderId="8" xfId="1" applyNumberFormat="1" applyFont="1" applyBorder="1" applyAlignment="1">
      <alignment vertical="center"/>
    </xf>
    <xf numFmtId="0" fontId="1" fillId="0" borderId="8" xfId="1" applyBorder="1" applyAlignment="1">
      <alignment vertical="center"/>
    </xf>
    <xf numFmtId="49" fontId="10" fillId="2" borderId="43" xfId="1" applyNumberFormat="1" applyFont="1" applyFill="1" applyBorder="1" applyAlignment="1">
      <alignment horizontal="center" vertical="center"/>
    </xf>
    <xf numFmtId="0" fontId="6" fillId="3" borderId="44" xfId="1" applyFont="1" applyFill="1" applyBorder="1" applyAlignment="1">
      <alignment vertical="center"/>
    </xf>
    <xf numFmtId="164" fontId="6" fillId="3" borderId="43" xfId="1" applyNumberFormat="1" applyFont="1" applyFill="1" applyBorder="1" applyAlignment="1">
      <alignment vertical="center"/>
    </xf>
    <xf numFmtId="164" fontId="9" fillId="4" borderId="24" xfId="1" applyNumberFormat="1" applyFont="1" applyFill="1" applyBorder="1" applyAlignment="1">
      <alignment vertical="center"/>
    </xf>
    <xf numFmtId="164" fontId="9" fillId="4" borderId="29" xfId="1" applyNumberFormat="1" applyFont="1" applyFill="1" applyBorder="1" applyAlignment="1">
      <alignment vertical="center"/>
    </xf>
    <xf numFmtId="164" fontId="9" fillId="4" borderId="6" xfId="1" applyNumberFormat="1" applyFont="1" applyFill="1" applyBorder="1" applyAlignment="1">
      <alignment vertical="center"/>
    </xf>
    <xf numFmtId="0" fontId="8" fillId="2" borderId="18" xfId="2" applyNumberFormat="1" applyFont="1" applyFill="1" applyBorder="1" applyAlignment="1" applyProtection="1">
      <alignment horizontal="center" vertical="center" wrapText="1"/>
    </xf>
    <xf numFmtId="0" fontId="6" fillId="6" borderId="23" xfId="1" applyFont="1" applyFill="1" applyBorder="1" applyAlignment="1">
      <alignment vertical="center"/>
    </xf>
    <xf numFmtId="164" fontId="6" fillId="6" borderId="43" xfId="1" applyNumberFormat="1" applyFont="1" applyFill="1" applyBorder="1" applyAlignment="1">
      <alignment vertical="center"/>
    </xf>
    <xf numFmtId="164" fontId="6" fillId="6" borderId="7" xfId="1" applyNumberFormat="1" applyFont="1" applyFill="1" applyBorder="1" applyAlignment="1">
      <alignment vertical="center"/>
    </xf>
    <xf numFmtId="49" fontId="4" fillId="2" borderId="23" xfId="1" applyNumberFormat="1" applyFont="1" applyFill="1" applyBorder="1" applyAlignment="1">
      <alignment horizontal="right" vertical="center"/>
    </xf>
    <xf numFmtId="164" fontId="4" fillId="2" borderId="29" xfId="1" applyNumberFormat="1" applyFont="1" applyFill="1" applyBorder="1" applyAlignment="1">
      <alignment vertical="center"/>
    </xf>
    <xf numFmtId="164" fontId="4" fillId="2" borderId="6" xfId="1" applyNumberFormat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horizontal="right" vertical="center"/>
    </xf>
    <xf numFmtId="164" fontId="4" fillId="2" borderId="8" xfId="1" applyNumberFormat="1" applyFont="1" applyFill="1" applyBorder="1" applyAlignment="1">
      <alignment vertical="center"/>
    </xf>
    <xf numFmtId="49" fontId="4" fillId="2" borderId="24" xfId="1" applyNumberFormat="1" applyFont="1" applyFill="1" applyBorder="1" applyAlignment="1">
      <alignment horizontal="right" vertical="center"/>
    </xf>
    <xf numFmtId="0" fontId="4" fillId="2" borderId="5" xfId="1" applyFont="1" applyFill="1" applyBorder="1" applyAlignment="1">
      <alignment horizontal="center" vertical="center"/>
    </xf>
    <xf numFmtId="49" fontId="4" fillId="2" borderId="47" xfId="1" applyNumberFormat="1" applyFont="1" applyFill="1" applyBorder="1" applyAlignment="1">
      <alignment horizontal="right" vertical="center"/>
    </xf>
    <xf numFmtId="164" fontId="15" fillId="2" borderId="8" xfId="1" applyNumberFormat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8" fillId="0" borderId="0" xfId="1" applyNumberFormat="1" applyFont="1" applyAlignment="1">
      <alignment vertical="center"/>
    </xf>
    <xf numFmtId="164" fontId="9" fillId="2" borderId="51" xfId="1" applyNumberFormat="1" applyFont="1" applyFill="1" applyBorder="1" applyAlignment="1">
      <alignment vertical="center"/>
    </xf>
    <xf numFmtId="164" fontId="9" fillId="2" borderId="11" xfId="1" applyNumberFormat="1" applyFont="1" applyFill="1" applyBorder="1" applyAlignment="1">
      <alignment vertical="center"/>
    </xf>
    <xf numFmtId="164" fontId="9" fillId="2" borderId="28" xfId="1" applyNumberFormat="1" applyFont="1" applyFill="1" applyBorder="1" applyAlignment="1">
      <alignment vertical="center"/>
    </xf>
    <xf numFmtId="164" fontId="15" fillId="4" borderId="8" xfId="1" applyNumberFormat="1" applyFont="1" applyFill="1" applyBorder="1" applyAlignment="1">
      <alignment vertical="center"/>
    </xf>
    <xf numFmtId="164" fontId="9" fillId="0" borderId="6" xfId="1" applyNumberFormat="1" applyFont="1" applyBorder="1" applyAlignment="1">
      <alignment vertical="center"/>
    </xf>
    <xf numFmtId="164" fontId="9" fillId="2" borderId="52" xfId="1" applyNumberFormat="1" applyFont="1" applyFill="1" applyBorder="1" applyAlignment="1">
      <alignment vertical="center"/>
    </xf>
    <xf numFmtId="164" fontId="9" fillId="2" borderId="53" xfId="1" applyNumberFormat="1" applyFont="1" applyFill="1" applyBorder="1" applyAlignment="1">
      <alignment vertical="center"/>
    </xf>
    <xf numFmtId="164" fontId="9" fillId="0" borderId="54" xfId="1" applyNumberFormat="1" applyFont="1" applyBorder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10" fillId="2" borderId="8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center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2" xfId="2" applyNumberFormat="1" applyFont="1" applyFill="1" applyBorder="1" applyAlignment="1" applyProtection="1">
      <alignment horizontal="center" vertical="top" wrapText="1"/>
    </xf>
    <xf numFmtId="0" fontId="6" fillId="2" borderId="14" xfId="2" applyNumberFormat="1" applyFont="1" applyFill="1" applyBorder="1" applyAlignment="1" applyProtection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17" xfId="1" applyFont="1" applyFill="1" applyBorder="1" applyAlignment="1">
      <alignment horizontal="center" vertical="top" wrapText="1"/>
    </xf>
    <xf numFmtId="0" fontId="6" fillId="2" borderId="20" xfId="1" applyFont="1" applyFill="1" applyBorder="1" applyAlignment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8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6" xfId="1" applyNumberFormat="1" applyFont="1" applyFill="1" applyBorder="1" applyAlignment="1">
      <alignment horizontal="center" vertical="center"/>
    </xf>
    <xf numFmtId="49" fontId="10" fillId="2" borderId="18" xfId="1" applyNumberFormat="1" applyFont="1" applyFill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top" wrapText="1"/>
    </xf>
    <xf numFmtId="0" fontId="6" fillId="2" borderId="25" xfId="1" applyFont="1" applyFill="1" applyBorder="1" applyAlignment="1">
      <alignment horizontal="center" vertical="top" wrapText="1"/>
    </xf>
    <xf numFmtId="49" fontId="10" fillId="2" borderId="13" xfId="1" applyNumberFormat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top" wrapText="1"/>
    </xf>
    <xf numFmtId="0" fontId="3" fillId="2" borderId="25" xfId="1" applyFont="1" applyFill="1" applyBorder="1" applyAlignment="1">
      <alignment horizontal="center" vertical="top" wrapText="1"/>
    </xf>
    <xf numFmtId="49" fontId="10" fillId="2" borderId="26" xfId="1" applyNumberFormat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49" fontId="10" fillId="2" borderId="0" xfId="1" applyNumberFormat="1" applyFont="1" applyFill="1" applyBorder="1" applyAlignment="1">
      <alignment horizontal="center" vertical="center"/>
    </xf>
    <xf numFmtId="49" fontId="10" fillId="2" borderId="31" xfId="1" applyNumberFormat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38" xfId="1" applyFont="1" applyFill="1" applyBorder="1" applyAlignment="1">
      <alignment horizontal="center" vertical="top" wrapText="1"/>
    </xf>
    <xf numFmtId="0" fontId="6" fillId="2" borderId="12" xfId="1" applyFont="1" applyFill="1" applyBorder="1" applyAlignment="1">
      <alignment horizontal="center" vertical="top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39" xfId="1" applyFont="1" applyFill="1" applyBorder="1" applyAlignment="1">
      <alignment horizontal="center" vertical="top" wrapText="1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40" xfId="2" applyNumberFormat="1" applyFont="1" applyFill="1" applyBorder="1" applyAlignment="1" applyProtection="1">
      <alignment horizontal="center" vertical="center"/>
    </xf>
    <xf numFmtId="0" fontId="6" fillId="6" borderId="22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49" fontId="4" fillId="2" borderId="48" xfId="1" applyNumberFormat="1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4" fillId="2" borderId="31" xfId="1" applyNumberFormat="1" applyFont="1" applyFill="1" applyBorder="1" applyAlignment="1">
      <alignment horizontal="center" vertical="center"/>
    </xf>
    <xf numFmtId="0" fontId="4" fillId="2" borderId="49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0" fontId="4" fillId="2" borderId="46" xfId="1" applyFont="1" applyFill="1" applyBorder="1" applyAlignment="1">
      <alignment horizontal="center" vertical="center"/>
    </xf>
    <xf numFmtId="0" fontId="14" fillId="2" borderId="40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50" xfId="1" applyFont="1" applyFill="1" applyBorder="1" applyAlignment="1">
      <alignment horizontal="center" vertical="center"/>
    </xf>
    <xf numFmtId="0" fontId="4" fillId="2" borderId="4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4" fillId="2" borderId="31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right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6"/>
  <sheetViews>
    <sheetView tabSelected="1" topLeftCell="A7" workbookViewId="0">
      <selection activeCell="B5" sqref="B5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7.140625" style="2" customWidth="1"/>
    <col min="4" max="5" width="14.7109375" style="2" customWidth="1"/>
    <col min="6" max="16384" width="8.7109375" style="2"/>
  </cols>
  <sheetData>
    <row r="1" spans="1:5" s="3" customFormat="1" ht="15" customHeight="1" x14ac:dyDescent="0.25">
      <c r="A1" s="1"/>
      <c r="B1" s="1"/>
      <c r="C1" s="1"/>
      <c r="D1" s="2"/>
      <c r="E1" s="2"/>
    </row>
    <row r="2" spans="1:5" s="3" customFormat="1" ht="15" customHeight="1" x14ac:dyDescent="0.25">
      <c r="A2" s="1"/>
      <c r="B2" s="1"/>
      <c r="C2" s="1" t="s">
        <v>0</v>
      </c>
      <c r="D2" s="2"/>
      <c r="E2" s="2"/>
    </row>
    <row r="3" spans="1:5" s="3" customFormat="1" ht="15" customHeight="1" x14ac:dyDescent="0.25">
      <c r="A3" s="1"/>
      <c r="B3" s="1"/>
      <c r="C3" s="1" t="s">
        <v>1</v>
      </c>
      <c r="D3" s="2"/>
      <c r="E3" s="2"/>
    </row>
    <row r="4" spans="1:5" s="3" customFormat="1" ht="15" customHeight="1" x14ac:dyDescent="0.25">
      <c r="A4" s="1"/>
      <c r="B4" s="1"/>
      <c r="C4" s="1" t="s">
        <v>153</v>
      </c>
      <c r="D4" s="2"/>
      <c r="E4" s="2"/>
    </row>
    <row r="5" spans="1:5" s="3" customFormat="1" ht="15" customHeight="1" x14ac:dyDescent="0.25">
      <c r="A5" s="1"/>
      <c r="B5" s="1"/>
      <c r="C5" s="1" t="s">
        <v>2</v>
      </c>
      <c r="D5" s="2"/>
      <c r="E5" s="2"/>
    </row>
    <row r="6" spans="1:5" s="3" customFormat="1" ht="15" customHeight="1" x14ac:dyDescent="0.25">
      <c r="A6" s="1"/>
      <c r="B6" s="1"/>
      <c r="C6" s="1"/>
      <c r="D6" s="2"/>
      <c r="E6" s="2"/>
    </row>
    <row r="7" spans="1:5" s="3" customFormat="1" ht="15" customHeight="1" x14ac:dyDescent="0.25">
      <c r="A7" s="1"/>
      <c r="B7" s="1"/>
      <c r="C7" s="1"/>
      <c r="D7" s="2"/>
      <c r="E7" s="2"/>
    </row>
    <row r="8" spans="1:5" s="3" customFormat="1" ht="15" customHeight="1" x14ac:dyDescent="0.25">
      <c r="A8" s="110" t="s">
        <v>3</v>
      </c>
      <c r="B8" s="110"/>
      <c r="C8" s="110"/>
      <c r="D8" s="110"/>
      <c r="E8" s="110"/>
    </row>
    <row r="9" spans="1:5" s="3" customFormat="1" ht="15" customHeight="1" x14ac:dyDescent="0.25">
      <c r="A9" s="1"/>
      <c r="B9" s="1"/>
      <c r="C9" s="1"/>
      <c r="D9" s="2"/>
      <c r="E9" s="2"/>
    </row>
    <row r="10" spans="1:5" s="3" customFormat="1" ht="12.75" customHeight="1" x14ac:dyDescent="0.25">
      <c r="A10" s="1"/>
      <c r="B10" s="1"/>
      <c r="C10" s="1"/>
      <c r="D10" s="2"/>
      <c r="E10" s="168" t="s">
        <v>152</v>
      </c>
    </row>
    <row r="11" spans="1:5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  <c r="E11" s="4" t="s">
        <v>8</v>
      </c>
    </row>
    <row r="12" spans="1:5" s="3" customFormat="1" ht="18" customHeight="1" x14ac:dyDescent="0.25">
      <c r="A12" s="111" t="s">
        <v>9</v>
      </c>
      <c r="B12" s="6" t="s">
        <v>10</v>
      </c>
      <c r="C12" s="7"/>
      <c r="D12" s="8">
        <f t="shared" ref="D12:E13" si="0">SUM(D13)</f>
        <v>156.69999999999999</v>
      </c>
      <c r="E12" s="8">
        <f t="shared" si="0"/>
        <v>146.30000000000001</v>
      </c>
    </row>
    <row r="13" spans="1:5" s="3" customFormat="1" ht="15" customHeight="1" x14ac:dyDescent="0.25">
      <c r="A13" s="112"/>
      <c r="B13" s="9" t="s">
        <v>11</v>
      </c>
      <c r="C13" s="10" t="s">
        <v>12</v>
      </c>
      <c r="D13" s="11">
        <f t="shared" si="0"/>
        <v>156.69999999999999</v>
      </c>
      <c r="E13" s="11">
        <f t="shared" si="0"/>
        <v>146.30000000000001</v>
      </c>
    </row>
    <row r="14" spans="1:5" s="3" customFormat="1" ht="12.75" customHeight="1" x14ac:dyDescent="0.25">
      <c r="A14" s="113"/>
      <c r="B14" s="12" t="s">
        <v>13</v>
      </c>
      <c r="C14" s="13"/>
      <c r="D14" s="14">
        <v>156.69999999999999</v>
      </c>
      <c r="E14" s="14">
        <v>146.30000000000001</v>
      </c>
    </row>
    <row r="15" spans="1:5" s="3" customFormat="1" ht="18" customHeight="1" x14ac:dyDescent="0.25">
      <c r="A15" s="114" t="s">
        <v>14</v>
      </c>
      <c r="B15" s="15" t="s">
        <v>15</v>
      </c>
      <c r="C15" s="16"/>
      <c r="D15" s="17">
        <f>SUM(D54+D50+D46+D37+D32+D27+D22+D16)</f>
        <v>28965.199999999997</v>
      </c>
      <c r="E15" s="17">
        <f>SUM(E54+E50+E46+E37+E32+E27+E22+E16)</f>
        <v>7690.7</v>
      </c>
    </row>
    <row r="16" spans="1:5" s="3" customFormat="1" ht="15" customHeight="1" x14ac:dyDescent="0.25">
      <c r="A16" s="115"/>
      <c r="B16" s="9" t="s">
        <v>11</v>
      </c>
      <c r="C16" s="10" t="s">
        <v>12</v>
      </c>
      <c r="D16" s="11">
        <f>SUM(D17:D21)</f>
        <v>9441.6</v>
      </c>
      <c r="E16" s="11">
        <f>SUM(E17:E21)</f>
        <v>7109</v>
      </c>
    </row>
    <row r="17" spans="1:5" s="3" customFormat="1" ht="12.75" customHeight="1" x14ac:dyDescent="0.25">
      <c r="A17" s="115"/>
      <c r="B17" s="18" t="s">
        <v>16</v>
      </c>
      <c r="C17" s="19"/>
      <c r="D17" s="20">
        <v>10</v>
      </c>
      <c r="E17" s="11"/>
    </row>
    <row r="18" spans="1:5" s="3" customFormat="1" ht="12.75" customHeight="1" x14ac:dyDescent="0.25">
      <c r="A18" s="116"/>
      <c r="B18" s="21" t="s">
        <v>17</v>
      </c>
      <c r="C18" s="22"/>
      <c r="D18" s="20">
        <v>1149.0999999999999</v>
      </c>
      <c r="E18" s="20">
        <v>1089.2</v>
      </c>
    </row>
    <row r="19" spans="1:5" s="3" customFormat="1" ht="12.75" customHeight="1" x14ac:dyDescent="0.25">
      <c r="A19" s="116"/>
      <c r="B19" s="21" t="s">
        <v>18</v>
      </c>
      <c r="C19" s="22"/>
      <c r="D19" s="20">
        <v>26.5</v>
      </c>
      <c r="E19" s="20">
        <v>25</v>
      </c>
    </row>
    <row r="20" spans="1:5" s="3" customFormat="1" ht="12.75" customHeight="1" x14ac:dyDescent="0.25">
      <c r="A20" s="116"/>
      <c r="B20" s="21" t="s">
        <v>13</v>
      </c>
      <c r="C20" s="22"/>
      <c r="D20" s="20">
        <v>8223.5</v>
      </c>
      <c r="E20" s="20">
        <v>5994.8</v>
      </c>
    </row>
    <row r="21" spans="1:5" s="3" customFormat="1" ht="12.75" customHeight="1" x14ac:dyDescent="0.25">
      <c r="A21" s="116"/>
      <c r="B21" s="23" t="s">
        <v>19</v>
      </c>
      <c r="C21" s="22"/>
      <c r="D21" s="20">
        <v>32.5</v>
      </c>
      <c r="E21" s="20"/>
    </row>
    <row r="22" spans="1:5" s="3" customFormat="1" ht="27" x14ac:dyDescent="0.25">
      <c r="A22" s="117"/>
      <c r="B22" s="24" t="s">
        <v>20</v>
      </c>
      <c r="C22" s="25" t="s">
        <v>21</v>
      </c>
      <c r="D22" s="26">
        <f t="shared" ref="D22:E22" si="1">SUM(D23:D26)</f>
        <v>1486.3</v>
      </c>
      <c r="E22" s="26">
        <f t="shared" si="1"/>
        <v>18.3</v>
      </c>
    </row>
    <row r="23" spans="1:5" s="3" customFormat="1" ht="12.75" customHeight="1" x14ac:dyDescent="0.25">
      <c r="A23" s="116"/>
      <c r="B23" s="18" t="s">
        <v>22</v>
      </c>
      <c r="C23" s="118"/>
      <c r="D23" s="20">
        <v>1013.6</v>
      </c>
      <c r="E23" s="102">
        <v>13.5</v>
      </c>
    </row>
    <row r="24" spans="1:5" s="3" customFormat="1" ht="12.75" customHeight="1" x14ac:dyDescent="0.25">
      <c r="A24" s="116"/>
      <c r="B24" s="21" t="s">
        <v>18</v>
      </c>
      <c r="C24" s="119"/>
      <c r="D24" s="20">
        <v>161.69999999999999</v>
      </c>
      <c r="E24" s="20">
        <v>4.8</v>
      </c>
    </row>
    <row r="25" spans="1:5" s="3" customFormat="1" ht="12.75" customHeight="1" x14ac:dyDescent="0.25">
      <c r="A25" s="116"/>
      <c r="B25" s="21" t="s">
        <v>23</v>
      </c>
      <c r="C25" s="119"/>
      <c r="D25" s="20">
        <v>50</v>
      </c>
      <c r="E25" s="20"/>
    </row>
    <row r="26" spans="1:5" s="3" customFormat="1" ht="12.75" customHeight="1" x14ac:dyDescent="0.25">
      <c r="A26" s="116"/>
      <c r="B26" s="23" t="s">
        <v>13</v>
      </c>
      <c r="C26" s="120"/>
      <c r="D26" s="20">
        <v>261</v>
      </c>
      <c r="E26" s="20"/>
    </row>
    <row r="27" spans="1:5" s="3" customFormat="1" ht="15" customHeight="1" x14ac:dyDescent="0.25">
      <c r="A27" s="117"/>
      <c r="B27" s="9" t="s">
        <v>24</v>
      </c>
      <c r="C27" s="25" t="s">
        <v>25</v>
      </c>
      <c r="D27" s="26">
        <f t="shared" ref="D27:E27" si="2">SUM(D28:D31)</f>
        <v>923.30000000000007</v>
      </c>
      <c r="E27" s="26">
        <f t="shared" si="2"/>
        <v>0.5</v>
      </c>
    </row>
    <row r="28" spans="1:5" s="3" customFormat="1" ht="12.75" customHeight="1" x14ac:dyDescent="0.25">
      <c r="A28" s="116"/>
      <c r="B28" s="18" t="s">
        <v>22</v>
      </c>
      <c r="C28" s="121"/>
      <c r="D28" s="20">
        <v>101.9</v>
      </c>
      <c r="E28" s="20"/>
    </row>
    <row r="29" spans="1:5" s="3" customFormat="1" ht="12.75" customHeight="1" x14ac:dyDescent="0.25">
      <c r="A29" s="116"/>
      <c r="B29" s="21" t="s">
        <v>26</v>
      </c>
      <c r="C29" s="121"/>
      <c r="D29" s="20">
        <v>18</v>
      </c>
      <c r="E29" s="20"/>
    </row>
    <row r="30" spans="1:5" s="3" customFormat="1" ht="12.75" customHeight="1" x14ac:dyDescent="0.25">
      <c r="A30" s="116"/>
      <c r="B30" s="21" t="s">
        <v>18</v>
      </c>
      <c r="C30" s="121"/>
      <c r="D30" s="20">
        <v>24.8</v>
      </c>
      <c r="E30" s="20">
        <v>0.5</v>
      </c>
    </row>
    <row r="31" spans="1:5" s="3" customFormat="1" ht="12.75" customHeight="1" x14ac:dyDescent="0.25">
      <c r="A31" s="116"/>
      <c r="B31" s="23" t="s">
        <v>13</v>
      </c>
      <c r="C31" s="121"/>
      <c r="D31" s="20">
        <v>778.6</v>
      </c>
      <c r="E31" s="20"/>
    </row>
    <row r="32" spans="1:5" s="3" customFormat="1" ht="27" x14ac:dyDescent="0.25">
      <c r="A32" s="116"/>
      <c r="B32" s="24" t="s">
        <v>27</v>
      </c>
      <c r="C32" s="27" t="s">
        <v>28</v>
      </c>
      <c r="D32" s="28">
        <f>SUM(D33:D36)</f>
        <v>5006.8999999999996</v>
      </c>
      <c r="E32" s="28">
        <f>SUM(E33:E36)</f>
        <v>27.2</v>
      </c>
    </row>
    <row r="33" spans="1:5" s="3" customFormat="1" x14ac:dyDescent="0.25">
      <c r="A33" s="116"/>
      <c r="B33" s="18" t="s">
        <v>22</v>
      </c>
      <c r="C33" s="108"/>
      <c r="D33" s="109">
        <v>6.7</v>
      </c>
      <c r="E33" s="109">
        <v>5</v>
      </c>
    </row>
    <row r="34" spans="1:5" s="3" customFormat="1" ht="12.75" customHeight="1" x14ac:dyDescent="0.25">
      <c r="A34" s="116"/>
      <c r="B34" s="21" t="s">
        <v>29</v>
      </c>
      <c r="C34" s="121"/>
      <c r="D34" s="14">
        <v>2634.2</v>
      </c>
      <c r="E34" s="14"/>
    </row>
    <row r="35" spans="1:5" s="3" customFormat="1" ht="12.75" customHeight="1" x14ac:dyDescent="0.25">
      <c r="A35" s="116"/>
      <c r="B35" s="21" t="s">
        <v>30</v>
      </c>
      <c r="C35" s="121"/>
      <c r="D35" s="14">
        <v>462.8</v>
      </c>
      <c r="E35" s="14"/>
    </row>
    <row r="36" spans="1:5" s="3" customFormat="1" ht="12.75" customHeight="1" x14ac:dyDescent="0.25">
      <c r="A36" s="116"/>
      <c r="B36" s="23" t="s">
        <v>13</v>
      </c>
      <c r="C36" s="121"/>
      <c r="D36" s="14">
        <v>1903.2</v>
      </c>
      <c r="E36" s="14">
        <v>22.2</v>
      </c>
    </row>
    <row r="37" spans="1:5" s="3" customFormat="1" ht="15" customHeight="1" x14ac:dyDescent="0.25">
      <c r="A37" s="116"/>
      <c r="B37" s="24" t="s">
        <v>31</v>
      </c>
      <c r="C37" s="10" t="s">
        <v>32</v>
      </c>
      <c r="D37" s="28">
        <f>SUM(D38:D45)</f>
        <v>8169.3</v>
      </c>
      <c r="E37" s="28">
        <f>SUM(E38:E45)</f>
        <v>523.70000000000005</v>
      </c>
    </row>
    <row r="38" spans="1:5" s="3" customFormat="1" ht="12.75" customHeight="1" x14ac:dyDescent="0.25">
      <c r="A38" s="116"/>
      <c r="B38" s="18" t="s">
        <v>22</v>
      </c>
      <c r="C38" s="122"/>
      <c r="D38" s="14">
        <v>85.9</v>
      </c>
      <c r="E38" s="14">
        <v>19.5</v>
      </c>
    </row>
    <row r="39" spans="1:5" s="3" customFormat="1" ht="12.75" customHeight="1" x14ac:dyDescent="0.25">
      <c r="A39" s="116"/>
      <c r="B39" s="21" t="s">
        <v>18</v>
      </c>
      <c r="C39" s="123"/>
      <c r="D39" s="20">
        <v>195.5</v>
      </c>
      <c r="E39" s="20">
        <v>5.5</v>
      </c>
    </row>
    <row r="40" spans="1:5" s="3" customFormat="1" ht="12.75" customHeight="1" x14ac:dyDescent="0.25">
      <c r="A40" s="116"/>
      <c r="B40" s="29" t="s">
        <v>17</v>
      </c>
      <c r="C40" s="123"/>
      <c r="D40" s="14">
        <v>1408.3</v>
      </c>
      <c r="E40" s="14">
        <v>48.5</v>
      </c>
    </row>
    <row r="41" spans="1:5" s="3" customFormat="1" ht="12.75" customHeight="1" x14ac:dyDescent="0.25">
      <c r="A41" s="116"/>
      <c r="B41" s="21" t="s">
        <v>33</v>
      </c>
      <c r="C41" s="123"/>
      <c r="D41" s="14">
        <v>4.5</v>
      </c>
      <c r="E41" s="14">
        <v>0.1</v>
      </c>
    </row>
    <row r="42" spans="1:5" s="3" customFormat="1" ht="12.75" customHeight="1" x14ac:dyDescent="0.25">
      <c r="A42" s="116"/>
      <c r="B42" s="21" t="s">
        <v>151</v>
      </c>
      <c r="C42" s="123"/>
      <c r="D42" s="20">
        <v>3</v>
      </c>
      <c r="E42" s="14"/>
    </row>
    <row r="43" spans="1:5" s="3" customFormat="1" ht="12.75" customHeight="1" x14ac:dyDescent="0.25">
      <c r="A43" s="116"/>
      <c r="B43" s="21" t="s">
        <v>13</v>
      </c>
      <c r="C43" s="123"/>
      <c r="D43" s="14">
        <v>2948</v>
      </c>
      <c r="E43" s="14">
        <v>449.5</v>
      </c>
    </row>
    <row r="44" spans="1:5" s="3" customFormat="1" ht="12.75" customHeight="1" x14ac:dyDescent="0.25">
      <c r="A44" s="116"/>
      <c r="B44" s="21" t="s">
        <v>26</v>
      </c>
      <c r="C44" s="123"/>
      <c r="D44" s="14">
        <v>3.3</v>
      </c>
      <c r="E44" s="14">
        <v>0.6</v>
      </c>
    </row>
    <row r="45" spans="1:5" s="3" customFormat="1" ht="12.75" customHeight="1" x14ac:dyDescent="0.25">
      <c r="A45" s="116"/>
      <c r="B45" s="23" t="s">
        <v>34</v>
      </c>
      <c r="C45" s="124"/>
      <c r="D45" s="14">
        <v>3520.8</v>
      </c>
      <c r="E45" s="14"/>
    </row>
    <row r="46" spans="1:5" s="3" customFormat="1" ht="15" customHeight="1" x14ac:dyDescent="0.25">
      <c r="A46" s="116"/>
      <c r="B46" s="24" t="s">
        <v>35</v>
      </c>
      <c r="C46" s="25" t="s">
        <v>36</v>
      </c>
      <c r="D46" s="28">
        <f>SUM(D47:D49)</f>
        <v>128.6</v>
      </c>
      <c r="E46" s="28">
        <f>SUM(E47:E49)</f>
        <v>12</v>
      </c>
    </row>
    <row r="47" spans="1:5" s="3" customFormat="1" ht="12.75" customHeight="1" x14ac:dyDescent="0.25">
      <c r="A47" s="116"/>
      <c r="B47" s="18" t="s">
        <v>22</v>
      </c>
      <c r="C47" s="122"/>
      <c r="D47" s="14">
        <v>22.8</v>
      </c>
      <c r="E47" s="14">
        <v>2.1</v>
      </c>
    </row>
    <row r="48" spans="1:5" s="3" customFormat="1" ht="12.75" customHeight="1" x14ac:dyDescent="0.25">
      <c r="A48" s="116"/>
      <c r="B48" s="21" t="s">
        <v>13</v>
      </c>
      <c r="C48" s="123"/>
      <c r="D48" s="14">
        <v>83.4</v>
      </c>
      <c r="E48" s="14">
        <v>9.9</v>
      </c>
    </row>
    <row r="49" spans="1:5" s="3" customFormat="1" ht="12.75" customHeight="1" x14ac:dyDescent="0.25">
      <c r="A49" s="116"/>
      <c r="B49" s="23" t="s">
        <v>37</v>
      </c>
      <c r="C49" s="124"/>
      <c r="D49" s="14">
        <v>22.4</v>
      </c>
      <c r="E49" s="14"/>
    </row>
    <row r="50" spans="1:5" s="3" customFormat="1" ht="15" customHeight="1" x14ac:dyDescent="0.25">
      <c r="A50" s="116"/>
      <c r="B50" s="24" t="s">
        <v>38</v>
      </c>
      <c r="C50" s="25" t="s">
        <v>39</v>
      </c>
      <c r="D50" s="28">
        <f t="shared" ref="D50:E50" si="3">SUM(D51:D53)</f>
        <v>1613.1</v>
      </c>
      <c r="E50" s="28">
        <f t="shared" si="3"/>
        <v>0</v>
      </c>
    </row>
    <row r="51" spans="1:5" s="3" customFormat="1" ht="12.75" customHeight="1" x14ac:dyDescent="0.25">
      <c r="A51" s="116"/>
      <c r="B51" s="21" t="s">
        <v>13</v>
      </c>
      <c r="C51" s="123"/>
      <c r="D51" s="14">
        <v>1473.5</v>
      </c>
      <c r="E51" s="14"/>
    </row>
    <row r="52" spans="1:5" s="3" customFormat="1" ht="12.75" customHeight="1" x14ac:dyDescent="0.25">
      <c r="A52" s="116"/>
      <c r="B52" s="21" t="s">
        <v>18</v>
      </c>
      <c r="C52" s="123"/>
      <c r="D52" s="14">
        <v>0</v>
      </c>
      <c r="E52" s="14"/>
    </row>
    <row r="53" spans="1:5" s="3" customFormat="1" ht="12.75" customHeight="1" x14ac:dyDescent="0.25">
      <c r="A53" s="116"/>
      <c r="B53" s="23" t="s">
        <v>37</v>
      </c>
      <c r="C53" s="124"/>
      <c r="D53" s="14">
        <v>139.6</v>
      </c>
      <c r="E53" s="14"/>
    </row>
    <row r="54" spans="1:5" s="3" customFormat="1" ht="15" customHeight="1" x14ac:dyDescent="0.25">
      <c r="A54" s="116"/>
      <c r="B54" s="24" t="s">
        <v>40</v>
      </c>
      <c r="C54" s="30" t="s">
        <v>41</v>
      </c>
      <c r="D54" s="28">
        <f t="shared" ref="D54:E54" si="4">SUM(D55:D59)</f>
        <v>2196.1000000000004</v>
      </c>
      <c r="E54" s="28">
        <f t="shared" si="4"/>
        <v>0</v>
      </c>
    </row>
    <row r="55" spans="1:5" s="3" customFormat="1" ht="12.75" customHeight="1" x14ac:dyDescent="0.25">
      <c r="A55" s="116"/>
      <c r="B55" s="21" t="s">
        <v>22</v>
      </c>
      <c r="C55" s="121"/>
      <c r="D55" s="14">
        <v>486.6</v>
      </c>
      <c r="E55" s="14"/>
    </row>
    <row r="56" spans="1:5" s="3" customFormat="1" ht="12.75" customHeight="1" x14ac:dyDescent="0.25">
      <c r="A56" s="116"/>
      <c r="B56" s="29" t="s">
        <v>17</v>
      </c>
      <c r="C56" s="121"/>
      <c r="D56" s="14">
        <v>453.3</v>
      </c>
      <c r="E56" s="14"/>
    </row>
    <row r="57" spans="1:5" s="3" customFormat="1" ht="12.75" customHeight="1" x14ac:dyDescent="0.25">
      <c r="A57" s="116"/>
      <c r="B57" s="21" t="s">
        <v>42</v>
      </c>
      <c r="C57" s="121"/>
      <c r="D57" s="14">
        <v>656</v>
      </c>
      <c r="E57" s="14"/>
    </row>
    <row r="58" spans="1:5" s="3" customFormat="1" ht="12.75" customHeight="1" x14ac:dyDescent="0.25">
      <c r="A58" s="116"/>
      <c r="B58" s="21" t="s">
        <v>26</v>
      </c>
      <c r="C58" s="121"/>
      <c r="D58" s="14">
        <v>85.9</v>
      </c>
      <c r="E58" s="14"/>
    </row>
    <row r="59" spans="1:5" s="3" customFormat="1" ht="12.75" customHeight="1" x14ac:dyDescent="0.25">
      <c r="A59" s="116"/>
      <c r="B59" s="23" t="s">
        <v>13</v>
      </c>
      <c r="C59" s="121"/>
      <c r="D59" s="14">
        <v>514.29999999999995</v>
      </c>
      <c r="E59" s="14"/>
    </row>
    <row r="60" spans="1:5" s="3" customFormat="1" ht="18" customHeight="1" x14ac:dyDescent="0.25">
      <c r="A60" s="125" t="s">
        <v>43</v>
      </c>
      <c r="B60" s="31" t="s">
        <v>44</v>
      </c>
      <c r="C60" s="32"/>
      <c r="D60" s="33">
        <f>SUM(D61+D65+D68+D63)</f>
        <v>70.3</v>
      </c>
      <c r="E60" s="34">
        <f t="shared" ref="E60" si="5">SUM(E61+E65+E68)</f>
        <v>0</v>
      </c>
    </row>
    <row r="61" spans="1:5" s="3" customFormat="1" ht="15" customHeight="1" x14ac:dyDescent="0.25">
      <c r="A61" s="125"/>
      <c r="B61" s="9" t="s">
        <v>11</v>
      </c>
      <c r="C61" s="10" t="s">
        <v>12</v>
      </c>
      <c r="D61" s="35">
        <f t="shared" ref="D61:E63" si="6">SUM(D62)</f>
        <v>16.7</v>
      </c>
      <c r="E61" s="11">
        <f t="shared" si="6"/>
        <v>0</v>
      </c>
    </row>
    <row r="62" spans="1:5" s="3" customFormat="1" ht="12.75" customHeight="1" x14ac:dyDescent="0.25">
      <c r="A62" s="125"/>
      <c r="B62" s="36" t="s">
        <v>13</v>
      </c>
      <c r="C62" s="37"/>
      <c r="D62" s="38">
        <v>16.7</v>
      </c>
      <c r="E62" s="14"/>
    </row>
    <row r="63" spans="1:5" s="3" customFormat="1" ht="12.75" customHeight="1" x14ac:dyDescent="0.25">
      <c r="A63" s="125"/>
      <c r="B63" s="9" t="s">
        <v>24</v>
      </c>
      <c r="C63" s="52" t="s">
        <v>25</v>
      </c>
      <c r="D63" s="35">
        <f t="shared" si="6"/>
        <v>19.8</v>
      </c>
      <c r="E63" s="11">
        <f t="shared" si="6"/>
        <v>0</v>
      </c>
    </row>
    <row r="64" spans="1:5" s="3" customFormat="1" ht="12.75" customHeight="1" x14ac:dyDescent="0.25">
      <c r="A64" s="125"/>
      <c r="B64" s="36" t="s">
        <v>13</v>
      </c>
      <c r="C64" s="76"/>
      <c r="D64" s="38">
        <v>19.8</v>
      </c>
      <c r="E64" s="14"/>
    </row>
    <row r="65" spans="1:5" s="3" customFormat="1" ht="27" x14ac:dyDescent="0.25">
      <c r="A65" s="125"/>
      <c r="B65" s="39" t="s">
        <v>45</v>
      </c>
      <c r="C65" s="10" t="s">
        <v>28</v>
      </c>
      <c r="D65" s="40">
        <f t="shared" ref="D65:E65" si="7">SUM(D66:D67)</f>
        <v>28</v>
      </c>
      <c r="E65" s="28">
        <f t="shared" si="7"/>
        <v>0</v>
      </c>
    </row>
    <row r="66" spans="1:5" s="3" customFormat="1" ht="12.75" customHeight="1" x14ac:dyDescent="0.25">
      <c r="A66" s="126"/>
      <c r="B66" s="18" t="s">
        <v>13</v>
      </c>
      <c r="C66" s="127"/>
      <c r="D66" s="38">
        <v>27.1</v>
      </c>
      <c r="E66" s="14"/>
    </row>
    <row r="67" spans="1:5" s="3" customFormat="1" ht="12.75" customHeight="1" x14ac:dyDescent="0.25">
      <c r="A67" s="126"/>
      <c r="B67" s="23" t="s">
        <v>19</v>
      </c>
      <c r="C67" s="121"/>
      <c r="D67" s="38">
        <v>0.9</v>
      </c>
      <c r="E67" s="14"/>
    </row>
    <row r="68" spans="1:5" s="3" customFormat="1" ht="15" customHeight="1" x14ac:dyDescent="0.25">
      <c r="A68" s="125"/>
      <c r="B68" s="24" t="s">
        <v>46</v>
      </c>
      <c r="C68" s="10" t="s">
        <v>32</v>
      </c>
      <c r="D68" s="40">
        <f t="shared" ref="D68:E68" si="8">SUM(D69)</f>
        <v>5.8</v>
      </c>
      <c r="E68" s="28">
        <f t="shared" si="8"/>
        <v>0</v>
      </c>
    </row>
    <row r="69" spans="1:5" s="3" customFormat="1" ht="12.75" customHeight="1" x14ac:dyDescent="0.25">
      <c r="A69" s="125"/>
      <c r="B69" s="36" t="s">
        <v>13</v>
      </c>
      <c r="C69" s="37"/>
      <c r="D69" s="38">
        <v>5.8</v>
      </c>
      <c r="E69" s="41"/>
    </row>
    <row r="70" spans="1:5" s="3" customFormat="1" ht="18" customHeight="1" x14ac:dyDescent="0.25">
      <c r="A70" s="125" t="s">
        <v>47</v>
      </c>
      <c r="B70" s="42" t="s">
        <v>48</v>
      </c>
      <c r="C70" s="32"/>
      <c r="D70" s="33">
        <f t="shared" ref="D70:E70" si="9">SUM(D71+D73+D76)</f>
        <v>87.3</v>
      </c>
      <c r="E70" s="34">
        <f t="shared" si="9"/>
        <v>0</v>
      </c>
    </row>
    <row r="71" spans="1:5" s="3" customFormat="1" ht="15" customHeight="1" x14ac:dyDescent="0.25">
      <c r="A71" s="125"/>
      <c r="B71" s="9" t="s">
        <v>11</v>
      </c>
      <c r="C71" s="10" t="s">
        <v>12</v>
      </c>
      <c r="D71" s="35">
        <f t="shared" ref="D71:E71" si="10">SUM(D72)</f>
        <v>20.100000000000001</v>
      </c>
      <c r="E71" s="11">
        <f t="shared" si="10"/>
        <v>0</v>
      </c>
    </row>
    <row r="72" spans="1:5" s="3" customFormat="1" ht="12.75" customHeight="1" x14ac:dyDescent="0.25">
      <c r="A72" s="125"/>
      <c r="B72" s="36" t="s">
        <v>13</v>
      </c>
      <c r="C72" s="37"/>
      <c r="D72" s="38">
        <v>20.100000000000001</v>
      </c>
      <c r="E72" s="14"/>
    </row>
    <row r="73" spans="1:5" s="3" customFormat="1" ht="27" x14ac:dyDescent="0.25">
      <c r="A73" s="125"/>
      <c r="B73" s="39" t="s">
        <v>27</v>
      </c>
      <c r="C73" s="10" t="s">
        <v>28</v>
      </c>
      <c r="D73" s="40">
        <f t="shared" ref="D73:E73" si="11">SUM(D74:D75)</f>
        <v>57.9</v>
      </c>
      <c r="E73" s="28">
        <f t="shared" si="11"/>
        <v>0</v>
      </c>
    </row>
    <row r="74" spans="1:5" s="3" customFormat="1" ht="12.75" customHeight="1" x14ac:dyDescent="0.25">
      <c r="A74" s="126"/>
      <c r="B74" s="18" t="s">
        <v>13</v>
      </c>
      <c r="C74" s="127"/>
      <c r="D74" s="38">
        <v>55.9</v>
      </c>
      <c r="E74" s="14"/>
    </row>
    <row r="75" spans="1:5" s="3" customFormat="1" ht="12.75" customHeight="1" x14ac:dyDescent="0.25">
      <c r="A75" s="126"/>
      <c r="B75" s="23" t="s">
        <v>19</v>
      </c>
      <c r="C75" s="130"/>
      <c r="D75" s="38">
        <v>2</v>
      </c>
      <c r="E75" s="14"/>
    </row>
    <row r="76" spans="1:5" s="3" customFormat="1" ht="15" customHeight="1" x14ac:dyDescent="0.25">
      <c r="A76" s="125"/>
      <c r="B76" s="24" t="s">
        <v>31</v>
      </c>
      <c r="C76" s="10" t="s">
        <v>32</v>
      </c>
      <c r="D76" s="40">
        <f t="shared" ref="D76:E76" si="12">SUM(D77)</f>
        <v>9.3000000000000007</v>
      </c>
      <c r="E76" s="28">
        <f t="shared" si="12"/>
        <v>0</v>
      </c>
    </row>
    <row r="77" spans="1:5" s="3" customFormat="1" ht="12.75" customHeight="1" x14ac:dyDescent="0.25">
      <c r="A77" s="125"/>
      <c r="B77" s="36" t="s">
        <v>13</v>
      </c>
      <c r="C77" s="37"/>
      <c r="D77" s="38">
        <v>9.3000000000000007</v>
      </c>
      <c r="E77" s="41"/>
    </row>
    <row r="78" spans="1:5" s="3" customFormat="1" ht="18" customHeight="1" x14ac:dyDescent="0.25">
      <c r="A78" s="125" t="s">
        <v>49</v>
      </c>
      <c r="B78" s="42" t="s">
        <v>50</v>
      </c>
      <c r="C78" s="43"/>
      <c r="D78" s="33">
        <f t="shared" ref="D78:E78" si="13">SUM(D79+D81+D84)</f>
        <v>38.9</v>
      </c>
      <c r="E78" s="34">
        <f t="shared" si="13"/>
        <v>0</v>
      </c>
    </row>
    <row r="79" spans="1:5" s="3" customFormat="1" ht="15" customHeight="1" x14ac:dyDescent="0.25">
      <c r="A79" s="125"/>
      <c r="B79" s="9" t="s">
        <v>11</v>
      </c>
      <c r="C79" s="10" t="s">
        <v>12</v>
      </c>
      <c r="D79" s="35">
        <f t="shared" ref="D79:E79" si="14">SUM(D80)</f>
        <v>12.5</v>
      </c>
      <c r="E79" s="11">
        <f t="shared" si="14"/>
        <v>0</v>
      </c>
    </row>
    <row r="80" spans="1:5" s="3" customFormat="1" ht="12.75" customHeight="1" x14ac:dyDescent="0.25">
      <c r="A80" s="125"/>
      <c r="B80" s="36" t="s">
        <v>13</v>
      </c>
      <c r="C80" s="37"/>
      <c r="D80" s="38">
        <v>12.5</v>
      </c>
      <c r="E80" s="14"/>
    </row>
    <row r="81" spans="1:13" s="3" customFormat="1" ht="27" x14ac:dyDescent="0.25">
      <c r="A81" s="125"/>
      <c r="B81" s="39" t="s">
        <v>45</v>
      </c>
      <c r="C81" s="10" t="s">
        <v>28</v>
      </c>
      <c r="D81" s="40">
        <f t="shared" ref="D81:E81" si="15">SUM(D82:D83)</f>
        <v>20.9</v>
      </c>
      <c r="E81" s="28">
        <f t="shared" si="15"/>
        <v>0</v>
      </c>
    </row>
    <row r="82" spans="1:13" s="3" customFormat="1" ht="12.75" customHeight="1" x14ac:dyDescent="0.25">
      <c r="A82" s="126"/>
      <c r="B82" s="18" t="s">
        <v>13</v>
      </c>
      <c r="C82" s="127"/>
      <c r="D82" s="38">
        <v>20.2</v>
      </c>
      <c r="E82" s="14"/>
    </row>
    <row r="83" spans="1:13" s="3" customFormat="1" ht="12.75" customHeight="1" x14ac:dyDescent="0.25">
      <c r="A83" s="126"/>
      <c r="B83" s="23" t="s">
        <v>19</v>
      </c>
      <c r="C83" s="130"/>
      <c r="D83" s="38">
        <v>0.7</v>
      </c>
      <c r="E83" s="14"/>
    </row>
    <row r="84" spans="1:13" s="3" customFormat="1" ht="15" customHeight="1" x14ac:dyDescent="0.25">
      <c r="A84" s="125"/>
      <c r="B84" s="44" t="s">
        <v>31</v>
      </c>
      <c r="C84" s="10" t="s">
        <v>32</v>
      </c>
      <c r="D84" s="40">
        <f t="shared" ref="D84:E84" si="16">SUM(D85)</f>
        <v>5.5</v>
      </c>
      <c r="E84" s="28">
        <f t="shared" si="16"/>
        <v>0</v>
      </c>
    </row>
    <row r="85" spans="1:13" s="3" customFormat="1" ht="12.75" customHeight="1" x14ac:dyDescent="0.25">
      <c r="A85" s="125"/>
      <c r="B85" s="36" t="s">
        <v>13</v>
      </c>
      <c r="C85" s="37"/>
      <c r="D85" s="38">
        <v>5.5</v>
      </c>
      <c r="E85" s="41"/>
    </row>
    <row r="86" spans="1:13" s="3" customFormat="1" ht="18" customHeight="1" x14ac:dyDescent="0.25">
      <c r="A86" s="125" t="s">
        <v>51</v>
      </c>
      <c r="B86" s="42" t="s">
        <v>52</v>
      </c>
      <c r="C86" s="32"/>
      <c r="D86" s="34">
        <f>SUM(D87+D89+D92)</f>
        <v>72</v>
      </c>
      <c r="E86" s="34">
        <f>SUM(E87+E89+E92)</f>
        <v>0</v>
      </c>
    </row>
    <row r="87" spans="1:13" s="3" customFormat="1" ht="15" customHeight="1" x14ac:dyDescent="0.25">
      <c r="A87" s="125"/>
      <c r="B87" s="9" t="s">
        <v>11</v>
      </c>
      <c r="C87" s="10" t="s">
        <v>12</v>
      </c>
      <c r="D87" s="35">
        <f t="shared" ref="D87:E87" si="17">SUM(D88)</f>
        <v>18.8</v>
      </c>
      <c r="E87" s="11">
        <f t="shared" si="17"/>
        <v>0</v>
      </c>
    </row>
    <row r="88" spans="1:13" s="3" customFormat="1" ht="12.75" customHeight="1" x14ac:dyDescent="0.25">
      <c r="A88" s="125"/>
      <c r="B88" s="36" t="s">
        <v>13</v>
      </c>
      <c r="C88" s="37"/>
      <c r="D88" s="38">
        <v>18.8</v>
      </c>
      <c r="E88" s="14"/>
    </row>
    <row r="89" spans="1:13" s="3" customFormat="1" ht="27" x14ac:dyDescent="0.25">
      <c r="A89" s="125"/>
      <c r="B89" s="39" t="s">
        <v>45</v>
      </c>
      <c r="C89" s="10" t="s">
        <v>28</v>
      </c>
      <c r="D89" s="40">
        <f t="shared" ref="D89:E89" si="18">SUM(D90:D91)</f>
        <v>48.5</v>
      </c>
      <c r="E89" s="28">
        <f t="shared" si="18"/>
        <v>0</v>
      </c>
      <c r="M89" s="45"/>
    </row>
    <row r="90" spans="1:13" s="3" customFormat="1" ht="12.75" customHeight="1" x14ac:dyDescent="0.25">
      <c r="A90" s="126"/>
      <c r="B90" s="18" t="s">
        <v>13</v>
      </c>
      <c r="C90" s="127"/>
      <c r="D90" s="38">
        <v>46.5</v>
      </c>
      <c r="E90" s="14"/>
    </row>
    <row r="91" spans="1:13" s="3" customFormat="1" ht="12.75" customHeight="1" x14ac:dyDescent="0.25">
      <c r="A91" s="126"/>
      <c r="B91" s="23" t="s">
        <v>19</v>
      </c>
      <c r="C91" s="121"/>
      <c r="D91" s="38">
        <v>2</v>
      </c>
      <c r="E91" s="14"/>
    </row>
    <row r="92" spans="1:13" s="3" customFormat="1" ht="15" customHeight="1" x14ac:dyDescent="0.25">
      <c r="A92" s="125"/>
      <c r="B92" s="44" t="s">
        <v>31</v>
      </c>
      <c r="C92" s="10" t="s">
        <v>32</v>
      </c>
      <c r="D92" s="40">
        <f t="shared" ref="D92:E92" si="19">SUM(D93)</f>
        <v>4.7</v>
      </c>
      <c r="E92" s="28">
        <f t="shared" si="19"/>
        <v>0</v>
      </c>
    </row>
    <row r="93" spans="1:13" s="3" customFormat="1" ht="12.75" customHeight="1" x14ac:dyDescent="0.25">
      <c r="A93" s="125"/>
      <c r="B93" s="36" t="s">
        <v>13</v>
      </c>
      <c r="C93" s="37"/>
      <c r="D93" s="38">
        <v>4.7</v>
      </c>
      <c r="E93" s="41"/>
    </row>
    <row r="94" spans="1:13" s="3" customFormat="1" ht="18" customHeight="1" x14ac:dyDescent="0.25">
      <c r="A94" s="128" t="s">
        <v>53</v>
      </c>
      <c r="B94" s="42" t="s">
        <v>54</v>
      </c>
      <c r="C94" s="32"/>
      <c r="D94" s="34">
        <f>SUM(D95+D99+D102+D97)</f>
        <v>45.6</v>
      </c>
      <c r="E94" s="34">
        <f>SUM(E95+E99+E102)</f>
        <v>0</v>
      </c>
    </row>
    <row r="95" spans="1:13" s="3" customFormat="1" ht="15" customHeight="1" x14ac:dyDescent="0.25">
      <c r="A95" s="128"/>
      <c r="B95" s="9" t="s">
        <v>11</v>
      </c>
      <c r="C95" s="10" t="s">
        <v>12</v>
      </c>
      <c r="D95" s="35">
        <f t="shared" ref="D95:E95" si="20">SUM(D96)</f>
        <v>16.100000000000001</v>
      </c>
      <c r="E95" s="11">
        <f t="shared" si="20"/>
        <v>0</v>
      </c>
    </row>
    <row r="96" spans="1:13" s="3" customFormat="1" ht="12.75" customHeight="1" x14ac:dyDescent="0.25">
      <c r="A96" s="128"/>
      <c r="B96" s="36" t="s">
        <v>13</v>
      </c>
      <c r="C96" s="37"/>
      <c r="D96" s="38">
        <v>16.100000000000001</v>
      </c>
      <c r="E96" s="14"/>
    </row>
    <row r="97" spans="1:5" s="3" customFormat="1" ht="15" customHeight="1" x14ac:dyDescent="0.25">
      <c r="A97" s="128"/>
      <c r="B97" s="9" t="s">
        <v>24</v>
      </c>
      <c r="C97" s="52" t="s">
        <v>25</v>
      </c>
      <c r="D97" s="53">
        <f t="shared" ref="D97:E97" si="21">SUM(D98)</f>
        <v>9</v>
      </c>
      <c r="E97" s="54">
        <f t="shared" si="21"/>
        <v>0</v>
      </c>
    </row>
    <row r="98" spans="1:5" s="3" customFormat="1" ht="12.75" customHeight="1" x14ac:dyDescent="0.25">
      <c r="A98" s="128"/>
      <c r="B98" s="36" t="s">
        <v>13</v>
      </c>
      <c r="C98" s="76"/>
      <c r="D98" s="60">
        <v>9</v>
      </c>
      <c r="E98" s="61"/>
    </row>
    <row r="99" spans="1:5" s="3" customFormat="1" ht="27" x14ac:dyDescent="0.25">
      <c r="A99" s="128"/>
      <c r="B99" s="39" t="s">
        <v>27</v>
      </c>
      <c r="C99" s="10" t="s">
        <v>28</v>
      </c>
      <c r="D99" s="40">
        <f t="shared" ref="D99:E99" si="22">SUM(D100:D101)</f>
        <v>14.2</v>
      </c>
      <c r="E99" s="28">
        <f t="shared" si="22"/>
        <v>0</v>
      </c>
    </row>
    <row r="100" spans="1:5" s="3" customFormat="1" ht="15" customHeight="1" x14ac:dyDescent="0.25">
      <c r="A100" s="129"/>
      <c r="B100" s="18" t="s">
        <v>13</v>
      </c>
      <c r="C100" s="127"/>
      <c r="D100" s="38">
        <v>12.7</v>
      </c>
      <c r="E100" s="14"/>
    </row>
    <row r="101" spans="1:5" s="3" customFormat="1" ht="12.75" customHeight="1" x14ac:dyDescent="0.25">
      <c r="A101" s="129"/>
      <c r="B101" s="23" t="s">
        <v>19</v>
      </c>
      <c r="C101" s="121"/>
      <c r="D101" s="38">
        <v>1.5</v>
      </c>
      <c r="E101" s="14"/>
    </row>
    <row r="102" spans="1:5" s="3" customFormat="1" ht="15" customHeight="1" x14ac:dyDescent="0.25">
      <c r="A102" s="128"/>
      <c r="B102" s="44" t="s">
        <v>31</v>
      </c>
      <c r="C102" s="10" t="s">
        <v>32</v>
      </c>
      <c r="D102" s="40">
        <f t="shared" ref="D102:E102" si="23">SUM(D103)</f>
        <v>6.3</v>
      </c>
      <c r="E102" s="28">
        <f t="shared" si="23"/>
        <v>0</v>
      </c>
    </row>
    <row r="103" spans="1:5" s="3" customFormat="1" ht="12.75" customHeight="1" x14ac:dyDescent="0.25">
      <c r="A103" s="128"/>
      <c r="B103" s="36" t="s">
        <v>13</v>
      </c>
      <c r="C103" s="37"/>
      <c r="D103" s="38">
        <v>6.3</v>
      </c>
      <c r="E103" s="41"/>
    </row>
    <row r="104" spans="1:5" s="3" customFormat="1" ht="18" customHeight="1" x14ac:dyDescent="0.25">
      <c r="A104" s="128" t="s">
        <v>55</v>
      </c>
      <c r="B104" s="42" t="s">
        <v>56</v>
      </c>
      <c r="C104" s="43"/>
      <c r="D104" s="34">
        <f>SUM(D105+D107+D110)</f>
        <v>96.799999999999983</v>
      </c>
      <c r="E104" s="34">
        <f>SUM(E105+E107+E110)</f>
        <v>0</v>
      </c>
    </row>
    <row r="105" spans="1:5" s="3" customFormat="1" ht="15" customHeight="1" x14ac:dyDescent="0.25">
      <c r="A105" s="128"/>
      <c r="B105" s="9" t="s">
        <v>11</v>
      </c>
      <c r="C105" s="10" t="s">
        <v>12</v>
      </c>
      <c r="D105" s="35">
        <f t="shared" ref="D105:E105" si="24">SUM(D106)</f>
        <v>19.100000000000001</v>
      </c>
      <c r="E105" s="11">
        <f t="shared" si="24"/>
        <v>0</v>
      </c>
    </row>
    <row r="106" spans="1:5" s="3" customFormat="1" ht="12.75" customHeight="1" x14ac:dyDescent="0.25">
      <c r="A106" s="128"/>
      <c r="B106" s="36" t="s">
        <v>13</v>
      </c>
      <c r="C106" s="37"/>
      <c r="D106" s="38">
        <v>19.100000000000001</v>
      </c>
      <c r="E106" s="14"/>
    </row>
    <row r="107" spans="1:5" s="3" customFormat="1" ht="27" x14ac:dyDescent="0.25">
      <c r="A107" s="128"/>
      <c r="B107" s="39" t="s">
        <v>45</v>
      </c>
      <c r="C107" s="10" t="s">
        <v>28</v>
      </c>
      <c r="D107" s="40">
        <f t="shared" ref="D107:E107" si="25">SUM(D108:D109)</f>
        <v>69.099999999999994</v>
      </c>
      <c r="E107" s="28">
        <f t="shared" si="25"/>
        <v>0</v>
      </c>
    </row>
    <row r="108" spans="1:5" s="3" customFormat="1" ht="12.75" customHeight="1" x14ac:dyDescent="0.25">
      <c r="A108" s="129"/>
      <c r="B108" s="18" t="s">
        <v>13</v>
      </c>
      <c r="C108" s="127"/>
      <c r="D108" s="38">
        <v>61</v>
      </c>
      <c r="E108" s="14"/>
    </row>
    <row r="109" spans="1:5" s="3" customFormat="1" ht="12.75" customHeight="1" x14ac:dyDescent="0.25">
      <c r="A109" s="129"/>
      <c r="B109" s="23" t="s">
        <v>19</v>
      </c>
      <c r="C109" s="121"/>
      <c r="D109" s="38">
        <v>8.1</v>
      </c>
      <c r="E109" s="14"/>
    </row>
    <row r="110" spans="1:5" s="3" customFormat="1" ht="15" customHeight="1" x14ac:dyDescent="0.25">
      <c r="A110" s="128"/>
      <c r="B110" s="44" t="s">
        <v>31</v>
      </c>
      <c r="C110" s="10" t="s">
        <v>32</v>
      </c>
      <c r="D110" s="40">
        <f t="shared" ref="D110:E110" si="26">SUM(D111)</f>
        <v>8.6</v>
      </c>
      <c r="E110" s="28">
        <f t="shared" si="26"/>
        <v>0</v>
      </c>
    </row>
    <row r="111" spans="1:5" s="3" customFormat="1" ht="12.75" customHeight="1" x14ac:dyDescent="0.25">
      <c r="A111" s="128"/>
      <c r="B111" s="36" t="s">
        <v>13</v>
      </c>
      <c r="C111" s="37"/>
      <c r="D111" s="38">
        <v>8.6</v>
      </c>
      <c r="E111" s="41"/>
    </row>
    <row r="112" spans="1:5" s="3" customFormat="1" ht="18" customHeight="1" x14ac:dyDescent="0.25">
      <c r="A112" s="128" t="s">
        <v>57</v>
      </c>
      <c r="B112" s="42" t="s">
        <v>58</v>
      </c>
      <c r="C112" s="32"/>
      <c r="D112" s="33">
        <f t="shared" ref="D112:E112" si="27">SUM(D113+D115+D118)</f>
        <v>52</v>
      </c>
      <c r="E112" s="34">
        <f t="shared" si="27"/>
        <v>0</v>
      </c>
    </row>
    <row r="113" spans="1:5" s="3" customFormat="1" ht="15" customHeight="1" x14ac:dyDescent="0.25">
      <c r="A113" s="128"/>
      <c r="B113" s="9" t="s">
        <v>11</v>
      </c>
      <c r="C113" s="10" t="s">
        <v>12</v>
      </c>
      <c r="D113" s="35">
        <f t="shared" ref="D113:E113" si="28">SUM(D114)</f>
        <v>15.4</v>
      </c>
      <c r="E113" s="11">
        <f t="shared" si="28"/>
        <v>0</v>
      </c>
    </row>
    <row r="114" spans="1:5" s="3" customFormat="1" ht="12.75" customHeight="1" x14ac:dyDescent="0.25">
      <c r="A114" s="128"/>
      <c r="B114" s="36" t="s">
        <v>13</v>
      </c>
      <c r="C114" s="37"/>
      <c r="D114" s="38">
        <v>15.4</v>
      </c>
      <c r="E114" s="14"/>
    </row>
    <row r="115" spans="1:5" s="3" customFormat="1" ht="27" x14ac:dyDescent="0.25">
      <c r="A115" s="128"/>
      <c r="B115" s="39" t="s">
        <v>45</v>
      </c>
      <c r="C115" s="10" t="s">
        <v>28</v>
      </c>
      <c r="D115" s="40">
        <f t="shared" ref="D115:E115" si="29">SUM(D116:D117)</f>
        <v>32.5</v>
      </c>
      <c r="E115" s="28">
        <f t="shared" si="29"/>
        <v>0</v>
      </c>
    </row>
    <row r="116" spans="1:5" s="3" customFormat="1" ht="12.75" customHeight="1" x14ac:dyDescent="0.25">
      <c r="A116" s="129"/>
      <c r="B116" s="18" t="s">
        <v>13</v>
      </c>
      <c r="C116" s="127"/>
      <c r="D116" s="38">
        <v>31.8</v>
      </c>
      <c r="E116" s="14"/>
    </row>
    <row r="117" spans="1:5" s="3" customFormat="1" ht="12.75" customHeight="1" x14ac:dyDescent="0.25">
      <c r="A117" s="129"/>
      <c r="B117" s="23" t="s">
        <v>19</v>
      </c>
      <c r="C117" s="130"/>
      <c r="D117" s="38">
        <v>0.7</v>
      </c>
      <c r="E117" s="14"/>
    </row>
    <row r="118" spans="1:5" s="3" customFormat="1" x14ac:dyDescent="0.25">
      <c r="A118" s="128"/>
      <c r="B118" s="44" t="s">
        <v>46</v>
      </c>
      <c r="C118" s="10" t="s">
        <v>32</v>
      </c>
      <c r="D118" s="40">
        <f t="shared" ref="D118:E118" si="30">SUM(D119)</f>
        <v>4.0999999999999996</v>
      </c>
      <c r="E118" s="28">
        <f t="shared" si="30"/>
        <v>0</v>
      </c>
    </row>
    <row r="119" spans="1:5" s="3" customFormat="1" ht="12.75" customHeight="1" x14ac:dyDescent="0.25">
      <c r="A119" s="128"/>
      <c r="B119" s="36" t="s">
        <v>13</v>
      </c>
      <c r="C119" s="37"/>
      <c r="D119" s="38">
        <v>4.0999999999999996</v>
      </c>
      <c r="E119" s="41"/>
    </row>
    <row r="120" spans="1:5" s="3" customFormat="1" ht="18" customHeight="1" x14ac:dyDescent="0.25">
      <c r="A120" s="128" t="s">
        <v>59</v>
      </c>
      <c r="B120" s="42" t="s">
        <v>60</v>
      </c>
      <c r="C120" s="32"/>
      <c r="D120" s="34">
        <f>SUM(D121+D125+D128+D123)</f>
        <v>117.4</v>
      </c>
      <c r="E120" s="34">
        <f>SUM(E121+E125+E128)</f>
        <v>0</v>
      </c>
    </row>
    <row r="121" spans="1:5" s="3" customFormat="1" ht="15" customHeight="1" x14ac:dyDescent="0.25">
      <c r="A121" s="128"/>
      <c r="B121" s="9" t="s">
        <v>11</v>
      </c>
      <c r="C121" s="10" t="s">
        <v>12</v>
      </c>
      <c r="D121" s="35">
        <f t="shared" ref="D121:E123" si="31">SUM(D122)</f>
        <v>21.3</v>
      </c>
      <c r="E121" s="11">
        <f t="shared" si="31"/>
        <v>0</v>
      </c>
    </row>
    <row r="122" spans="1:5" s="3" customFormat="1" ht="12.75" customHeight="1" x14ac:dyDescent="0.25">
      <c r="A122" s="128"/>
      <c r="B122" s="36" t="s">
        <v>13</v>
      </c>
      <c r="C122" s="37"/>
      <c r="D122" s="38">
        <v>21.3</v>
      </c>
      <c r="E122" s="14"/>
    </row>
    <row r="123" spans="1:5" s="3" customFormat="1" ht="12.75" customHeight="1" x14ac:dyDescent="0.25">
      <c r="A123" s="128"/>
      <c r="B123" s="9" t="s">
        <v>24</v>
      </c>
      <c r="C123" s="52" t="s">
        <v>25</v>
      </c>
      <c r="D123" s="35">
        <f t="shared" si="31"/>
        <v>13.9</v>
      </c>
      <c r="E123" s="11">
        <f t="shared" si="31"/>
        <v>0</v>
      </c>
    </row>
    <row r="124" spans="1:5" s="3" customFormat="1" ht="12.75" customHeight="1" x14ac:dyDescent="0.25">
      <c r="A124" s="128"/>
      <c r="B124" s="36" t="s">
        <v>13</v>
      </c>
      <c r="C124" s="76"/>
      <c r="D124" s="38">
        <v>13.9</v>
      </c>
      <c r="E124" s="14"/>
    </row>
    <row r="125" spans="1:5" s="3" customFormat="1" ht="27" x14ac:dyDescent="0.25">
      <c r="A125" s="128"/>
      <c r="B125" s="39" t="s">
        <v>27</v>
      </c>
      <c r="C125" s="10" t="s">
        <v>28</v>
      </c>
      <c r="D125" s="40">
        <f t="shared" ref="D125:E125" si="32">SUM(D126:D127)</f>
        <v>74.900000000000006</v>
      </c>
      <c r="E125" s="28">
        <f t="shared" si="32"/>
        <v>0</v>
      </c>
    </row>
    <row r="126" spans="1:5" s="3" customFormat="1" ht="12.75" customHeight="1" x14ac:dyDescent="0.25">
      <c r="A126" s="129"/>
      <c r="B126" s="18" t="s">
        <v>13</v>
      </c>
      <c r="C126" s="127"/>
      <c r="D126" s="38">
        <v>71.400000000000006</v>
      </c>
      <c r="E126" s="14"/>
    </row>
    <row r="127" spans="1:5" s="3" customFormat="1" ht="12.75" customHeight="1" x14ac:dyDescent="0.25">
      <c r="A127" s="129"/>
      <c r="B127" s="23" t="s">
        <v>19</v>
      </c>
      <c r="C127" s="121"/>
      <c r="D127" s="38">
        <v>3.5</v>
      </c>
      <c r="E127" s="14"/>
    </row>
    <row r="128" spans="1:5" s="3" customFormat="1" ht="15" customHeight="1" x14ac:dyDescent="0.25">
      <c r="A128" s="128"/>
      <c r="B128" s="44" t="s">
        <v>31</v>
      </c>
      <c r="C128" s="10" t="s">
        <v>32</v>
      </c>
      <c r="D128" s="40">
        <f t="shared" ref="D128:E128" si="33">SUM(D129)</f>
        <v>7.3</v>
      </c>
      <c r="E128" s="28">
        <f t="shared" si="33"/>
        <v>0</v>
      </c>
    </row>
    <row r="129" spans="1:5" s="3" customFormat="1" ht="12.75" customHeight="1" x14ac:dyDescent="0.25">
      <c r="A129" s="128"/>
      <c r="B129" s="36" t="s">
        <v>13</v>
      </c>
      <c r="C129" s="37"/>
      <c r="D129" s="38">
        <v>7.3</v>
      </c>
      <c r="E129" s="41"/>
    </row>
    <row r="130" spans="1:5" s="3" customFormat="1" ht="18" customHeight="1" x14ac:dyDescent="0.25">
      <c r="A130" s="131" t="s">
        <v>61</v>
      </c>
      <c r="B130" s="42" t="s">
        <v>62</v>
      </c>
      <c r="C130" s="32"/>
      <c r="D130" s="34">
        <f>SUM(D131+D133+D136)</f>
        <v>48.5</v>
      </c>
      <c r="E130" s="34">
        <f>SUM(E131+E133+E136)</f>
        <v>0</v>
      </c>
    </row>
    <row r="131" spans="1:5" s="3" customFormat="1" ht="15" customHeight="1" x14ac:dyDescent="0.25">
      <c r="A131" s="132"/>
      <c r="B131" s="9" t="s">
        <v>11</v>
      </c>
      <c r="C131" s="10" t="s">
        <v>12</v>
      </c>
      <c r="D131" s="35">
        <f t="shared" ref="D131:E131" si="34">SUM(D132)</f>
        <v>15.1</v>
      </c>
      <c r="E131" s="11">
        <f t="shared" si="34"/>
        <v>0</v>
      </c>
    </row>
    <row r="132" spans="1:5" s="3" customFormat="1" ht="12.75" customHeight="1" x14ac:dyDescent="0.25">
      <c r="A132" s="132"/>
      <c r="B132" s="36" t="s">
        <v>13</v>
      </c>
      <c r="C132" s="37"/>
      <c r="D132" s="38">
        <v>15.1</v>
      </c>
      <c r="E132" s="14"/>
    </row>
    <row r="133" spans="1:5" s="3" customFormat="1" ht="27" x14ac:dyDescent="0.25">
      <c r="A133" s="132"/>
      <c r="B133" s="39" t="s">
        <v>45</v>
      </c>
      <c r="C133" s="10" t="s">
        <v>28</v>
      </c>
      <c r="D133" s="40">
        <f t="shared" ref="D133:E133" si="35">SUM(D134:D135)</f>
        <v>25.9</v>
      </c>
      <c r="E133" s="28">
        <f t="shared" si="35"/>
        <v>0</v>
      </c>
    </row>
    <row r="134" spans="1:5" s="3" customFormat="1" ht="12.75" customHeight="1" x14ac:dyDescent="0.25">
      <c r="A134" s="132"/>
      <c r="B134" s="18" t="s">
        <v>13</v>
      </c>
      <c r="C134" s="127"/>
      <c r="D134" s="38">
        <v>24.2</v>
      </c>
      <c r="E134" s="14"/>
    </row>
    <row r="135" spans="1:5" s="3" customFormat="1" ht="12.75" customHeight="1" x14ac:dyDescent="0.25">
      <c r="A135" s="132"/>
      <c r="B135" s="23" t="s">
        <v>19</v>
      </c>
      <c r="C135" s="121"/>
      <c r="D135" s="38">
        <v>1.7</v>
      </c>
      <c r="E135" s="14"/>
    </row>
    <row r="136" spans="1:5" s="3" customFormat="1" ht="15" customHeight="1" x14ac:dyDescent="0.25">
      <c r="A136" s="132"/>
      <c r="B136" s="44" t="s">
        <v>31</v>
      </c>
      <c r="C136" s="10" t="s">
        <v>32</v>
      </c>
      <c r="D136" s="40">
        <f t="shared" ref="D136:E136" si="36">SUM(D137)</f>
        <v>7.5</v>
      </c>
      <c r="E136" s="28">
        <f t="shared" si="36"/>
        <v>0</v>
      </c>
    </row>
    <row r="137" spans="1:5" s="3" customFormat="1" ht="12.75" customHeight="1" x14ac:dyDescent="0.25">
      <c r="A137" s="132"/>
      <c r="B137" s="36" t="s">
        <v>13</v>
      </c>
      <c r="C137" s="37"/>
      <c r="D137" s="38">
        <v>7.5</v>
      </c>
      <c r="E137" s="41"/>
    </row>
    <row r="138" spans="1:5" s="3" customFormat="1" ht="18" customHeight="1" x14ac:dyDescent="0.25">
      <c r="A138" s="128" t="s">
        <v>63</v>
      </c>
      <c r="B138" s="42" t="s">
        <v>64</v>
      </c>
      <c r="C138" s="32"/>
      <c r="D138" s="33">
        <f t="shared" ref="D138:E138" si="37">SUM(D139+D141+D144)</f>
        <v>40.299999999999997</v>
      </c>
      <c r="E138" s="34">
        <f t="shared" si="37"/>
        <v>0</v>
      </c>
    </row>
    <row r="139" spans="1:5" s="3" customFormat="1" ht="15" customHeight="1" x14ac:dyDescent="0.25">
      <c r="A139" s="128"/>
      <c r="B139" s="9" t="s">
        <v>11</v>
      </c>
      <c r="C139" s="10" t="s">
        <v>12</v>
      </c>
      <c r="D139" s="35">
        <f t="shared" ref="D139:E139" si="38">SUM(D140)</f>
        <v>10.4</v>
      </c>
      <c r="E139" s="11">
        <f t="shared" si="38"/>
        <v>0</v>
      </c>
    </row>
    <row r="140" spans="1:5" s="3" customFormat="1" ht="12.75" customHeight="1" x14ac:dyDescent="0.25">
      <c r="A140" s="128"/>
      <c r="B140" s="36" t="s">
        <v>13</v>
      </c>
      <c r="C140" s="37"/>
      <c r="D140" s="38">
        <v>10.4</v>
      </c>
      <c r="E140" s="14"/>
    </row>
    <row r="141" spans="1:5" s="3" customFormat="1" ht="27" x14ac:dyDescent="0.25">
      <c r="A141" s="128"/>
      <c r="B141" s="39" t="s">
        <v>45</v>
      </c>
      <c r="C141" s="10" t="s">
        <v>28</v>
      </c>
      <c r="D141" s="40">
        <f t="shared" ref="D141:E141" si="39">SUM(D142:D143)</f>
        <v>25.5</v>
      </c>
      <c r="E141" s="28">
        <f t="shared" si="39"/>
        <v>0</v>
      </c>
    </row>
    <row r="142" spans="1:5" s="3" customFormat="1" ht="12.75" customHeight="1" x14ac:dyDescent="0.25">
      <c r="A142" s="129"/>
      <c r="B142" s="18" t="s">
        <v>13</v>
      </c>
      <c r="C142" s="127"/>
      <c r="D142" s="38">
        <v>23</v>
      </c>
      <c r="E142" s="14"/>
    </row>
    <row r="143" spans="1:5" s="3" customFormat="1" ht="12.75" customHeight="1" x14ac:dyDescent="0.25">
      <c r="A143" s="129"/>
      <c r="B143" s="23" t="s">
        <v>19</v>
      </c>
      <c r="C143" s="130"/>
      <c r="D143" s="38">
        <v>2.5</v>
      </c>
      <c r="E143" s="14"/>
    </row>
    <row r="144" spans="1:5" s="3" customFormat="1" ht="15" customHeight="1" x14ac:dyDescent="0.25">
      <c r="A144" s="128"/>
      <c r="B144" s="44" t="s">
        <v>46</v>
      </c>
      <c r="C144" s="10" t="s">
        <v>32</v>
      </c>
      <c r="D144" s="40">
        <f t="shared" ref="D144:E144" si="40">SUM(D145)</f>
        <v>4.4000000000000004</v>
      </c>
      <c r="E144" s="28">
        <f t="shared" si="40"/>
        <v>0</v>
      </c>
    </row>
    <row r="145" spans="1:5" s="3" customFormat="1" ht="12.75" customHeight="1" x14ac:dyDescent="0.25">
      <c r="A145" s="128"/>
      <c r="B145" s="36" t="s">
        <v>13</v>
      </c>
      <c r="C145" s="37"/>
      <c r="D145" s="38">
        <v>4.4000000000000004</v>
      </c>
      <c r="E145" s="41"/>
    </row>
    <row r="146" spans="1:5" s="3" customFormat="1" ht="18" customHeight="1" x14ac:dyDescent="0.25">
      <c r="A146" s="125" t="s">
        <v>65</v>
      </c>
      <c r="B146" s="42" t="s">
        <v>66</v>
      </c>
      <c r="C146" s="32"/>
      <c r="D146" s="33">
        <f>SUM(D147+D151+D154+D149)</f>
        <v>51.8</v>
      </c>
      <c r="E146" s="34">
        <f>SUM(E147+E151+E154)</f>
        <v>0</v>
      </c>
    </row>
    <row r="147" spans="1:5" s="3" customFormat="1" ht="15" customHeight="1" x14ac:dyDescent="0.25">
      <c r="A147" s="125"/>
      <c r="B147" s="9" t="s">
        <v>11</v>
      </c>
      <c r="C147" s="10" t="s">
        <v>12</v>
      </c>
      <c r="D147" s="35">
        <f t="shared" ref="D147:E149" si="41">SUM(D148)</f>
        <v>13.8</v>
      </c>
      <c r="E147" s="11">
        <f t="shared" si="41"/>
        <v>0</v>
      </c>
    </row>
    <row r="148" spans="1:5" s="3" customFormat="1" ht="12.75" customHeight="1" x14ac:dyDescent="0.25">
      <c r="A148" s="125"/>
      <c r="B148" s="36" t="s">
        <v>13</v>
      </c>
      <c r="C148" s="37"/>
      <c r="D148" s="38">
        <v>13.8</v>
      </c>
      <c r="E148" s="14"/>
    </row>
    <row r="149" spans="1:5" s="3" customFormat="1" ht="12.75" customHeight="1" x14ac:dyDescent="0.25">
      <c r="A149" s="125"/>
      <c r="B149" s="9" t="s">
        <v>24</v>
      </c>
      <c r="C149" s="52" t="s">
        <v>25</v>
      </c>
      <c r="D149" s="35">
        <f>SUM(D150)</f>
        <v>15</v>
      </c>
      <c r="E149" s="11">
        <f t="shared" si="41"/>
        <v>0</v>
      </c>
    </row>
    <row r="150" spans="1:5" s="3" customFormat="1" ht="12.75" customHeight="1" x14ac:dyDescent="0.25">
      <c r="A150" s="125"/>
      <c r="B150" s="36" t="s">
        <v>13</v>
      </c>
      <c r="C150" s="76"/>
      <c r="D150" s="38">
        <v>15</v>
      </c>
      <c r="E150" s="14"/>
    </row>
    <row r="151" spans="1:5" s="3" customFormat="1" ht="27" x14ac:dyDescent="0.25">
      <c r="A151" s="125"/>
      <c r="B151" s="39" t="s">
        <v>45</v>
      </c>
      <c r="C151" s="10" t="s">
        <v>28</v>
      </c>
      <c r="D151" s="40">
        <f t="shared" ref="D151:E151" si="42">SUM(D152:D153)</f>
        <v>19.7</v>
      </c>
      <c r="E151" s="28">
        <f t="shared" si="42"/>
        <v>0</v>
      </c>
    </row>
    <row r="152" spans="1:5" s="3" customFormat="1" ht="12.75" customHeight="1" x14ac:dyDescent="0.25">
      <c r="A152" s="126"/>
      <c r="B152" s="18" t="s">
        <v>13</v>
      </c>
      <c r="C152" s="127"/>
      <c r="D152" s="38">
        <v>16.8</v>
      </c>
      <c r="E152" s="14"/>
    </row>
    <row r="153" spans="1:5" s="3" customFormat="1" ht="12.75" customHeight="1" x14ac:dyDescent="0.25">
      <c r="A153" s="126"/>
      <c r="B153" s="23" t="s">
        <v>19</v>
      </c>
      <c r="C153" s="121"/>
      <c r="D153" s="38">
        <v>2.9</v>
      </c>
      <c r="E153" s="14"/>
    </row>
    <row r="154" spans="1:5" s="3" customFormat="1" ht="15" customHeight="1" x14ac:dyDescent="0.25">
      <c r="A154" s="125"/>
      <c r="B154" s="44" t="s">
        <v>46</v>
      </c>
      <c r="C154" s="10" t="s">
        <v>32</v>
      </c>
      <c r="D154" s="40">
        <f t="shared" ref="D154:E154" si="43">SUM(D155)</f>
        <v>3.3</v>
      </c>
      <c r="E154" s="28">
        <f t="shared" si="43"/>
        <v>0</v>
      </c>
    </row>
    <row r="155" spans="1:5" s="3" customFormat="1" ht="12.75" customHeight="1" x14ac:dyDescent="0.25">
      <c r="A155" s="125"/>
      <c r="B155" s="36" t="s">
        <v>13</v>
      </c>
      <c r="C155" s="37"/>
      <c r="D155" s="38">
        <v>3.3</v>
      </c>
      <c r="E155" s="41"/>
    </row>
    <row r="156" spans="1:5" s="3" customFormat="1" ht="18" customHeight="1" x14ac:dyDescent="0.25">
      <c r="A156" s="116" t="s">
        <v>67</v>
      </c>
      <c r="B156" s="42" t="s">
        <v>68</v>
      </c>
      <c r="C156" s="32"/>
      <c r="D156" s="46">
        <f>SUM(D157+D159+D162)</f>
        <v>68.599999999999994</v>
      </c>
      <c r="E156" s="46">
        <f>SUM(E157+E159+E162)</f>
        <v>0</v>
      </c>
    </row>
    <row r="157" spans="1:5" s="3" customFormat="1" ht="15" customHeight="1" x14ac:dyDescent="0.25">
      <c r="A157" s="115"/>
      <c r="B157" s="9" t="s">
        <v>11</v>
      </c>
      <c r="C157" s="10" t="s">
        <v>12</v>
      </c>
      <c r="D157" s="35">
        <f t="shared" ref="D157:E157" si="44">SUM(D158)</f>
        <v>24.3</v>
      </c>
      <c r="E157" s="11">
        <f t="shared" si="44"/>
        <v>0</v>
      </c>
    </row>
    <row r="158" spans="1:5" s="3" customFormat="1" ht="12.75" customHeight="1" x14ac:dyDescent="0.25">
      <c r="A158" s="115"/>
      <c r="B158" s="36" t="s">
        <v>13</v>
      </c>
      <c r="C158" s="37"/>
      <c r="D158" s="38">
        <v>24.3</v>
      </c>
      <c r="E158" s="14"/>
    </row>
    <row r="159" spans="1:5" s="3" customFormat="1" ht="27" x14ac:dyDescent="0.25">
      <c r="A159" s="115"/>
      <c r="B159" s="39" t="s">
        <v>27</v>
      </c>
      <c r="C159" s="10" t="s">
        <v>28</v>
      </c>
      <c r="D159" s="40">
        <f t="shared" ref="D159:E159" si="45">SUM(D160:D161)</f>
        <v>37.299999999999997</v>
      </c>
      <c r="E159" s="28">
        <f t="shared" si="45"/>
        <v>0</v>
      </c>
    </row>
    <row r="160" spans="1:5" s="3" customFormat="1" ht="12.75" customHeight="1" x14ac:dyDescent="0.25">
      <c r="A160" s="115"/>
      <c r="B160" s="18" t="s">
        <v>13</v>
      </c>
      <c r="C160" s="127"/>
      <c r="D160" s="38">
        <v>32.299999999999997</v>
      </c>
      <c r="E160" s="14"/>
    </row>
    <row r="161" spans="1:5" s="3" customFormat="1" ht="12.75" customHeight="1" x14ac:dyDescent="0.25">
      <c r="A161" s="115"/>
      <c r="B161" s="23" t="s">
        <v>19</v>
      </c>
      <c r="C161" s="121"/>
      <c r="D161" s="38">
        <v>5</v>
      </c>
      <c r="E161" s="14"/>
    </row>
    <row r="162" spans="1:5" s="3" customFormat="1" ht="15" customHeight="1" x14ac:dyDescent="0.25">
      <c r="A162" s="115"/>
      <c r="B162" s="44" t="s">
        <v>46</v>
      </c>
      <c r="C162" s="10" t="s">
        <v>32</v>
      </c>
      <c r="D162" s="40">
        <f t="shared" ref="D162:E162" si="46">SUM(D163)</f>
        <v>7</v>
      </c>
      <c r="E162" s="28">
        <f t="shared" si="46"/>
        <v>0</v>
      </c>
    </row>
    <row r="163" spans="1:5" s="3" customFormat="1" ht="12.75" customHeight="1" x14ac:dyDescent="0.25">
      <c r="A163" s="115"/>
      <c r="B163" s="36" t="s">
        <v>13</v>
      </c>
      <c r="C163" s="37"/>
      <c r="D163" s="38">
        <v>7</v>
      </c>
      <c r="E163" s="41"/>
    </row>
    <row r="164" spans="1:5" s="3" customFormat="1" ht="18" customHeight="1" x14ac:dyDescent="0.25">
      <c r="A164" s="125" t="s">
        <v>69</v>
      </c>
      <c r="B164" s="47" t="s">
        <v>70</v>
      </c>
      <c r="C164" s="43"/>
      <c r="D164" s="33">
        <f t="shared" ref="D164:E164" si="47">SUM(D166:D167)</f>
        <v>1349.5</v>
      </c>
      <c r="E164" s="34">
        <f t="shared" si="47"/>
        <v>1249.2</v>
      </c>
    </row>
    <row r="165" spans="1:5" s="3" customFormat="1" ht="15" customHeight="1" x14ac:dyDescent="0.25">
      <c r="A165" s="126"/>
      <c r="B165" s="9" t="s">
        <v>11</v>
      </c>
      <c r="C165" s="10" t="s">
        <v>12</v>
      </c>
      <c r="D165" s="35">
        <f t="shared" ref="D165:E165" si="48">SUM(D166:D167)</f>
        <v>1349.5</v>
      </c>
      <c r="E165" s="11">
        <f t="shared" si="48"/>
        <v>1249.2</v>
      </c>
    </row>
    <row r="166" spans="1:5" s="3" customFormat="1" ht="12.75" customHeight="1" x14ac:dyDescent="0.25">
      <c r="A166" s="126"/>
      <c r="B166" s="29" t="s">
        <v>17</v>
      </c>
      <c r="C166" s="127"/>
      <c r="D166" s="38">
        <v>1299.8</v>
      </c>
      <c r="E166" s="14">
        <v>1206</v>
      </c>
    </row>
    <row r="167" spans="1:5" s="3" customFormat="1" ht="12.75" customHeight="1" x14ac:dyDescent="0.25">
      <c r="A167" s="126"/>
      <c r="B167" s="23" t="s">
        <v>13</v>
      </c>
      <c r="C167" s="121"/>
      <c r="D167" s="48">
        <v>49.7</v>
      </c>
      <c r="E167" s="49">
        <v>43.2</v>
      </c>
    </row>
    <row r="168" spans="1:5" s="3" customFormat="1" ht="18" customHeight="1" x14ac:dyDescent="0.25">
      <c r="A168" s="125" t="s">
        <v>71</v>
      </c>
      <c r="B168" s="31" t="s">
        <v>72</v>
      </c>
      <c r="C168" s="50"/>
      <c r="D168" s="51">
        <f>SUM(D169)</f>
        <v>1722.5</v>
      </c>
      <c r="E168" s="51">
        <f>SUM(E169)</f>
        <v>1455.6</v>
      </c>
    </row>
    <row r="169" spans="1:5" s="3" customFormat="1" ht="27" x14ac:dyDescent="0.25">
      <c r="A169" s="126"/>
      <c r="B169" s="24" t="s">
        <v>73</v>
      </c>
      <c r="C169" s="52" t="s">
        <v>21</v>
      </c>
      <c r="D169" s="53">
        <f>SUM(D170:D175)</f>
        <v>1722.5</v>
      </c>
      <c r="E169" s="54">
        <f>SUM(E170:E175)</f>
        <v>1455.6</v>
      </c>
    </row>
    <row r="170" spans="1:5" s="3" customFormat="1" ht="12.75" customHeight="1" x14ac:dyDescent="0.25">
      <c r="A170" s="126"/>
      <c r="B170" s="18" t="s">
        <v>23</v>
      </c>
      <c r="C170" s="133"/>
      <c r="D170" s="55">
        <v>1044.8</v>
      </c>
      <c r="E170" s="55">
        <v>1009.1</v>
      </c>
    </row>
    <row r="171" spans="1:5" s="3" customFormat="1" ht="12.75" customHeight="1" x14ac:dyDescent="0.25">
      <c r="A171" s="126"/>
      <c r="B171" s="29" t="s">
        <v>17</v>
      </c>
      <c r="C171" s="133"/>
      <c r="D171" s="56">
        <v>39</v>
      </c>
      <c r="E171" s="55"/>
    </row>
    <row r="172" spans="1:5" s="3" customFormat="1" ht="12.75" customHeight="1" x14ac:dyDescent="0.25">
      <c r="A172" s="126"/>
      <c r="B172" s="21" t="s">
        <v>18</v>
      </c>
      <c r="C172" s="133"/>
      <c r="D172" s="56">
        <v>11.6</v>
      </c>
      <c r="E172" s="55">
        <v>11.3</v>
      </c>
    </row>
    <row r="173" spans="1:5" s="3" customFormat="1" ht="12.75" customHeight="1" x14ac:dyDescent="0.25">
      <c r="A173" s="126"/>
      <c r="B173" s="21" t="s">
        <v>151</v>
      </c>
      <c r="C173" s="133"/>
      <c r="D173" s="56">
        <v>0.4</v>
      </c>
      <c r="E173" s="55"/>
    </row>
    <row r="174" spans="1:5" s="3" customFormat="1" ht="12.75" customHeight="1" x14ac:dyDescent="0.25">
      <c r="A174" s="126"/>
      <c r="B174" s="21" t="s">
        <v>13</v>
      </c>
      <c r="C174" s="133"/>
      <c r="D174" s="55">
        <v>624</v>
      </c>
      <c r="E174" s="55">
        <v>435.2</v>
      </c>
    </row>
    <row r="175" spans="1:5" s="3" customFormat="1" ht="12.75" customHeight="1" x14ac:dyDescent="0.25">
      <c r="A175" s="126"/>
      <c r="B175" s="23" t="s">
        <v>19</v>
      </c>
      <c r="C175" s="134"/>
      <c r="D175" s="55">
        <v>2.7</v>
      </c>
      <c r="E175" s="55"/>
    </row>
    <row r="176" spans="1:5" s="3" customFormat="1" ht="18" customHeight="1" x14ac:dyDescent="0.25">
      <c r="A176" s="125" t="s">
        <v>74</v>
      </c>
      <c r="B176" s="31" t="s">
        <v>75</v>
      </c>
      <c r="C176" s="50"/>
      <c r="D176" s="57">
        <f>SUM(D177)</f>
        <v>1633.9</v>
      </c>
      <c r="E176" s="57">
        <f>SUM(E177)</f>
        <v>1339.8</v>
      </c>
    </row>
    <row r="177" spans="1:5" s="3" customFormat="1" ht="27" x14ac:dyDescent="0.25">
      <c r="A177" s="126"/>
      <c r="B177" s="24" t="s">
        <v>73</v>
      </c>
      <c r="C177" s="52" t="s">
        <v>21</v>
      </c>
      <c r="D177" s="53">
        <f>SUM(D178:D181)</f>
        <v>1633.9</v>
      </c>
      <c r="E177" s="54">
        <f>SUM(E178:E181)</f>
        <v>1339.8</v>
      </c>
    </row>
    <row r="178" spans="1:5" s="3" customFormat="1" ht="12.75" customHeight="1" x14ac:dyDescent="0.25">
      <c r="A178" s="126"/>
      <c r="B178" s="21" t="s">
        <v>23</v>
      </c>
      <c r="C178" s="133"/>
      <c r="D178" s="58">
        <v>904</v>
      </c>
      <c r="E178" s="59">
        <v>873.4</v>
      </c>
    </row>
    <row r="179" spans="1:5" s="3" customFormat="1" ht="12.75" customHeight="1" x14ac:dyDescent="0.25">
      <c r="A179" s="126"/>
      <c r="B179" s="29" t="s">
        <v>17</v>
      </c>
      <c r="C179" s="133"/>
      <c r="D179" s="56">
        <v>34</v>
      </c>
      <c r="E179" s="59"/>
    </row>
    <row r="180" spans="1:5" s="3" customFormat="1" ht="12.75" customHeight="1" x14ac:dyDescent="0.25">
      <c r="A180" s="126"/>
      <c r="B180" s="21" t="s">
        <v>13</v>
      </c>
      <c r="C180" s="133"/>
      <c r="D180" s="58">
        <v>678.5</v>
      </c>
      <c r="E180" s="59">
        <v>466.4</v>
      </c>
    </row>
    <row r="181" spans="1:5" s="3" customFormat="1" ht="12.75" customHeight="1" x14ac:dyDescent="0.25">
      <c r="A181" s="126"/>
      <c r="B181" s="23" t="s">
        <v>19</v>
      </c>
      <c r="C181" s="134"/>
      <c r="D181" s="60">
        <v>17.399999999999999</v>
      </c>
      <c r="E181" s="61"/>
    </row>
    <row r="182" spans="1:5" s="3" customFormat="1" ht="18" customHeight="1" x14ac:dyDescent="0.25">
      <c r="A182" s="117" t="s">
        <v>76</v>
      </c>
      <c r="B182" s="31" t="s">
        <v>77</v>
      </c>
      <c r="C182" s="62"/>
      <c r="D182" s="63">
        <f>SUM(D183)</f>
        <v>2243.7999999999997</v>
      </c>
      <c r="E182" s="63">
        <f>SUM(E183)</f>
        <v>1872</v>
      </c>
    </row>
    <row r="183" spans="1:5" s="3" customFormat="1" ht="27" x14ac:dyDescent="0.25">
      <c r="A183" s="115"/>
      <c r="B183" s="24" t="s">
        <v>73</v>
      </c>
      <c r="C183" s="52" t="s">
        <v>21</v>
      </c>
      <c r="D183" s="53">
        <f>SUM(D184:D190)</f>
        <v>2243.7999999999997</v>
      </c>
      <c r="E183" s="54">
        <f>SUM(E184:E190)</f>
        <v>1872</v>
      </c>
    </row>
    <row r="184" spans="1:5" s="3" customFormat="1" ht="12.75" customHeight="1" x14ac:dyDescent="0.25">
      <c r="A184" s="115"/>
      <c r="B184" s="21" t="s">
        <v>23</v>
      </c>
      <c r="C184" s="133"/>
      <c r="D184" s="58">
        <v>1069.3</v>
      </c>
      <c r="E184" s="59">
        <v>1034.7</v>
      </c>
    </row>
    <row r="185" spans="1:5" s="3" customFormat="1" ht="12.75" customHeight="1" x14ac:dyDescent="0.25">
      <c r="A185" s="115"/>
      <c r="B185" s="21" t="s">
        <v>42</v>
      </c>
      <c r="C185" s="133"/>
      <c r="D185" s="14">
        <v>29.1</v>
      </c>
      <c r="E185" s="99">
        <v>28.5</v>
      </c>
    </row>
    <row r="186" spans="1:5" s="3" customFormat="1" ht="12.75" customHeight="1" x14ac:dyDescent="0.25">
      <c r="A186" s="115"/>
      <c r="B186" s="29" t="s">
        <v>17</v>
      </c>
      <c r="C186" s="133"/>
      <c r="D186" s="56">
        <v>38</v>
      </c>
      <c r="E186" s="59"/>
    </row>
    <row r="187" spans="1:5" s="3" customFormat="1" ht="12.75" customHeight="1" x14ac:dyDescent="0.25">
      <c r="A187" s="115"/>
      <c r="B187" s="21" t="s">
        <v>33</v>
      </c>
      <c r="C187" s="133"/>
      <c r="D187" s="103">
        <v>0.7</v>
      </c>
      <c r="E187" s="104">
        <v>0.1</v>
      </c>
    </row>
    <row r="188" spans="1:5" s="3" customFormat="1" ht="12.75" customHeight="1" x14ac:dyDescent="0.25">
      <c r="A188" s="115"/>
      <c r="B188" s="21" t="s">
        <v>151</v>
      </c>
      <c r="C188" s="133"/>
      <c r="D188" s="56">
        <v>0.1</v>
      </c>
      <c r="E188" s="14"/>
    </row>
    <row r="189" spans="1:5" s="3" customFormat="1" ht="12.75" customHeight="1" x14ac:dyDescent="0.25">
      <c r="A189" s="115"/>
      <c r="B189" s="21" t="s">
        <v>13</v>
      </c>
      <c r="C189" s="133"/>
      <c r="D189" s="100">
        <v>1070.4000000000001</v>
      </c>
      <c r="E189" s="105">
        <v>808.7</v>
      </c>
    </row>
    <row r="190" spans="1:5" s="3" customFormat="1" ht="12.75" customHeight="1" x14ac:dyDescent="0.25">
      <c r="A190" s="115"/>
      <c r="B190" s="23" t="s">
        <v>19</v>
      </c>
      <c r="C190" s="134"/>
      <c r="D190" s="60">
        <v>36.200000000000003</v>
      </c>
      <c r="E190" s="64"/>
    </row>
    <row r="191" spans="1:5" s="3" customFormat="1" ht="18" customHeight="1" x14ac:dyDescent="0.25">
      <c r="A191" s="117" t="s">
        <v>78</v>
      </c>
      <c r="B191" s="65" t="s">
        <v>79</v>
      </c>
      <c r="C191" s="62"/>
      <c r="D191" s="63">
        <f>SUM(D192)</f>
        <v>2450.1999999999998</v>
      </c>
      <c r="E191" s="63">
        <f>SUM(E192)</f>
        <v>1951.3</v>
      </c>
    </row>
    <row r="192" spans="1:5" s="3" customFormat="1" ht="27" x14ac:dyDescent="0.25">
      <c r="A192" s="116"/>
      <c r="B192" s="24" t="s">
        <v>73</v>
      </c>
      <c r="C192" s="52" t="s">
        <v>21</v>
      </c>
      <c r="D192" s="53">
        <f>SUM(D193:D198)</f>
        <v>2450.1999999999998</v>
      </c>
      <c r="E192" s="54">
        <f>SUM(E193:E198)</f>
        <v>1951.3</v>
      </c>
    </row>
    <row r="193" spans="1:5" s="3" customFormat="1" ht="12.75" customHeight="1" x14ac:dyDescent="0.25">
      <c r="A193" s="116"/>
      <c r="B193" s="21" t="s">
        <v>23</v>
      </c>
      <c r="C193" s="133"/>
      <c r="D193" s="101">
        <v>1412.2</v>
      </c>
      <c r="E193" s="59">
        <v>1364.5</v>
      </c>
    </row>
    <row r="194" spans="1:5" s="3" customFormat="1" ht="12.75" customHeight="1" x14ac:dyDescent="0.25">
      <c r="A194" s="116"/>
      <c r="B194" s="29" t="s">
        <v>17</v>
      </c>
      <c r="C194" s="133"/>
      <c r="D194" s="56">
        <v>73</v>
      </c>
      <c r="E194" s="59"/>
    </row>
    <row r="195" spans="1:5" s="3" customFormat="1" ht="12.75" customHeight="1" x14ac:dyDescent="0.25">
      <c r="A195" s="116"/>
      <c r="B195" s="21" t="s">
        <v>18</v>
      </c>
      <c r="C195" s="133"/>
      <c r="D195" s="106">
        <v>31.8</v>
      </c>
      <c r="E195" s="59">
        <v>18.100000000000001</v>
      </c>
    </row>
    <row r="196" spans="1:5" s="3" customFormat="1" ht="12.75" customHeight="1" x14ac:dyDescent="0.25">
      <c r="A196" s="116"/>
      <c r="B196" s="21" t="s">
        <v>151</v>
      </c>
      <c r="C196" s="133"/>
      <c r="D196" s="56">
        <v>0.5</v>
      </c>
      <c r="E196" s="99"/>
    </row>
    <row r="197" spans="1:5" s="3" customFormat="1" ht="12.75" customHeight="1" x14ac:dyDescent="0.25">
      <c r="A197" s="116"/>
      <c r="B197" s="21" t="s">
        <v>13</v>
      </c>
      <c r="C197" s="133"/>
      <c r="D197" s="100">
        <v>927.6</v>
      </c>
      <c r="E197" s="59">
        <v>568.70000000000005</v>
      </c>
    </row>
    <row r="198" spans="1:5" s="3" customFormat="1" ht="12.75" customHeight="1" x14ac:dyDescent="0.25">
      <c r="A198" s="116"/>
      <c r="B198" s="23" t="s">
        <v>19</v>
      </c>
      <c r="C198" s="134"/>
      <c r="D198" s="60">
        <v>5.0999999999999996</v>
      </c>
      <c r="E198" s="64"/>
    </row>
    <row r="199" spans="1:5" s="3" customFormat="1" ht="18" customHeight="1" x14ac:dyDescent="0.25">
      <c r="A199" s="135" t="s">
        <v>80</v>
      </c>
      <c r="B199" s="31" t="s">
        <v>81</v>
      </c>
      <c r="C199" s="62"/>
      <c r="D199" s="63">
        <f>SUM(D200)</f>
        <v>1793</v>
      </c>
      <c r="E199" s="63">
        <f>SUM(E200)</f>
        <v>1452.1</v>
      </c>
    </row>
    <row r="200" spans="1:5" s="3" customFormat="1" ht="27" x14ac:dyDescent="0.25">
      <c r="A200" s="136"/>
      <c r="B200" s="24" t="s">
        <v>73</v>
      </c>
      <c r="C200" s="52" t="s">
        <v>21</v>
      </c>
      <c r="D200" s="53">
        <f>SUM(D201:D205)</f>
        <v>1793</v>
      </c>
      <c r="E200" s="54">
        <f>SUM(E201:E205)</f>
        <v>1452.1</v>
      </c>
    </row>
    <row r="201" spans="1:5" s="3" customFormat="1" ht="12.75" customHeight="1" x14ac:dyDescent="0.25">
      <c r="A201" s="136"/>
      <c r="B201" s="67" t="s">
        <v>23</v>
      </c>
      <c r="C201" s="133"/>
      <c r="D201" s="58">
        <v>943.2</v>
      </c>
      <c r="E201" s="59">
        <v>911.5</v>
      </c>
    </row>
    <row r="202" spans="1:5" s="3" customFormat="1" ht="12.75" customHeight="1" x14ac:dyDescent="0.25">
      <c r="A202" s="136"/>
      <c r="B202" s="29" t="s">
        <v>17</v>
      </c>
      <c r="C202" s="133"/>
      <c r="D202" s="56">
        <v>52</v>
      </c>
      <c r="E202" s="59"/>
    </row>
    <row r="203" spans="1:5" s="3" customFormat="1" ht="12.75" customHeight="1" x14ac:dyDescent="0.25">
      <c r="A203" s="136"/>
      <c r="B203" s="67" t="s">
        <v>18</v>
      </c>
      <c r="C203" s="133"/>
      <c r="D203" s="66">
        <v>7.6</v>
      </c>
      <c r="E203" s="59">
        <v>4.5</v>
      </c>
    </row>
    <row r="204" spans="1:5" s="3" customFormat="1" ht="12.75" customHeight="1" x14ac:dyDescent="0.25">
      <c r="A204" s="136"/>
      <c r="B204" s="67" t="s">
        <v>13</v>
      </c>
      <c r="C204" s="133"/>
      <c r="D204" s="58">
        <v>773.7</v>
      </c>
      <c r="E204" s="59">
        <v>536.1</v>
      </c>
    </row>
    <row r="205" spans="1:5" s="3" customFormat="1" ht="12.75" customHeight="1" x14ac:dyDescent="0.25">
      <c r="A205" s="136"/>
      <c r="B205" s="68" t="s">
        <v>19</v>
      </c>
      <c r="C205" s="134"/>
      <c r="D205" s="60">
        <v>16.5</v>
      </c>
      <c r="E205" s="64"/>
    </row>
    <row r="206" spans="1:5" s="3" customFormat="1" ht="18" customHeight="1" x14ac:dyDescent="0.25">
      <c r="A206" s="117" t="s">
        <v>82</v>
      </c>
      <c r="B206" s="65" t="s">
        <v>83</v>
      </c>
      <c r="C206" s="62"/>
      <c r="D206" s="63">
        <f>SUM(D207)</f>
        <v>3074.8999999999992</v>
      </c>
      <c r="E206" s="63">
        <f>SUM(E207)</f>
        <v>2583.2000000000003</v>
      </c>
    </row>
    <row r="207" spans="1:5" s="3" customFormat="1" ht="27" x14ac:dyDescent="0.25">
      <c r="A207" s="115"/>
      <c r="B207" s="24" t="s">
        <v>73</v>
      </c>
      <c r="C207" s="52" t="s">
        <v>21</v>
      </c>
      <c r="D207" s="53">
        <f>SUM(D208:D213)</f>
        <v>3074.8999999999992</v>
      </c>
      <c r="E207" s="54">
        <f>SUM(E208:E213)</f>
        <v>2583.2000000000003</v>
      </c>
    </row>
    <row r="208" spans="1:5" s="3" customFormat="1" ht="12.75" customHeight="1" x14ac:dyDescent="0.25">
      <c r="A208" s="115"/>
      <c r="B208" s="21" t="s">
        <v>23</v>
      </c>
      <c r="C208" s="133"/>
      <c r="D208" s="101">
        <v>2062.1999999999998</v>
      </c>
      <c r="E208" s="59">
        <v>1983.4</v>
      </c>
    </row>
    <row r="209" spans="1:5" s="3" customFormat="1" ht="12.75" customHeight="1" x14ac:dyDescent="0.25">
      <c r="A209" s="115"/>
      <c r="B209" s="21" t="s">
        <v>42</v>
      </c>
      <c r="C209" s="133"/>
      <c r="D209" s="14">
        <v>134.69999999999999</v>
      </c>
      <c r="E209" s="99">
        <v>131.6</v>
      </c>
    </row>
    <row r="210" spans="1:5" s="3" customFormat="1" ht="12.75" customHeight="1" x14ac:dyDescent="0.25">
      <c r="A210" s="115"/>
      <c r="B210" s="29" t="s">
        <v>17</v>
      </c>
      <c r="C210" s="133"/>
      <c r="D210" s="56">
        <v>68</v>
      </c>
      <c r="E210" s="59"/>
    </row>
    <row r="211" spans="1:5" s="3" customFormat="1" ht="12.75" customHeight="1" x14ac:dyDescent="0.25">
      <c r="A211" s="115"/>
      <c r="B211" s="21" t="s">
        <v>18</v>
      </c>
      <c r="C211" s="133"/>
      <c r="D211" s="66">
        <v>23.2</v>
      </c>
      <c r="E211" s="59">
        <v>22.9</v>
      </c>
    </row>
    <row r="212" spans="1:5" s="3" customFormat="1" ht="12.75" customHeight="1" x14ac:dyDescent="0.25">
      <c r="A212" s="115"/>
      <c r="B212" s="21" t="s">
        <v>13</v>
      </c>
      <c r="C212" s="133"/>
      <c r="D212" s="58">
        <v>783.2</v>
      </c>
      <c r="E212" s="59">
        <v>445.3</v>
      </c>
    </row>
    <row r="213" spans="1:5" s="3" customFormat="1" ht="12.75" customHeight="1" x14ac:dyDescent="0.25">
      <c r="A213" s="115"/>
      <c r="B213" s="23" t="s">
        <v>19</v>
      </c>
      <c r="C213" s="134"/>
      <c r="D213" s="60">
        <v>3.6</v>
      </c>
      <c r="E213" s="64"/>
    </row>
    <row r="214" spans="1:5" s="3" customFormat="1" ht="18" customHeight="1" x14ac:dyDescent="0.25">
      <c r="A214" s="135" t="s">
        <v>84</v>
      </c>
      <c r="B214" s="31" t="s">
        <v>85</v>
      </c>
      <c r="C214" s="62"/>
      <c r="D214" s="63">
        <f>SUM(D215)</f>
        <v>912.8</v>
      </c>
      <c r="E214" s="63">
        <f>SUM(E215)</f>
        <v>778.7</v>
      </c>
    </row>
    <row r="215" spans="1:5" s="3" customFormat="1" ht="27" x14ac:dyDescent="0.25">
      <c r="A215" s="136"/>
      <c r="B215" s="24" t="s">
        <v>73</v>
      </c>
      <c r="C215" s="52" t="s">
        <v>21</v>
      </c>
      <c r="D215" s="53">
        <f>SUM(D216:D219)</f>
        <v>912.8</v>
      </c>
      <c r="E215" s="54">
        <f>SUM(E216:E219)</f>
        <v>778.7</v>
      </c>
    </row>
    <row r="216" spans="1:5" s="3" customFormat="1" ht="12.75" customHeight="1" x14ac:dyDescent="0.25">
      <c r="A216" s="136"/>
      <c r="B216" s="67" t="s">
        <v>23</v>
      </c>
      <c r="C216" s="133"/>
      <c r="D216" s="58">
        <v>432.4</v>
      </c>
      <c r="E216" s="59">
        <v>417.8</v>
      </c>
    </row>
    <row r="217" spans="1:5" s="3" customFormat="1" ht="12.75" customHeight="1" x14ac:dyDescent="0.25">
      <c r="A217" s="136"/>
      <c r="B217" s="29" t="s">
        <v>17</v>
      </c>
      <c r="C217" s="133"/>
      <c r="D217" s="56">
        <v>16.399999999999999</v>
      </c>
      <c r="E217" s="59"/>
    </row>
    <row r="218" spans="1:5" s="3" customFormat="1" ht="12.75" customHeight="1" x14ac:dyDescent="0.25">
      <c r="A218" s="136"/>
      <c r="B218" s="67" t="s">
        <v>13</v>
      </c>
      <c r="C218" s="133"/>
      <c r="D218" s="58">
        <v>441</v>
      </c>
      <c r="E218" s="59">
        <v>360.9</v>
      </c>
    </row>
    <row r="219" spans="1:5" s="3" customFormat="1" ht="12.75" customHeight="1" x14ac:dyDescent="0.25">
      <c r="A219" s="136"/>
      <c r="B219" s="68" t="s">
        <v>19</v>
      </c>
      <c r="C219" s="134"/>
      <c r="D219" s="60">
        <v>23</v>
      </c>
      <c r="E219" s="64"/>
    </row>
    <row r="220" spans="1:5" s="3" customFormat="1" ht="18" customHeight="1" x14ac:dyDescent="0.25">
      <c r="A220" s="125" t="s">
        <v>86</v>
      </c>
      <c r="B220" s="65" t="s">
        <v>87</v>
      </c>
      <c r="C220" s="62"/>
      <c r="D220" s="63">
        <f>SUM(D221)</f>
        <v>1441.9</v>
      </c>
      <c r="E220" s="63">
        <f>SUM(E221)</f>
        <v>1197.0999999999999</v>
      </c>
    </row>
    <row r="221" spans="1:5" s="3" customFormat="1" ht="27" x14ac:dyDescent="0.25">
      <c r="A221" s="126"/>
      <c r="B221" s="24" t="s">
        <v>73</v>
      </c>
      <c r="C221" s="52" t="s">
        <v>21</v>
      </c>
      <c r="D221" s="53">
        <f>SUM(D222:D227)</f>
        <v>1441.9</v>
      </c>
      <c r="E221" s="54">
        <f>SUM(E222:E227)</f>
        <v>1197.0999999999999</v>
      </c>
    </row>
    <row r="222" spans="1:5" s="3" customFormat="1" ht="12.75" customHeight="1" x14ac:dyDescent="0.25">
      <c r="A222" s="126"/>
      <c r="B222" s="21" t="s">
        <v>23</v>
      </c>
      <c r="C222" s="133"/>
      <c r="D222" s="58">
        <v>765</v>
      </c>
      <c r="E222" s="59">
        <v>742</v>
      </c>
    </row>
    <row r="223" spans="1:5" s="3" customFormat="1" ht="12.75" customHeight="1" x14ac:dyDescent="0.25">
      <c r="A223" s="126"/>
      <c r="B223" s="29" t="s">
        <v>17</v>
      </c>
      <c r="C223" s="133"/>
      <c r="D223" s="58">
        <v>31</v>
      </c>
      <c r="E223" s="59"/>
    </row>
    <row r="224" spans="1:5" s="3" customFormat="1" ht="12.75" customHeight="1" x14ac:dyDescent="0.25">
      <c r="A224" s="126"/>
      <c r="B224" s="21" t="s">
        <v>18</v>
      </c>
      <c r="C224" s="133"/>
      <c r="D224" s="58">
        <v>7.6</v>
      </c>
      <c r="E224" s="59">
        <v>4.5</v>
      </c>
    </row>
    <row r="225" spans="1:5" s="3" customFormat="1" ht="12.75" customHeight="1" x14ac:dyDescent="0.25">
      <c r="A225" s="126"/>
      <c r="B225" s="21" t="s">
        <v>151</v>
      </c>
      <c r="C225" s="133"/>
      <c r="D225" s="58">
        <v>0.4</v>
      </c>
      <c r="E225" s="59"/>
    </row>
    <row r="226" spans="1:5" s="3" customFormat="1" ht="12.75" customHeight="1" x14ac:dyDescent="0.25">
      <c r="A226" s="126"/>
      <c r="B226" s="21" t="s">
        <v>13</v>
      </c>
      <c r="C226" s="133"/>
      <c r="D226" s="58">
        <v>611.9</v>
      </c>
      <c r="E226" s="59">
        <v>450.6</v>
      </c>
    </row>
    <row r="227" spans="1:5" s="3" customFormat="1" ht="12.75" customHeight="1" x14ac:dyDescent="0.25">
      <c r="A227" s="116"/>
      <c r="B227" s="23" t="s">
        <v>19</v>
      </c>
      <c r="C227" s="134"/>
      <c r="D227" s="60">
        <v>26</v>
      </c>
      <c r="E227" s="61"/>
    </row>
    <row r="228" spans="1:5" s="3" customFormat="1" ht="18" customHeight="1" x14ac:dyDescent="0.25">
      <c r="A228" s="137" t="s">
        <v>88</v>
      </c>
      <c r="B228" s="65" t="s">
        <v>89</v>
      </c>
      <c r="C228" s="62"/>
      <c r="D228" s="63">
        <f>SUM(D229)</f>
        <v>1258.2</v>
      </c>
      <c r="E228" s="63">
        <f>SUM(E229)</f>
        <v>1010.9</v>
      </c>
    </row>
    <row r="229" spans="1:5" s="3" customFormat="1" ht="27" x14ac:dyDescent="0.25">
      <c r="A229" s="136"/>
      <c r="B229" s="24" t="s">
        <v>73</v>
      </c>
      <c r="C229" s="52" t="s">
        <v>21</v>
      </c>
      <c r="D229" s="53">
        <f>SUM(D230:D234)</f>
        <v>1258.2</v>
      </c>
      <c r="E229" s="54">
        <f>SUM(E230:E234)</f>
        <v>1010.9</v>
      </c>
    </row>
    <row r="230" spans="1:5" s="3" customFormat="1" ht="12.75" customHeight="1" x14ac:dyDescent="0.25">
      <c r="A230" s="136"/>
      <c r="B230" s="67" t="s">
        <v>23</v>
      </c>
      <c r="C230" s="133"/>
      <c r="D230" s="58">
        <v>729.8</v>
      </c>
      <c r="E230" s="59">
        <v>705.9</v>
      </c>
    </row>
    <row r="231" spans="1:5" s="3" customFormat="1" ht="12.75" customHeight="1" x14ac:dyDescent="0.25">
      <c r="A231" s="136"/>
      <c r="B231" s="29" t="s">
        <v>17</v>
      </c>
      <c r="C231" s="133"/>
      <c r="D231" s="58">
        <v>32</v>
      </c>
      <c r="E231" s="59"/>
    </row>
    <row r="232" spans="1:5" s="3" customFormat="1" ht="12.75" customHeight="1" x14ac:dyDescent="0.25">
      <c r="A232" s="136"/>
      <c r="B232" s="67" t="s">
        <v>151</v>
      </c>
      <c r="C232" s="133"/>
      <c r="D232" s="58">
        <v>4.8</v>
      </c>
      <c r="E232" s="59"/>
    </row>
    <row r="233" spans="1:5" s="3" customFormat="1" ht="12.75" customHeight="1" x14ac:dyDescent="0.25">
      <c r="A233" s="136"/>
      <c r="B233" s="67" t="s">
        <v>13</v>
      </c>
      <c r="C233" s="133"/>
      <c r="D233" s="69">
        <v>460.2</v>
      </c>
      <c r="E233" s="70">
        <v>305</v>
      </c>
    </row>
    <row r="234" spans="1:5" s="3" customFormat="1" ht="12.75" customHeight="1" x14ac:dyDescent="0.25">
      <c r="A234" s="136"/>
      <c r="B234" s="68" t="s">
        <v>19</v>
      </c>
      <c r="C234" s="134"/>
      <c r="D234" s="60">
        <v>31.4</v>
      </c>
      <c r="E234" s="61"/>
    </row>
    <row r="235" spans="1:5" s="3" customFormat="1" ht="18" customHeight="1" x14ac:dyDescent="0.25">
      <c r="A235" s="138" t="s">
        <v>90</v>
      </c>
      <c r="B235" s="31" t="s">
        <v>91</v>
      </c>
      <c r="C235" s="62"/>
      <c r="D235" s="63">
        <f>SUM(D236)</f>
        <v>1012.0999999999999</v>
      </c>
      <c r="E235" s="63">
        <f>SUM(E236)</f>
        <v>829.69999999999993</v>
      </c>
    </row>
    <row r="236" spans="1:5" s="3" customFormat="1" ht="27" x14ac:dyDescent="0.25">
      <c r="A236" s="139"/>
      <c r="B236" s="24" t="s">
        <v>73</v>
      </c>
      <c r="C236" s="52" t="s">
        <v>21</v>
      </c>
      <c r="D236" s="53">
        <f>SUM(D237:D240)</f>
        <v>1012.0999999999999</v>
      </c>
      <c r="E236" s="54">
        <f>SUM(E237:E240)</f>
        <v>829.69999999999993</v>
      </c>
    </row>
    <row r="237" spans="1:5" s="3" customFormat="1" ht="12.75" customHeight="1" x14ac:dyDescent="0.25">
      <c r="A237" s="139"/>
      <c r="B237" s="67" t="s">
        <v>23</v>
      </c>
      <c r="C237" s="133"/>
      <c r="D237" s="58">
        <v>542.29999999999995</v>
      </c>
      <c r="E237" s="59">
        <v>525.79999999999995</v>
      </c>
    </row>
    <row r="238" spans="1:5" s="3" customFormat="1" ht="12.75" customHeight="1" x14ac:dyDescent="0.25">
      <c r="A238" s="139"/>
      <c r="B238" s="29" t="s">
        <v>17</v>
      </c>
      <c r="C238" s="133"/>
      <c r="D238" s="58">
        <v>16</v>
      </c>
      <c r="E238" s="59"/>
    </row>
    <row r="239" spans="1:5" s="3" customFormat="1" ht="12.75" customHeight="1" x14ac:dyDescent="0.25">
      <c r="A239" s="139"/>
      <c r="B239" s="67" t="s">
        <v>13</v>
      </c>
      <c r="C239" s="133"/>
      <c r="D239" s="58">
        <v>453.3</v>
      </c>
      <c r="E239" s="59">
        <v>303.89999999999998</v>
      </c>
    </row>
    <row r="240" spans="1:5" s="3" customFormat="1" ht="12.75" customHeight="1" x14ac:dyDescent="0.25">
      <c r="A240" s="140"/>
      <c r="B240" s="68" t="s">
        <v>19</v>
      </c>
      <c r="C240" s="134"/>
      <c r="D240" s="60">
        <v>0.5</v>
      </c>
      <c r="E240" s="61"/>
    </row>
    <row r="241" spans="1:5" s="3" customFormat="1" ht="18" customHeight="1" x14ac:dyDescent="0.25">
      <c r="A241" s="141" t="s">
        <v>92</v>
      </c>
      <c r="B241" s="31" t="s">
        <v>93</v>
      </c>
      <c r="C241" s="62"/>
      <c r="D241" s="63">
        <f>SUM(D242)</f>
        <v>729.9</v>
      </c>
      <c r="E241" s="63">
        <f>SUM(E242)</f>
        <v>628.9</v>
      </c>
    </row>
    <row r="242" spans="1:5" s="3" customFormat="1" ht="27" x14ac:dyDescent="0.25">
      <c r="A242" s="125"/>
      <c r="B242" s="24" t="s">
        <v>73</v>
      </c>
      <c r="C242" s="52" t="s">
        <v>21</v>
      </c>
      <c r="D242" s="53">
        <f>SUM(D243:D248)</f>
        <v>729.9</v>
      </c>
      <c r="E242" s="54">
        <f>SUM(E243:E248)</f>
        <v>628.9</v>
      </c>
    </row>
    <row r="243" spans="1:5" s="3" customFormat="1" ht="12.75" customHeight="1" x14ac:dyDescent="0.25">
      <c r="A243" s="126"/>
      <c r="B243" s="21" t="s">
        <v>23</v>
      </c>
      <c r="C243" s="133"/>
      <c r="D243" s="58">
        <v>296.39999999999998</v>
      </c>
      <c r="E243" s="59">
        <v>286.2</v>
      </c>
    </row>
    <row r="244" spans="1:5" s="3" customFormat="1" ht="12.75" customHeight="1" x14ac:dyDescent="0.25">
      <c r="A244" s="126"/>
      <c r="B244" s="29" t="s">
        <v>17</v>
      </c>
      <c r="C244" s="133"/>
      <c r="D244" s="58">
        <v>16</v>
      </c>
      <c r="E244" s="59"/>
    </row>
    <row r="245" spans="1:5" s="3" customFormat="1" ht="12.75" customHeight="1" x14ac:dyDescent="0.25">
      <c r="A245" s="126"/>
      <c r="B245" s="21" t="s">
        <v>33</v>
      </c>
      <c r="C245" s="133"/>
      <c r="D245" s="58">
        <v>1.4</v>
      </c>
      <c r="E245" s="59">
        <v>1.4</v>
      </c>
    </row>
    <row r="246" spans="1:5" s="3" customFormat="1" ht="12.75" customHeight="1" x14ac:dyDescent="0.25">
      <c r="A246" s="126"/>
      <c r="B246" s="21" t="s">
        <v>151</v>
      </c>
      <c r="C246" s="133"/>
      <c r="D246" s="58">
        <v>0.2</v>
      </c>
      <c r="E246" s="59"/>
    </row>
    <row r="247" spans="1:5" s="3" customFormat="1" ht="12.75" customHeight="1" x14ac:dyDescent="0.25">
      <c r="A247" s="126"/>
      <c r="B247" s="21" t="s">
        <v>13</v>
      </c>
      <c r="C247" s="133"/>
      <c r="D247" s="58">
        <v>395.2</v>
      </c>
      <c r="E247" s="59">
        <v>341.3</v>
      </c>
    </row>
    <row r="248" spans="1:5" s="3" customFormat="1" ht="12.75" customHeight="1" x14ac:dyDescent="0.25">
      <c r="A248" s="126"/>
      <c r="B248" s="23" t="s">
        <v>19</v>
      </c>
      <c r="C248" s="134"/>
      <c r="D248" s="60">
        <v>20.7</v>
      </c>
      <c r="E248" s="61"/>
    </row>
    <row r="249" spans="1:5" s="3" customFormat="1" ht="18" customHeight="1" x14ac:dyDescent="0.25">
      <c r="A249" s="125" t="s">
        <v>94</v>
      </c>
      <c r="B249" s="31" t="s">
        <v>95</v>
      </c>
      <c r="C249" s="62"/>
      <c r="D249" s="63">
        <f>SUM(D250)</f>
        <v>1503.3000000000002</v>
      </c>
      <c r="E249" s="63">
        <f>SUM(E250)</f>
        <v>1237.5999999999999</v>
      </c>
    </row>
    <row r="250" spans="1:5" s="3" customFormat="1" ht="27" x14ac:dyDescent="0.25">
      <c r="A250" s="125"/>
      <c r="B250" s="24" t="s">
        <v>73</v>
      </c>
      <c r="C250" s="52" t="s">
        <v>21</v>
      </c>
      <c r="D250" s="53">
        <f>SUM(D251:D256)</f>
        <v>1503.3000000000002</v>
      </c>
      <c r="E250" s="54">
        <f>SUM(E251:E256)</f>
        <v>1237.5999999999999</v>
      </c>
    </row>
    <row r="251" spans="1:5" s="3" customFormat="1" ht="12.75" customHeight="1" x14ac:dyDescent="0.25">
      <c r="A251" s="126"/>
      <c r="B251" s="21" t="s">
        <v>23</v>
      </c>
      <c r="C251" s="133"/>
      <c r="D251" s="58">
        <v>648.20000000000005</v>
      </c>
      <c r="E251" s="59">
        <v>624.9</v>
      </c>
    </row>
    <row r="252" spans="1:5" s="3" customFormat="1" ht="12.75" customHeight="1" x14ac:dyDescent="0.25">
      <c r="A252" s="126"/>
      <c r="B252" s="29" t="s">
        <v>17</v>
      </c>
      <c r="C252" s="133"/>
      <c r="D252" s="58">
        <v>29</v>
      </c>
      <c r="E252" s="59"/>
    </row>
    <row r="253" spans="1:5" s="3" customFormat="1" ht="12.75" customHeight="1" x14ac:dyDescent="0.25">
      <c r="A253" s="126"/>
      <c r="B253" s="21" t="s">
        <v>33</v>
      </c>
      <c r="C253" s="133"/>
      <c r="D253" s="58">
        <v>0.7</v>
      </c>
      <c r="E253" s="59">
        <v>0.1</v>
      </c>
    </row>
    <row r="254" spans="1:5" s="3" customFormat="1" ht="12.75" customHeight="1" x14ac:dyDescent="0.25">
      <c r="A254" s="126"/>
      <c r="B254" s="21" t="s">
        <v>151</v>
      </c>
      <c r="C254" s="133"/>
      <c r="D254" s="58">
        <v>0.1</v>
      </c>
      <c r="E254" s="59"/>
    </row>
    <row r="255" spans="1:5" s="3" customFormat="1" ht="12.75" customHeight="1" x14ac:dyDescent="0.25">
      <c r="A255" s="126"/>
      <c r="B255" s="21" t="s">
        <v>13</v>
      </c>
      <c r="C255" s="133"/>
      <c r="D255" s="58">
        <v>736.3</v>
      </c>
      <c r="E255" s="59">
        <v>612.6</v>
      </c>
    </row>
    <row r="256" spans="1:5" s="3" customFormat="1" ht="12.75" customHeight="1" x14ac:dyDescent="0.25">
      <c r="A256" s="126"/>
      <c r="B256" s="23" t="s">
        <v>19</v>
      </c>
      <c r="C256" s="134"/>
      <c r="D256" s="60">
        <v>89</v>
      </c>
      <c r="E256" s="61"/>
    </row>
    <row r="257" spans="1:5" s="3" customFormat="1" ht="18" customHeight="1" x14ac:dyDescent="0.25">
      <c r="A257" s="125" t="s">
        <v>96</v>
      </c>
      <c r="B257" s="31" t="s">
        <v>97</v>
      </c>
      <c r="C257" s="62"/>
      <c r="D257" s="63">
        <f>SUM(D258)</f>
        <v>717.6</v>
      </c>
      <c r="E257" s="63">
        <f>SUM(E258)</f>
        <v>623.29999999999995</v>
      </c>
    </row>
    <row r="258" spans="1:5" s="3" customFormat="1" ht="27" x14ac:dyDescent="0.25">
      <c r="A258" s="125"/>
      <c r="B258" s="24" t="s">
        <v>73</v>
      </c>
      <c r="C258" s="52" t="s">
        <v>21</v>
      </c>
      <c r="D258" s="53">
        <f t="shared" ref="D258:E258" si="49">SUM(D259:D262)</f>
        <v>717.6</v>
      </c>
      <c r="E258" s="54">
        <f t="shared" si="49"/>
        <v>623.29999999999995</v>
      </c>
    </row>
    <row r="259" spans="1:5" s="3" customFormat="1" ht="12.75" customHeight="1" x14ac:dyDescent="0.25">
      <c r="A259" s="126"/>
      <c r="B259" s="21" t="s">
        <v>23</v>
      </c>
      <c r="C259" s="133"/>
      <c r="D259" s="58">
        <v>193.2</v>
      </c>
      <c r="E259" s="59">
        <v>185.6</v>
      </c>
    </row>
    <row r="260" spans="1:5" s="3" customFormat="1" ht="12.75" customHeight="1" x14ac:dyDescent="0.25">
      <c r="A260" s="126"/>
      <c r="B260" s="29" t="s">
        <v>17</v>
      </c>
      <c r="C260" s="133"/>
      <c r="D260" s="58">
        <v>7</v>
      </c>
      <c r="E260" s="59"/>
    </row>
    <row r="261" spans="1:5" s="3" customFormat="1" ht="12.75" customHeight="1" x14ac:dyDescent="0.25">
      <c r="A261" s="126"/>
      <c r="B261" s="21" t="s">
        <v>13</v>
      </c>
      <c r="C261" s="133"/>
      <c r="D261" s="58">
        <v>494</v>
      </c>
      <c r="E261" s="59">
        <v>437.7</v>
      </c>
    </row>
    <row r="262" spans="1:5" s="3" customFormat="1" ht="12.75" customHeight="1" x14ac:dyDescent="0.25">
      <c r="A262" s="126"/>
      <c r="B262" s="23" t="s">
        <v>19</v>
      </c>
      <c r="C262" s="134"/>
      <c r="D262" s="60">
        <v>23.4</v>
      </c>
      <c r="E262" s="61"/>
    </row>
    <row r="263" spans="1:5" s="3" customFormat="1" ht="18" customHeight="1" x14ac:dyDescent="0.25">
      <c r="A263" s="125" t="s">
        <v>98</v>
      </c>
      <c r="B263" s="31" t="s">
        <v>99</v>
      </c>
      <c r="C263" s="62"/>
      <c r="D263" s="63">
        <f>SUM(D264)</f>
        <v>1160.2999999999997</v>
      </c>
      <c r="E263" s="63">
        <f>SUM(E264)</f>
        <v>967</v>
      </c>
    </row>
    <row r="264" spans="1:5" s="3" customFormat="1" ht="27" x14ac:dyDescent="0.25">
      <c r="A264" s="126"/>
      <c r="B264" s="24" t="s">
        <v>73</v>
      </c>
      <c r="C264" s="52" t="s">
        <v>21</v>
      </c>
      <c r="D264" s="53">
        <f>SUM(D265:D270)</f>
        <v>1160.2999999999997</v>
      </c>
      <c r="E264" s="54">
        <f>SUM(E265:E270)</f>
        <v>967</v>
      </c>
    </row>
    <row r="265" spans="1:5" s="3" customFormat="1" ht="12.75" customHeight="1" x14ac:dyDescent="0.25">
      <c r="A265" s="126"/>
      <c r="B265" s="21" t="s">
        <v>23</v>
      </c>
      <c r="C265" s="133"/>
      <c r="D265" s="58">
        <v>393.7</v>
      </c>
      <c r="E265" s="59">
        <v>382.3</v>
      </c>
    </row>
    <row r="266" spans="1:5" s="3" customFormat="1" ht="12.75" customHeight="1" x14ac:dyDescent="0.25">
      <c r="A266" s="126"/>
      <c r="B266" s="29" t="s">
        <v>17</v>
      </c>
      <c r="C266" s="133"/>
      <c r="D266" s="58">
        <v>8.4</v>
      </c>
      <c r="E266" s="59"/>
    </row>
    <row r="267" spans="1:5" s="3" customFormat="1" ht="12.75" customHeight="1" x14ac:dyDescent="0.25">
      <c r="A267" s="126"/>
      <c r="B267" s="21" t="s">
        <v>18</v>
      </c>
      <c r="C267" s="133"/>
      <c r="D267" s="58">
        <v>19</v>
      </c>
      <c r="E267" s="59">
        <v>11.2</v>
      </c>
    </row>
    <row r="268" spans="1:5" s="3" customFormat="1" ht="12.75" customHeight="1" x14ac:dyDescent="0.25">
      <c r="A268" s="126"/>
      <c r="B268" s="21" t="s">
        <v>33</v>
      </c>
      <c r="C268" s="133"/>
      <c r="D268" s="58">
        <v>2.2000000000000002</v>
      </c>
      <c r="E268" s="59">
        <v>2.2000000000000002</v>
      </c>
    </row>
    <row r="269" spans="1:5" s="3" customFormat="1" ht="12.75" customHeight="1" x14ac:dyDescent="0.25">
      <c r="A269" s="126"/>
      <c r="B269" s="21" t="s">
        <v>13</v>
      </c>
      <c r="C269" s="133"/>
      <c r="D269" s="58">
        <v>691.9</v>
      </c>
      <c r="E269" s="59">
        <v>571.29999999999995</v>
      </c>
    </row>
    <row r="270" spans="1:5" s="3" customFormat="1" ht="12.75" customHeight="1" x14ac:dyDescent="0.25">
      <c r="A270" s="126"/>
      <c r="B270" s="23" t="s">
        <v>19</v>
      </c>
      <c r="C270" s="134"/>
      <c r="D270" s="60">
        <v>45.1</v>
      </c>
      <c r="E270" s="61"/>
    </row>
    <row r="271" spans="1:5" s="3" customFormat="1" ht="18" customHeight="1" x14ac:dyDescent="0.25">
      <c r="A271" s="125" t="s">
        <v>100</v>
      </c>
      <c r="B271" s="31" t="s">
        <v>101</v>
      </c>
      <c r="C271" s="62"/>
      <c r="D271" s="63">
        <f>SUM(D272)</f>
        <v>608.6</v>
      </c>
      <c r="E271" s="63">
        <f>SUM(E272)</f>
        <v>517.5</v>
      </c>
    </row>
    <row r="272" spans="1:5" s="3" customFormat="1" ht="27" x14ac:dyDescent="0.25">
      <c r="A272" s="126"/>
      <c r="B272" s="24" t="s">
        <v>73</v>
      </c>
      <c r="C272" s="52" t="s">
        <v>21</v>
      </c>
      <c r="D272" s="53">
        <f>SUM(D273:D278)</f>
        <v>608.6</v>
      </c>
      <c r="E272" s="54">
        <f>SUM(E273:E278)</f>
        <v>517.5</v>
      </c>
    </row>
    <row r="273" spans="1:5" s="3" customFormat="1" ht="12.75" customHeight="1" x14ac:dyDescent="0.25">
      <c r="A273" s="126"/>
      <c r="B273" s="21" t="s">
        <v>23</v>
      </c>
      <c r="C273" s="133"/>
      <c r="D273" s="58">
        <v>181.4</v>
      </c>
      <c r="E273" s="59">
        <v>175.2</v>
      </c>
    </row>
    <row r="274" spans="1:5" s="3" customFormat="1" ht="12.75" customHeight="1" x14ac:dyDescent="0.25">
      <c r="A274" s="126"/>
      <c r="B274" s="29" t="s">
        <v>17</v>
      </c>
      <c r="C274" s="133"/>
      <c r="D274" s="58">
        <v>4.5</v>
      </c>
      <c r="E274" s="59"/>
    </row>
    <row r="275" spans="1:5" s="3" customFormat="1" ht="12.75" customHeight="1" x14ac:dyDescent="0.25">
      <c r="A275" s="126"/>
      <c r="B275" s="21" t="s">
        <v>18</v>
      </c>
      <c r="C275" s="133"/>
      <c r="D275" s="58">
        <v>3.8</v>
      </c>
      <c r="E275" s="59">
        <v>2.8</v>
      </c>
    </row>
    <row r="276" spans="1:5" s="3" customFormat="1" ht="12.75" customHeight="1" x14ac:dyDescent="0.25">
      <c r="A276" s="126"/>
      <c r="B276" s="21" t="s">
        <v>33</v>
      </c>
      <c r="C276" s="133"/>
      <c r="D276" s="58">
        <v>0.7</v>
      </c>
      <c r="E276" s="59">
        <v>0.1</v>
      </c>
    </row>
    <row r="277" spans="1:5" s="3" customFormat="1" ht="12.75" customHeight="1" x14ac:dyDescent="0.25">
      <c r="A277" s="126"/>
      <c r="B277" s="21" t="s">
        <v>13</v>
      </c>
      <c r="C277" s="133"/>
      <c r="D277" s="58">
        <v>399.2</v>
      </c>
      <c r="E277" s="59">
        <v>339.4</v>
      </c>
    </row>
    <row r="278" spans="1:5" s="3" customFormat="1" ht="12.75" customHeight="1" x14ac:dyDescent="0.25">
      <c r="A278" s="126"/>
      <c r="B278" s="23" t="s">
        <v>19</v>
      </c>
      <c r="C278" s="134"/>
      <c r="D278" s="60">
        <v>19</v>
      </c>
      <c r="E278" s="61"/>
    </row>
    <row r="279" spans="1:5" s="3" customFormat="1" ht="18" customHeight="1" x14ac:dyDescent="0.25">
      <c r="A279" s="125" t="s">
        <v>102</v>
      </c>
      <c r="B279" s="31" t="s">
        <v>103</v>
      </c>
      <c r="C279" s="62"/>
      <c r="D279" s="63">
        <f>SUM(D280)</f>
        <v>656.8</v>
      </c>
      <c r="E279" s="63">
        <f>SUM(E280)</f>
        <v>545.9</v>
      </c>
    </row>
    <row r="280" spans="1:5" s="3" customFormat="1" ht="27" x14ac:dyDescent="0.25">
      <c r="A280" s="126"/>
      <c r="B280" s="24" t="s">
        <v>73</v>
      </c>
      <c r="C280" s="52" t="s">
        <v>21</v>
      </c>
      <c r="D280" s="53">
        <f>SUM(D281:D286)</f>
        <v>656.8</v>
      </c>
      <c r="E280" s="54">
        <f>SUM(E281:E286)</f>
        <v>545.9</v>
      </c>
    </row>
    <row r="281" spans="1:5" s="3" customFormat="1" ht="12.75" customHeight="1" x14ac:dyDescent="0.25">
      <c r="A281" s="126"/>
      <c r="B281" s="21" t="s">
        <v>23</v>
      </c>
      <c r="C281" s="142"/>
      <c r="D281" s="58">
        <v>264.5</v>
      </c>
      <c r="E281" s="59">
        <v>255.4</v>
      </c>
    </row>
    <row r="282" spans="1:5" s="3" customFormat="1" ht="12.75" customHeight="1" x14ac:dyDescent="0.25">
      <c r="A282" s="126"/>
      <c r="B282" s="29" t="s">
        <v>17</v>
      </c>
      <c r="C282" s="142"/>
      <c r="D282" s="58">
        <v>6.2</v>
      </c>
      <c r="E282" s="59"/>
    </row>
    <row r="283" spans="1:5" s="3" customFormat="1" ht="12.75" customHeight="1" x14ac:dyDescent="0.25">
      <c r="A283" s="126"/>
      <c r="B283" s="21" t="s">
        <v>33</v>
      </c>
      <c r="C283" s="142"/>
      <c r="D283" s="58">
        <v>1.5</v>
      </c>
      <c r="E283" s="59">
        <v>0.3</v>
      </c>
    </row>
    <row r="284" spans="1:5" s="3" customFormat="1" ht="12.75" customHeight="1" x14ac:dyDescent="0.25">
      <c r="A284" s="126"/>
      <c r="B284" s="21" t="s">
        <v>151</v>
      </c>
      <c r="C284" s="142"/>
      <c r="D284" s="58">
        <v>0.2</v>
      </c>
      <c r="E284" s="59"/>
    </row>
    <row r="285" spans="1:5" s="3" customFormat="1" ht="12.75" customHeight="1" x14ac:dyDescent="0.25">
      <c r="A285" s="126"/>
      <c r="B285" s="21" t="s">
        <v>13</v>
      </c>
      <c r="C285" s="142"/>
      <c r="D285" s="58">
        <v>355.1</v>
      </c>
      <c r="E285" s="59">
        <v>290.2</v>
      </c>
    </row>
    <row r="286" spans="1:5" s="3" customFormat="1" ht="12.75" customHeight="1" x14ac:dyDescent="0.25">
      <c r="A286" s="126"/>
      <c r="B286" s="23" t="s">
        <v>19</v>
      </c>
      <c r="C286" s="143"/>
      <c r="D286" s="60">
        <v>29.3</v>
      </c>
      <c r="E286" s="61"/>
    </row>
    <row r="287" spans="1:5" s="3" customFormat="1" ht="18" customHeight="1" x14ac:dyDescent="0.25">
      <c r="A287" s="125" t="s">
        <v>104</v>
      </c>
      <c r="B287" s="31" t="s">
        <v>105</v>
      </c>
      <c r="C287" s="62"/>
      <c r="D287" s="63">
        <f>SUM(D288)</f>
        <v>1079.3</v>
      </c>
      <c r="E287" s="63">
        <f>SUM(E288)</f>
        <v>898.9</v>
      </c>
    </row>
    <row r="288" spans="1:5" s="3" customFormat="1" ht="30.75" customHeight="1" x14ac:dyDescent="0.25">
      <c r="A288" s="125"/>
      <c r="B288" s="24" t="s">
        <v>73</v>
      </c>
      <c r="C288" s="52" t="s">
        <v>21</v>
      </c>
      <c r="D288" s="53">
        <f t="shared" ref="D288:E288" si="50">SUM(D289:D293)</f>
        <v>1079.3</v>
      </c>
      <c r="E288" s="54">
        <f t="shared" si="50"/>
        <v>898.9</v>
      </c>
    </row>
    <row r="289" spans="1:5" s="3" customFormat="1" ht="12.75" customHeight="1" x14ac:dyDescent="0.25">
      <c r="A289" s="126"/>
      <c r="B289" s="21" t="s">
        <v>23</v>
      </c>
      <c r="C289" s="142"/>
      <c r="D289" s="58">
        <v>401.9</v>
      </c>
      <c r="E289" s="59">
        <v>389</v>
      </c>
    </row>
    <row r="290" spans="1:5" s="3" customFormat="1" ht="12.75" customHeight="1" x14ac:dyDescent="0.25">
      <c r="A290" s="126"/>
      <c r="B290" s="29" t="s">
        <v>17</v>
      </c>
      <c r="C290" s="142"/>
      <c r="D290" s="58">
        <v>12</v>
      </c>
      <c r="E290" s="59"/>
    </row>
    <row r="291" spans="1:5" s="3" customFormat="1" ht="12.75" customHeight="1" x14ac:dyDescent="0.25">
      <c r="A291" s="126"/>
      <c r="B291" s="21" t="s">
        <v>106</v>
      </c>
      <c r="C291" s="142"/>
      <c r="D291" s="58"/>
      <c r="E291" s="59"/>
    </row>
    <row r="292" spans="1:5" s="3" customFormat="1" ht="12.75" customHeight="1" x14ac:dyDescent="0.25">
      <c r="A292" s="126"/>
      <c r="B292" s="21" t="s">
        <v>13</v>
      </c>
      <c r="C292" s="142"/>
      <c r="D292" s="58">
        <v>596.79999999999995</v>
      </c>
      <c r="E292" s="59">
        <v>509.9</v>
      </c>
    </row>
    <row r="293" spans="1:5" s="3" customFormat="1" ht="12.75" customHeight="1" x14ac:dyDescent="0.25">
      <c r="A293" s="126"/>
      <c r="B293" s="23" t="s">
        <v>19</v>
      </c>
      <c r="C293" s="143"/>
      <c r="D293" s="60">
        <v>68.599999999999994</v>
      </c>
      <c r="E293" s="61"/>
    </row>
    <row r="294" spans="1:5" s="3" customFormat="1" ht="18" customHeight="1" x14ac:dyDescent="0.25">
      <c r="A294" s="117" t="s">
        <v>107</v>
      </c>
      <c r="B294" s="31" t="s">
        <v>108</v>
      </c>
      <c r="C294" s="62"/>
      <c r="D294" s="71">
        <f t="shared" ref="D294:E294" si="51">SUM(D295+D300)</f>
        <v>671.8</v>
      </c>
      <c r="E294" s="63">
        <f t="shared" si="51"/>
        <v>498.5</v>
      </c>
    </row>
    <row r="295" spans="1:5" s="3" customFormat="1" ht="30.75" customHeight="1" x14ac:dyDescent="0.25">
      <c r="A295" s="114"/>
      <c r="B295" s="72" t="s">
        <v>109</v>
      </c>
      <c r="C295" s="52" t="s">
        <v>21</v>
      </c>
      <c r="D295" s="53">
        <f t="shared" ref="D295:E295" si="52">SUM(D296:D299)</f>
        <v>636.79999999999995</v>
      </c>
      <c r="E295" s="54">
        <f t="shared" si="52"/>
        <v>493.6</v>
      </c>
    </row>
    <row r="296" spans="1:5" s="3" customFormat="1" ht="12.75" customHeight="1" x14ac:dyDescent="0.25">
      <c r="A296" s="115"/>
      <c r="B296" s="18" t="s">
        <v>23</v>
      </c>
      <c r="C296" s="19"/>
      <c r="D296" s="73">
        <v>136.9</v>
      </c>
      <c r="E296" s="73">
        <v>134.9</v>
      </c>
    </row>
    <row r="297" spans="1:5" s="3" customFormat="1" ht="12.75" customHeight="1" x14ac:dyDescent="0.25">
      <c r="A297" s="115"/>
      <c r="B297" s="21" t="s">
        <v>18</v>
      </c>
      <c r="C297" s="19"/>
      <c r="D297" s="73">
        <v>24.9</v>
      </c>
      <c r="E297" s="73">
        <v>24.6</v>
      </c>
    </row>
    <row r="298" spans="1:5" s="3" customFormat="1" ht="12.75" customHeight="1" x14ac:dyDescent="0.25">
      <c r="A298" s="115"/>
      <c r="B298" s="21" t="s">
        <v>13</v>
      </c>
      <c r="C298" s="133"/>
      <c r="D298" s="74">
        <v>440</v>
      </c>
      <c r="E298" s="73">
        <v>334.1</v>
      </c>
    </row>
    <row r="299" spans="1:5" s="3" customFormat="1" ht="12.75" customHeight="1" x14ac:dyDescent="0.25">
      <c r="A299" s="115"/>
      <c r="B299" s="23" t="s">
        <v>19</v>
      </c>
      <c r="C299" s="134"/>
      <c r="D299" s="58">
        <v>35</v>
      </c>
      <c r="E299" s="75"/>
    </row>
    <row r="300" spans="1:5" s="3" customFormat="1" ht="15" customHeight="1" x14ac:dyDescent="0.25">
      <c r="A300" s="114"/>
      <c r="B300" s="9" t="s">
        <v>24</v>
      </c>
      <c r="C300" s="52" t="s">
        <v>25</v>
      </c>
      <c r="D300" s="53">
        <f t="shared" ref="D300:E300" si="53">SUM(D301)</f>
        <v>35</v>
      </c>
      <c r="E300" s="54">
        <f t="shared" si="53"/>
        <v>4.9000000000000004</v>
      </c>
    </row>
    <row r="301" spans="1:5" s="3" customFormat="1" ht="12.75" customHeight="1" x14ac:dyDescent="0.25">
      <c r="A301" s="141"/>
      <c r="B301" s="36" t="s">
        <v>13</v>
      </c>
      <c r="C301" s="76"/>
      <c r="D301" s="60">
        <v>35</v>
      </c>
      <c r="E301" s="61">
        <v>4.9000000000000004</v>
      </c>
    </row>
    <row r="302" spans="1:5" s="3" customFormat="1" ht="18" customHeight="1" x14ac:dyDescent="0.25">
      <c r="A302" s="125" t="s">
        <v>110</v>
      </c>
      <c r="B302" s="77" t="s">
        <v>111</v>
      </c>
      <c r="C302" s="50"/>
      <c r="D302" s="71">
        <f t="shared" ref="D302:E302" si="54">SUM(D303)</f>
        <v>621.50000000000011</v>
      </c>
      <c r="E302" s="63">
        <f t="shared" si="54"/>
        <v>553</v>
      </c>
    </row>
    <row r="303" spans="1:5" s="3" customFormat="1" ht="30.75" customHeight="1" x14ac:dyDescent="0.25">
      <c r="A303" s="126"/>
      <c r="B303" s="24" t="s">
        <v>109</v>
      </c>
      <c r="C303" s="52" t="s">
        <v>21</v>
      </c>
      <c r="D303" s="53">
        <f t="shared" ref="D303:E303" si="55">SUM(D304:D306)</f>
        <v>621.50000000000011</v>
      </c>
      <c r="E303" s="54">
        <f t="shared" si="55"/>
        <v>553</v>
      </c>
    </row>
    <row r="304" spans="1:5" s="3" customFormat="1" ht="12.75" customHeight="1" x14ac:dyDescent="0.25">
      <c r="A304" s="126"/>
      <c r="B304" s="21" t="s">
        <v>23</v>
      </c>
      <c r="C304" s="133"/>
      <c r="D304" s="58">
        <v>63.1</v>
      </c>
      <c r="E304" s="59">
        <v>62.2</v>
      </c>
    </row>
    <row r="305" spans="1:10" s="3" customFormat="1" ht="12.75" customHeight="1" x14ac:dyDescent="0.25">
      <c r="A305" s="126"/>
      <c r="B305" s="21" t="s">
        <v>13</v>
      </c>
      <c r="C305" s="133"/>
      <c r="D305" s="58">
        <v>548.20000000000005</v>
      </c>
      <c r="E305" s="59">
        <v>490.8</v>
      </c>
    </row>
    <row r="306" spans="1:10" s="3" customFormat="1" ht="12.75" customHeight="1" x14ac:dyDescent="0.25">
      <c r="A306" s="126"/>
      <c r="B306" s="23" t="s">
        <v>19</v>
      </c>
      <c r="C306" s="134"/>
      <c r="D306" s="60">
        <v>10.199999999999999</v>
      </c>
      <c r="E306" s="61"/>
    </row>
    <row r="307" spans="1:10" s="3" customFormat="1" ht="18" customHeight="1" x14ac:dyDescent="0.25">
      <c r="A307" s="125" t="s">
        <v>112</v>
      </c>
      <c r="B307" s="31" t="s">
        <v>113</v>
      </c>
      <c r="C307" s="32"/>
      <c r="D307" s="8">
        <f t="shared" ref="D307:E307" si="56">SUM(D308)</f>
        <v>1533.1</v>
      </c>
      <c r="E307" s="8">
        <f t="shared" si="56"/>
        <v>1247</v>
      </c>
    </row>
    <row r="308" spans="1:10" s="3" customFormat="1" ht="15" customHeight="1" x14ac:dyDescent="0.25">
      <c r="A308" s="125"/>
      <c r="B308" s="9" t="s">
        <v>114</v>
      </c>
      <c r="C308" s="25" t="s">
        <v>25</v>
      </c>
      <c r="D308" s="28">
        <f t="shared" ref="D308:E308" si="57">SUM(D309:D311)</f>
        <v>1533.1</v>
      </c>
      <c r="E308" s="28">
        <f t="shared" si="57"/>
        <v>1247</v>
      </c>
    </row>
    <row r="309" spans="1:10" s="3" customFormat="1" ht="12.75" customHeight="1" x14ac:dyDescent="0.25">
      <c r="A309" s="126"/>
      <c r="B309" s="18" t="s">
        <v>18</v>
      </c>
      <c r="C309" s="127"/>
      <c r="D309" s="14">
        <v>46</v>
      </c>
      <c r="E309" s="14"/>
    </row>
    <row r="310" spans="1:10" s="3" customFormat="1" ht="12.75" customHeight="1" x14ac:dyDescent="0.25">
      <c r="A310" s="126"/>
      <c r="B310" s="21" t="s">
        <v>13</v>
      </c>
      <c r="C310" s="121"/>
      <c r="D310" s="14">
        <v>1485.3</v>
      </c>
      <c r="E310" s="14">
        <v>1247</v>
      </c>
    </row>
    <row r="311" spans="1:10" s="3" customFormat="1" ht="12.75" customHeight="1" x14ac:dyDescent="0.25">
      <c r="A311" s="126"/>
      <c r="B311" s="23" t="s">
        <v>19</v>
      </c>
      <c r="C311" s="130"/>
      <c r="D311" s="14">
        <v>1.8</v>
      </c>
      <c r="E311" s="14"/>
    </row>
    <row r="312" spans="1:10" s="3" customFormat="1" ht="18" customHeight="1" x14ac:dyDescent="0.25">
      <c r="A312" s="117" t="s">
        <v>115</v>
      </c>
      <c r="B312" s="31" t="s">
        <v>116</v>
      </c>
      <c r="C312" s="32"/>
      <c r="D312" s="78">
        <f t="shared" ref="D312:E312" si="58">SUM(D313)</f>
        <v>245.60000000000002</v>
      </c>
      <c r="E312" s="8">
        <f t="shared" si="58"/>
        <v>171.1</v>
      </c>
    </row>
    <row r="313" spans="1:10" s="3" customFormat="1" ht="15" customHeight="1" x14ac:dyDescent="0.25">
      <c r="A313" s="114"/>
      <c r="B313" s="9" t="s">
        <v>117</v>
      </c>
      <c r="C313" s="25" t="s">
        <v>25</v>
      </c>
      <c r="D313" s="40">
        <f t="shared" ref="D313:E313" si="59">SUM(D314:D315)</f>
        <v>245.60000000000002</v>
      </c>
      <c r="E313" s="28">
        <f t="shared" si="59"/>
        <v>171.1</v>
      </c>
    </row>
    <row r="314" spans="1:10" s="3" customFormat="1" ht="12.75" customHeight="1" x14ac:dyDescent="0.25">
      <c r="A314" s="115"/>
      <c r="B314" s="21" t="s">
        <v>13</v>
      </c>
      <c r="C314" s="121"/>
      <c r="D314" s="79">
        <v>241.8</v>
      </c>
      <c r="E314" s="20">
        <v>171.1</v>
      </c>
    </row>
    <row r="315" spans="1:10" s="3" customFormat="1" ht="12.75" customHeight="1" x14ac:dyDescent="0.25">
      <c r="A315" s="115"/>
      <c r="B315" s="23" t="s">
        <v>19</v>
      </c>
      <c r="C315" s="130"/>
      <c r="D315" s="38">
        <v>3.8</v>
      </c>
      <c r="E315" s="14"/>
    </row>
    <row r="316" spans="1:10" s="3" customFormat="1" ht="18" customHeight="1" x14ac:dyDescent="0.25">
      <c r="A316" s="125" t="s">
        <v>118</v>
      </c>
      <c r="B316" s="31" t="s">
        <v>119</v>
      </c>
      <c r="C316" s="32"/>
      <c r="D316" s="33">
        <f t="shared" ref="D316:E316" si="60">SUM(D317)</f>
        <v>303.89999999999998</v>
      </c>
      <c r="E316" s="34">
        <f t="shared" si="60"/>
        <v>189.8</v>
      </c>
    </row>
    <row r="317" spans="1:10" s="3" customFormat="1" ht="15" customHeight="1" x14ac:dyDescent="0.25">
      <c r="A317" s="125"/>
      <c r="B317" s="9" t="s">
        <v>117</v>
      </c>
      <c r="C317" s="25" t="s">
        <v>25</v>
      </c>
      <c r="D317" s="40">
        <f t="shared" ref="D317:E317" si="61">SUM(D318:D319)</f>
        <v>303.89999999999998</v>
      </c>
      <c r="E317" s="28">
        <f t="shared" si="61"/>
        <v>189.8</v>
      </c>
    </row>
    <row r="318" spans="1:10" s="3" customFormat="1" ht="12.75" customHeight="1" x14ac:dyDescent="0.25">
      <c r="A318" s="126"/>
      <c r="B318" s="21" t="s">
        <v>13</v>
      </c>
      <c r="C318" s="121"/>
      <c r="D318" s="38">
        <v>299.39999999999998</v>
      </c>
      <c r="E318" s="14">
        <v>189.8</v>
      </c>
    </row>
    <row r="319" spans="1:10" s="3" customFormat="1" ht="12.75" customHeight="1" x14ac:dyDescent="0.25">
      <c r="A319" s="126"/>
      <c r="B319" s="23" t="s">
        <v>19</v>
      </c>
      <c r="C319" s="130"/>
      <c r="D319" s="38">
        <v>4.5</v>
      </c>
      <c r="E319" s="14"/>
    </row>
    <row r="320" spans="1:10" s="3" customFormat="1" ht="18" customHeight="1" x14ac:dyDescent="0.25">
      <c r="A320" s="125" t="s">
        <v>120</v>
      </c>
      <c r="B320" s="31" t="s">
        <v>121</v>
      </c>
      <c r="C320" s="43"/>
      <c r="D320" s="33">
        <f t="shared" ref="D320:E320" si="62">SUM(D321)</f>
        <v>245.1</v>
      </c>
      <c r="E320" s="34">
        <f t="shared" si="62"/>
        <v>175.2</v>
      </c>
      <c r="J320" s="45"/>
    </row>
    <row r="321" spans="1:8" s="3" customFormat="1" ht="15" customHeight="1" x14ac:dyDescent="0.25">
      <c r="A321" s="125"/>
      <c r="B321" s="9" t="s">
        <v>117</v>
      </c>
      <c r="C321" s="25" t="s">
        <v>25</v>
      </c>
      <c r="D321" s="40">
        <f t="shared" ref="D321:E321" si="63">SUM(D322:D323)</f>
        <v>245.1</v>
      </c>
      <c r="E321" s="28">
        <f t="shared" si="63"/>
        <v>175.2</v>
      </c>
    </row>
    <row r="322" spans="1:8" s="3" customFormat="1" ht="12.75" customHeight="1" x14ac:dyDescent="0.25">
      <c r="A322" s="126"/>
      <c r="B322" s="21" t="s">
        <v>13</v>
      </c>
      <c r="C322" s="121"/>
      <c r="D322" s="38">
        <v>243.1</v>
      </c>
      <c r="E322" s="14">
        <v>175.2</v>
      </c>
    </row>
    <row r="323" spans="1:8" s="3" customFormat="1" ht="12.75" customHeight="1" x14ac:dyDescent="0.25">
      <c r="A323" s="126"/>
      <c r="B323" s="23" t="s">
        <v>19</v>
      </c>
      <c r="C323" s="130"/>
      <c r="D323" s="38">
        <v>2</v>
      </c>
      <c r="E323" s="14"/>
    </row>
    <row r="324" spans="1:8" s="3" customFormat="1" ht="18" customHeight="1" x14ac:dyDescent="0.25">
      <c r="A324" s="125" t="s">
        <v>122</v>
      </c>
      <c r="B324" s="31" t="s">
        <v>123</v>
      </c>
      <c r="C324" s="32"/>
      <c r="D324" s="33">
        <f t="shared" ref="D324:E324" si="64">SUM(D325)</f>
        <v>369.2</v>
      </c>
      <c r="E324" s="34">
        <f t="shared" si="64"/>
        <v>258.7</v>
      </c>
    </row>
    <row r="325" spans="1:8" s="3" customFormat="1" ht="15" customHeight="1" x14ac:dyDescent="0.25">
      <c r="A325" s="125"/>
      <c r="B325" s="9" t="s">
        <v>117</v>
      </c>
      <c r="C325" s="25" t="s">
        <v>25</v>
      </c>
      <c r="D325" s="40">
        <f t="shared" ref="D325:E325" si="65">SUM(D326:D327)</f>
        <v>369.2</v>
      </c>
      <c r="E325" s="28">
        <f t="shared" si="65"/>
        <v>258.7</v>
      </c>
    </row>
    <row r="326" spans="1:8" s="3" customFormat="1" ht="12.75" customHeight="1" x14ac:dyDescent="0.25">
      <c r="A326" s="126"/>
      <c r="B326" s="21" t="s">
        <v>13</v>
      </c>
      <c r="C326" s="121"/>
      <c r="D326" s="38">
        <v>363.2</v>
      </c>
      <c r="E326" s="14">
        <v>258.7</v>
      </c>
    </row>
    <row r="327" spans="1:8" s="3" customFormat="1" ht="12.75" customHeight="1" x14ac:dyDescent="0.25">
      <c r="A327" s="126"/>
      <c r="B327" s="23" t="s">
        <v>19</v>
      </c>
      <c r="C327" s="130"/>
      <c r="D327" s="38">
        <v>6</v>
      </c>
      <c r="E327" s="14"/>
    </row>
    <row r="328" spans="1:8" s="3" customFormat="1" ht="18" customHeight="1" x14ac:dyDescent="0.25">
      <c r="A328" s="125" t="s">
        <v>124</v>
      </c>
      <c r="B328" s="31" t="s">
        <v>125</v>
      </c>
      <c r="C328" s="43"/>
      <c r="D328" s="33">
        <f t="shared" ref="D328:E328" si="66">SUM(D329)</f>
        <v>234.5</v>
      </c>
      <c r="E328" s="34">
        <f t="shared" si="66"/>
        <v>165.6</v>
      </c>
    </row>
    <row r="329" spans="1:8" s="3" customFormat="1" ht="15" customHeight="1" x14ac:dyDescent="0.25">
      <c r="A329" s="125"/>
      <c r="B329" s="9" t="s">
        <v>117</v>
      </c>
      <c r="C329" s="25" t="s">
        <v>25</v>
      </c>
      <c r="D329" s="40">
        <f t="shared" ref="D329:E329" si="67">SUM(D330:D331)</f>
        <v>234.5</v>
      </c>
      <c r="E329" s="28">
        <f t="shared" si="67"/>
        <v>165.6</v>
      </c>
    </row>
    <row r="330" spans="1:8" s="3" customFormat="1" ht="12.75" customHeight="1" x14ac:dyDescent="0.25">
      <c r="A330" s="126"/>
      <c r="B330" s="21" t="s">
        <v>13</v>
      </c>
      <c r="C330" s="121"/>
      <c r="D330" s="38">
        <v>233.5</v>
      </c>
      <c r="E330" s="14">
        <v>165.6</v>
      </c>
    </row>
    <row r="331" spans="1:8" s="3" customFormat="1" ht="12.75" customHeight="1" x14ac:dyDescent="0.25">
      <c r="A331" s="126"/>
      <c r="B331" s="23" t="s">
        <v>19</v>
      </c>
      <c r="C331" s="130"/>
      <c r="D331" s="38">
        <v>1</v>
      </c>
      <c r="E331" s="14"/>
    </row>
    <row r="332" spans="1:8" s="3" customFormat="1" ht="18" customHeight="1" x14ac:dyDescent="0.25">
      <c r="A332" s="116" t="s">
        <v>126</v>
      </c>
      <c r="B332" s="31" t="s">
        <v>127</v>
      </c>
      <c r="C332" s="43"/>
      <c r="D332" s="33">
        <f t="shared" ref="D332:E332" si="68">SUM(D333)</f>
        <v>286.60000000000002</v>
      </c>
      <c r="E332" s="34">
        <f t="shared" si="68"/>
        <v>188.4</v>
      </c>
    </row>
    <row r="333" spans="1:8" s="3" customFormat="1" ht="15" customHeight="1" x14ac:dyDescent="0.25">
      <c r="A333" s="115"/>
      <c r="B333" s="9" t="s">
        <v>117</v>
      </c>
      <c r="C333" s="25" t="s">
        <v>25</v>
      </c>
      <c r="D333" s="40">
        <f t="shared" ref="D333:E333" si="69">SUM(D334:D335)</f>
        <v>286.60000000000002</v>
      </c>
      <c r="E333" s="28">
        <f t="shared" si="69"/>
        <v>188.4</v>
      </c>
    </row>
    <row r="334" spans="1:8" s="3" customFormat="1" ht="12.75" customHeight="1" x14ac:dyDescent="0.25">
      <c r="A334" s="115"/>
      <c r="B334" s="21" t="s">
        <v>13</v>
      </c>
      <c r="C334" s="121"/>
      <c r="D334" s="38">
        <v>282.60000000000002</v>
      </c>
      <c r="E334" s="14">
        <v>188.4</v>
      </c>
    </row>
    <row r="335" spans="1:8" s="3" customFormat="1" ht="12.75" customHeight="1" x14ac:dyDescent="0.25">
      <c r="A335" s="115"/>
      <c r="B335" s="23" t="s">
        <v>19</v>
      </c>
      <c r="C335" s="130"/>
      <c r="D335" s="38">
        <v>4</v>
      </c>
      <c r="E335" s="14"/>
    </row>
    <row r="336" spans="1:8" s="3" customFormat="1" ht="18" customHeight="1" x14ac:dyDescent="0.25">
      <c r="A336" s="125" t="s">
        <v>128</v>
      </c>
      <c r="B336" s="31" t="s">
        <v>129</v>
      </c>
      <c r="C336" s="43"/>
      <c r="D336" s="33">
        <f t="shared" ref="D336:E336" si="70">SUM(D337)</f>
        <v>213.7</v>
      </c>
      <c r="E336" s="34">
        <f t="shared" si="70"/>
        <v>136.6</v>
      </c>
      <c r="H336" s="45"/>
    </row>
    <row r="337" spans="1:5" s="3" customFormat="1" ht="15" customHeight="1" x14ac:dyDescent="0.25">
      <c r="A337" s="125"/>
      <c r="B337" s="9" t="s">
        <v>117</v>
      </c>
      <c r="C337" s="25" t="s">
        <v>25</v>
      </c>
      <c r="D337" s="40">
        <f t="shared" ref="D337:E337" si="71">SUM(D338:D339)</f>
        <v>213.7</v>
      </c>
      <c r="E337" s="28">
        <f t="shared" si="71"/>
        <v>136.6</v>
      </c>
    </row>
    <row r="338" spans="1:5" s="3" customFormat="1" ht="12.75" customHeight="1" x14ac:dyDescent="0.25">
      <c r="A338" s="126"/>
      <c r="B338" s="21" t="s">
        <v>13</v>
      </c>
      <c r="C338" s="121"/>
      <c r="D338" s="38">
        <v>213.2</v>
      </c>
      <c r="E338" s="14">
        <v>136.6</v>
      </c>
    </row>
    <row r="339" spans="1:5" s="3" customFormat="1" ht="12.75" customHeight="1" x14ac:dyDescent="0.25">
      <c r="A339" s="126"/>
      <c r="B339" s="23" t="s">
        <v>19</v>
      </c>
      <c r="C339" s="130"/>
      <c r="D339" s="38">
        <v>0.5</v>
      </c>
      <c r="E339" s="14"/>
    </row>
    <row r="340" spans="1:5" s="3" customFormat="1" ht="18" customHeight="1" x14ac:dyDescent="0.25">
      <c r="A340" s="125" t="s">
        <v>130</v>
      </c>
      <c r="B340" s="31" t="s">
        <v>131</v>
      </c>
      <c r="C340" s="43"/>
      <c r="D340" s="33">
        <f t="shared" ref="D340:E340" si="72">SUM(D341)</f>
        <v>238.5</v>
      </c>
      <c r="E340" s="34">
        <f t="shared" si="72"/>
        <v>183.7</v>
      </c>
    </row>
    <row r="341" spans="1:5" s="3" customFormat="1" ht="15" customHeight="1" x14ac:dyDescent="0.25">
      <c r="A341" s="125"/>
      <c r="B341" s="9" t="s">
        <v>117</v>
      </c>
      <c r="C341" s="25" t="s">
        <v>25</v>
      </c>
      <c r="D341" s="40">
        <f t="shared" ref="D341:E341" si="73">SUM(D342:D343)</f>
        <v>238.5</v>
      </c>
      <c r="E341" s="28">
        <f t="shared" si="73"/>
        <v>183.7</v>
      </c>
    </row>
    <row r="342" spans="1:5" s="3" customFormat="1" ht="12.75" customHeight="1" x14ac:dyDescent="0.25">
      <c r="A342" s="126"/>
      <c r="B342" s="21" t="s">
        <v>13</v>
      </c>
      <c r="C342" s="121"/>
      <c r="D342" s="38">
        <v>236.2</v>
      </c>
      <c r="E342" s="14">
        <v>183.7</v>
      </c>
    </row>
    <row r="343" spans="1:5" s="3" customFormat="1" ht="12.75" customHeight="1" x14ac:dyDescent="0.25">
      <c r="A343" s="126"/>
      <c r="B343" s="23" t="s">
        <v>19</v>
      </c>
      <c r="C343" s="130"/>
      <c r="D343" s="38">
        <v>2.2999999999999998</v>
      </c>
      <c r="E343" s="14"/>
    </row>
    <row r="344" spans="1:5" s="3" customFormat="1" ht="18" customHeight="1" x14ac:dyDescent="0.25">
      <c r="A344" s="125" t="s">
        <v>132</v>
      </c>
      <c r="B344" s="31" t="s">
        <v>133</v>
      </c>
      <c r="C344" s="43"/>
      <c r="D344" s="33">
        <f t="shared" ref="D344:E344" si="74">SUM(D345)</f>
        <v>228.4</v>
      </c>
      <c r="E344" s="34">
        <f t="shared" si="74"/>
        <v>160.4</v>
      </c>
    </row>
    <row r="345" spans="1:5" s="3" customFormat="1" ht="15" customHeight="1" x14ac:dyDescent="0.25">
      <c r="A345" s="125"/>
      <c r="B345" s="9" t="s">
        <v>117</v>
      </c>
      <c r="C345" s="25" t="s">
        <v>25</v>
      </c>
      <c r="D345" s="40">
        <f t="shared" ref="D345:E345" si="75">SUM(D346:D347)</f>
        <v>228.4</v>
      </c>
      <c r="E345" s="28">
        <f t="shared" si="75"/>
        <v>160.4</v>
      </c>
    </row>
    <row r="346" spans="1:5" s="3" customFormat="1" ht="12.75" customHeight="1" x14ac:dyDescent="0.25">
      <c r="A346" s="126"/>
      <c r="B346" s="21" t="s">
        <v>13</v>
      </c>
      <c r="C346" s="121"/>
      <c r="D346" s="38">
        <v>226.6</v>
      </c>
      <c r="E346" s="14">
        <v>160.4</v>
      </c>
    </row>
    <row r="347" spans="1:5" s="3" customFormat="1" ht="12.75" customHeight="1" x14ac:dyDescent="0.25">
      <c r="A347" s="126"/>
      <c r="B347" s="23" t="s">
        <v>19</v>
      </c>
      <c r="C347" s="130"/>
      <c r="D347" s="38">
        <v>1.8</v>
      </c>
      <c r="E347" s="14"/>
    </row>
    <row r="348" spans="1:5" s="3" customFormat="1" ht="18" customHeight="1" x14ac:dyDescent="0.25">
      <c r="A348" s="125" t="s">
        <v>134</v>
      </c>
      <c r="B348" s="31" t="s">
        <v>135</v>
      </c>
      <c r="C348" s="43"/>
      <c r="D348" s="33">
        <f t="shared" ref="D348:E348" si="76">SUM(D349)</f>
        <v>237.4</v>
      </c>
      <c r="E348" s="34">
        <f t="shared" si="76"/>
        <v>147.30000000000001</v>
      </c>
    </row>
    <row r="349" spans="1:5" s="3" customFormat="1" ht="15" customHeight="1" x14ac:dyDescent="0.25">
      <c r="A349" s="125"/>
      <c r="B349" s="9" t="s">
        <v>117</v>
      </c>
      <c r="C349" s="25" t="s">
        <v>25</v>
      </c>
      <c r="D349" s="40">
        <f t="shared" ref="D349:E349" si="77">SUM(D350:D351)</f>
        <v>237.4</v>
      </c>
      <c r="E349" s="28">
        <f t="shared" si="77"/>
        <v>147.30000000000001</v>
      </c>
    </row>
    <row r="350" spans="1:5" s="3" customFormat="1" ht="12.75" customHeight="1" x14ac:dyDescent="0.25">
      <c r="A350" s="126"/>
      <c r="B350" s="21" t="s">
        <v>13</v>
      </c>
      <c r="C350" s="121"/>
      <c r="D350" s="38">
        <v>220.4</v>
      </c>
      <c r="E350" s="14">
        <v>147.30000000000001</v>
      </c>
    </row>
    <row r="351" spans="1:5" s="3" customFormat="1" ht="12.75" customHeight="1" x14ac:dyDescent="0.25">
      <c r="A351" s="126"/>
      <c r="B351" s="23" t="s">
        <v>19</v>
      </c>
      <c r="C351" s="130"/>
      <c r="D351" s="38">
        <v>17</v>
      </c>
      <c r="E351" s="14"/>
    </row>
    <row r="352" spans="1:5" s="3" customFormat="1" ht="18" customHeight="1" x14ac:dyDescent="0.25">
      <c r="A352" s="125" t="s">
        <v>136</v>
      </c>
      <c r="B352" s="31" t="s">
        <v>137</v>
      </c>
      <c r="C352" s="43"/>
      <c r="D352" s="33">
        <f>SUM(D353)</f>
        <v>226.6</v>
      </c>
      <c r="E352" s="34">
        <f t="shared" ref="E352" si="78">SUM(E353)</f>
        <v>168.5</v>
      </c>
    </row>
    <row r="353" spans="1:5" s="3" customFormat="1" ht="15" customHeight="1" x14ac:dyDescent="0.25">
      <c r="A353" s="125"/>
      <c r="B353" s="9" t="s">
        <v>117</v>
      </c>
      <c r="C353" s="25" t="s">
        <v>25</v>
      </c>
      <c r="D353" s="40">
        <f t="shared" ref="D353:E353" si="79">SUM(D354:D355)</f>
        <v>226.6</v>
      </c>
      <c r="E353" s="28">
        <f t="shared" si="79"/>
        <v>168.5</v>
      </c>
    </row>
    <row r="354" spans="1:5" s="3" customFormat="1" ht="12.75" customHeight="1" x14ac:dyDescent="0.25">
      <c r="A354" s="126"/>
      <c r="B354" s="21" t="s">
        <v>13</v>
      </c>
      <c r="C354" s="121"/>
      <c r="D354" s="38">
        <v>225.6</v>
      </c>
      <c r="E354" s="14">
        <v>168.5</v>
      </c>
    </row>
    <row r="355" spans="1:5" s="3" customFormat="1" ht="12.75" customHeight="1" x14ac:dyDescent="0.25">
      <c r="A355" s="126"/>
      <c r="B355" s="23" t="s">
        <v>19</v>
      </c>
      <c r="C355" s="130"/>
      <c r="D355" s="38">
        <v>1</v>
      </c>
      <c r="E355" s="14"/>
    </row>
    <row r="356" spans="1:5" s="3" customFormat="1" ht="18" customHeight="1" x14ac:dyDescent="0.25">
      <c r="A356" s="125" t="s">
        <v>138</v>
      </c>
      <c r="B356" s="31" t="s">
        <v>139</v>
      </c>
      <c r="C356" s="43"/>
      <c r="D356" s="33">
        <f t="shared" ref="D356:E356" si="80">SUM(D357)</f>
        <v>189.3</v>
      </c>
      <c r="E356" s="34">
        <f t="shared" si="80"/>
        <v>140</v>
      </c>
    </row>
    <row r="357" spans="1:5" s="3" customFormat="1" ht="15" customHeight="1" x14ac:dyDescent="0.25">
      <c r="A357" s="125"/>
      <c r="B357" s="9" t="s">
        <v>117</v>
      </c>
      <c r="C357" s="25" t="s">
        <v>25</v>
      </c>
      <c r="D357" s="40">
        <f t="shared" ref="D357:E357" si="81">SUM(D358:D359)</f>
        <v>189.3</v>
      </c>
      <c r="E357" s="28">
        <f t="shared" si="81"/>
        <v>140</v>
      </c>
    </row>
    <row r="358" spans="1:5" s="3" customFormat="1" ht="12.75" customHeight="1" x14ac:dyDescent="0.25">
      <c r="A358" s="126"/>
      <c r="B358" s="21" t="s">
        <v>13</v>
      </c>
      <c r="C358" s="121"/>
      <c r="D358" s="79">
        <v>188.3</v>
      </c>
      <c r="E358" s="20">
        <v>140</v>
      </c>
    </row>
    <row r="359" spans="1:5" s="3" customFormat="1" ht="12.75" customHeight="1" x14ac:dyDescent="0.25">
      <c r="A359" s="126"/>
      <c r="B359" s="23" t="s">
        <v>19</v>
      </c>
      <c r="C359" s="130"/>
      <c r="D359" s="80">
        <v>1</v>
      </c>
      <c r="E359" s="81"/>
    </row>
    <row r="360" spans="1:5" s="3" customFormat="1" ht="18" customHeight="1" x14ac:dyDescent="0.25">
      <c r="A360" s="125" t="s">
        <v>140</v>
      </c>
      <c r="B360" s="31" t="s">
        <v>141</v>
      </c>
      <c r="C360" s="43"/>
      <c r="D360" s="34">
        <f>SUM(D361)</f>
        <v>3581.6</v>
      </c>
      <c r="E360" s="34">
        <f>SUM(E361)</f>
        <v>2977.5</v>
      </c>
    </row>
    <row r="361" spans="1:5" s="3" customFormat="1" ht="15" customHeight="1" x14ac:dyDescent="0.25">
      <c r="A361" s="125"/>
      <c r="B361" s="82" t="s">
        <v>142</v>
      </c>
      <c r="C361" s="10" t="s">
        <v>32</v>
      </c>
      <c r="D361" s="28">
        <f t="shared" ref="D361:E361" si="82">SUM(D362:D367)</f>
        <v>3581.6</v>
      </c>
      <c r="E361" s="28">
        <f t="shared" si="82"/>
        <v>2977.5</v>
      </c>
    </row>
    <row r="362" spans="1:5" s="3" customFormat="1" ht="12.75" customHeight="1" x14ac:dyDescent="0.25">
      <c r="A362" s="126"/>
      <c r="B362" s="18" t="s">
        <v>22</v>
      </c>
      <c r="C362" s="127"/>
      <c r="D362" s="14">
        <v>237.7</v>
      </c>
      <c r="E362" s="14">
        <v>224.8</v>
      </c>
    </row>
    <row r="363" spans="1:5" s="3" customFormat="1" ht="12.75" customHeight="1" x14ac:dyDescent="0.25">
      <c r="A363" s="126"/>
      <c r="B363" s="21" t="s">
        <v>26</v>
      </c>
      <c r="C363" s="121"/>
      <c r="D363" s="14">
        <v>59.4</v>
      </c>
      <c r="E363" s="14">
        <v>56.2</v>
      </c>
    </row>
    <row r="364" spans="1:5" s="3" customFormat="1" ht="12.75" customHeight="1" x14ac:dyDescent="0.25">
      <c r="A364" s="126"/>
      <c r="B364" s="21" t="s">
        <v>18</v>
      </c>
      <c r="C364" s="121"/>
      <c r="D364" s="20">
        <v>237</v>
      </c>
      <c r="E364" s="20">
        <v>219.6</v>
      </c>
    </row>
    <row r="365" spans="1:5" s="3" customFormat="1" ht="12.75" customHeight="1" x14ac:dyDescent="0.25">
      <c r="A365" s="126"/>
      <c r="B365" s="29" t="s">
        <v>17</v>
      </c>
      <c r="C365" s="121"/>
      <c r="D365" s="14">
        <v>497.4</v>
      </c>
      <c r="E365" s="14">
        <v>477.2</v>
      </c>
    </row>
    <row r="366" spans="1:5" s="3" customFormat="1" ht="12.75" customHeight="1" x14ac:dyDescent="0.25">
      <c r="A366" s="126"/>
      <c r="B366" s="21" t="s">
        <v>13</v>
      </c>
      <c r="C366" s="121"/>
      <c r="D366" s="14">
        <v>2192.5</v>
      </c>
      <c r="E366" s="14">
        <v>1925.7</v>
      </c>
    </row>
    <row r="367" spans="1:5" s="3" customFormat="1" ht="12.75" customHeight="1" x14ac:dyDescent="0.25">
      <c r="A367" s="126"/>
      <c r="B367" s="23" t="s">
        <v>19</v>
      </c>
      <c r="C367" s="130"/>
      <c r="D367" s="38">
        <v>357.6</v>
      </c>
      <c r="E367" s="14">
        <v>74</v>
      </c>
    </row>
    <row r="368" spans="1:5" s="3" customFormat="1" ht="18" customHeight="1" x14ac:dyDescent="0.25">
      <c r="A368" s="117" t="s">
        <v>143</v>
      </c>
      <c r="B368" s="77" t="s">
        <v>144</v>
      </c>
      <c r="C368" s="43"/>
      <c r="D368" s="34">
        <f t="shared" ref="D368:E368" si="83">SUM(D369)</f>
        <v>527.20000000000005</v>
      </c>
      <c r="E368" s="34">
        <f t="shared" si="83"/>
        <v>431.2</v>
      </c>
    </row>
    <row r="369" spans="1:5" s="3" customFormat="1" ht="15" customHeight="1" x14ac:dyDescent="0.25">
      <c r="A369" s="116"/>
      <c r="B369" s="24" t="s">
        <v>145</v>
      </c>
      <c r="C369" s="25" t="s">
        <v>36</v>
      </c>
      <c r="D369" s="28">
        <f t="shared" ref="D369:E369" si="84">SUM(D370:D371)</f>
        <v>527.20000000000005</v>
      </c>
      <c r="E369" s="28">
        <f t="shared" si="84"/>
        <v>431.2</v>
      </c>
    </row>
    <row r="370" spans="1:5" s="3" customFormat="1" ht="12.75" customHeight="1" x14ac:dyDescent="0.25">
      <c r="A370" s="116"/>
      <c r="B370" s="21" t="s">
        <v>17</v>
      </c>
      <c r="C370" s="121"/>
      <c r="D370" s="14">
        <v>508.1</v>
      </c>
      <c r="E370" s="14">
        <v>416.2</v>
      </c>
    </row>
    <row r="371" spans="1:5" s="3" customFormat="1" ht="12.75" customHeight="1" x14ac:dyDescent="0.25">
      <c r="A371" s="116"/>
      <c r="B371" s="23" t="s">
        <v>13</v>
      </c>
      <c r="C371" s="121"/>
      <c r="D371" s="14">
        <v>19.100000000000001</v>
      </c>
      <c r="E371" s="14">
        <v>15</v>
      </c>
    </row>
    <row r="372" spans="1:5" s="3" customFormat="1" ht="20.100000000000001" customHeight="1" x14ac:dyDescent="0.25">
      <c r="A372" s="144" t="s">
        <v>146</v>
      </c>
      <c r="B372" s="145"/>
      <c r="C372" s="83"/>
      <c r="D372" s="84">
        <f>SUM(D419+D416+D411+D401+D395+D389+D379+D373)</f>
        <v>65214.000000000007</v>
      </c>
      <c r="E372" s="85">
        <f>SUM(E419+E416+E411+E401+E395+E389+E379+E373)</f>
        <v>36768.199999999997</v>
      </c>
    </row>
    <row r="373" spans="1:5" s="3" customFormat="1" ht="15" customHeight="1" x14ac:dyDescent="0.25">
      <c r="A373" s="146" t="s">
        <v>147</v>
      </c>
      <c r="B373" s="147"/>
      <c r="C373" s="86" t="s">
        <v>12</v>
      </c>
      <c r="D373" s="87">
        <f>SUM(D374:D378)</f>
        <v>11151.4</v>
      </c>
      <c r="E373" s="88">
        <f>SUM(E374:E378)</f>
        <v>8504.5</v>
      </c>
    </row>
    <row r="374" spans="1:5" s="3" customFormat="1" ht="12.75" customHeight="1" x14ac:dyDescent="0.25">
      <c r="A374" s="156"/>
      <c r="B374" s="18" t="s">
        <v>16</v>
      </c>
      <c r="C374" s="89"/>
      <c r="D374" s="14">
        <f>SUM(D17)</f>
        <v>10</v>
      </c>
      <c r="E374" s="90"/>
    </row>
    <row r="375" spans="1:5" s="3" customFormat="1" ht="12.75" customHeight="1" x14ac:dyDescent="0.25">
      <c r="A375" s="148"/>
      <c r="B375" s="29" t="s">
        <v>17</v>
      </c>
      <c r="C375" s="151"/>
      <c r="D375" s="14">
        <f>SUM(D18+D166)</f>
        <v>2448.8999999999996</v>
      </c>
      <c r="E375" s="14">
        <f>SUM(E18+E166)</f>
        <v>2295.1999999999998</v>
      </c>
    </row>
    <row r="376" spans="1:5" s="3" customFormat="1" ht="12.75" customHeight="1" x14ac:dyDescent="0.25">
      <c r="A376" s="148"/>
      <c r="B376" s="21" t="s">
        <v>18</v>
      </c>
      <c r="C376" s="151"/>
      <c r="D376" s="14">
        <f>SUM(D19)</f>
        <v>26.5</v>
      </c>
      <c r="E376" s="14">
        <f>SUM(E19)</f>
        <v>25</v>
      </c>
    </row>
    <row r="377" spans="1:5" s="3" customFormat="1" ht="12.75" customHeight="1" x14ac:dyDescent="0.25">
      <c r="A377" s="148"/>
      <c r="B377" s="21" t="s">
        <v>13</v>
      </c>
      <c r="C377" s="151"/>
      <c r="D377" s="14">
        <f>SUM(D20+D62+D72+D80+D88+D96+D106+D114+D122+D132+D140+D148+D158+D167+D14)</f>
        <v>8633.5</v>
      </c>
      <c r="E377" s="14">
        <f>SUM(E20+E62+E72+E80+E88+E96+E106+E114+E122+E132+E140+E148+E158+E167+E14)</f>
        <v>6184.3</v>
      </c>
    </row>
    <row r="378" spans="1:5" s="3" customFormat="1" ht="12.75" customHeight="1" x14ac:dyDescent="0.25">
      <c r="A378" s="149"/>
      <c r="B378" s="23" t="s">
        <v>19</v>
      </c>
      <c r="C378" s="152"/>
      <c r="D378" s="14">
        <f>SUM(D21)</f>
        <v>32.5</v>
      </c>
      <c r="E378" s="14"/>
    </row>
    <row r="379" spans="1:5" s="3" customFormat="1" ht="15" customHeight="1" x14ac:dyDescent="0.25">
      <c r="A379" s="146" t="s">
        <v>20</v>
      </c>
      <c r="B379" s="155"/>
      <c r="C379" s="91" t="s">
        <v>21</v>
      </c>
      <c r="D379" s="90">
        <f>SUM(D380:D388)</f>
        <v>26743.7</v>
      </c>
      <c r="E379" s="90">
        <f>SUM(E380:E388)</f>
        <v>20954.400000000001</v>
      </c>
    </row>
    <row r="380" spans="1:5" s="3" customFormat="1" ht="12.75" customHeight="1" x14ac:dyDescent="0.25">
      <c r="A380" s="92"/>
      <c r="B380" s="18" t="s">
        <v>22</v>
      </c>
      <c r="C380" s="89"/>
      <c r="D380" s="14">
        <f>SUM(D23)</f>
        <v>1013.6</v>
      </c>
      <c r="E380" s="14">
        <f>SUM(E23)</f>
        <v>13.5</v>
      </c>
    </row>
    <row r="381" spans="1:5" s="3" customFormat="1" ht="12.75" customHeight="1" x14ac:dyDescent="0.25">
      <c r="A381" s="157"/>
      <c r="B381" s="21" t="s">
        <v>18</v>
      </c>
      <c r="C381" s="158"/>
      <c r="D381" s="14">
        <f>SUM(D24+D275+D172++D195+D203+D211+D224+D267+D297)</f>
        <v>291.19999999999993</v>
      </c>
      <c r="E381" s="14">
        <f>SUM(E24+E275+E172++E195+E203+E211+E224+E267+E297)</f>
        <v>104.70000000000002</v>
      </c>
    </row>
    <row r="382" spans="1:5" s="3" customFormat="1" ht="12.75" customHeight="1" x14ac:dyDescent="0.25">
      <c r="A382" s="157"/>
      <c r="B382" s="21" t="s">
        <v>23</v>
      </c>
      <c r="C382" s="158"/>
      <c r="D382" s="14">
        <f>SUM(D25+D170+D178+D184+D193+D208+D201+D222+D216+D230+D237+D243+D251+D259+D265+D273+D281+D289+D304+D296)</f>
        <v>12534.5</v>
      </c>
      <c r="E382" s="14">
        <f>SUM(E25+E170+E178+E184+E193+E208+E201+E222+E216+E230+E237+E243+E251+E259+E265+E273+E281+E289+E304+E296)</f>
        <v>12063.8</v>
      </c>
    </row>
    <row r="383" spans="1:5" s="3" customFormat="1" ht="12.75" customHeight="1" x14ac:dyDescent="0.25">
      <c r="A383" s="157"/>
      <c r="B383" s="21" t="s">
        <v>42</v>
      </c>
      <c r="C383" s="158"/>
      <c r="D383" s="14">
        <f>SUM(D185+D209)</f>
        <v>163.79999999999998</v>
      </c>
      <c r="E383" s="14">
        <f>SUM(E185+E209)</f>
        <v>160.1</v>
      </c>
    </row>
    <row r="384" spans="1:5" s="3" customFormat="1" ht="12.75" customHeight="1" x14ac:dyDescent="0.25">
      <c r="A384" s="157"/>
      <c r="B384" s="29" t="s">
        <v>17</v>
      </c>
      <c r="C384" s="158"/>
      <c r="D384" s="14">
        <f>SUM(D171+D179+D186+D194+D202+D210+D217+D223+D231+D238+D244+D252+D266+D274+D282+D290+D260)</f>
        <v>482.49999999999994</v>
      </c>
      <c r="E384" s="14"/>
    </row>
    <row r="385" spans="1:5" s="3" customFormat="1" ht="12.75" customHeight="1" x14ac:dyDescent="0.25">
      <c r="A385" s="157"/>
      <c r="B385" s="21" t="s">
        <v>33</v>
      </c>
      <c r="C385" s="158"/>
      <c r="D385" s="14">
        <f>SUM(D187+D245+D253+D268+D276+D283)</f>
        <v>7.2</v>
      </c>
      <c r="E385" s="14">
        <f>SUM(E187+E245+E253+E268+E276+E283)</f>
        <v>4.2</v>
      </c>
    </row>
    <row r="386" spans="1:5" s="3" customFormat="1" ht="12.75" customHeight="1" x14ac:dyDescent="0.25">
      <c r="A386" s="157"/>
      <c r="B386" s="21" t="s">
        <v>151</v>
      </c>
      <c r="C386" s="158"/>
      <c r="D386" s="14">
        <f>SUM(D188+D196+D225+D232+D246+D254+D284+D173)</f>
        <v>6.7</v>
      </c>
      <c r="E386" s="14"/>
    </row>
    <row r="387" spans="1:5" s="3" customFormat="1" ht="12.75" customHeight="1" x14ac:dyDescent="0.25">
      <c r="A387" s="157"/>
      <c r="B387" s="21" t="s">
        <v>13</v>
      </c>
      <c r="C387" s="158"/>
      <c r="D387" s="14">
        <f>SUM(D26+D174+D180+D189+D197+D204+D212+D226+D233+D239+D247+D255+D261+D269+D277+D285+D292+D298+D305+D218)</f>
        <v>11741.5</v>
      </c>
      <c r="E387" s="14">
        <f>SUM(E26+E174+E180+E189+E197+E204+E212+E226+E233+E239+E247+E255+E261+E269+E277+E285+E292+E298+E305+E218)</f>
        <v>8608.0999999999985</v>
      </c>
    </row>
    <row r="388" spans="1:5" s="3" customFormat="1" ht="12.75" customHeight="1" x14ac:dyDescent="0.25">
      <c r="A388" s="157"/>
      <c r="B388" s="23" t="s">
        <v>19</v>
      </c>
      <c r="C388" s="158"/>
      <c r="D388" s="14">
        <f>SUM(D175+D181+D190+D198+D205+D213+D219+D227+D234+D240+D248+D256+D262+D270+D278+D286+D293+D299+D306)</f>
        <v>502.7</v>
      </c>
      <c r="E388" s="14"/>
    </row>
    <row r="389" spans="1:5" s="3" customFormat="1" ht="15" customHeight="1" x14ac:dyDescent="0.25">
      <c r="A389" s="159" t="s">
        <v>24</v>
      </c>
      <c r="B389" s="160"/>
      <c r="C389" s="93" t="s">
        <v>25</v>
      </c>
      <c r="D389" s="90">
        <f t="shared" ref="D389:E389" si="85">SUM(D390:D394)</f>
        <v>5567.9</v>
      </c>
      <c r="E389" s="90">
        <f t="shared" si="85"/>
        <v>3337.7000000000003</v>
      </c>
    </row>
    <row r="390" spans="1:5" s="3" customFormat="1" ht="12.75" customHeight="1" x14ac:dyDescent="0.25">
      <c r="A390" s="148"/>
      <c r="B390" s="18" t="s">
        <v>22</v>
      </c>
      <c r="C390" s="150"/>
      <c r="D390" s="14">
        <f>SUM(D28)</f>
        <v>101.9</v>
      </c>
      <c r="E390" s="14"/>
    </row>
    <row r="391" spans="1:5" s="3" customFormat="1" ht="12.75" customHeight="1" x14ac:dyDescent="0.25">
      <c r="A391" s="148"/>
      <c r="B391" s="21" t="s">
        <v>26</v>
      </c>
      <c r="C391" s="151"/>
      <c r="D391" s="14">
        <f>SUM(D29)</f>
        <v>18</v>
      </c>
      <c r="E391" s="14"/>
    </row>
    <row r="392" spans="1:5" s="3" customFormat="1" ht="12.75" customHeight="1" x14ac:dyDescent="0.25">
      <c r="A392" s="148"/>
      <c r="B392" s="21" t="s">
        <v>18</v>
      </c>
      <c r="C392" s="151"/>
      <c r="D392" s="14">
        <f>SUM(D309+D30)</f>
        <v>70.8</v>
      </c>
      <c r="E392" s="14">
        <f>SUM(E309+E30)</f>
        <v>0.5</v>
      </c>
    </row>
    <row r="393" spans="1:5" s="3" customFormat="1" ht="12.75" customHeight="1" x14ac:dyDescent="0.25">
      <c r="A393" s="148"/>
      <c r="B393" s="21" t="s">
        <v>13</v>
      </c>
      <c r="C393" s="151"/>
      <c r="D393" s="14">
        <f>SUM(D31+D301+D310+D314+D318+D322+D326+D330+D334+D338+D342+D346+D350+D354+D358+D98+D150+D64+D123)</f>
        <v>5330.5</v>
      </c>
      <c r="E393" s="14">
        <f>SUM(E31+E301+E310+E314+E318+E322+E326+E330+E334+E338+E342+E346+E350+E354+E358+E98)</f>
        <v>3337.2000000000003</v>
      </c>
    </row>
    <row r="394" spans="1:5" s="3" customFormat="1" ht="12.75" customHeight="1" x14ac:dyDescent="0.25">
      <c r="A394" s="149"/>
      <c r="B394" s="23" t="s">
        <v>19</v>
      </c>
      <c r="C394" s="152"/>
      <c r="D394" s="14">
        <f>SUM(D311+D315+D319+D323+D327+D331+D335+D339+D343+D347+D351+D355+D359)</f>
        <v>46.7</v>
      </c>
      <c r="E394" s="14"/>
    </row>
    <row r="395" spans="1:5" s="3" customFormat="1" ht="15" customHeight="1" x14ac:dyDescent="0.25">
      <c r="A395" s="146" t="s">
        <v>148</v>
      </c>
      <c r="B395" s="153"/>
      <c r="C395" s="91" t="s">
        <v>28</v>
      </c>
      <c r="D395" s="90">
        <f>SUM(D396:D400)</f>
        <v>5461.3</v>
      </c>
      <c r="E395" s="90">
        <f>SUM(E396:E400)</f>
        <v>27.2</v>
      </c>
    </row>
    <row r="396" spans="1:5" s="3" customFormat="1" ht="15" customHeight="1" x14ac:dyDescent="0.25">
      <c r="A396" s="107"/>
      <c r="B396" s="18" t="s">
        <v>22</v>
      </c>
      <c r="C396" s="89"/>
      <c r="D396" s="109">
        <f>D33</f>
        <v>6.7</v>
      </c>
      <c r="E396" s="109">
        <f>E33</f>
        <v>5</v>
      </c>
    </row>
    <row r="397" spans="1:5" s="3" customFormat="1" ht="12.75" customHeight="1" x14ac:dyDescent="0.25">
      <c r="A397" s="148"/>
      <c r="B397" s="21" t="s">
        <v>29</v>
      </c>
      <c r="C397" s="151"/>
      <c r="D397" s="14">
        <f>SUM(D34)</f>
        <v>2634.2</v>
      </c>
      <c r="E397" s="14"/>
    </row>
    <row r="398" spans="1:5" s="3" customFormat="1" ht="12.75" customHeight="1" x14ac:dyDescent="0.25">
      <c r="A398" s="148"/>
      <c r="B398" s="21" t="s">
        <v>13</v>
      </c>
      <c r="C398" s="151"/>
      <c r="D398" s="14">
        <f>SUM(D36+D66+D74+D82+D90+D100+D108+D116+D126+D134+D142+D152+D160)</f>
        <v>2326.1000000000004</v>
      </c>
      <c r="E398" s="14">
        <f>SUM(E36+E66+E74+E82+E90+E100+E108+E116+E126+E134+E142+E152+E160)</f>
        <v>22.2</v>
      </c>
    </row>
    <row r="399" spans="1:5" s="3" customFormat="1" ht="12.75" customHeight="1" x14ac:dyDescent="0.25">
      <c r="A399" s="148"/>
      <c r="B399" s="21" t="s">
        <v>30</v>
      </c>
      <c r="C399" s="151"/>
      <c r="D399" s="74">
        <f>SUM(D35)</f>
        <v>462.8</v>
      </c>
      <c r="E399" s="75"/>
    </row>
    <row r="400" spans="1:5" s="3" customFormat="1" ht="12.75" customHeight="1" x14ac:dyDescent="0.25">
      <c r="A400" s="149"/>
      <c r="B400" s="23" t="s">
        <v>19</v>
      </c>
      <c r="C400" s="152"/>
      <c r="D400" s="14">
        <f>SUM(D67+D75+D83+D91+D101+D109+D117+D127+D135+D143+D153+D161)</f>
        <v>31.499999999999996</v>
      </c>
      <c r="E400" s="14"/>
    </row>
    <row r="401" spans="1:5" s="3" customFormat="1" ht="15" customHeight="1" x14ac:dyDescent="0.25">
      <c r="A401" s="154" t="s">
        <v>31</v>
      </c>
      <c r="B401" s="155"/>
      <c r="C401" s="91" t="s">
        <v>32</v>
      </c>
      <c r="D401" s="90">
        <f>SUM(D402:D410)</f>
        <v>11824.700000000003</v>
      </c>
      <c r="E401" s="90">
        <f>SUM(E402:E410)</f>
        <v>3501.2</v>
      </c>
    </row>
    <row r="402" spans="1:5" s="3" customFormat="1" ht="12.75" customHeight="1" x14ac:dyDescent="0.25">
      <c r="A402" s="162"/>
      <c r="B402" s="18" t="s">
        <v>22</v>
      </c>
      <c r="C402" s="164"/>
      <c r="D402" s="14">
        <f>SUM(D362+D38)</f>
        <v>323.60000000000002</v>
      </c>
      <c r="E402" s="14">
        <f>SUM(E362+E38)</f>
        <v>244.3</v>
      </c>
    </row>
    <row r="403" spans="1:5" s="3" customFormat="1" ht="12.75" customHeight="1" x14ac:dyDescent="0.25">
      <c r="A403" s="157"/>
      <c r="B403" s="21" t="s">
        <v>18</v>
      </c>
      <c r="C403" s="158"/>
      <c r="D403" s="14">
        <f>SUM(D364+D39)</f>
        <v>432.5</v>
      </c>
      <c r="E403" s="14">
        <f>SUM(E364+E39)</f>
        <v>225.1</v>
      </c>
    </row>
    <row r="404" spans="1:5" s="3" customFormat="1" ht="12.75" customHeight="1" x14ac:dyDescent="0.25">
      <c r="A404" s="157"/>
      <c r="B404" s="29" t="s">
        <v>17</v>
      </c>
      <c r="C404" s="158"/>
      <c r="D404" s="14">
        <f>SUM(D365+D40)</f>
        <v>1905.6999999999998</v>
      </c>
      <c r="E404" s="14">
        <f>SUM(E365+E40)</f>
        <v>525.70000000000005</v>
      </c>
    </row>
    <row r="405" spans="1:5" s="3" customFormat="1" ht="12.75" customHeight="1" x14ac:dyDescent="0.25">
      <c r="A405" s="157"/>
      <c r="B405" s="21" t="s">
        <v>26</v>
      </c>
      <c r="C405" s="158"/>
      <c r="D405" s="14">
        <f>SUM(D363+D44)</f>
        <v>62.699999999999996</v>
      </c>
      <c r="E405" s="14">
        <f>SUM(E363+E44)</f>
        <v>56.800000000000004</v>
      </c>
    </row>
    <row r="406" spans="1:5" s="3" customFormat="1" ht="12.75" customHeight="1" x14ac:dyDescent="0.25">
      <c r="A406" s="157"/>
      <c r="B406" s="21" t="s">
        <v>33</v>
      </c>
      <c r="C406" s="158"/>
      <c r="D406" s="14">
        <f>SUM(D41)</f>
        <v>4.5</v>
      </c>
      <c r="E406" s="14">
        <f>SUM(E41)</f>
        <v>0.1</v>
      </c>
    </row>
    <row r="407" spans="1:5" s="3" customFormat="1" ht="12.75" customHeight="1" x14ac:dyDescent="0.25">
      <c r="A407" s="157"/>
      <c r="B407" s="21" t="s">
        <v>151</v>
      </c>
      <c r="C407" s="158"/>
      <c r="D407" s="14">
        <f>SUM(D42)</f>
        <v>3</v>
      </c>
      <c r="E407" s="14"/>
    </row>
    <row r="408" spans="1:5" s="3" customFormat="1" ht="12.75" customHeight="1" x14ac:dyDescent="0.25">
      <c r="A408" s="157"/>
      <c r="B408" s="21" t="s">
        <v>13</v>
      </c>
      <c r="C408" s="158"/>
      <c r="D408" s="14">
        <f>SUM(D43+D69+D77+D85+D93+D103+D111+D119+D129+D137+D145+D155+D163+D366)</f>
        <v>5214.3000000000011</v>
      </c>
      <c r="E408" s="14">
        <f>SUM(E43+E69+E77+E85+E93+E103+E111+E119+E129+E137+E145+E155+E163+E366)</f>
        <v>2375.1999999999998</v>
      </c>
    </row>
    <row r="409" spans="1:5" s="3" customFormat="1" ht="12.75" customHeight="1" x14ac:dyDescent="0.25">
      <c r="A409" s="157"/>
      <c r="B409" s="21" t="s">
        <v>34</v>
      </c>
      <c r="C409" s="158"/>
      <c r="D409" s="56">
        <f>SUM(D45)</f>
        <v>3520.8</v>
      </c>
      <c r="E409" s="56"/>
    </row>
    <row r="410" spans="1:5" s="3" customFormat="1" ht="12.75" customHeight="1" x14ac:dyDescent="0.25">
      <c r="A410" s="161"/>
      <c r="B410" s="23" t="s">
        <v>19</v>
      </c>
      <c r="C410" s="167"/>
      <c r="D410" s="56">
        <f>SUM(D367)</f>
        <v>357.6</v>
      </c>
      <c r="E410" s="56">
        <f>SUM(E367)</f>
        <v>74</v>
      </c>
    </row>
    <row r="411" spans="1:5" s="3" customFormat="1" ht="15" customHeight="1" x14ac:dyDescent="0.25">
      <c r="A411" s="154" t="s">
        <v>35</v>
      </c>
      <c r="B411" s="155"/>
      <c r="C411" s="91" t="s">
        <v>36</v>
      </c>
      <c r="D411" s="90">
        <f>SUM(D412:D415)</f>
        <v>655.8</v>
      </c>
      <c r="E411" s="90">
        <f>SUM(E412:E415)</f>
        <v>443.2</v>
      </c>
    </row>
    <row r="412" spans="1:5" s="3" customFormat="1" ht="12.75" customHeight="1" x14ac:dyDescent="0.25">
      <c r="A412" s="162"/>
      <c r="B412" s="18" t="s">
        <v>22</v>
      </c>
      <c r="C412" s="164"/>
      <c r="D412" s="14">
        <f>SUM(D47)</f>
        <v>22.8</v>
      </c>
      <c r="E412" s="14">
        <f>SUM(E47)</f>
        <v>2.1</v>
      </c>
    </row>
    <row r="413" spans="1:5" s="3" customFormat="1" ht="12.75" customHeight="1" x14ac:dyDescent="0.25">
      <c r="A413" s="157"/>
      <c r="B413" s="29" t="s">
        <v>17</v>
      </c>
      <c r="C413" s="158"/>
      <c r="D413" s="14">
        <f>SUM(D370)</f>
        <v>508.1</v>
      </c>
      <c r="E413" s="14">
        <f>SUM(E370)</f>
        <v>416.2</v>
      </c>
    </row>
    <row r="414" spans="1:5" s="3" customFormat="1" ht="12.75" customHeight="1" x14ac:dyDescent="0.25">
      <c r="A414" s="157"/>
      <c r="B414" s="21" t="s">
        <v>13</v>
      </c>
      <c r="C414" s="158"/>
      <c r="D414" s="14">
        <f>SUM(D371+D48)</f>
        <v>102.5</v>
      </c>
      <c r="E414" s="14">
        <f>SUM(E371+E48)</f>
        <v>24.9</v>
      </c>
    </row>
    <row r="415" spans="1:5" s="3" customFormat="1" ht="12.75" customHeight="1" x14ac:dyDescent="0.25">
      <c r="A415" s="161"/>
      <c r="B415" s="23" t="s">
        <v>37</v>
      </c>
      <c r="C415" s="167"/>
      <c r="D415" s="56">
        <f>SUM(D49)</f>
        <v>22.4</v>
      </c>
      <c r="E415" s="56"/>
    </row>
    <row r="416" spans="1:5" s="3" customFormat="1" ht="15" customHeight="1" x14ac:dyDescent="0.25">
      <c r="A416" s="146" t="s">
        <v>149</v>
      </c>
      <c r="B416" s="155"/>
      <c r="C416" s="91" t="s">
        <v>39</v>
      </c>
      <c r="D416" s="90">
        <f>SUM(D417:D418)</f>
        <v>1613.1</v>
      </c>
      <c r="E416" s="90">
        <f>SUM(E417:E418)</f>
        <v>0</v>
      </c>
    </row>
    <row r="417" spans="1:5" s="3" customFormat="1" ht="12.75" customHeight="1" x14ac:dyDescent="0.25">
      <c r="A417" s="157"/>
      <c r="B417" s="18" t="s">
        <v>13</v>
      </c>
      <c r="C417" s="151"/>
      <c r="D417" s="94">
        <f>SUM(D51)</f>
        <v>1473.5</v>
      </c>
      <c r="E417" s="94"/>
    </row>
    <row r="418" spans="1:5" ht="12.75" customHeight="1" x14ac:dyDescent="0.25">
      <c r="A418" s="161"/>
      <c r="B418" s="23" t="s">
        <v>37</v>
      </c>
      <c r="C418" s="152"/>
      <c r="D418" s="94">
        <f>SUM(D53)</f>
        <v>139.6</v>
      </c>
      <c r="E418" s="94"/>
    </row>
    <row r="419" spans="1:5" ht="15" customHeight="1" x14ac:dyDescent="0.25">
      <c r="A419" s="154" t="s">
        <v>40</v>
      </c>
      <c r="B419" s="155"/>
      <c r="C419" s="91" t="s">
        <v>41</v>
      </c>
      <c r="D419" s="90">
        <f t="shared" ref="D419:E419" si="86">SUM(D420:D424)</f>
        <v>2196.1000000000004</v>
      </c>
      <c r="E419" s="90">
        <f t="shared" si="86"/>
        <v>0</v>
      </c>
    </row>
    <row r="420" spans="1:5" ht="12.75" customHeight="1" x14ac:dyDescent="0.25">
      <c r="A420" s="162"/>
      <c r="B420" s="18" t="s">
        <v>22</v>
      </c>
      <c r="C420" s="164"/>
      <c r="D420" s="14">
        <f>SUM(D55)</f>
        <v>486.6</v>
      </c>
      <c r="E420" s="14"/>
    </row>
    <row r="421" spans="1:5" ht="12.75" customHeight="1" x14ac:dyDescent="0.25">
      <c r="A421" s="157"/>
      <c r="B421" s="29" t="s">
        <v>17</v>
      </c>
      <c r="C421" s="158"/>
      <c r="D421" s="14">
        <f>SUM(D56)</f>
        <v>453.3</v>
      </c>
      <c r="E421" s="14"/>
    </row>
    <row r="422" spans="1:5" ht="12.75" customHeight="1" x14ac:dyDescent="0.25">
      <c r="A422" s="157"/>
      <c r="B422" s="21" t="s">
        <v>42</v>
      </c>
      <c r="C422" s="158"/>
      <c r="D422" s="14">
        <f>SUM(D57)</f>
        <v>656</v>
      </c>
      <c r="E422" s="14"/>
    </row>
    <row r="423" spans="1:5" ht="12.75" customHeight="1" x14ac:dyDescent="0.25">
      <c r="A423" s="157"/>
      <c r="B423" s="21" t="s">
        <v>26</v>
      </c>
      <c r="C423" s="158"/>
      <c r="D423" s="14">
        <f>SUM(D58)</f>
        <v>85.9</v>
      </c>
      <c r="E423" s="14"/>
    </row>
    <row r="424" spans="1:5" ht="12.75" customHeight="1" x14ac:dyDescent="0.25">
      <c r="A424" s="163"/>
      <c r="B424" s="23" t="s">
        <v>13</v>
      </c>
      <c r="C424" s="165"/>
      <c r="D424" s="14">
        <f>SUM(D59)</f>
        <v>514.29999999999995</v>
      </c>
      <c r="E424" s="14"/>
    </row>
    <row r="425" spans="1:5" ht="15" customHeight="1" x14ac:dyDescent="0.25">
      <c r="A425" s="166" t="s">
        <v>150</v>
      </c>
      <c r="B425" s="166"/>
      <c r="C425" s="166"/>
    </row>
    <row r="426" spans="1:5" ht="15" customHeight="1" x14ac:dyDescent="0.25"/>
    <row r="427" spans="1:5" ht="15" customHeight="1" x14ac:dyDescent="0.25"/>
    <row r="428" spans="1:5" ht="15" customHeight="1" x14ac:dyDescent="0.25"/>
    <row r="429" spans="1:5" ht="15" customHeight="1" x14ac:dyDescent="0.25">
      <c r="C429" s="95"/>
    </row>
    <row r="430" spans="1:5" x14ac:dyDescent="0.25">
      <c r="C430" s="95"/>
      <c r="D430" s="96"/>
      <c r="E430" s="96"/>
    </row>
    <row r="431" spans="1:5" x14ac:dyDescent="0.25">
      <c r="C431" s="95"/>
      <c r="D431" s="96"/>
      <c r="E431" s="96"/>
    </row>
    <row r="432" spans="1:5" x14ac:dyDescent="0.25">
      <c r="C432" s="95"/>
      <c r="D432" s="96"/>
      <c r="E432" s="96"/>
    </row>
    <row r="433" spans="3:5" x14ac:dyDescent="0.25">
      <c r="C433" s="95"/>
      <c r="D433" s="96"/>
      <c r="E433" s="96"/>
    </row>
    <row r="434" spans="3:5" x14ac:dyDescent="0.25">
      <c r="C434" s="95"/>
      <c r="D434" s="96"/>
      <c r="E434" s="96"/>
    </row>
    <row r="435" spans="3:5" x14ac:dyDescent="0.25">
      <c r="C435" s="95"/>
      <c r="D435" s="96"/>
      <c r="E435" s="96"/>
    </row>
    <row r="436" spans="3:5" x14ac:dyDescent="0.25">
      <c r="C436" s="95"/>
      <c r="D436" s="96"/>
      <c r="E436" s="96"/>
    </row>
    <row r="437" spans="3:5" x14ac:dyDescent="0.25">
      <c r="C437" s="95"/>
      <c r="D437" s="96"/>
      <c r="E437" s="96"/>
    </row>
    <row r="438" spans="3:5" x14ac:dyDescent="0.25">
      <c r="C438" s="95"/>
      <c r="D438" s="96"/>
      <c r="E438" s="96"/>
    </row>
    <row r="439" spans="3:5" x14ac:dyDescent="0.25">
      <c r="C439" s="95"/>
      <c r="D439" s="96"/>
      <c r="E439" s="96"/>
    </row>
    <row r="440" spans="3:5" x14ac:dyDescent="0.25">
      <c r="C440" s="95"/>
      <c r="D440" s="96"/>
      <c r="E440" s="96"/>
    </row>
    <row r="441" spans="3:5" x14ac:dyDescent="0.25">
      <c r="C441" s="95"/>
      <c r="D441" s="96"/>
      <c r="E441" s="96"/>
    </row>
    <row r="442" spans="3:5" x14ac:dyDescent="0.25">
      <c r="C442" s="95"/>
      <c r="D442" s="96"/>
      <c r="E442" s="96"/>
    </row>
    <row r="443" spans="3:5" x14ac:dyDescent="0.25">
      <c r="C443" s="95"/>
      <c r="D443" s="96"/>
      <c r="E443" s="96"/>
    </row>
    <row r="444" spans="3:5" x14ac:dyDescent="0.25">
      <c r="C444" s="95"/>
      <c r="D444" s="96"/>
      <c r="E444" s="96"/>
    </row>
    <row r="445" spans="3:5" x14ac:dyDescent="0.25">
      <c r="C445" s="95"/>
      <c r="D445" s="97"/>
      <c r="E445" s="97"/>
    </row>
    <row r="446" spans="3:5" x14ac:dyDescent="0.25">
      <c r="C446" s="3"/>
      <c r="D446" s="98"/>
      <c r="E446" s="98"/>
    </row>
  </sheetData>
  <mergeCells count="130">
    <mergeCell ref="A417:A418"/>
    <mergeCell ref="C417:C418"/>
    <mergeCell ref="A419:B419"/>
    <mergeCell ref="A420:A424"/>
    <mergeCell ref="C420:C424"/>
    <mergeCell ref="A425:C425"/>
    <mergeCell ref="A402:A410"/>
    <mergeCell ref="C402:C410"/>
    <mergeCell ref="A411:B411"/>
    <mergeCell ref="A412:A415"/>
    <mergeCell ref="C412:C415"/>
    <mergeCell ref="A416:B416"/>
    <mergeCell ref="A390:A394"/>
    <mergeCell ref="C390:C394"/>
    <mergeCell ref="A395:B395"/>
    <mergeCell ref="A397:A400"/>
    <mergeCell ref="C397:C400"/>
    <mergeCell ref="A401:B401"/>
    <mergeCell ref="A374:A378"/>
    <mergeCell ref="C375:C378"/>
    <mergeCell ref="A379:B379"/>
    <mergeCell ref="A381:A388"/>
    <mergeCell ref="C381:C388"/>
    <mergeCell ref="A389:B389"/>
    <mergeCell ref="A360:A367"/>
    <mergeCell ref="C362:C367"/>
    <mergeCell ref="A368:A371"/>
    <mergeCell ref="C370:C371"/>
    <mergeCell ref="A372:B372"/>
    <mergeCell ref="A373:B373"/>
    <mergeCell ref="A348:A351"/>
    <mergeCell ref="C350:C351"/>
    <mergeCell ref="A352:A355"/>
    <mergeCell ref="C354:C355"/>
    <mergeCell ref="A356:A359"/>
    <mergeCell ref="C358:C359"/>
    <mergeCell ref="A336:A339"/>
    <mergeCell ref="C338:C339"/>
    <mergeCell ref="A340:A343"/>
    <mergeCell ref="C342:C343"/>
    <mergeCell ref="A344:A347"/>
    <mergeCell ref="C346:C347"/>
    <mergeCell ref="A324:A327"/>
    <mergeCell ref="C326:C327"/>
    <mergeCell ref="A328:A331"/>
    <mergeCell ref="C330:C331"/>
    <mergeCell ref="A332:A335"/>
    <mergeCell ref="C334:C335"/>
    <mergeCell ref="A312:A315"/>
    <mergeCell ref="C314:C315"/>
    <mergeCell ref="A316:A319"/>
    <mergeCell ref="C318:C319"/>
    <mergeCell ref="A320:A323"/>
    <mergeCell ref="C322:C323"/>
    <mergeCell ref="A294:A301"/>
    <mergeCell ref="C298:C299"/>
    <mergeCell ref="A302:A306"/>
    <mergeCell ref="C304:C306"/>
    <mergeCell ref="A307:A311"/>
    <mergeCell ref="C309:C311"/>
    <mergeCell ref="A271:A278"/>
    <mergeCell ref="C273:C278"/>
    <mergeCell ref="A279:A286"/>
    <mergeCell ref="C281:C286"/>
    <mergeCell ref="A287:A293"/>
    <mergeCell ref="C289:C293"/>
    <mergeCell ref="A249:A256"/>
    <mergeCell ref="C251:C256"/>
    <mergeCell ref="A257:A262"/>
    <mergeCell ref="C259:C262"/>
    <mergeCell ref="A263:A270"/>
    <mergeCell ref="C265:C270"/>
    <mergeCell ref="A228:A234"/>
    <mergeCell ref="C230:C234"/>
    <mergeCell ref="A235:A240"/>
    <mergeCell ref="C237:C240"/>
    <mergeCell ref="A241:A248"/>
    <mergeCell ref="C243:C248"/>
    <mergeCell ref="A206:A213"/>
    <mergeCell ref="C208:C213"/>
    <mergeCell ref="A214:A219"/>
    <mergeCell ref="C216:C219"/>
    <mergeCell ref="A220:A227"/>
    <mergeCell ref="C222:C227"/>
    <mergeCell ref="A182:A190"/>
    <mergeCell ref="C184:C190"/>
    <mergeCell ref="A191:A198"/>
    <mergeCell ref="C193:C198"/>
    <mergeCell ref="A199:A205"/>
    <mergeCell ref="C201:C205"/>
    <mergeCell ref="A164:A167"/>
    <mergeCell ref="C166:C167"/>
    <mergeCell ref="A168:A175"/>
    <mergeCell ref="C170:C175"/>
    <mergeCell ref="A176:A181"/>
    <mergeCell ref="C178:C181"/>
    <mergeCell ref="A138:A145"/>
    <mergeCell ref="C142:C143"/>
    <mergeCell ref="A146:A155"/>
    <mergeCell ref="C152:C153"/>
    <mergeCell ref="A156:A163"/>
    <mergeCell ref="C160:C161"/>
    <mergeCell ref="A112:A119"/>
    <mergeCell ref="C116:C117"/>
    <mergeCell ref="A120:A129"/>
    <mergeCell ref="C126:C127"/>
    <mergeCell ref="A130:A137"/>
    <mergeCell ref="C134:C135"/>
    <mergeCell ref="A86:A93"/>
    <mergeCell ref="C90:C91"/>
    <mergeCell ref="A94:A103"/>
    <mergeCell ref="C100:C101"/>
    <mergeCell ref="A104:A111"/>
    <mergeCell ref="C108:C109"/>
    <mergeCell ref="A60:A69"/>
    <mergeCell ref="C66:C67"/>
    <mergeCell ref="A70:A77"/>
    <mergeCell ref="C74:C75"/>
    <mergeCell ref="A78:A85"/>
    <mergeCell ref="C82:C83"/>
    <mergeCell ref="A8:E8"/>
    <mergeCell ref="A12:A14"/>
    <mergeCell ref="A15:A59"/>
    <mergeCell ref="C23:C26"/>
    <mergeCell ref="C28:C31"/>
    <mergeCell ref="C34:C36"/>
    <mergeCell ref="C38:C45"/>
    <mergeCell ref="C47:C49"/>
    <mergeCell ref="C51:C53"/>
    <mergeCell ref="C55:C59"/>
  </mergeCells>
  <pageMargins left="0.2" right="0.2" top="0.2" bottom="0.2" header="0.2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2024-06-11T07:58:35Z</cp:lastPrinted>
  <dcterms:created xsi:type="dcterms:W3CDTF">2021-01-31T12:45:20Z</dcterms:created>
  <dcterms:modified xsi:type="dcterms:W3CDTF">2024-06-11T07:58:58Z</dcterms:modified>
</cp:coreProperties>
</file>