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3" i="1" l="1"/>
  <c r="E415" i="1" l="1"/>
  <c r="D415" i="1"/>
  <c r="E416" i="1" l="1"/>
  <c r="D416" i="1"/>
  <c r="E412" i="1" l="1"/>
  <c r="E434" i="1" l="1"/>
  <c r="D434" i="1"/>
  <c r="D448" i="1"/>
  <c r="D412" i="1" l="1"/>
  <c r="E198" i="1"/>
  <c r="D198" i="1"/>
  <c r="E421" i="1" l="1"/>
  <c r="E406" i="1" l="1"/>
  <c r="D406" i="1"/>
  <c r="D405" i="1" l="1"/>
  <c r="D423" i="1" l="1"/>
  <c r="D106" i="1" l="1"/>
  <c r="D411" i="1" l="1"/>
  <c r="E23" i="1"/>
  <c r="D23" i="1"/>
  <c r="D436" i="1"/>
  <c r="D435" i="1" l="1"/>
  <c r="E435" i="1"/>
  <c r="E414" i="1" l="1"/>
  <c r="D414" i="1"/>
  <c r="E422" i="1" l="1"/>
  <c r="D422" i="1" l="1"/>
  <c r="D88" i="1" l="1"/>
  <c r="D447" i="1" l="1"/>
  <c r="E161" i="1"/>
  <c r="D161" i="1"/>
  <c r="E432" i="1"/>
  <c r="D432" i="1"/>
  <c r="D438" i="1"/>
  <c r="D418" i="1" l="1"/>
  <c r="E417" i="1"/>
  <c r="D417" i="1"/>
  <c r="E413" i="1"/>
  <c r="D413" i="1"/>
  <c r="E322" i="1"/>
  <c r="D322" i="1"/>
  <c r="E234" i="1"/>
  <c r="D234" i="1"/>
  <c r="E188" i="1"/>
  <c r="D188" i="1"/>
  <c r="D404" i="1"/>
  <c r="D271" i="1"/>
  <c r="D410" i="1" l="1"/>
  <c r="E410" i="1"/>
  <c r="D407" i="1"/>
  <c r="D207" i="1" l="1"/>
  <c r="E207" i="1"/>
  <c r="D307" i="1" l="1"/>
  <c r="E307" i="1"/>
  <c r="D408" i="1"/>
  <c r="D409" i="1"/>
  <c r="E407" i="1"/>
  <c r="D403" i="1"/>
  <c r="E403" i="1"/>
  <c r="D163" i="1"/>
  <c r="D402" i="1" l="1"/>
  <c r="D424" i="1"/>
  <c r="E423" i="1"/>
  <c r="D421" i="1"/>
  <c r="D420" i="1"/>
  <c r="D429" i="1"/>
  <c r="D428" i="1"/>
  <c r="E428" i="1"/>
  <c r="D427" i="1"/>
  <c r="D426" i="1"/>
  <c r="D419" i="1" l="1"/>
  <c r="D425" i="1"/>
  <c r="D439" i="1"/>
  <c r="D433" i="1"/>
  <c r="D431" i="1"/>
  <c r="D452" i="1" l="1"/>
  <c r="D453" i="1"/>
  <c r="D454" i="1"/>
  <c r="D455" i="1"/>
  <c r="D451" i="1"/>
  <c r="D449" i="1"/>
  <c r="D445" i="1"/>
  <c r="D444" i="1"/>
  <c r="D442" i="1"/>
  <c r="D441" i="1"/>
  <c r="D450" i="1" l="1"/>
  <c r="D446" i="1"/>
  <c r="D440" i="1"/>
  <c r="E316" i="1" l="1"/>
  <c r="E437" i="1" l="1"/>
  <c r="E398" i="1" l="1"/>
  <c r="E397" i="1" s="1"/>
  <c r="E390" i="1"/>
  <c r="E388" i="1"/>
  <c r="E380" i="1"/>
  <c r="E379" i="1" s="1"/>
  <c r="E384" i="1"/>
  <c r="E383" i="1" s="1"/>
  <c r="E376" i="1"/>
  <c r="E375" i="1" s="1"/>
  <c r="E372" i="1"/>
  <c r="E371" i="1" s="1"/>
  <c r="E368" i="1"/>
  <c r="E367" i="1" s="1"/>
  <c r="E364" i="1"/>
  <c r="E363" i="1" s="1"/>
  <c r="E360" i="1"/>
  <c r="E359" i="1" s="1"/>
  <c r="E355" i="1"/>
  <c r="E354" i="1" s="1"/>
  <c r="E351" i="1"/>
  <c r="E350" i="1" s="1"/>
  <c r="E347" i="1"/>
  <c r="E346" i="1" s="1"/>
  <c r="E343" i="1"/>
  <c r="E342" i="1" s="1"/>
  <c r="E339" i="1"/>
  <c r="E338" i="1" s="1"/>
  <c r="E334" i="1"/>
  <c r="E333" i="1" s="1"/>
  <c r="E329" i="1"/>
  <c r="E328" i="1" s="1"/>
  <c r="E326" i="1"/>
  <c r="E297" i="1"/>
  <c r="E287" i="1"/>
  <c r="E280" i="1"/>
  <c r="E314" i="1"/>
  <c r="E305" i="1"/>
  <c r="E295" i="1"/>
  <c r="E285" i="1"/>
  <c r="E278" i="1"/>
  <c r="E271" i="1"/>
  <c r="E262" i="1"/>
  <c r="E269" i="1"/>
  <c r="E260" i="1"/>
  <c r="E253" i="1"/>
  <c r="E244" i="1"/>
  <c r="E251" i="1"/>
  <c r="E242" i="1"/>
  <c r="E232" i="1"/>
  <c r="E225" i="1"/>
  <c r="E223" i="1"/>
  <c r="E216" i="1"/>
  <c r="E214" i="1"/>
  <c r="E205" i="1"/>
  <c r="E204" i="1" s="1"/>
  <c r="E196" i="1"/>
  <c r="E186" i="1"/>
  <c r="E241" i="1" l="1"/>
  <c r="E222" i="1"/>
  <c r="E250" i="1"/>
  <c r="E321" i="1"/>
  <c r="E387" i="1"/>
  <c r="E185" i="1"/>
  <c r="E268" i="1"/>
  <c r="E195" i="1"/>
  <c r="E213" i="1"/>
  <c r="E231" i="1"/>
  <c r="E259" i="1"/>
  <c r="E179" i="1"/>
  <c r="E177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50" i="1"/>
  <c r="E446" i="1"/>
  <c r="E442" i="1"/>
  <c r="E439" i="1"/>
  <c r="E433" i="1"/>
  <c r="E431" i="1"/>
  <c r="E426" i="1"/>
  <c r="E420" i="1"/>
  <c r="D388" i="1"/>
  <c r="D326" i="1"/>
  <c r="E313" i="1"/>
  <c r="E304" i="1" s="1"/>
  <c r="E294" i="1" s="1"/>
  <c r="D314" i="1"/>
  <c r="D305" i="1"/>
  <c r="D304" i="1" s="1"/>
  <c r="D295" i="1"/>
  <c r="D285" i="1"/>
  <c r="D278" i="1"/>
  <c r="D269" i="1"/>
  <c r="D260" i="1"/>
  <c r="D251" i="1"/>
  <c r="D242" i="1"/>
  <c r="D232" i="1"/>
  <c r="D223" i="1"/>
  <c r="D214" i="1"/>
  <c r="D205" i="1"/>
  <c r="D204" i="1" s="1"/>
  <c r="D196" i="1"/>
  <c r="D186" i="1"/>
  <c r="D177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6" i="1"/>
  <c r="D313" i="1" s="1"/>
  <c r="D437" i="1"/>
  <c r="D380" i="1"/>
  <c r="D379" i="1" s="1"/>
  <c r="D384" i="1"/>
  <c r="D383" i="1" s="1"/>
  <c r="E430" i="1"/>
  <c r="E167" i="1"/>
  <c r="D376" i="1"/>
  <c r="D375" i="1" s="1"/>
  <c r="D398" i="1"/>
  <c r="D397" i="1" s="1"/>
  <c r="D390" i="1"/>
  <c r="D387" i="1" s="1"/>
  <c r="D343" i="1"/>
  <c r="D342" i="1" s="1"/>
  <c r="D347" i="1"/>
  <c r="D346" i="1" s="1"/>
  <c r="D351" i="1"/>
  <c r="D350" i="1" s="1"/>
  <c r="D364" i="1"/>
  <c r="D363" i="1" s="1"/>
  <c r="D368" i="1"/>
  <c r="D367" i="1" s="1"/>
  <c r="E440" i="1"/>
  <c r="D372" i="1"/>
  <c r="D371" i="1" s="1"/>
  <c r="D355" i="1"/>
  <c r="D354" i="1" s="1"/>
  <c r="D360" i="1"/>
  <c r="D359" i="1" s="1"/>
  <c r="D339" i="1"/>
  <c r="D338" i="1" s="1"/>
  <c r="D329" i="1"/>
  <c r="D328" i="1" s="1"/>
  <c r="D334" i="1"/>
  <c r="D333" i="1" s="1"/>
  <c r="D321" i="1"/>
  <c r="D287" i="1"/>
  <c r="D284" i="1" s="1"/>
  <c r="D297" i="1"/>
  <c r="D294" i="1" s="1"/>
  <c r="E176" i="1"/>
  <c r="E425" i="1"/>
  <c r="E284" i="1"/>
  <c r="E277" i="1" s="1"/>
  <c r="D280" i="1"/>
  <c r="D277" i="1" s="1"/>
  <c r="D262" i="1"/>
  <c r="D259" i="1" s="1"/>
  <c r="D268" i="1"/>
  <c r="D244" i="1"/>
  <c r="D241" i="1" s="1"/>
  <c r="D253" i="1"/>
  <c r="D250" i="1" s="1"/>
  <c r="D231" i="1"/>
  <c r="D225" i="1"/>
  <c r="D222" i="1" s="1"/>
  <c r="D216" i="1"/>
  <c r="D213" i="1" s="1"/>
  <c r="D195" i="1"/>
  <c r="D179" i="1"/>
  <c r="D176" i="1" s="1"/>
  <c r="D185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402" i="1"/>
  <c r="E419" i="1"/>
  <c r="D85" i="1" l="1"/>
  <c r="D14" i="1"/>
  <c r="D430" i="1"/>
  <c r="D401" i="1" s="1"/>
  <c r="E401" i="1"/>
</calcChain>
</file>

<file path=xl/sharedStrings.xml><?xml version="1.0" encoding="utf-8"?>
<sst xmlns="http://schemas.openxmlformats.org/spreadsheetml/2006/main" count="617" uniqueCount="156">
  <si>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</si>
  <si>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</si>
  <si>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</si>
  <si>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</si>
  <si>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</si>
  <si>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</si>
  <si>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</si>
  <si>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</si>
  <si>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</si>
  <si>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</si>
  <si>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</si>
  <si>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</si>
  <si>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</si>
  <si>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</si>
  <si>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</si>
  <si>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</si>
  <si>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</si>
  <si>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</si>
  <si>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</si>
  <si>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</si>
  <si>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</si>
  <si>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</si>
  <si>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</si>
  <si>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</si>
  <si>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</si>
  <si>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</si>
  <si>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</si>
  <si>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</si>
  <si>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</si>
  <si>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</si>
  <si>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</si>
  <si>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</si>
  <si>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</si>
  <si>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</si>
  <si>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</si>
  <si>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</si>
  <si>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</si>
  <si>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</si>
  <si>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</si>
  <si>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</si>
  <si>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</si>
  <si>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</si>
  <si>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</si>
  <si>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</si>
  <si>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</si>
  <si>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</si>
  <si>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</si>
  <si>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</si>
  <si>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</si>
  <si>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</si>
  <si>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</si>
  <si>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</si>
  <si>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</si>
  <si>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</si>
  <si>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</si>
  <si>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</si>
  <si>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</si>
  <si>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</si>
  <si>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</si>
  <si>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</si>
  <si>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</si>
  <si>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</si>
  <si>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</si>
  <si>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</si>
  <si>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</si>
  <si>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</si>
  <si>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</si>
  <si>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</si>
  <si>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</si>
  <si>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</si>
  <si>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</si>
  <si>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</si>
  <si>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</si>
  <si>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</si>
  <si>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</si>
  <si>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</si>
  <si>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</si>
  <si>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</si>
  <si>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</si>
  <si>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</si>
  <si>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</si>
  <si>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</si>
  <si>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</si>
  <si>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</si>
  <si>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</si>
  <si>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</si>
  <si>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</si>
  <si>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</si>
  <si>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</si>
  <si>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</si>
  <si>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</si>
  <si>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</si>
  <si>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</si>
  <si>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</si>
  <si>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</si>
  <si>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</si>
  <si>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</si>
  <si>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</si>
  <si>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</si>
  <si>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</si>
  <si>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</si>
  <si>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</si>
  <si>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</si>
  <si>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</si>
  <si>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</si>
  <si>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</si>
  <si>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</si>
  <si>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</si>
  <si>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</si>
  <si>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</si>
  <si>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</si>
  <si>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</si>
  <si>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</si>
  <si>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</si>
  <si>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</si>
  <si>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</si>
  <si>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</si>
  <si>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</si>
  <si>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</si>
  <si>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</si>
  <si>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</si>
  <si>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</si>
  <si>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</si>
  <si>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</si>
  <si>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</si>
  <si>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</si>
  <si>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</si>
  <si>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</si>
  <si>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</si>
  <si>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</si>
  <si>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</si>
  <si>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</si>
  <si>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</si>
  <si>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</si>
  <si>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</si>
  <si>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</si>
  <si>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</si>
  <si>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</si>
  <si>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</si>
  <si>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</si>
  <si>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</si>
  <si>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</si>
  <si>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</si>
  <si>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</si>
  <si>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</si>
  <si>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</si>
  <si>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</si>
  <si>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</si>
  <si>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</si>
  <si>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</si>
  <si>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</si>
  <si>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</si>
  <si>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</si>
  <si>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</si>
  <si>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35.</t>
  </si>
  <si>
    <t>2023 m. gruodžio mėn.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</si>
</sst>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8"/>
  <sheetViews>
    <sheetView tabSelected="1" topLeftCell="A397" zoomScaleNormal="100" workbookViewId="0">
      <selection activeCell="J10" sqref="J10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0" t="s">
        <v>145</v>
      </c>
      <c r="B7" s="100"/>
      <c r="C7" s="100"/>
      <c r="D7" s="100"/>
      <c r="E7" s="100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144</v>
      </c>
      <c r="E10" s="4" t="s">
        <v>7</v>
      </c>
    </row>
    <row r="11" spans="1:6" s="50" customFormat="1" ht="18" customHeight="1" x14ac:dyDescent="0.25">
      <c r="A11" s="106" t="s">
        <v>8</v>
      </c>
      <c r="B11" s="23" t="s">
        <v>9</v>
      </c>
      <c r="C11" s="24"/>
      <c r="D11" s="25">
        <f>SUM(D12)</f>
        <v>136.30000000000001</v>
      </c>
      <c r="E11" s="25">
        <f>SUM(E12)</f>
        <v>128.9</v>
      </c>
    </row>
    <row r="12" spans="1:6" s="50" customFormat="1" ht="15" customHeight="1" x14ac:dyDescent="0.25">
      <c r="A12" s="107"/>
      <c r="B12" s="18" t="s">
        <v>134</v>
      </c>
      <c r="C12" s="17" t="s">
        <v>11</v>
      </c>
      <c r="D12" s="16">
        <f>SUM(D13)</f>
        <v>136.30000000000001</v>
      </c>
      <c r="E12" s="16">
        <f>SUM(E13)</f>
        <v>128.9</v>
      </c>
    </row>
    <row r="13" spans="1:6" s="50" customFormat="1" ht="12.75" customHeight="1" x14ac:dyDescent="0.25">
      <c r="A13" s="108"/>
      <c r="B13" s="51" t="s">
        <v>10</v>
      </c>
      <c r="C13" s="41"/>
      <c r="D13" s="52">
        <v>136.30000000000001</v>
      </c>
      <c r="E13" s="11">
        <v>128.9</v>
      </c>
    </row>
    <row r="14" spans="1:6" s="42" customFormat="1" ht="18" customHeight="1" x14ac:dyDescent="0.25">
      <c r="A14" s="109" t="s">
        <v>12</v>
      </c>
      <c r="B14" s="26" t="s">
        <v>13</v>
      </c>
      <c r="C14" s="27"/>
      <c r="D14" s="28">
        <f>SUM(D55+D51+D45+D37+D33+D28+D23+D15)</f>
        <v>25566.9</v>
      </c>
      <c r="E14" s="28">
        <f>SUM(E55+E51+E45+E37+E33+E28+E23+E15)</f>
        <v>6535.5999999999995</v>
      </c>
    </row>
    <row r="15" spans="1:6" s="42" customFormat="1" ht="15" customHeight="1" x14ac:dyDescent="0.25">
      <c r="A15" s="110"/>
      <c r="B15" s="18" t="s">
        <v>134</v>
      </c>
      <c r="C15" s="17" t="s">
        <v>11</v>
      </c>
      <c r="D15" s="16">
        <f>SUM(D16:D22)</f>
        <v>9430.6</v>
      </c>
      <c r="E15" s="16">
        <f>SUM(E16:E22)</f>
        <v>5910.5999999999995</v>
      </c>
    </row>
    <row r="16" spans="1:6" s="42" customFormat="1" ht="12.75" customHeight="1" x14ac:dyDescent="0.25">
      <c r="A16" s="111"/>
      <c r="B16" s="45" t="s">
        <v>15</v>
      </c>
      <c r="C16" s="19"/>
      <c r="D16" s="85">
        <v>2065.8000000000002</v>
      </c>
      <c r="E16" s="86">
        <v>976.9</v>
      </c>
      <c r="F16" s="62"/>
    </row>
    <row r="17" spans="1:8" s="42" customFormat="1" ht="12.75" customHeight="1" x14ac:dyDescent="0.25">
      <c r="A17" s="111"/>
      <c r="B17" s="46" t="s">
        <v>146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11"/>
      <c r="B18" s="46" t="s">
        <v>151</v>
      </c>
      <c r="C18" s="19"/>
      <c r="D18" s="85">
        <v>6.5</v>
      </c>
      <c r="E18" s="86"/>
      <c r="F18" s="62"/>
    </row>
    <row r="19" spans="1:8" s="42" customFormat="1" ht="12.75" customHeight="1" x14ac:dyDescent="0.25">
      <c r="A19" s="111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11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11"/>
      <c r="B21" s="46" t="s">
        <v>10</v>
      </c>
      <c r="C21" s="19"/>
      <c r="D21" s="85">
        <v>6869.5</v>
      </c>
      <c r="E21" s="86">
        <v>4925.7</v>
      </c>
      <c r="F21" s="62"/>
      <c r="G21" s="62"/>
    </row>
    <row r="22" spans="1:8" s="42" customFormat="1" ht="12.95" customHeight="1" x14ac:dyDescent="0.25">
      <c r="A22" s="111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2"/>
      <c r="B23" s="21" t="s">
        <v>126</v>
      </c>
      <c r="C23" s="20" t="s">
        <v>18</v>
      </c>
      <c r="D23" s="87">
        <f>SUM(D24:D27)</f>
        <v>283.89999999999998</v>
      </c>
      <c r="E23" s="87">
        <f>SUM(E24:E27)</f>
        <v>4.0999999999999996</v>
      </c>
      <c r="H23" s="42" t="s">
        <v>153</v>
      </c>
    </row>
    <row r="24" spans="1:8" s="42" customFormat="1" ht="12.75" customHeight="1" x14ac:dyDescent="0.25">
      <c r="A24" s="111"/>
      <c r="B24" s="45" t="s">
        <v>14</v>
      </c>
      <c r="C24" s="94"/>
      <c r="D24" s="85">
        <v>83.1</v>
      </c>
      <c r="E24" s="87"/>
    </row>
    <row r="25" spans="1:8" s="42" customFormat="1" ht="12.95" customHeight="1" x14ac:dyDescent="0.25">
      <c r="A25" s="111"/>
      <c r="B25" s="46" t="s">
        <v>19</v>
      </c>
      <c r="C25" s="95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11"/>
      <c r="B26" s="46" t="s">
        <v>20</v>
      </c>
      <c r="C26" s="95"/>
      <c r="D26" s="85">
        <v>0</v>
      </c>
      <c r="E26" s="86"/>
      <c r="F26" s="64"/>
    </row>
    <row r="27" spans="1:8" s="42" customFormat="1" ht="12.95" customHeight="1" x14ac:dyDescent="0.25">
      <c r="A27" s="111"/>
      <c r="B27" s="47" t="s">
        <v>10</v>
      </c>
      <c r="C27" s="96"/>
      <c r="D27" s="85">
        <v>65.099999999999994</v>
      </c>
      <c r="E27" s="86"/>
      <c r="F27" s="64"/>
    </row>
    <row r="28" spans="1:8" s="42" customFormat="1" ht="15" customHeight="1" x14ac:dyDescent="0.25">
      <c r="A28" s="112"/>
      <c r="B28" s="18" t="s">
        <v>127</v>
      </c>
      <c r="C28" s="20" t="s">
        <v>22</v>
      </c>
      <c r="D28" s="88">
        <f>SUM(D29:D32)</f>
        <v>1171.2</v>
      </c>
      <c r="E28" s="87">
        <f>SUM(E29:E32)</f>
        <v>107.6</v>
      </c>
    </row>
    <row r="29" spans="1:8" s="42" customFormat="1" ht="12.95" customHeight="1" x14ac:dyDescent="0.25">
      <c r="A29" s="111"/>
      <c r="B29" s="45" t="s">
        <v>14</v>
      </c>
      <c r="C29" s="104"/>
      <c r="D29" s="86">
        <v>41.8</v>
      </c>
      <c r="E29" s="86">
        <v>0.8</v>
      </c>
      <c r="F29" s="49"/>
      <c r="G29" s="49"/>
    </row>
    <row r="30" spans="1:8" s="42" customFormat="1" ht="12.95" customHeight="1" x14ac:dyDescent="0.25">
      <c r="A30" s="111"/>
      <c r="B30" s="46" t="s">
        <v>21</v>
      </c>
      <c r="C30" s="104"/>
      <c r="D30" s="86">
        <v>25.4</v>
      </c>
      <c r="E30" s="86">
        <v>0.3</v>
      </c>
      <c r="F30" s="49"/>
    </row>
    <row r="31" spans="1:8" s="42" customFormat="1" ht="12.95" customHeight="1" x14ac:dyDescent="0.25">
      <c r="A31" s="111"/>
      <c r="B31" s="46" t="s">
        <v>19</v>
      </c>
      <c r="C31" s="104"/>
      <c r="D31" s="86">
        <v>25.1</v>
      </c>
      <c r="E31" s="86">
        <v>0.5</v>
      </c>
      <c r="F31" s="49"/>
    </row>
    <row r="32" spans="1:8" s="42" customFormat="1" ht="12.95" customHeight="1" x14ac:dyDescent="0.25">
      <c r="A32" s="111"/>
      <c r="B32" s="47" t="s">
        <v>10</v>
      </c>
      <c r="C32" s="104"/>
      <c r="D32" s="86">
        <v>1078.9000000000001</v>
      </c>
      <c r="E32" s="86">
        <v>106</v>
      </c>
      <c r="F32" s="62"/>
    </row>
    <row r="33" spans="1:6" s="42" customFormat="1" ht="27" x14ac:dyDescent="0.25">
      <c r="A33" s="111"/>
      <c r="B33" s="21" t="s">
        <v>138</v>
      </c>
      <c r="C33" s="82" t="s">
        <v>23</v>
      </c>
      <c r="D33" s="22">
        <f>SUM(D34:D36)</f>
        <v>3609.8</v>
      </c>
      <c r="E33" s="22">
        <f>SUM(E34:E36)</f>
        <v>162.30000000000001</v>
      </c>
      <c r="F33" s="49"/>
    </row>
    <row r="34" spans="1:6" s="42" customFormat="1" ht="12.95" customHeight="1" x14ac:dyDescent="0.25">
      <c r="A34" s="111"/>
      <c r="B34" s="46" t="s">
        <v>24</v>
      </c>
      <c r="C34" s="104"/>
      <c r="D34" s="11">
        <v>2627.8</v>
      </c>
      <c r="E34" s="11"/>
      <c r="F34" s="49"/>
    </row>
    <row r="35" spans="1:6" s="42" customFormat="1" ht="12.95" customHeight="1" x14ac:dyDescent="0.25">
      <c r="A35" s="111"/>
      <c r="B35" s="53" t="s">
        <v>15</v>
      </c>
      <c r="C35" s="104"/>
      <c r="D35" s="11">
        <v>29.9</v>
      </c>
      <c r="E35" s="11">
        <v>23.5</v>
      </c>
      <c r="F35" s="49"/>
    </row>
    <row r="36" spans="1:6" s="42" customFormat="1" ht="12.95" customHeight="1" x14ac:dyDescent="0.25">
      <c r="A36" s="111"/>
      <c r="B36" s="47" t="s">
        <v>10</v>
      </c>
      <c r="C36" s="104"/>
      <c r="D36" s="11">
        <v>952.1</v>
      </c>
      <c r="E36" s="11">
        <v>138.80000000000001</v>
      </c>
      <c r="F36" s="62"/>
    </row>
    <row r="37" spans="1:6" s="42" customFormat="1" ht="15" customHeight="1" x14ac:dyDescent="0.25">
      <c r="A37" s="111"/>
      <c r="B37" s="21" t="s">
        <v>129</v>
      </c>
      <c r="C37" s="17" t="s">
        <v>25</v>
      </c>
      <c r="D37" s="22">
        <f>SUM(D38:D44)</f>
        <v>7337.5</v>
      </c>
      <c r="E37" s="22">
        <f>SUM(E38:E44)</f>
        <v>347.59999999999997</v>
      </c>
      <c r="F37" s="49"/>
    </row>
    <row r="38" spans="1:6" s="42" customFormat="1" ht="12.95" customHeight="1" x14ac:dyDescent="0.25">
      <c r="A38" s="111"/>
      <c r="B38" s="45" t="s">
        <v>14</v>
      </c>
      <c r="C38" s="113"/>
      <c r="D38" s="52">
        <v>111.5</v>
      </c>
      <c r="E38" s="11"/>
      <c r="F38" s="64"/>
    </row>
    <row r="39" spans="1:6" s="42" customFormat="1" ht="12.95" customHeight="1" x14ac:dyDescent="0.25">
      <c r="A39" s="111"/>
      <c r="B39" s="46" t="s">
        <v>19</v>
      </c>
      <c r="C39" s="114"/>
      <c r="D39" s="85">
        <v>1322.3</v>
      </c>
      <c r="E39" s="86">
        <v>7.5</v>
      </c>
    </row>
    <row r="40" spans="1:6" s="42" customFormat="1" ht="12.95" customHeight="1" x14ac:dyDescent="0.25">
      <c r="A40" s="111"/>
      <c r="B40" s="53" t="s">
        <v>15</v>
      </c>
      <c r="C40" s="114"/>
      <c r="D40" s="52">
        <v>2.7</v>
      </c>
      <c r="E40" s="11"/>
      <c r="F40" s="64"/>
    </row>
    <row r="41" spans="1:6" s="42" customFormat="1" ht="12.95" customHeight="1" x14ac:dyDescent="0.25">
      <c r="A41" s="111"/>
      <c r="B41" s="46" t="s">
        <v>149</v>
      </c>
      <c r="C41" s="114"/>
      <c r="D41" s="52">
        <v>65.900000000000006</v>
      </c>
      <c r="E41" s="11">
        <v>1.2</v>
      </c>
      <c r="F41" s="64"/>
    </row>
    <row r="42" spans="1:6" s="42" customFormat="1" ht="12.95" customHeight="1" x14ac:dyDescent="0.25">
      <c r="A42" s="111"/>
      <c r="B42" s="46" t="s">
        <v>151</v>
      </c>
      <c r="C42" s="114"/>
      <c r="D42" s="52">
        <v>71.099999999999994</v>
      </c>
      <c r="E42" s="11"/>
      <c r="F42" s="64"/>
    </row>
    <row r="43" spans="1:6" s="42" customFormat="1" ht="12.95" customHeight="1" x14ac:dyDescent="0.25">
      <c r="A43" s="111"/>
      <c r="B43" s="46" t="s">
        <v>10</v>
      </c>
      <c r="C43" s="114"/>
      <c r="D43" s="52">
        <v>2243.1999999999998</v>
      </c>
      <c r="E43" s="11">
        <v>338.9</v>
      </c>
      <c r="F43" s="62"/>
    </row>
    <row r="44" spans="1:6" s="42" customFormat="1" ht="12.95" customHeight="1" x14ac:dyDescent="0.25">
      <c r="A44" s="111"/>
      <c r="B44" s="47" t="s">
        <v>26</v>
      </c>
      <c r="C44" s="115"/>
      <c r="D44" s="52">
        <v>3520.8</v>
      </c>
      <c r="E44" s="11"/>
    </row>
    <row r="45" spans="1:6" s="42" customFormat="1" ht="15" customHeight="1" x14ac:dyDescent="0.25">
      <c r="A45" s="111"/>
      <c r="B45" s="21" t="s">
        <v>130</v>
      </c>
      <c r="C45" s="20" t="s">
        <v>27</v>
      </c>
      <c r="D45" s="22">
        <f>SUM(D46:D50)</f>
        <v>107.9</v>
      </c>
      <c r="E45" s="22">
        <f>SUM(E46:E50)</f>
        <v>3.4</v>
      </c>
    </row>
    <row r="46" spans="1:6" s="42" customFormat="1" ht="12.95" customHeight="1" x14ac:dyDescent="0.25">
      <c r="A46" s="111"/>
      <c r="B46" s="45" t="s">
        <v>14</v>
      </c>
      <c r="C46" s="113"/>
      <c r="D46" s="52">
        <v>0.9</v>
      </c>
      <c r="E46" s="11"/>
      <c r="F46" s="64"/>
    </row>
    <row r="47" spans="1:6" s="42" customFormat="1" ht="12.95" customHeight="1" x14ac:dyDescent="0.25">
      <c r="A47" s="111"/>
      <c r="B47" s="53" t="s">
        <v>15</v>
      </c>
      <c r="C47" s="114"/>
      <c r="D47" s="52">
        <v>3.5</v>
      </c>
      <c r="E47" s="11">
        <v>3.4</v>
      </c>
      <c r="F47" s="49"/>
    </row>
    <row r="48" spans="1:6" s="42" customFormat="1" ht="12.95" customHeight="1" x14ac:dyDescent="0.25">
      <c r="A48" s="111"/>
      <c r="B48" s="46" t="s">
        <v>19</v>
      </c>
      <c r="C48" s="114"/>
      <c r="D48" s="52">
        <v>29.4</v>
      </c>
      <c r="E48" s="11"/>
      <c r="F48" s="49"/>
    </row>
    <row r="49" spans="1:7" s="42" customFormat="1" ht="12.95" customHeight="1" x14ac:dyDescent="0.25">
      <c r="A49" s="111"/>
      <c r="B49" s="46" t="s">
        <v>10</v>
      </c>
      <c r="C49" s="114"/>
      <c r="D49" s="52">
        <v>40.700000000000003</v>
      </c>
      <c r="E49" s="11"/>
      <c r="F49" s="49"/>
    </row>
    <row r="50" spans="1:7" s="42" customFormat="1" ht="12.95" customHeight="1" x14ac:dyDescent="0.25">
      <c r="A50" s="111"/>
      <c r="B50" s="47" t="s">
        <v>28</v>
      </c>
      <c r="C50" s="115"/>
      <c r="D50" s="52">
        <v>33.4</v>
      </c>
      <c r="E50" s="11"/>
    </row>
    <row r="51" spans="1:7" s="42" customFormat="1" ht="15" customHeight="1" x14ac:dyDescent="0.25">
      <c r="A51" s="111"/>
      <c r="B51" s="21" t="s">
        <v>139</v>
      </c>
      <c r="C51" s="20" t="s">
        <v>29</v>
      </c>
      <c r="D51" s="22">
        <f>SUM(D52:D54)</f>
        <v>1510.6999999999998</v>
      </c>
      <c r="E51" s="70">
        <f>SUM(E52:E54)</f>
        <v>0</v>
      </c>
    </row>
    <row r="52" spans="1:7" s="42" customFormat="1" ht="12.75" customHeight="1" x14ac:dyDescent="0.25">
      <c r="A52" s="111"/>
      <c r="B52" s="46" t="s">
        <v>10</v>
      </c>
      <c r="C52" s="114"/>
      <c r="D52" s="52">
        <v>1258.5</v>
      </c>
      <c r="E52" s="11"/>
      <c r="F52" s="49"/>
    </row>
    <row r="53" spans="1:7" s="42" customFormat="1" ht="12.75" customHeight="1" x14ac:dyDescent="0.25">
      <c r="A53" s="111"/>
      <c r="B53" s="46" t="s">
        <v>19</v>
      </c>
      <c r="C53" s="114"/>
      <c r="D53" s="52">
        <v>68.599999999999994</v>
      </c>
      <c r="E53" s="11"/>
      <c r="F53" s="49"/>
    </row>
    <row r="54" spans="1:7" s="42" customFormat="1" ht="12.95" customHeight="1" x14ac:dyDescent="0.25">
      <c r="A54" s="111"/>
      <c r="B54" s="47" t="s">
        <v>28</v>
      </c>
      <c r="C54" s="115"/>
      <c r="D54" s="52">
        <v>183.6</v>
      </c>
      <c r="E54" s="11"/>
    </row>
    <row r="55" spans="1:7" s="42" customFormat="1" ht="15" customHeight="1" x14ac:dyDescent="0.25">
      <c r="A55" s="111"/>
      <c r="B55" s="21" t="s">
        <v>132</v>
      </c>
      <c r="C55" s="33" t="s">
        <v>30</v>
      </c>
      <c r="D55" s="22">
        <f t="shared" ref="D55:E55" si="0">SUM(D56:D60)</f>
        <v>2115.3000000000002</v>
      </c>
      <c r="E55" s="70">
        <f t="shared" si="0"/>
        <v>0</v>
      </c>
    </row>
    <row r="56" spans="1:7" s="42" customFormat="1" ht="12.95" customHeight="1" x14ac:dyDescent="0.25">
      <c r="A56" s="111"/>
      <c r="B56" s="46" t="s">
        <v>14</v>
      </c>
      <c r="C56" s="104"/>
      <c r="D56" s="11">
        <v>425.9</v>
      </c>
      <c r="E56" s="11"/>
      <c r="F56" s="49"/>
      <c r="G56" s="49"/>
    </row>
    <row r="57" spans="1:7" s="42" customFormat="1" ht="12.95" customHeight="1" x14ac:dyDescent="0.25">
      <c r="A57" s="111"/>
      <c r="B57" s="53" t="s">
        <v>15</v>
      </c>
      <c r="C57" s="104"/>
      <c r="D57" s="11">
        <v>453</v>
      </c>
      <c r="E57" s="11"/>
      <c r="F57" s="49"/>
      <c r="G57" s="49"/>
    </row>
    <row r="58" spans="1:7" s="42" customFormat="1" ht="12.95" customHeight="1" x14ac:dyDescent="0.25">
      <c r="A58" s="111"/>
      <c r="B58" s="46" t="s">
        <v>150</v>
      </c>
      <c r="C58" s="104"/>
      <c r="D58" s="11">
        <v>656</v>
      </c>
      <c r="E58" s="11"/>
      <c r="F58" s="49"/>
      <c r="G58" s="49"/>
    </row>
    <row r="59" spans="1:7" s="42" customFormat="1" ht="12.95" customHeight="1" x14ac:dyDescent="0.25">
      <c r="A59" s="111"/>
      <c r="B59" s="46" t="s">
        <v>21</v>
      </c>
      <c r="C59" s="104"/>
      <c r="D59" s="11">
        <v>75.099999999999994</v>
      </c>
      <c r="E59" s="11"/>
      <c r="F59" s="49"/>
      <c r="G59" s="49"/>
    </row>
    <row r="60" spans="1:7" s="42" customFormat="1" ht="12.95" customHeight="1" x14ac:dyDescent="0.25">
      <c r="A60" s="111"/>
      <c r="B60" s="47" t="s">
        <v>10</v>
      </c>
      <c r="C60" s="104"/>
      <c r="D60" s="11">
        <v>505.3</v>
      </c>
      <c r="E60" s="11"/>
      <c r="F60" s="49"/>
    </row>
    <row r="61" spans="1:7" s="42" customFormat="1" ht="18" customHeight="1" x14ac:dyDescent="0.25">
      <c r="A61" s="101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01"/>
      <c r="B62" s="18" t="s">
        <v>134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01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01"/>
      <c r="B64" s="29" t="s">
        <v>140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02"/>
      <c r="B65" s="45" t="s">
        <v>10</v>
      </c>
      <c r="C65" s="103"/>
      <c r="D65" s="11">
        <v>18.600000000000001</v>
      </c>
      <c r="E65" s="48"/>
      <c r="F65" s="62"/>
    </row>
    <row r="66" spans="1:7" s="42" customFormat="1" ht="12.95" customHeight="1" x14ac:dyDescent="0.25">
      <c r="A66" s="102"/>
      <c r="B66" s="47" t="s">
        <v>17</v>
      </c>
      <c r="C66" s="104"/>
      <c r="D66" s="11">
        <v>0.5</v>
      </c>
      <c r="E66" s="48"/>
    </row>
    <row r="67" spans="1:7" s="42" customFormat="1" ht="15" customHeight="1" x14ac:dyDescent="0.25">
      <c r="A67" s="101"/>
      <c r="B67" s="21" t="s">
        <v>141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01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01" t="s">
        <v>33</v>
      </c>
      <c r="B69" s="30" t="s">
        <v>34</v>
      </c>
      <c r="C69" s="37"/>
      <c r="D69" s="31">
        <f>SUM(D70+D72+D75)</f>
        <v>60.8</v>
      </c>
      <c r="E69" s="71">
        <f>SUM(E70+E72+E75)</f>
        <v>0</v>
      </c>
    </row>
    <row r="70" spans="1:7" s="42" customFormat="1" ht="15" customHeight="1" x14ac:dyDescent="0.25">
      <c r="A70" s="101"/>
      <c r="B70" s="18" t="s">
        <v>134</v>
      </c>
      <c r="C70" s="17" t="s">
        <v>11</v>
      </c>
      <c r="D70" s="16">
        <f>SUM(D71)</f>
        <v>19</v>
      </c>
      <c r="E70" s="72">
        <f>SUM(E71)</f>
        <v>0</v>
      </c>
    </row>
    <row r="71" spans="1:7" s="42" customFormat="1" ht="12.75" customHeight="1" x14ac:dyDescent="0.25">
      <c r="A71" s="101"/>
      <c r="B71" s="12" t="s">
        <v>10</v>
      </c>
      <c r="C71" s="6"/>
      <c r="D71" s="11">
        <v>19</v>
      </c>
      <c r="E71" s="48"/>
      <c r="F71" s="62"/>
      <c r="G71" s="62"/>
    </row>
    <row r="72" spans="1:7" s="42" customFormat="1" ht="27" x14ac:dyDescent="0.25">
      <c r="A72" s="101"/>
      <c r="B72" s="29" t="s">
        <v>138</v>
      </c>
      <c r="C72" s="17" t="s">
        <v>23</v>
      </c>
      <c r="D72" s="22">
        <f t="shared" ref="D72" si="4">SUM(D73:D74)</f>
        <v>34.4</v>
      </c>
      <c r="E72" s="70">
        <f t="shared" ref="E72" si="5">SUM(E73:E74)</f>
        <v>0</v>
      </c>
    </row>
    <row r="73" spans="1:7" s="42" customFormat="1" ht="12.75" customHeight="1" x14ac:dyDescent="0.25">
      <c r="A73" s="102"/>
      <c r="B73" s="45" t="s">
        <v>10</v>
      </c>
      <c r="C73" s="103"/>
      <c r="D73" s="11">
        <v>32.4</v>
      </c>
      <c r="E73" s="48"/>
      <c r="F73" s="62"/>
    </row>
    <row r="74" spans="1:7" s="42" customFormat="1" ht="12.75" customHeight="1" x14ac:dyDescent="0.25">
      <c r="A74" s="102"/>
      <c r="B74" s="47" t="s">
        <v>17</v>
      </c>
      <c r="C74" s="105"/>
      <c r="D74" s="11">
        <v>2</v>
      </c>
      <c r="E74" s="48"/>
    </row>
    <row r="75" spans="1:7" s="42" customFormat="1" ht="15" customHeight="1" x14ac:dyDescent="0.25">
      <c r="A75" s="101"/>
      <c r="B75" s="21" t="s">
        <v>129</v>
      </c>
      <c r="C75" s="17" t="s">
        <v>25</v>
      </c>
      <c r="D75" s="22">
        <f t="shared" ref="D75" si="6">SUM(D76)</f>
        <v>7.4</v>
      </c>
      <c r="E75" s="70">
        <f t="shared" ref="E75" si="7">SUM(E76)</f>
        <v>0</v>
      </c>
    </row>
    <row r="76" spans="1:7" s="42" customFormat="1" ht="12.75" customHeight="1" x14ac:dyDescent="0.25">
      <c r="A76" s="101"/>
      <c r="B76" s="12" t="s">
        <v>10</v>
      </c>
      <c r="C76" s="6"/>
      <c r="D76" s="11">
        <v>7.4</v>
      </c>
      <c r="E76" s="5"/>
      <c r="F76" s="62"/>
    </row>
    <row r="77" spans="1:7" s="42" customFormat="1" ht="18" customHeight="1" x14ac:dyDescent="0.25">
      <c r="A77" s="101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01"/>
      <c r="B78" s="18" t="s">
        <v>134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01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01"/>
      <c r="B80" s="29" t="s">
        <v>140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02"/>
      <c r="B81" s="45" t="s">
        <v>10</v>
      </c>
      <c r="C81" s="103"/>
      <c r="D81" s="11">
        <v>19.5</v>
      </c>
      <c r="E81" s="48"/>
      <c r="F81" s="62"/>
    </row>
    <row r="82" spans="1:6" s="42" customFormat="1" ht="12.75" customHeight="1" x14ac:dyDescent="0.25">
      <c r="A82" s="102"/>
      <c r="B82" s="47" t="s">
        <v>17</v>
      </c>
      <c r="C82" s="105"/>
      <c r="D82" s="11">
        <v>0.6</v>
      </c>
      <c r="E82" s="48"/>
    </row>
    <row r="83" spans="1:6" s="42" customFormat="1" ht="15" customHeight="1" x14ac:dyDescent="0.25">
      <c r="A83" s="101"/>
      <c r="B83" s="32" t="s">
        <v>129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01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01" t="s">
        <v>37</v>
      </c>
      <c r="B85" s="30" t="s">
        <v>38</v>
      </c>
      <c r="C85" s="37"/>
      <c r="D85" s="31">
        <f>SUM(D86+D90+D93+D88)</f>
        <v>59.400000000000006</v>
      </c>
      <c r="E85" s="71">
        <f>SUM(E86+E90+E93+E88)</f>
        <v>0</v>
      </c>
    </row>
    <row r="86" spans="1:6" s="42" customFormat="1" ht="15" customHeight="1" x14ac:dyDescent="0.25">
      <c r="A86" s="101"/>
      <c r="B86" s="18" t="s">
        <v>134</v>
      </c>
      <c r="C86" s="17" t="s">
        <v>11</v>
      </c>
      <c r="D86" s="16">
        <f>SUM(D87)</f>
        <v>22.2</v>
      </c>
      <c r="E86" s="72">
        <f>SUM(E87)</f>
        <v>0</v>
      </c>
    </row>
    <row r="87" spans="1:6" s="42" customFormat="1" ht="12.75" customHeight="1" x14ac:dyDescent="0.25">
      <c r="A87" s="101"/>
      <c r="B87" s="12" t="s">
        <v>10</v>
      </c>
      <c r="C87" s="6"/>
      <c r="D87" s="11">
        <v>22.2</v>
      </c>
      <c r="E87" s="48"/>
      <c r="F87" s="62"/>
    </row>
    <row r="88" spans="1:6" s="42" customFormat="1" ht="15" customHeight="1" x14ac:dyDescent="0.25">
      <c r="A88" s="101"/>
      <c r="B88" s="18" t="s">
        <v>127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01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01"/>
      <c r="B90" s="29" t="s">
        <v>140</v>
      </c>
      <c r="C90" s="17" t="s">
        <v>23</v>
      </c>
      <c r="D90" s="22">
        <f t="shared" ref="D90" si="13">SUM(D91:D92)</f>
        <v>32</v>
      </c>
      <c r="E90" s="70">
        <f t="shared" ref="E90" si="14">SUM(E91:E92)</f>
        <v>0</v>
      </c>
    </row>
    <row r="91" spans="1:6" s="42" customFormat="1" ht="12.75" customHeight="1" x14ac:dyDescent="0.25">
      <c r="A91" s="102"/>
      <c r="B91" s="45" t="s">
        <v>10</v>
      </c>
      <c r="C91" s="103"/>
      <c r="D91" s="11">
        <v>30</v>
      </c>
      <c r="E91" s="48"/>
      <c r="F91" s="62"/>
    </row>
    <row r="92" spans="1:6" s="42" customFormat="1" ht="12.75" customHeight="1" x14ac:dyDescent="0.25">
      <c r="A92" s="102"/>
      <c r="B92" s="47" t="s">
        <v>17</v>
      </c>
      <c r="C92" s="104"/>
      <c r="D92" s="11">
        <v>2</v>
      </c>
      <c r="E92" s="48"/>
      <c r="F92" s="62"/>
    </row>
    <row r="93" spans="1:6" s="42" customFormat="1" ht="15" customHeight="1" x14ac:dyDescent="0.25">
      <c r="A93" s="101"/>
      <c r="B93" s="32" t="s">
        <v>129</v>
      </c>
      <c r="C93" s="17" t="s">
        <v>25</v>
      </c>
      <c r="D93" s="22">
        <f t="shared" ref="D93" si="15">SUM(D94)</f>
        <v>4.5999999999999996</v>
      </c>
      <c r="E93" s="70">
        <f t="shared" ref="E93" si="16">SUM(E94)</f>
        <v>0</v>
      </c>
    </row>
    <row r="94" spans="1:6" s="42" customFormat="1" ht="12.75" customHeight="1" x14ac:dyDescent="0.25">
      <c r="A94" s="101"/>
      <c r="B94" s="12" t="s">
        <v>10</v>
      </c>
      <c r="C94" s="6"/>
      <c r="D94" s="11">
        <v>4.5999999999999996</v>
      </c>
      <c r="E94" s="5"/>
    </row>
    <row r="95" spans="1:6" s="42" customFormat="1" ht="18" customHeight="1" x14ac:dyDescent="0.25">
      <c r="A95" s="116" t="s">
        <v>39</v>
      </c>
      <c r="B95" s="30" t="s">
        <v>40</v>
      </c>
      <c r="C95" s="37"/>
      <c r="D95" s="31">
        <f>SUM(D96+D98+D101)</f>
        <v>38.200000000000003</v>
      </c>
      <c r="E95" s="71">
        <f>SUM(E96+E98+E101)</f>
        <v>0</v>
      </c>
    </row>
    <row r="96" spans="1:6" s="42" customFormat="1" ht="15" customHeight="1" x14ac:dyDescent="0.25">
      <c r="A96" s="116"/>
      <c r="B96" s="18" t="s">
        <v>134</v>
      </c>
      <c r="C96" s="17" t="s">
        <v>11</v>
      </c>
      <c r="D96" s="16">
        <f>SUM(D97)</f>
        <v>17.899999999999999</v>
      </c>
      <c r="E96" s="72">
        <f>SUM(E97)</f>
        <v>0</v>
      </c>
    </row>
    <row r="97" spans="1:7" s="42" customFormat="1" ht="12.75" customHeight="1" x14ac:dyDescent="0.25">
      <c r="A97" s="116"/>
      <c r="B97" s="12" t="s">
        <v>10</v>
      </c>
      <c r="C97" s="6"/>
      <c r="D97" s="11">
        <v>17.899999999999999</v>
      </c>
      <c r="E97" s="48"/>
    </row>
    <row r="98" spans="1:7" s="42" customFormat="1" ht="27" x14ac:dyDescent="0.25">
      <c r="A98" s="116"/>
      <c r="B98" s="29" t="s">
        <v>138</v>
      </c>
      <c r="C98" s="17" t="s">
        <v>23</v>
      </c>
      <c r="D98" s="22">
        <f t="shared" ref="D98" si="17">SUM(D99:D100)</f>
        <v>13.1</v>
      </c>
      <c r="E98" s="70">
        <f t="shared" ref="E98" si="18">SUM(E99:E100)</f>
        <v>0</v>
      </c>
    </row>
    <row r="99" spans="1:7" s="42" customFormat="1" ht="12.75" customHeight="1" x14ac:dyDescent="0.25">
      <c r="A99" s="117"/>
      <c r="B99" s="45" t="s">
        <v>10</v>
      </c>
      <c r="C99" s="103"/>
      <c r="D99" s="11">
        <v>11.4</v>
      </c>
      <c r="E99" s="48"/>
      <c r="F99" s="62"/>
    </row>
    <row r="100" spans="1:7" s="42" customFormat="1" ht="12.75" customHeight="1" x14ac:dyDescent="0.25">
      <c r="A100" s="117"/>
      <c r="B100" s="47" t="s">
        <v>17</v>
      </c>
      <c r="C100" s="104"/>
      <c r="D100" s="11">
        <v>1.7</v>
      </c>
      <c r="E100" s="48"/>
    </row>
    <row r="101" spans="1:7" s="42" customFormat="1" ht="15" customHeight="1" x14ac:dyDescent="0.25">
      <c r="A101" s="116"/>
      <c r="B101" s="32" t="s">
        <v>129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16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16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16"/>
      <c r="B104" s="18" t="s">
        <v>134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16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16"/>
      <c r="B106" s="18" t="s">
        <v>127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16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16"/>
      <c r="B108" s="29" t="s">
        <v>140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17"/>
      <c r="B109" s="45" t="s">
        <v>10</v>
      </c>
      <c r="C109" s="103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17"/>
      <c r="B110" s="47" t="s">
        <v>17</v>
      </c>
      <c r="C110" s="104"/>
      <c r="D110" s="11">
        <v>7.2</v>
      </c>
      <c r="E110" s="48"/>
    </row>
    <row r="111" spans="1:7" s="42" customFormat="1" ht="15" customHeight="1" x14ac:dyDescent="0.25">
      <c r="A111" s="116"/>
      <c r="B111" s="32" t="s">
        <v>129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16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16" t="s">
        <v>43</v>
      </c>
      <c r="B113" s="30" t="s">
        <v>44</v>
      </c>
      <c r="C113" s="37"/>
      <c r="D113" s="31">
        <f>SUM(D114+D116+D119)</f>
        <v>48.9</v>
      </c>
      <c r="E113" s="71">
        <f>SUM(E114+E116+E119)</f>
        <v>0</v>
      </c>
    </row>
    <row r="114" spans="1:7" s="42" customFormat="1" ht="15" customHeight="1" x14ac:dyDescent="0.25">
      <c r="A114" s="116"/>
      <c r="B114" s="18" t="s">
        <v>134</v>
      </c>
      <c r="C114" s="17" t="s">
        <v>11</v>
      </c>
      <c r="D114" s="16">
        <f>SUM(D115)</f>
        <v>14.3</v>
      </c>
      <c r="E114" s="72">
        <f>SUM(E115)</f>
        <v>0</v>
      </c>
    </row>
    <row r="115" spans="1:7" s="42" customFormat="1" ht="12.95" customHeight="1" x14ac:dyDescent="0.25">
      <c r="A115" s="116"/>
      <c r="B115" s="12" t="s">
        <v>10</v>
      </c>
      <c r="C115" s="6"/>
      <c r="D115" s="11">
        <v>14.3</v>
      </c>
      <c r="E115" s="48"/>
      <c r="F115" s="62"/>
      <c r="G115" s="62"/>
    </row>
    <row r="116" spans="1:7" s="42" customFormat="1" ht="27" x14ac:dyDescent="0.25">
      <c r="A116" s="116"/>
      <c r="B116" s="29" t="s">
        <v>140</v>
      </c>
      <c r="C116" s="17" t="s">
        <v>23</v>
      </c>
      <c r="D116" s="22">
        <f t="shared" ref="D116" si="26">SUM(D117:D118)</f>
        <v>30.7</v>
      </c>
      <c r="E116" s="70">
        <f t="shared" ref="E116" si="27">SUM(E117:E118)</f>
        <v>0</v>
      </c>
    </row>
    <row r="117" spans="1:7" s="42" customFormat="1" ht="12.95" customHeight="1" x14ac:dyDescent="0.25">
      <c r="A117" s="117"/>
      <c r="B117" s="45" t="s">
        <v>10</v>
      </c>
      <c r="C117" s="103"/>
      <c r="D117" s="11">
        <v>29.5</v>
      </c>
      <c r="E117" s="11"/>
      <c r="F117" s="62"/>
      <c r="G117" s="62"/>
    </row>
    <row r="118" spans="1:7" s="42" customFormat="1" ht="12.95" customHeight="1" x14ac:dyDescent="0.25">
      <c r="A118" s="117"/>
      <c r="B118" s="47" t="s">
        <v>17</v>
      </c>
      <c r="C118" s="105"/>
      <c r="D118" s="11">
        <v>1.2</v>
      </c>
      <c r="E118" s="11"/>
    </row>
    <row r="119" spans="1:7" s="42" customFormat="1" ht="15" customHeight="1" x14ac:dyDescent="0.25">
      <c r="A119" s="116"/>
      <c r="B119" s="32" t="s">
        <v>141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16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16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16"/>
      <c r="B122" s="18" t="s">
        <v>134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16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16"/>
      <c r="B124" s="29" t="s">
        <v>138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17"/>
      <c r="B125" s="45" t="s">
        <v>10</v>
      </c>
      <c r="C125" s="103"/>
      <c r="D125" s="11">
        <v>41.2</v>
      </c>
      <c r="E125" s="48"/>
      <c r="F125" s="62"/>
    </row>
    <row r="126" spans="1:7" s="42" customFormat="1" ht="12.75" customHeight="1" x14ac:dyDescent="0.25">
      <c r="A126" s="117"/>
      <c r="B126" s="47" t="s">
        <v>17</v>
      </c>
      <c r="C126" s="104"/>
      <c r="D126" s="11">
        <v>4</v>
      </c>
      <c r="E126" s="48"/>
    </row>
    <row r="127" spans="1:7" s="42" customFormat="1" ht="15" customHeight="1" x14ac:dyDescent="0.25">
      <c r="A127" s="116"/>
      <c r="B127" s="32" t="s">
        <v>129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16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18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19"/>
      <c r="B130" s="18" t="s">
        <v>134</v>
      </c>
      <c r="C130" s="17" t="s">
        <v>11</v>
      </c>
      <c r="D130" s="16">
        <f>SUM(D131)</f>
        <v>13.4</v>
      </c>
      <c r="E130" s="72">
        <f>SUM(E131)</f>
        <v>0</v>
      </c>
    </row>
    <row r="131" spans="1:6" s="42" customFormat="1" ht="12.75" customHeight="1" x14ac:dyDescent="0.25">
      <c r="A131" s="119"/>
      <c r="B131" s="12" t="s">
        <v>10</v>
      </c>
      <c r="C131" s="6"/>
      <c r="D131" s="11">
        <v>13.4</v>
      </c>
      <c r="E131" s="48"/>
    </row>
    <row r="132" spans="1:6" s="42" customFormat="1" ht="27" x14ac:dyDescent="0.25">
      <c r="A132" s="119"/>
      <c r="B132" s="29" t="s">
        <v>140</v>
      </c>
      <c r="C132" s="17" t="s">
        <v>23</v>
      </c>
      <c r="D132" s="22">
        <f t="shared" ref="D132" si="34">SUM(D133:D134)</f>
        <v>19.399999999999999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19"/>
      <c r="B133" s="45" t="s">
        <v>10</v>
      </c>
      <c r="C133" s="103"/>
      <c r="D133" s="11">
        <v>18.2</v>
      </c>
      <c r="E133" s="48"/>
      <c r="F133" s="62"/>
    </row>
    <row r="134" spans="1:6" s="42" customFormat="1" ht="12.75" customHeight="1" x14ac:dyDescent="0.25">
      <c r="A134" s="119"/>
      <c r="B134" s="47" t="s">
        <v>17</v>
      </c>
      <c r="C134" s="104"/>
      <c r="D134" s="11">
        <v>1.2</v>
      </c>
      <c r="E134" s="48"/>
    </row>
    <row r="135" spans="1:6" s="42" customFormat="1" ht="15" customHeight="1" x14ac:dyDescent="0.25">
      <c r="A135" s="119"/>
      <c r="B135" s="32" t="s">
        <v>129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19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16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16"/>
      <c r="B138" s="18" t="s">
        <v>134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16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16"/>
      <c r="B140" s="29" t="s">
        <v>140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17"/>
      <c r="B141" s="45" t="s">
        <v>10</v>
      </c>
      <c r="C141" s="103"/>
      <c r="D141" s="11">
        <v>17</v>
      </c>
      <c r="E141" s="48"/>
      <c r="F141" s="62"/>
    </row>
    <row r="142" spans="1:6" s="42" customFormat="1" ht="12.75" customHeight="1" x14ac:dyDescent="0.25">
      <c r="A142" s="117"/>
      <c r="B142" s="47" t="s">
        <v>17</v>
      </c>
      <c r="C142" s="105"/>
      <c r="D142" s="11">
        <v>2.4</v>
      </c>
      <c r="E142" s="48"/>
    </row>
    <row r="143" spans="1:6" s="42" customFormat="1" ht="15" customHeight="1" x14ac:dyDescent="0.25">
      <c r="A143" s="116"/>
      <c r="B143" s="32" t="s">
        <v>141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16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01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01"/>
      <c r="B146" s="18" t="s">
        <v>134</v>
      </c>
      <c r="C146" s="17" t="s">
        <v>11</v>
      </c>
      <c r="D146" s="16">
        <f>SUM(D147)</f>
        <v>13.1</v>
      </c>
      <c r="E146" s="72">
        <f>SUM(E147)</f>
        <v>0</v>
      </c>
    </row>
    <row r="147" spans="1:7" s="42" customFormat="1" ht="12.75" customHeight="1" x14ac:dyDescent="0.25">
      <c r="A147" s="101"/>
      <c r="B147" s="12" t="s">
        <v>10</v>
      </c>
      <c r="C147" s="6"/>
      <c r="D147" s="11">
        <v>13.1</v>
      </c>
      <c r="E147" s="48"/>
      <c r="F147" s="62"/>
      <c r="G147" s="62"/>
    </row>
    <row r="148" spans="1:7" s="42" customFormat="1" ht="27" x14ac:dyDescent="0.25">
      <c r="A148" s="101"/>
      <c r="B148" s="29" t="s">
        <v>140</v>
      </c>
      <c r="C148" s="17" t="s">
        <v>23</v>
      </c>
      <c r="D148" s="22">
        <f t="shared" ref="D148" si="42">SUM(D149:D150)</f>
        <v>16.2</v>
      </c>
      <c r="E148" s="70">
        <f t="shared" ref="E148" si="43">SUM(E149:E150)</f>
        <v>0</v>
      </c>
    </row>
    <row r="149" spans="1:7" s="42" customFormat="1" ht="12.75" customHeight="1" x14ac:dyDescent="0.25">
      <c r="A149" s="102"/>
      <c r="B149" s="45" t="s">
        <v>10</v>
      </c>
      <c r="C149" s="103"/>
      <c r="D149" s="11">
        <v>14</v>
      </c>
      <c r="E149" s="48"/>
      <c r="F149" s="62"/>
    </row>
    <row r="150" spans="1:7" s="42" customFormat="1" ht="12.75" customHeight="1" x14ac:dyDescent="0.25">
      <c r="A150" s="102"/>
      <c r="B150" s="47" t="s">
        <v>17</v>
      </c>
      <c r="C150" s="104"/>
      <c r="D150" s="11">
        <v>2.2000000000000002</v>
      </c>
      <c r="E150" s="48"/>
    </row>
    <row r="151" spans="1:7" s="42" customFormat="1" ht="15" customHeight="1" x14ac:dyDescent="0.25">
      <c r="A151" s="101"/>
      <c r="B151" s="32" t="s">
        <v>141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01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11" t="s">
        <v>53</v>
      </c>
      <c r="B153" s="30" t="s">
        <v>54</v>
      </c>
      <c r="C153" s="37"/>
      <c r="D153" s="31">
        <f>SUM(D154+D156+D159+D161)</f>
        <v>66.5</v>
      </c>
      <c r="E153" s="71">
        <f>SUM(E154+E156+E159)</f>
        <v>0</v>
      </c>
    </row>
    <row r="154" spans="1:7" s="42" customFormat="1" ht="15" customHeight="1" x14ac:dyDescent="0.25">
      <c r="A154" s="110"/>
      <c r="B154" s="18" t="s">
        <v>134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10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10"/>
      <c r="B156" s="29" t="s">
        <v>138</v>
      </c>
      <c r="C156" s="17" t="s">
        <v>23</v>
      </c>
      <c r="D156" s="22">
        <f t="shared" ref="D156" si="46">SUM(D157:D158)</f>
        <v>37.299999999999997</v>
      </c>
      <c r="E156" s="70">
        <f t="shared" ref="E156" si="47">SUM(E157:E158)</f>
        <v>0</v>
      </c>
    </row>
    <row r="157" spans="1:7" s="42" customFormat="1" ht="12.75" customHeight="1" x14ac:dyDescent="0.25">
      <c r="A157" s="110"/>
      <c r="B157" s="45" t="s">
        <v>10</v>
      </c>
      <c r="C157" s="103"/>
      <c r="D157" s="11">
        <v>28</v>
      </c>
      <c r="E157" s="48"/>
      <c r="F157" s="66"/>
      <c r="G157" s="55"/>
    </row>
    <row r="158" spans="1:7" s="42" customFormat="1" ht="12.75" customHeight="1" x14ac:dyDescent="0.25">
      <c r="A158" s="110"/>
      <c r="B158" s="47" t="s">
        <v>17</v>
      </c>
      <c r="C158" s="104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10"/>
      <c r="B159" s="32" t="s">
        <v>141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10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10"/>
      <c r="B161" s="21" t="s">
        <v>139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22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01" t="s">
        <v>55</v>
      </c>
      <c r="B163" s="73" t="s">
        <v>56</v>
      </c>
      <c r="C163" s="35"/>
      <c r="D163" s="31">
        <f>SUM(D165:D166)</f>
        <v>1162.0999999999999</v>
      </c>
      <c r="E163" s="31">
        <f>SUM(E165:E166)</f>
        <v>1071.4000000000001</v>
      </c>
      <c r="F163" s="54"/>
      <c r="G163" s="56"/>
    </row>
    <row r="164" spans="1:7" s="42" customFormat="1" ht="15" customHeight="1" x14ac:dyDescent="0.25">
      <c r="A164" s="102"/>
      <c r="B164" s="18" t="s">
        <v>134</v>
      </c>
      <c r="C164" s="17" t="s">
        <v>11</v>
      </c>
      <c r="D164" s="16">
        <f>SUM(D165:D166)</f>
        <v>1162.0999999999999</v>
      </c>
      <c r="E164" s="16">
        <f>SUM(E165:E166)</f>
        <v>1071.4000000000001</v>
      </c>
      <c r="F164" s="54"/>
      <c r="G164" s="56"/>
    </row>
    <row r="165" spans="1:7" s="42" customFormat="1" ht="12.75" customHeight="1" x14ac:dyDescent="0.25">
      <c r="A165" s="102"/>
      <c r="B165" s="53" t="s">
        <v>15</v>
      </c>
      <c r="C165" s="103"/>
      <c r="D165" s="11">
        <v>1112.5999999999999</v>
      </c>
      <c r="E165" s="11">
        <v>1029.9000000000001</v>
      </c>
      <c r="F165" s="54"/>
      <c r="G165" s="56"/>
    </row>
    <row r="166" spans="1:7" s="42" customFormat="1" ht="12.75" customHeight="1" x14ac:dyDescent="0.25">
      <c r="A166" s="102"/>
      <c r="B166" s="47" t="s">
        <v>10</v>
      </c>
      <c r="C166" s="104"/>
      <c r="D166" s="11">
        <v>49.5</v>
      </c>
      <c r="E166" s="11">
        <v>41.5</v>
      </c>
      <c r="F166" s="54"/>
      <c r="G166" s="56"/>
    </row>
    <row r="167" spans="1:7" s="42" customFormat="1" ht="18" customHeight="1" x14ac:dyDescent="0.25">
      <c r="A167" s="101" t="s">
        <v>57</v>
      </c>
      <c r="B167" s="34" t="s">
        <v>58</v>
      </c>
      <c r="C167" s="37"/>
      <c r="D167" s="31">
        <f t="shared" ref="D167:E167" si="50">SUM(D168+D170)</f>
        <v>1508.1999999999998</v>
      </c>
      <c r="E167" s="31">
        <f t="shared" si="50"/>
        <v>1230.3</v>
      </c>
      <c r="F167" s="54"/>
      <c r="G167" s="56"/>
    </row>
    <row r="168" spans="1:7" s="42" customFormat="1" ht="15" customHeight="1" x14ac:dyDescent="0.25">
      <c r="A168" s="101"/>
      <c r="B168" s="18" t="s">
        <v>134</v>
      </c>
      <c r="C168" s="17" t="s">
        <v>11</v>
      </c>
      <c r="D168" s="16">
        <f>SUM(D169)</f>
        <v>34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01"/>
      <c r="B169" s="75" t="s">
        <v>15</v>
      </c>
      <c r="C169" s="6"/>
      <c r="D169" s="11">
        <v>34</v>
      </c>
      <c r="E169" s="11"/>
      <c r="F169" s="63"/>
      <c r="G169" s="56"/>
    </row>
    <row r="170" spans="1:7" s="42" customFormat="1" ht="30.75" customHeight="1" x14ac:dyDescent="0.25">
      <c r="A170" s="102"/>
      <c r="B170" s="21" t="s">
        <v>137</v>
      </c>
      <c r="C170" s="20" t="s">
        <v>18</v>
      </c>
      <c r="D170" s="22">
        <f>SUM(D171:D175)</f>
        <v>1474.1999999999998</v>
      </c>
      <c r="E170" s="22">
        <f>SUM(E171:E175)</f>
        <v>1230.3</v>
      </c>
      <c r="F170" s="54"/>
      <c r="G170" s="56"/>
    </row>
    <row r="171" spans="1:7" s="42" customFormat="1" ht="12.75" customHeight="1" x14ac:dyDescent="0.25">
      <c r="A171" s="102"/>
      <c r="B171" s="46" t="s">
        <v>20</v>
      </c>
      <c r="C171" s="104"/>
      <c r="D171" s="11">
        <v>827.6</v>
      </c>
      <c r="E171" s="11">
        <v>797.5</v>
      </c>
      <c r="F171" s="62"/>
      <c r="G171" s="56"/>
    </row>
    <row r="172" spans="1:7" s="42" customFormat="1" ht="12.75" customHeight="1" x14ac:dyDescent="0.25">
      <c r="A172" s="102"/>
      <c r="B172" s="46" t="s">
        <v>151</v>
      </c>
      <c r="C172" s="104"/>
      <c r="D172" s="11">
        <v>27.6</v>
      </c>
      <c r="E172" s="11">
        <v>26.3</v>
      </c>
      <c r="F172" s="62"/>
      <c r="G172" s="56"/>
    </row>
    <row r="173" spans="1:7" s="42" customFormat="1" ht="12.75" customHeight="1" x14ac:dyDescent="0.25">
      <c r="A173" s="102"/>
      <c r="B173" s="46" t="s">
        <v>150</v>
      </c>
      <c r="C173" s="104"/>
      <c r="D173" s="11">
        <v>29.6</v>
      </c>
      <c r="E173" s="11">
        <v>29.2</v>
      </c>
      <c r="F173" s="62"/>
      <c r="G173" s="56"/>
    </row>
    <row r="174" spans="1:7" s="42" customFormat="1" ht="12.75" customHeight="1" x14ac:dyDescent="0.25">
      <c r="A174" s="102"/>
      <c r="B174" s="46" t="s">
        <v>10</v>
      </c>
      <c r="C174" s="104"/>
      <c r="D174" s="11">
        <v>586.79999999999995</v>
      </c>
      <c r="E174" s="11">
        <v>377.3</v>
      </c>
      <c r="F174" s="62"/>
    </row>
    <row r="175" spans="1:7" s="42" customFormat="1" ht="12.75" customHeight="1" x14ac:dyDescent="0.25">
      <c r="A175" s="102"/>
      <c r="B175" s="47" t="s">
        <v>17</v>
      </c>
      <c r="C175" s="105"/>
      <c r="D175" s="11">
        <v>2.6</v>
      </c>
      <c r="E175" s="48"/>
      <c r="F175" s="54"/>
      <c r="G175" s="56"/>
    </row>
    <row r="176" spans="1:7" s="42" customFormat="1" ht="18" customHeight="1" x14ac:dyDescent="0.25">
      <c r="A176" s="101" t="s">
        <v>59</v>
      </c>
      <c r="B176" s="34" t="s">
        <v>61</v>
      </c>
      <c r="C176" s="37"/>
      <c r="D176" s="31">
        <f t="shared" ref="D176:E176" si="51">SUM(D177+D179)</f>
        <v>1465.6</v>
      </c>
      <c r="E176" s="31">
        <f t="shared" si="51"/>
        <v>1158.1999999999998</v>
      </c>
      <c r="F176" s="54"/>
      <c r="G176" s="43"/>
    </row>
    <row r="177" spans="1:7" s="42" customFormat="1" ht="15" customHeight="1" x14ac:dyDescent="0.25">
      <c r="A177" s="101"/>
      <c r="B177" s="18" t="s">
        <v>134</v>
      </c>
      <c r="C177" s="17" t="s">
        <v>11</v>
      </c>
      <c r="D177" s="16">
        <f>SUM(D178)</f>
        <v>32.5</v>
      </c>
      <c r="E177" s="72">
        <f>SUM(E178)</f>
        <v>0</v>
      </c>
      <c r="F177" s="54"/>
      <c r="G177" s="43"/>
    </row>
    <row r="178" spans="1:7" s="42" customFormat="1" ht="12.75" customHeight="1" x14ac:dyDescent="0.25">
      <c r="A178" s="101"/>
      <c r="B178" s="75" t="s">
        <v>15</v>
      </c>
      <c r="C178" s="6"/>
      <c r="D178" s="11">
        <v>32.5</v>
      </c>
      <c r="E178" s="11"/>
      <c r="F178" s="63"/>
      <c r="G178" s="43"/>
    </row>
    <row r="179" spans="1:7" s="42" customFormat="1" ht="30.75" customHeight="1" x14ac:dyDescent="0.25">
      <c r="A179" s="102"/>
      <c r="B179" s="21" t="s">
        <v>142</v>
      </c>
      <c r="C179" s="20" t="s">
        <v>18</v>
      </c>
      <c r="D179" s="22">
        <f>SUM(D180:D184)</f>
        <v>1433.1</v>
      </c>
      <c r="E179" s="22">
        <f>SUM(E180:E184)</f>
        <v>1158.1999999999998</v>
      </c>
      <c r="F179" s="54"/>
      <c r="G179" s="43"/>
    </row>
    <row r="180" spans="1:7" s="42" customFormat="1" ht="12.75" customHeight="1" x14ac:dyDescent="0.25">
      <c r="A180" s="102"/>
      <c r="B180" s="46" t="s">
        <v>20</v>
      </c>
      <c r="C180" s="104"/>
      <c r="D180" s="11">
        <v>759.7</v>
      </c>
      <c r="E180" s="11">
        <v>733.4</v>
      </c>
      <c r="F180" s="62"/>
      <c r="G180" s="43"/>
    </row>
    <row r="181" spans="1:7" s="42" customFormat="1" ht="12.75" customHeight="1" x14ac:dyDescent="0.25">
      <c r="A181" s="102"/>
      <c r="B181" s="46" t="s">
        <v>151</v>
      </c>
      <c r="C181" s="104"/>
      <c r="D181" s="11">
        <v>1.4</v>
      </c>
      <c r="E181" s="11">
        <v>1.4</v>
      </c>
      <c r="F181" s="62"/>
      <c r="G181" s="43"/>
    </row>
    <row r="182" spans="1:7" s="42" customFormat="1" ht="12.75" customHeight="1" x14ac:dyDescent="0.25">
      <c r="A182" s="102"/>
      <c r="B182" s="46" t="s">
        <v>150</v>
      </c>
      <c r="C182" s="104"/>
      <c r="D182" s="11">
        <v>1</v>
      </c>
      <c r="E182" s="11">
        <v>1</v>
      </c>
      <c r="F182" s="62"/>
      <c r="G182" s="43"/>
    </row>
    <row r="183" spans="1:7" s="42" customFormat="1" ht="12.75" customHeight="1" x14ac:dyDescent="0.25">
      <c r="A183" s="102"/>
      <c r="B183" s="46" t="s">
        <v>10</v>
      </c>
      <c r="C183" s="104"/>
      <c r="D183" s="11">
        <v>655.4</v>
      </c>
      <c r="E183" s="11">
        <v>422.4</v>
      </c>
      <c r="F183" s="62"/>
      <c r="G183" s="43"/>
    </row>
    <row r="184" spans="1:7" s="42" customFormat="1" ht="12.75" customHeight="1" x14ac:dyDescent="0.25">
      <c r="A184" s="102"/>
      <c r="B184" s="47" t="s">
        <v>17</v>
      </c>
      <c r="C184" s="105"/>
      <c r="D184" s="11">
        <v>15.6</v>
      </c>
      <c r="E184" s="11"/>
      <c r="F184" s="54"/>
      <c r="G184" s="43"/>
    </row>
    <row r="185" spans="1:7" s="42" customFormat="1" ht="18" customHeight="1" x14ac:dyDescent="0.25">
      <c r="A185" s="112" t="s">
        <v>60</v>
      </c>
      <c r="B185" s="34" t="s">
        <v>64</v>
      </c>
      <c r="C185" s="35"/>
      <c r="D185" s="31">
        <f t="shared" ref="D185:E185" si="52">SUM(D186+D188)</f>
        <v>2001.6</v>
      </c>
      <c r="E185" s="31">
        <f t="shared" si="52"/>
        <v>1597.1</v>
      </c>
      <c r="F185" s="54"/>
      <c r="G185" s="43"/>
    </row>
    <row r="186" spans="1:7" s="42" customFormat="1" ht="15" customHeight="1" x14ac:dyDescent="0.25">
      <c r="A186" s="109"/>
      <c r="B186" s="18" t="s">
        <v>134</v>
      </c>
      <c r="C186" s="17" t="s">
        <v>11</v>
      </c>
      <c r="D186" s="16">
        <f>SUM(D187)</f>
        <v>35.200000000000003</v>
      </c>
      <c r="E186" s="72">
        <f>SUM(E187)</f>
        <v>0</v>
      </c>
      <c r="F186" s="54"/>
      <c r="G186" s="43"/>
    </row>
    <row r="187" spans="1:7" s="42" customFormat="1" ht="12.75" customHeight="1" x14ac:dyDescent="0.25">
      <c r="A187" s="109"/>
      <c r="B187" s="75" t="s">
        <v>15</v>
      </c>
      <c r="C187" s="6"/>
      <c r="D187" s="11">
        <v>35.200000000000003</v>
      </c>
      <c r="E187" s="11"/>
      <c r="F187" s="44"/>
      <c r="G187" s="43"/>
    </row>
    <row r="188" spans="1:7" s="42" customFormat="1" ht="30.75" customHeight="1" x14ac:dyDescent="0.25">
      <c r="A188" s="110"/>
      <c r="B188" s="21" t="s">
        <v>137</v>
      </c>
      <c r="C188" s="20" t="s">
        <v>18</v>
      </c>
      <c r="D188" s="22">
        <f>SUM(D189:D194)</f>
        <v>1966.3999999999999</v>
      </c>
      <c r="E188" s="22">
        <f>SUM(E189:E194)</f>
        <v>1597.1</v>
      </c>
      <c r="F188" s="44"/>
      <c r="G188" s="43"/>
    </row>
    <row r="189" spans="1:7" s="42" customFormat="1" ht="12.75" customHeight="1" x14ac:dyDescent="0.25">
      <c r="A189" s="110"/>
      <c r="B189" s="46" t="s">
        <v>19</v>
      </c>
      <c r="C189" s="77"/>
      <c r="D189" s="11">
        <v>10.6</v>
      </c>
      <c r="E189" s="11">
        <v>4.2</v>
      </c>
      <c r="F189" s="44"/>
      <c r="G189" s="43"/>
    </row>
    <row r="190" spans="1:7" s="42" customFormat="1" ht="12.75" customHeight="1" x14ac:dyDescent="0.25">
      <c r="A190" s="110"/>
      <c r="B190" s="46" t="s">
        <v>20</v>
      </c>
      <c r="C190" s="104"/>
      <c r="D190" s="11">
        <v>913.8</v>
      </c>
      <c r="E190" s="11">
        <v>874.4</v>
      </c>
      <c r="F190" s="62"/>
      <c r="G190" s="43"/>
    </row>
    <row r="191" spans="1:7" s="42" customFormat="1" ht="12.75" customHeight="1" x14ac:dyDescent="0.25">
      <c r="A191" s="110"/>
      <c r="B191" s="46" t="s">
        <v>152</v>
      </c>
      <c r="C191" s="104"/>
      <c r="D191" s="11">
        <v>1.4</v>
      </c>
      <c r="E191" s="11">
        <v>0.9</v>
      </c>
      <c r="F191" s="62"/>
      <c r="G191" s="43"/>
    </row>
    <row r="192" spans="1:7" s="42" customFormat="1" ht="12.75" customHeight="1" x14ac:dyDescent="0.25">
      <c r="A192" s="110"/>
      <c r="B192" s="46" t="s">
        <v>151</v>
      </c>
      <c r="C192" s="104"/>
      <c r="D192" s="11">
        <v>19.399999999999999</v>
      </c>
      <c r="E192" s="11">
        <v>17.7</v>
      </c>
      <c r="F192" s="62"/>
      <c r="G192" s="43"/>
    </row>
    <row r="193" spans="1:7" s="42" customFormat="1" ht="12.75" customHeight="1" x14ac:dyDescent="0.25">
      <c r="A193" s="110"/>
      <c r="B193" s="46" t="s">
        <v>10</v>
      </c>
      <c r="C193" s="104"/>
      <c r="D193" s="11">
        <v>991.6</v>
      </c>
      <c r="E193" s="11">
        <v>699.9</v>
      </c>
      <c r="G193" s="43"/>
    </row>
    <row r="194" spans="1:7" s="42" customFormat="1" ht="12.75" customHeight="1" x14ac:dyDescent="0.25">
      <c r="A194" s="110"/>
      <c r="B194" s="47" t="s">
        <v>17</v>
      </c>
      <c r="C194" s="105"/>
      <c r="D194" s="11">
        <v>29.6</v>
      </c>
      <c r="E194" s="48"/>
      <c r="F194" s="62"/>
      <c r="G194" s="43"/>
    </row>
    <row r="195" spans="1:7" s="42" customFormat="1" ht="18" customHeight="1" x14ac:dyDescent="0.25">
      <c r="A195" s="112" t="s">
        <v>63</v>
      </c>
      <c r="B195" s="39" t="s">
        <v>66</v>
      </c>
      <c r="C195" s="35"/>
      <c r="D195" s="31">
        <f t="shared" ref="D195:E195" si="53">SUM(D196+D198)</f>
        <v>2302.2999999999997</v>
      </c>
      <c r="E195" s="31">
        <f t="shared" si="53"/>
        <v>1816.5</v>
      </c>
      <c r="G195" s="43"/>
    </row>
    <row r="196" spans="1:7" s="42" customFormat="1" ht="15" customHeight="1" x14ac:dyDescent="0.25">
      <c r="A196" s="112"/>
      <c r="B196" s="18" t="s">
        <v>134</v>
      </c>
      <c r="C196" s="17" t="s">
        <v>11</v>
      </c>
      <c r="D196" s="16">
        <f>SUM(D197)</f>
        <v>67.5</v>
      </c>
      <c r="E196" s="72">
        <f>SUM(E197)</f>
        <v>0</v>
      </c>
      <c r="G196" s="43"/>
    </row>
    <row r="197" spans="1:7" s="42" customFormat="1" ht="12.75" customHeight="1" x14ac:dyDescent="0.25">
      <c r="A197" s="112"/>
      <c r="B197" s="75" t="s">
        <v>15</v>
      </c>
      <c r="C197" s="6"/>
      <c r="D197" s="11">
        <v>67.5</v>
      </c>
      <c r="E197" s="11"/>
      <c r="F197" s="63"/>
      <c r="G197" s="43"/>
    </row>
    <row r="198" spans="1:7" s="42" customFormat="1" ht="30.75" customHeight="1" x14ac:dyDescent="0.25">
      <c r="A198" s="111"/>
      <c r="B198" s="21" t="s">
        <v>137</v>
      </c>
      <c r="C198" s="20" t="s">
        <v>18</v>
      </c>
      <c r="D198" s="22">
        <f>SUM(D199:D203)</f>
        <v>2234.7999999999997</v>
      </c>
      <c r="E198" s="22">
        <f>SUM(E199:E203)</f>
        <v>1816.5</v>
      </c>
      <c r="G198" s="43"/>
    </row>
    <row r="199" spans="1:7" s="42" customFormat="1" ht="12.75" customHeight="1" x14ac:dyDescent="0.25">
      <c r="A199" s="111"/>
      <c r="B199" s="46" t="s">
        <v>19</v>
      </c>
      <c r="C199" s="77"/>
      <c r="D199" s="11">
        <v>13.2</v>
      </c>
      <c r="E199" s="11">
        <v>3.1</v>
      </c>
      <c r="G199" s="43"/>
    </row>
    <row r="200" spans="1:7" s="42" customFormat="1" ht="12.75" customHeight="1" x14ac:dyDescent="0.25">
      <c r="A200" s="111"/>
      <c r="B200" s="46" t="s">
        <v>20</v>
      </c>
      <c r="C200" s="104"/>
      <c r="D200" s="11">
        <v>1291.4000000000001</v>
      </c>
      <c r="E200" s="11">
        <v>1249.2</v>
      </c>
      <c r="F200" s="62"/>
      <c r="G200" s="43"/>
    </row>
    <row r="201" spans="1:7" s="42" customFormat="1" ht="12.75" customHeight="1" x14ac:dyDescent="0.25">
      <c r="A201" s="111"/>
      <c r="B201" s="46" t="s">
        <v>151</v>
      </c>
      <c r="C201" s="104"/>
      <c r="D201" s="11">
        <v>20.6</v>
      </c>
      <c r="E201" s="11">
        <v>18.899999999999999</v>
      </c>
      <c r="F201" s="62"/>
      <c r="G201" s="43"/>
    </row>
    <row r="202" spans="1:7" s="42" customFormat="1" ht="12.75" customHeight="1" x14ac:dyDescent="0.25">
      <c r="A202" s="111"/>
      <c r="B202" s="46" t="s">
        <v>10</v>
      </c>
      <c r="C202" s="104"/>
      <c r="D202" s="11">
        <v>902.9</v>
      </c>
      <c r="E202" s="11">
        <v>545.29999999999995</v>
      </c>
      <c r="F202" s="62"/>
      <c r="G202" s="43"/>
    </row>
    <row r="203" spans="1:7" s="42" customFormat="1" ht="12.75" customHeight="1" x14ac:dyDescent="0.25">
      <c r="A203" s="111"/>
      <c r="B203" s="47" t="s">
        <v>17</v>
      </c>
      <c r="C203" s="105"/>
      <c r="D203" s="11">
        <v>6.7</v>
      </c>
      <c r="E203" s="48"/>
      <c r="F203" s="63"/>
      <c r="G203" s="43"/>
    </row>
    <row r="204" spans="1:7" s="42" customFormat="1" ht="18" customHeight="1" x14ac:dyDescent="0.25">
      <c r="A204" s="120" t="s">
        <v>65</v>
      </c>
      <c r="B204" s="34" t="s">
        <v>68</v>
      </c>
      <c r="C204" s="35"/>
      <c r="D204" s="31">
        <f>SUM(D205+D207)</f>
        <v>1594.5</v>
      </c>
      <c r="E204" s="31">
        <f>SUM(E205+E207)</f>
        <v>1233.8</v>
      </c>
      <c r="G204" s="43"/>
    </row>
    <row r="205" spans="1:7" s="42" customFormat="1" ht="15" customHeight="1" x14ac:dyDescent="0.25">
      <c r="A205" s="121"/>
      <c r="B205" s="40" t="s">
        <v>134</v>
      </c>
      <c r="C205" s="17" t="s">
        <v>11</v>
      </c>
      <c r="D205" s="16">
        <f>SUM(D206)</f>
        <v>46.8</v>
      </c>
      <c r="E205" s="72">
        <f>SUM(E206)</f>
        <v>0</v>
      </c>
      <c r="G205" s="43"/>
    </row>
    <row r="206" spans="1:7" s="42" customFormat="1" ht="12.75" customHeight="1" x14ac:dyDescent="0.25">
      <c r="A206" s="121"/>
      <c r="B206" s="76" t="s">
        <v>15</v>
      </c>
      <c r="C206" s="6"/>
      <c r="D206" s="11">
        <v>46.8</v>
      </c>
      <c r="E206" s="11"/>
      <c r="G206" s="43"/>
    </row>
    <row r="207" spans="1:7" s="42" customFormat="1" ht="30.75" customHeight="1" x14ac:dyDescent="0.25">
      <c r="A207" s="121"/>
      <c r="B207" s="21" t="s">
        <v>137</v>
      </c>
      <c r="C207" s="20" t="s">
        <v>18</v>
      </c>
      <c r="D207" s="22">
        <f>SUM(D208:D212)</f>
        <v>1547.7</v>
      </c>
      <c r="E207" s="22">
        <f>SUM(E208:E212)</f>
        <v>1233.8</v>
      </c>
      <c r="G207" s="43"/>
    </row>
    <row r="208" spans="1:7" s="42" customFormat="1" ht="12.75" customHeight="1" x14ac:dyDescent="0.25">
      <c r="A208" s="121"/>
      <c r="B208" s="46" t="s">
        <v>19</v>
      </c>
      <c r="C208" s="77"/>
      <c r="D208" s="11">
        <v>14.1</v>
      </c>
      <c r="E208" s="11">
        <v>2.4</v>
      </c>
      <c r="G208" s="43"/>
    </row>
    <row r="209" spans="1:7" s="42" customFormat="1" ht="12.75" customHeight="1" x14ac:dyDescent="0.25">
      <c r="A209" s="121"/>
      <c r="B209" s="57" t="s">
        <v>20</v>
      </c>
      <c r="C209" s="104"/>
      <c r="D209" s="11">
        <v>828.5</v>
      </c>
      <c r="E209" s="11">
        <v>787.4</v>
      </c>
      <c r="F209" s="62"/>
      <c r="G209" s="43"/>
    </row>
    <row r="210" spans="1:7" s="42" customFormat="1" ht="12.75" customHeight="1" x14ac:dyDescent="0.25">
      <c r="A210" s="121"/>
      <c r="B210" s="57" t="s">
        <v>151</v>
      </c>
      <c r="C210" s="104"/>
      <c r="D210" s="11">
        <v>2.5</v>
      </c>
      <c r="E210" s="11">
        <v>2.5</v>
      </c>
      <c r="F210" s="62"/>
      <c r="G210" s="43"/>
    </row>
    <row r="211" spans="1:7" s="42" customFormat="1" ht="12.75" customHeight="1" x14ac:dyDescent="0.25">
      <c r="A211" s="121"/>
      <c r="B211" s="57" t="s">
        <v>10</v>
      </c>
      <c r="C211" s="104"/>
      <c r="D211" s="11">
        <v>686.3</v>
      </c>
      <c r="E211" s="11">
        <v>441.5</v>
      </c>
      <c r="G211" s="43"/>
    </row>
    <row r="212" spans="1:7" s="42" customFormat="1" ht="12.75" customHeight="1" x14ac:dyDescent="0.25">
      <c r="A212" s="121"/>
      <c r="B212" s="58" t="s">
        <v>17</v>
      </c>
      <c r="C212" s="105"/>
      <c r="D212" s="11">
        <v>16.3</v>
      </c>
      <c r="E212" s="48"/>
      <c r="G212" s="43"/>
    </row>
    <row r="213" spans="1:7" s="42" customFormat="1" ht="18" customHeight="1" x14ac:dyDescent="0.25">
      <c r="A213" s="112" t="s">
        <v>67</v>
      </c>
      <c r="B213" s="39" t="s">
        <v>70</v>
      </c>
      <c r="C213" s="35"/>
      <c r="D213" s="31">
        <f t="shared" ref="D213:E213" si="54">SUM(D214+D216)</f>
        <v>2644.5</v>
      </c>
      <c r="E213" s="31">
        <f t="shared" si="54"/>
        <v>2115.1</v>
      </c>
      <c r="G213" s="43"/>
    </row>
    <row r="214" spans="1:7" s="42" customFormat="1" ht="15" customHeight="1" x14ac:dyDescent="0.25">
      <c r="A214" s="109"/>
      <c r="B214" s="18" t="s">
        <v>134</v>
      </c>
      <c r="C214" s="17" t="s">
        <v>11</v>
      </c>
      <c r="D214" s="16">
        <f>SUM(D215)</f>
        <v>63</v>
      </c>
      <c r="E214" s="72">
        <f>SUM(E215)</f>
        <v>0</v>
      </c>
      <c r="G214" s="43"/>
    </row>
    <row r="215" spans="1:7" s="42" customFormat="1" ht="12.75" customHeight="1" x14ac:dyDescent="0.25">
      <c r="A215" s="109"/>
      <c r="B215" s="75" t="s">
        <v>15</v>
      </c>
      <c r="C215" s="6"/>
      <c r="D215" s="11">
        <v>63</v>
      </c>
      <c r="E215" s="11"/>
      <c r="G215" s="43"/>
    </row>
    <row r="216" spans="1:7" s="42" customFormat="1" ht="30.75" customHeight="1" x14ac:dyDescent="0.25">
      <c r="A216" s="110"/>
      <c r="B216" s="21" t="s">
        <v>137</v>
      </c>
      <c r="C216" s="20" t="s">
        <v>18</v>
      </c>
      <c r="D216" s="22">
        <f>SUM(D217:D221)</f>
        <v>2581.5</v>
      </c>
      <c r="E216" s="22">
        <f>SUM(E217:E221)</f>
        <v>2115.1</v>
      </c>
      <c r="G216" s="43"/>
    </row>
    <row r="217" spans="1:7" s="42" customFormat="1" ht="12.75" customHeight="1" x14ac:dyDescent="0.25">
      <c r="A217" s="110"/>
      <c r="B217" s="46" t="s">
        <v>20</v>
      </c>
      <c r="C217" s="104"/>
      <c r="D217" s="11">
        <v>1724.2</v>
      </c>
      <c r="E217" s="11">
        <v>1662</v>
      </c>
      <c r="F217" s="62"/>
      <c r="G217" s="43"/>
    </row>
    <row r="218" spans="1:7" s="42" customFormat="1" ht="12.75" customHeight="1" x14ac:dyDescent="0.25">
      <c r="A218" s="110"/>
      <c r="B218" s="46" t="s">
        <v>151</v>
      </c>
      <c r="C218" s="104"/>
      <c r="D218" s="11">
        <v>12.7</v>
      </c>
      <c r="E218" s="11">
        <v>12.2</v>
      </c>
      <c r="F218" s="62"/>
      <c r="G218" s="43"/>
    </row>
    <row r="219" spans="1:7" s="42" customFormat="1" ht="12.75" customHeight="1" x14ac:dyDescent="0.25">
      <c r="A219" s="110"/>
      <c r="B219" s="46" t="s">
        <v>150</v>
      </c>
      <c r="C219" s="104"/>
      <c r="D219" s="11">
        <v>35.799999999999997</v>
      </c>
      <c r="E219" s="11">
        <v>35.299999999999997</v>
      </c>
      <c r="F219" s="62"/>
      <c r="G219" s="43"/>
    </row>
    <row r="220" spans="1:7" s="42" customFormat="1" ht="12.75" customHeight="1" x14ac:dyDescent="0.25">
      <c r="A220" s="110"/>
      <c r="B220" s="46" t="s">
        <v>10</v>
      </c>
      <c r="C220" s="104"/>
      <c r="D220" s="11">
        <v>805.4</v>
      </c>
      <c r="E220" s="11">
        <v>405.6</v>
      </c>
      <c r="F220" s="62"/>
      <c r="G220" s="43"/>
    </row>
    <row r="221" spans="1:7" s="42" customFormat="1" ht="12.75" customHeight="1" x14ac:dyDescent="0.25">
      <c r="A221" s="110"/>
      <c r="B221" s="47" t="s">
        <v>17</v>
      </c>
      <c r="C221" s="105"/>
      <c r="D221" s="11">
        <v>3.4</v>
      </c>
      <c r="E221" s="48"/>
      <c r="F221" s="62"/>
      <c r="G221" s="43"/>
    </row>
    <row r="222" spans="1:7" s="42" customFormat="1" ht="18" customHeight="1" x14ac:dyDescent="0.25">
      <c r="A222" s="120" t="s">
        <v>69</v>
      </c>
      <c r="B222" s="34" t="s">
        <v>72</v>
      </c>
      <c r="C222" s="35"/>
      <c r="D222" s="31">
        <f>SUM(D223+D225)</f>
        <v>822.00000000000011</v>
      </c>
      <c r="E222" s="31">
        <f>SUM(E223+E225)</f>
        <v>688.8</v>
      </c>
      <c r="G222" s="43"/>
    </row>
    <row r="223" spans="1:7" s="42" customFormat="1" ht="15" customHeight="1" x14ac:dyDescent="0.25">
      <c r="A223" s="121"/>
      <c r="B223" s="40" t="s">
        <v>134</v>
      </c>
      <c r="C223" s="17" t="s">
        <v>11</v>
      </c>
      <c r="D223" s="16">
        <f>SUM(D224)</f>
        <v>14.7</v>
      </c>
      <c r="E223" s="72">
        <f>SUM(E224)</f>
        <v>0</v>
      </c>
      <c r="G223" s="43"/>
    </row>
    <row r="224" spans="1:7" s="42" customFormat="1" ht="12.75" customHeight="1" x14ac:dyDescent="0.25">
      <c r="A224" s="121"/>
      <c r="B224" s="76" t="s">
        <v>15</v>
      </c>
      <c r="C224" s="6"/>
      <c r="D224" s="11">
        <v>14.7</v>
      </c>
      <c r="E224" s="11"/>
      <c r="F224" s="62"/>
      <c r="G224" s="43"/>
    </row>
    <row r="225" spans="1:7" s="42" customFormat="1" ht="30.75" customHeight="1" x14ac:dyDescent="0.25">
      <c r="A225" s="121"/>
      <c r="B225" s="21" t="s">
        <v>137</v>
      </c>
      <c r="C225" s="20" t="s">
        <v>18</v>
      </c>
      <c r="D225" s="22">
        <f>SUM(D226:D230)</f>
        <v>807.30000000000007</v>
      </c>
      <c r="E225" s="22">
        <f>SUM(E226:E230)</f>
        <v>688.8</v>
      </c>
      <c r="G225" s="43"/>
    </row>
    <row r="226" spans="1:7" s="42" customFormat="1" ht="12.75" customHeight="1" x14ac:dyDescent="0.25">
      <c r="A226" s="121"/>
      <c r="B226" s="57" t="s">
        <v>20</v>
      </c>
      <c r="C226" s="104"/>
      <c r="D226" s="11">
        <v>373.7</v>
      </c>
      <c r="E226" s="11">
        <v>360.5</v>
      </c>
      <c r="F226" s="62"/>
      <c r="G226" s="43"/>
    </row>
    <row r="227" spans="1:7" s="42" customFormat="1" ht="12.75" customHeight="1" x14ac:dyDescent="0.25">
      <c r="A227" s="121"/>
      <c r="B227" s="46" t="s">
        <v>152</v>
      </c>
      <c r="C227" s="104"/>
      <c r="D227" s="11">
        <v>1</v>
      </c>
      <c r="E227" s="11">
        <v>0.7</v>
      </c>
      <c r="F227" s="62"/>
      <c r="G227" s="43"/>
    </row>
    <row r="228" spans="1:7" s="42" customFormat="1" ht="12.75" customHeight="1" x14ac:dyDescent="0.25">
      <c r="A228" s="121"/>
      <c r="B228" s="57" t="s">
        <v>151</v>
      </c>
      <c r="C228" s="104"/>
      <c r="D228" s="11">
        <v>15.6</v>
      </c>
      <c r="E228" s="11">
        <v>14.9</v>
      </c>
      <c r="F228" s="62"/>
      <c r="G228" s="43"/>
    </row>
    <row r="229" spans="1:7" s="42" customFormat="1" ht="12.75" customHeight="1" x14ac:dyDescent="0.25">
      <c r="A229" s="121"/>
      <c r="B229" s="57" t="s">
        <v>10</v>
      </c>
      <c r="C229" s="104"/>
      <c r="D229" s="11">
        <v>393.8</v>
      </c>
      <c r="E229" s="11">
        <v>312.7</v>
      </c>
      <c r="F229" s="62"/>
      <c r="G229" s="43"/>
    </row>
    <row r="230" spans="1:7" s="42" customFormat="1" ht="12.75" customHeight="1" x14ac:dyDescent="0.25">
      <c r="A230" s="121"/>
      <c r="B230" s="58" t="s">
        <v>17</v>
      </c>
      <c r="C230" s="105"/>
      <c r="D230" s="11">
        <v>23.2</v>
      </c>
      <c r="E230" s="48"/>
      <c r="F230" s="62"/>
      <c r="G230" s="43"/>
    </row>
    <row r="231" spans="1:7" s="42" customFormat="1" ht="18" customHeight="1" x14ac:dyDescent="0.25">
      <c r="A231" s="101" t="s">
        <v>71</v>
      </c>
      <c r="B231" s="39" t="s">
        <v>75</v>
      </c>
      <c r="C231" s="35"/>
      <c r="D231" s="31">
        <f t="shared" ref="D231:E231" si="55">SUM(D232+D234)</f>
        <v>1304.2</v>
      </c>
      <c r="E231" s="31">
        <f t="shared" si="55"/>
        <v>1060.8000000000002</v>
      </c>
      <c r="G231" s="43"/>
    </row>
    <row r="232" spans="1:7" s="42" customFormat="1" ht="15" customHeight="1" x14ac:dyDescent="0.25">
      <c r="A232" s="101"/>
      <c r="B232" s="18" t="s">
        <v>134</v>
      </c>
      <c r="C232" s="17" t="s">
        <v>11</v>
      </c>
      <c r="D232" s="16">
        <f>SUM(D233)</f>
        <v>29</v>
      </c>
      <c r="E232" s="72">
        <f>SUM(E233)</f>
        <v>0</v>
      </c>
      <c r="G232" s="43"/>
    </row>
    <row r="233" spans="1:7" s="42" customFormat="1" ht="12.75" customHeight="1" x14ac:dyDescent="0.25">
      <c r="A233" s="101"/>
      <c r="B233" s="75" t="s">
        <v>15</v>
      </c>
      <c r="C233" s="6"/>
      <c r="D233" s="11">
        <v>29</v>
      </c>
      <c r="E233" s="11"/>
      <c r="G233" s="43"/>
    </row>
    <row r="234" spans="1:7" s="42" customFormat="1" ht="30.75" customHeight="1" x14ac:dyDescent="0.25">
      <c r="A234" s="102"/>
      <c r="B234" s="21" t="s">
        <v>142</v>
      </c>
      <c r="C234" s="20" t="s">
        <v>18</v>
      </c>
      <c r="D234" s="22">
        <f>SUM(D235:D240)</f>
        <v>1275.2</v>
      </c>
      <c r="E234" s="22">
        <f>SUM(E235:E240)</f>
        <v>1060.8000000000002</v>
      </c>
      <c r="G234" s="43"/>
    </row>
    <row r="235" spans="1:7" s="42" customFormat="1" ht="12.75" customHeight="1" x14ac:dyDescent="0.25">
      <c r="A235" s="102"/>
      <c r="B235" s="46" t="s">
        <v>19</v>
      </c>
      <c r="C235" s="77"/>
      <c r="D235" s="11">
        <v>11.9</v>
      </c>
      <c r="E235" s="11">
        <v>2.7</v>
      </c>
      <c r="G235" s="43"/>
    </row>
    <row r="236" spans="1:7" s="42" customFormat="1" ht="12.75" customHeight="1" x14ac:dyDescent="0.25">
      <c r="A236" s="102"/>
      <c r="B236" s="46" t="s">
        <v>20</v>
      </c>
      <c r="C236" s="104"/>
      <c r="D236" s="11">
        <v>668.9</v>
      </c>
      <c r="E236" s="11">
        <v>648.70000000000005</v>
      </c>
      <c r="F236" s="62"/>
      <c r="G236" s="43"/>
    </row>
    <row r="237" spans="1:7" s="42" customFormat="1" ht="12.75" customHeight="1" x14ac:dyDescent="0.25">
      <c r="A237" s="102"/>
      <c r="B237" s="46" t="s">
        <v>152</v>
      </c>
      <c r="C237" s="104"/>
      <c r="D237" s="11">
        <v>8.1</v>
      </c>
      <c r="E237" s="11">
        <v>4.5999999999999996</v>
      </c>
      <c r="F237" s="62"/>
      <c r="G237" s="43"/>
    </row>
    <row r="238" spans="1:7" s="42" customFormat="1" ht="12.75" customHeight="1" x14ac:dyDescent="0.25">
      <c r="A238" s="102"/>
      <c r="B238" s="46" t="s">
        <v>151</v>
      </c>
      <c r="C238" s="104"/>
      <c r="D238" s="11">
        <v>20.2</v>
      </c>
      <c r="E238" s="11">
        <v>17.7</v>
      </c>
      <c r="F238" s="62"/>
      <c r="G238" s="43"/>
    </row>
    <row r="239" spans="1:7" s="42" customFormat="1" ht="12.75" customHeight="1" x14ac:dyDescent="0.25">
      <c r="A239" s="102"/>
      <c r="B239" s="46" t="s">
        <v>10</v>
      </c>
      <c r="C239" s="104"/>
      <c r="D239" s="11">
        <v>542.6</v>
      </c>
      <c r="E239" s="11">
        <v>387.1</v>
      </c>
      <c r="G239" s="43"/>
    </row>
    <row r="240" spans="1:7" s="42" customFormat="1" ht="12.75" customHeight="1" x14ac:dyDescent="0.25">
      <c r="A240" s="111"/>
      <c r="B240" s="47" t="s">
        <v>17</v>
      </c>
      <c r="C240" s="105"/>
      <c r="D240" s="11">
        <v>23.5</v>
      </c>
      <c r="E240" s="11"/>
      <c r="F240" s="65"/>
      <c r="G240" s="43"/>
    </row>
    <row r="241" spans="1:7" s="42" customFormat="1" ht="18" customHeight="1" x14ac:dyDescent="0.25">
      <c r="A241" s="127" t="s">
        <v>73</v>
      </c>
      <c r="B241" s="39" t="s">
        <v>77</v>
      </c>
      <c r="C241" s="35"/>
      <c r="D241" s="31">
        <f>SUM(D242+D244)</f>
        <v>1208.9000000000003</v>
      </c>
      <c r="E241" s="31">
        <f>SUM(E242+E244)</f>
        <v>933.9</v>
      </c>
      <c r="G241" s="43"/>
    </row>
    <row r="242" spans="1:7" s="42" customFormat="1" ht="15" customHeight="1" x14ac:dyDescent="0.25">
      <c r="A242" s="128"/>
      <c r="B242" s="40" t="s">
        <v>134</v>
      </c>
      <c r="C242" s="17" t="s">
        <v>11</v>
      </c>
      <c r="D242" s="16">
        <f>SUM(D243)</f>
        <v>29.9</v>
      </c>
      <c r="E242" s="72">
        <f>SUM(E243)</f>
        <v>0</v>
      </c>
      <c r="G242" s="43"/>
    </row>
    <row r="243" spans="1:7" s="42" customFormat="1" ht="12.75" customHeight="1" x14ac:dyDescent="0.25">
      <c r="A243" s="128"/>
      <c r="B243" s="76" t="s">
        <v>15</v>
      </c>
      <c r="C243" s="6"/>
      <c r="D243" s="11">
        <v>29.9</v>
      </c>
      <c r="E243" s="11"/>
      <c r="G243" s="43"/>
    </row>
    <row r="244" spans="1:7" s="42" customFormat="1" ht="30.75" customHeight="1" x14ac:dyDescent="0.25">
      <c r="A244" s="128"/>
      <c r="B244" s="21" t="s">
        <v>142</v>
      </c>
      <c r="C244" s="20" t="s">
        <v>18</v>
      </c>
      <c r="D244" s="22">
        <f>SUM(D245:D249)</f>
        <v>1179.0000000000002</v>
      </c>
      <c r="E244" s="22">
        <f>SUM(E245:E249)</f>
        <v>933.9</v>
      </c>
      <c r="G244" s="43"/>
    </row>
    <row r="245" spans="1:7" s="42" customFormat="1" ht="12.75" customHeight="1" x14ac:dyDescent="0.25">
      <c r="A245" s="128"/>
      <c r="B245" s="57" t="s">
        <v>20</v>
      </c>
      <c r="C245" s="104"/>
      <c r="D245" s="11">
        <v>426.1</v>
      </c>
      <c r="E245" s="11">
        <v>400.4</v>
      </c>
      <c r="F245" s="62"/>
      <c r="G245" s="43"/>
    </row>
    <row r="246" spans="1:7" s="42" customFormat="1" ht="12.75" customHeight="1" x14ac:dyDescent="0.25">
      <c r="A246" s="128"/>
      <c r="B246" s="46" t="s">
        <v>152</v>
      </c>
      <c r="C246" s="104"/>
      <c r="D246" s="11">
        <v>52.8</v>
      </c>
      <c r="E246" s="11">
        <v>49.5</v>
      </c>
      <c r="F246" s="62"/>
      <c r="G246" s="43"/>
    </row>
    <row r="247" spans="1:7" s="42" customFormat="1" ht="12.75" customHeight="1" x14ac:dyDescent="0.25">
      <c r="A247" s="128"/>
      <c r="B247" s="57" t="s">
        <v>151</v>
      </c>
      <c r="C247" s="104"/>
      <c r="D247" s="11">
        <v>167.4</v>
      </c>
      <c r="E247" s="11">
        <v>153.6</v>
      </c>
      <c r="F247" s="62"/>
      <c r="G247" s="43"/>
    </row>
    <row r="248" spans="1:7" s="42" customFormat="1" ht="12.75" customHeight="1" x14ac:dyDescent="0.25">
      <c r="A248" s="128"/>
      <c r="B248" s="57" t="s">
        <v>10</v>
      </c>
      <c r="C248" s="104"/>
      <c r="D248" s="86">
        <v>504.5</v>
      </c>
      <c r="E248" s="86">
        <v>330.4</v>
      </c>
      <c r="F248" s="65"/>
      <c r="G248" s="43"/>
    </row>
    <row r="249" spans="1:7" s="42" customFormat="1" ht="12.75" customHeight="1" x14ac:dyDescent="0.25">
      <c r="A249" s="128"/>
      <c r="B249" s="58" t="s">
        <v>17</v>
      </c>
      <c r="C249" s="105"/>
      <c r="D249" s="11">
        <v>28.2</v>
      </c>
      <c r="E249" s="11"/>
      <c r="G249" s="43"/>
    </row>
    <row r="250" spans="1:7" s="42" customFormat="1" ht="18" customHeight="1" x14ac:dyDescent="0.25">
      <c r="A250" s="124" t="s">
        <v>74</v>
      </c>
      <c r="B250" s="34" t="s">
        <v>147</v>
      </c>
      <c r="C250" s="35"/>
      <c r="D250" s="31">
        <f t="shared" ref="D250:E250" si="56">SUM(D251+D253)</f>
        <v>922.69999999999993</v>
      </c>
      <c r="E250" s="31">
        <f t="shared" si="56"/>
        <v>738.7</v>
      </c>
      <c r="G250" s="43"/>
    </row>
    <row r="251" spans="1:7" s="42" customFormat="1" ht="15" customHeight="1" x14ac:dyDescent="0.25">
      <c r="A251" s="125"/>
      <c r="B251" s="40" t="s">
        <v>134</v>
      </c>
      <c r="C251" s="17" t="s">
        <v>11</v>
      </c>
      <c r="D251" s="16">
        <f>SUM(D252)</f>
        <v>14.8</v>
      </c>
      <c r="E251" s="72">
        <f>SUM(E252)</f>
        <v>0</v>
      </c>
      <c r="G251" s="43"/>
    </row>
    <row r="252" spans="1:7" s="42" customFormat="1" ht="12.75" customHeight="1" x14ac:dyDescent="0.25">
      <c r="A252" s="125"/>
      <c r="B252" s="76" t="s">
        <v>15</v>
      </c>
      <c r="C252" s="6"/>
      <c r="D252" s="11">
        <v>14.8</v>
      </c>
      <c r="E252" s="11"/>
      <c r="G252" s="43"/>
    </row>
    <row r="253" spans="1:7" s="42" customFormat="1" ht="30.75" customHeight="1" x14ac:dyDescent="0.25">
      <c r="A253" s="125"/>
      <c r="B253" s="79" t="s">
        <v>137</v>
      </c>
      <c r="C253" s="20" t="s">
        <v>18</v>
      </c>
      <c r="D253" s="22">
        <f>SUM(D254:D258)</f>
        <v>907.9</v>
      </c>
      <c r="E253" s="22">
        <f>SUM(E254:E258)</f>
        <v>738.7</v>
      </c>
      <c r="G253" s="43"/>
    </row>
    <row r="254" spans="1:7" s="42" customFormat="1" ht="12.75" customHeight="1" x14ac:dyDescent="0.25">
      <c r="A254" s="125"/>
      <c r="B254" s="57" t="s">
        <v>20</v>
      </c>
      <c r="C254" s="104"/>
      <c r="D254" s="11">
        <v>401.5</v>
      </c>
      <c r="E254" s="11">
        <v>388.4</v>
      </c>
      <c r="F254" s="62"/>
      <c r="G254" s="43"/>
    </row>
    <row r="255" spans="1:7" s="42" customFormat="1" ht="12.75" customHeight="1" x14ac:dyDescent="0.25">
      <c r="A255" s="125"/>
      <c r="B255" s="46" t="s">
        <v>152</v>
      </c>
      <c r="C255" s="104"/>
      <c r="D255" s="11">
        <v>2.5</v>
      </c>
      <c r="E255" s="11">
        <v>2.5</v>
      </c>
      <c r="F255" s="62"/>
      <c r="G255" s="43"/>
    </row>
    <row r="256" spans="1:7" s="42" customFormat="1" ht="12.75" customHeight="1" x14ac:dyDescent="0.25">
      <c r="A256" s="125"/>
      <c r="B256" s="57" t="s">
        <v>151</v>
      </c>
      <c r="C256" s="104"/>
      <c r="D256" s="11">
        <v>12.2</v>
      </c>
      <c r="E256" s="11">
        <v>11.1</v>
      </c>
      <c r="F256" s="62"/>
      <c r="G256" s="43"/>
    </row>
    <row r="257" spans="1:7" s="42" customFormat="1" ht="12.75" customHeight="1" x14ac:dyDescent="0.25">
      <c r="A257" s="125"/>
      <c r="B257" s="57" t="s">
        <v>10</v>
      </c>
      <c r="C257" s="104"/>
      <c r="D257" s="11">
        <v>491.3</v>
      </c>
      <c r="E257" s="11">
        <v>336.7</v>
      </c>
      <c r="F257" s="65"/>
      <c r="G257" s="43"/>
    </row>
    <row r="258" spans="1:7" s="42" customFormat="1" ht="12.75" customHeight="1" x14ac:dyDescent="0.25">
      <c r="A258" s="126"/>
      <c r="B258" s="58" t="s">
        <v>17</v>
      </c>
      <c r="C258" s="105"/>
      <c r="D258" s="11">
        <v>0.4</v>
      </c>
      <c r="E258" s="11"/>
      <c r="F258" s="65"/>
      <c r="G258" s="43"/>
    </row>
    <row r="259" spans="1:7" s="42" customFormat="1" ht="18" customHeight="1" x14ac:dyDescent="0.25">
      <c r="A259" s="123" t="s">
        <v>76</v>
      </c>
      <c r="B259" s="34" t="s">
        <v>81</v>
      </c>
      <c r="C259" s="35"/>
      <c r="D259" s="31">
        <f t="shared" ref="D259:E259" si="57">SUM(D260+D262)</f>
        <v>645.80000000000007</v>
      </c>
      <c r="E259" s="31">
        <f t="shared" si="57"/>
        <v>548.79999999999995</v>
      </c>
    </row>
    <row r="260" spans="1:7" s="42" customFormat="1" ht="15" customHeight="1" x14ac:dyDescent="0.25">
      <c r="A260" s="101"/>
      <c r="B260" s="18" t="s">
        <v>134</v>
      </c>
      <c r="C260" s="17" t="s">
        <v>11</v>
      </c>
      <c r="D260" s="16">
        <f>SUM(D261)</f>
        <v>15</v>
      </c>
      <c r="E260" s="72">
        <f>SUM(E261)</f>
        <v>0</v>
      </c>
    </row>
    <row r="261" spans="1:7" s="42" customFormat="1" ht="12.75" customHeight="1" x14ac:dyDescent="0.25">
      <c r="A261" s="101"/>
      <c r="B261" s="14" t="s">
        <v>15</v>
      </c>
      <c r="C261" s="6"/>
      <c r="D261" s="11">
        <v>15</v>
      </c>
      <c r="E261" s="11"/>
      <c r="F261" s="62"/>
    </row>
    <row r="262" spans="1:7" s="42" customFormat="1" ht="30.75" customHeight="1" x14ac:dyDescent="0.25">
      <c r="A262" s="101"/>
      <c r="B262" s="89" t="s">
        <v>137</v>
      </c>
      <c r="C262" s="20" t="s">
        <v>18</v>
      </c>
      <c r="D262" s="22">
        <f>SUM(D263:D267)</f>
        <v>630.80000000000007</v>
      </c>
      <c r="E262" s="22">
        <f>SUM(E263:E267)</f>
        <v>548.79999999999995</v>
      </c>
    </row>
    <row r="263" spans="1:7" s="42" customFormat="1" ht="12.75" customHeight="1" x14ac:dyDescent="0.25">
      <c r="A263" s="102"/>
      <c r="B263" s="46" t="s">
        <v>20</v>
      </c>
      <c r="C263" s="104"/>
      <c r="D263" s="11">
        <v>269.8</v>
      </c>
      <c r="E263" s="11">
        <v>260.3</v>
      </c>
      <c r="F263" s="62"/>
    </row>
    <row r="264" spans="1:7" s="42" customFormat="1" ht="12.75" customHeight="1" x14ac:dyDescent="0.25">
      <c r="A264" s="102"/>
      <c r="B264" s="46" t="s">
        <v>152</v>
      </c>
      <c r="C264" s="104"/>
      <c r="D264" s="11">
        <v>3.5</v>
      </c>
      <c r="E264" s="11">
        <v>1.7</v>
      </c>
      <c r="F264" s="62"/>
    </row>
    <row r="265" spans="1:7" s="42" customFormat="1" ht="12.75" customHeight="1" x14ac:dyDescent="0.25">
      <c r="A265" s="102"/>
      <c r="B265" s="46" t="s">
        <v>151</v>
      </c>
      <c r="C265" s="104"/>
      <c r="D265" s="11">
        <v>7</v>
      </c>
      <c r="E265" s="11">
        <v>6.1</v>
      </c>
      <c r="F265" s="62"/>
    </row>
    <row r="266" spans="1:7" s="42" customFormat="1" ht="12.75" customHeight="1" x14ac:dyDescent="0.25">
      <c r="A266" s="102"/>
      <c r="B266" s="46" t="s">
        <v>10</v>
      </c>
      <c r="C266" s="104"/>
      <c r="D266" s="11">
        <v>329.8</v>
      </c>
      <c r="E266" s="11">
        <v>280.7</v>
      </c>
      <c r="F266" s="62"/>
    </row>
    <row r="267" spans="1:7" s="42" customFormat="1" ht="12.75" customHeight="1" x14ac:dyDescent="0.25">
      <c r="A267" s="102"/>
      <c r="B267" s="47" t="s">
        <v>17</v>
      </c>
      <c r="C267" s="105"/>
      <c r="D267" s="11">
        <v>20.7</v>
      </c>
      <c r="E267" s="11"/>
      <c r="F267" s="62"/>
    </row>
    <row r="268" spans="1:7" s="42" customFormat="1" ht="18" customHeight="1" x14ac:dyDescent="0.25">
      <c r="A268" s="101" t="s">
        <v>78</v>
      </c>
      <c r="B268" s="34" t="s">
        <v>83</v>
      </c>
      <c r="C268" s="35"/>
      <c r="D268" s="31">
        <f t="shared" ref="D268:E268" si="58">SUM(D269+D271)</f>
        <v>1364.3</v>
      </c>
      <c r="E268" s="31">
        <f t="shared" si="58"/>
        <v>1139.1999999999998</v>
      </c>
      <c r="G268" s="59"/>
    </row>
    <row r="269" spans="1:7" s="42" customFormat="1" ht="15" customHeight="1" x14ac:dyDescent="0.25">
      <c r="A269" s="101"/>
      <c r="B269" s="18" t="s">
        <v>134</v>
      </c>
      <c r="C269" s="17" t="s">
        <v>11</v>
      </c>
      <c r="D269" s="16">
        <f>SUM(D270)</f>
        <v>26</v>
      </c>
      <c r="E269" s="72">
        <f>SUM(E270)</f>
        <v>0</v>
      </c>
      <c r="G269" s="59"/>
    </row>
    <row r="270" spans="1:7" s="42" customFormat="1" ht="12.75" customHeight="1" x14ac:dyDescent="0.25">
      <c r="A270" s="101"/>
      <c r="B270" s="14" t="s">
        <v>15</v>
      </c>
      <c r="C270" s="6"/>
      <c r="D270" s="11">
        <v>26</v>
      </c>
      <c r="E270" s="11"/>
      <c r="F270" s="62"/>
      <c r="G270" s="59"/>
    </row>
    <row r="271" spans="1:7" s="42" customFormat="1" ht="30.75" customHeight="1" x14ac:dyDescent="0.25">
      <c r="A271" s="101"/>
      <c r="B271" s="89" t="s">
        <v>137</v>
      </c>
      <c r="C271" s="20" t="s">
        <v>18</v>
      </c>
      <c r="D271" s="22">
        <f>SUM(D272:D276)</f>
        <v>1338.3</v>
      </c>
      <c r="E271" s="22">
        <f>SUM(E272:E276)</f>
        <v>1139.1999999999998</v>
      </c>
      <c r="G271" s="59"/>
    </row>
    <row r="272" spans="1:7" s="42" customFormat="1" ht="12.75" customHeight="1" x14ac:dyDescent="0.25">
      <c r="A272" s="102"/>
      <c r="B272" s="46" t="s">
        <v>20</v>
      </c>
      <c r="C272" s="104"/>
      <c r="D272" s="11">
        <v>575.79999999999995</v>
      </c>
      <c r="E272" s="11">
        <v>556.5</v>
      </c>
      <c r="F272" s="62"/>
      <c r="G272" s="59"/>
    </row>
    <row r="273" spans="1:7" s="42" customFormat="1" ht="12.75" customHeight="1" x14ac:dyDescent="0.25">
      <c r="A273" s="102"/>
      <c r="B273" s="46" t="s">
        <v>152</v>
      </c>
      <c r="C273" s="104"/>
      <c r="D273" s="11">
        <v>0.7</v>
      </c>
      <c r="E273" s="11">
        <v>0.1</v>
      </c>
      <c r="F273" s="62"/>
      <c r="G273" s="59"/>
    </row>
    <row r="274" spans="1:7" s="42" customFormat="1" ht="12.75" customHeight="1" x14ac:dyDescent="0.25">
      <c r="A274" s="102"/>
      <c r="B274" s="46" t="s">
        <v>151</v>
      </c>
      <c r="C274" s="104"/>
      <c r="D274" s="11">
        <v>1.9</v>
      </c>
      <c r="E274" s="11">
        <v>1.8</v>
      </c>
      <c r="F274" s="62"/>
      <c r="G274" s="59"/>
    </row>
    <row r="275" spans="1:7" s="42" customFormat="1" ht="12.75" customHeight="1" x14ac:dyDescent="0.25">
      <c r="A275" s="102"/>
      <c r="B275" s="46" t="s">
        <v>10</v>
      </c>
      <c r="C275" s="104"/>
      <c r="D275" s="11">
        <v>701.6</v>
      </c>
      <c r="E275" s="11">
        <v>580.79999999999995</v>
      </c>
      <c r="F275" s="62"/>
      <c r="G275" s="59"/>
    </row>
    <row r="276" spans="1:7" s="42" customFormat="1" ht="12.75" customHeight="1" x14ac:dyDescent="0.25">
      <c r="A276" s="102"/>
      <c r="B276" s="47" t="s">
        <v>17</v>
      </c>
      <c r="C276" s="105"/>
      <c r="D276" s="11">
        <v>58.3</v>
      </c>
      <c r="E276" s="11"/>
      <c r="F276" s="62"/>
      <c r="G276" s="59"/>
    </row>
    <row r="277" spans="1:7" s="42" customFormat="1" ht="18" customHeight="1" x14ac:dyDescent="0.25">
      <c r="A277" s="101" t="s">
        <v>79</v>
      </c>
      <c r="B277" s="34" t="s">
        <v>85</v>
      </c>
      <c r="C277" s="35"/>
      <c r="D277" s="31">
        <f t="shared" ref="D277:E277" si="59">SUM(D278+D280)</f>
        <v>643.1</v>
      </c>
      <c r="E277" s="31">
        <f t="shared" si="59"/>
        <v>557.6</v>
      </c>
      <c r="G277" s="59"/>
    </row>
    <row r="278" spans="1:7" s="42" customFormat="1" ht="15" customHeight="1" x14ac:dyDescent="0.25">
      <c r="A278" s="101"/>
      <c r="B278" s="18" t="s">
        <v>134</v>
      </c>
      <c r="C278" s="17" t="s">
        <v>11</v>
      </c>
      <c r="D278" s="16">
        <f>SUM(D279)</f>
        <v>6</v>
      </c>
      <c r="E278" s="72">
        <f>SUM(E279)</f>
        <v>0</v>
      </c>
      <c r="G278" s="59"/>
    </row>
    <row r="279" spans="1:7" s="42" customFormat="1" ht="12.75" customHeight="1" x14ac:dyDescent="0.25">
      <c r="A279" s="101"/>
      <c r="B279" s="14" t="s">
        <v>15</v>
      </c>
      <c r="C279" s="6"/>
      <c r="D279" s="11">
        <v>6</v>
      </c>
      <c r="E279" s="11"/>
      <c r="G279" s="59"/>
    </row>
    <row r="280" spans="1:7" s="42" customFormat="1" ht="30.75" customHeight="1" x14ac:dyDescent="0.25">
      <c r="A280" s="101"/>
      <c r="B280" s="89" t="s">
        <v>137</v>
      </c>
      <c r="C280" s="20" t="s">
        <v>18</v>
      </c>
      <c r="D280" s="22">
        <f>SUM(D281:D283)</f>
        <v>637.1</v>
      </c>
      <c r="E280" s="22">
        <f>SUM(E281:E283)</f>
        <v>557.6</v>
      </c>
      <c r="G280" s="59"/>
    </row>
    <row r="281" spans="1:7" s="42" customFormat="1" ht="12.75" customHeight="1" x14ac:dyDescent="0.25">
      <c r="A281" s="102"/>
      <c r="B281" s="46" t="s">
        <v>20</v>
      </c>
      <c r="C281" s="104"/>
      <c r="D281" s="11">
        <v>252.6</v>
      </c>
      <c r="E281" s="11">
        <v>245.1</v>
      </c>
      <c r="F281" s="62"/>
      <c r="G281" s="59"/>
    </row>
    <row r="282" spans="1:7" s="42" customFormat="1" ht="12.75" customHeight="1" x14ac:dyDescent="0.25">
      <c r="A282" s="102"/>
      <c r="B282" s="46" t="s">
        <v>10</v>
      </c>
      <c r="C282" s="104"/>
      <c r="D282" s="11">
        <v>361.3</v>
      </c>
      <c r="E282" s="11">
        <v>312.5</v>
      </c>
      <c r="F282" s="62"/>
      <c r="G282" s="59"/>
    </row>
    <row r="283" spans="1:7" s="42" customFormat="1" ht="12.75" customHeight="1" x14ac:dyDescent="0.25">
      <c r="A283" s="102"/>
      <c r="B283" s="47" t="s">
        <v>17</v>
      </c>
      <c r="C283" s="105"/>
      <c r="D283" s="11">
        <v>23.2</v>
      </c>
      <c r="E283" s="11"/>
      <c r="F283" s="65"/>
      <c r="G283" s="59"/>
    </row>
    <row r="284" spans="1:7" s="42" customFormat="1" ht="18" customHeight="1" x14ac:dyDescent="0.25">
      <c r="A284" s="101" t="s">
        <v>80</v>
      </c>
      <c r="B284" s="34" t="s">
        <v>87</v>
      </c>
      <c r="C284" s="35"/>
      <c r="D284" s="31">
        <f>SUM(D285+D287)</f>
        <v>1047.9000000000001</v>
      </c>
      <c r="E284" s="31">
        <f>SUM(E285+E287)</f>
        <v>887.9</v>
      </c>
      <c r="G284" s="59"/>
    </row>
    <row r="285" spans="1:7" s="42" customFormat="1" ht="15" customHeight="1" x14ac:dyDescent="0.25">
      <c r="A285" s="101"/>
      <c r="B285" s="18" t="s">
        <v>134</v>
      </c>
      <c r="C285" s="17" t="s">
        <v>11</v>
      </c>
      <c r="D285" s="16">
        <f>SUM(D286)</f>
        <v>8</v>
      </c>
      <c r="E285" s="72">
        <f>SUM(E286)</f>
        <v>0</v>
      </c>
      <c r="G285" s="59"/>
    </row>
    <row r="286" spans="1:7" s="42" customFormat="1" ht="12.75" customHeight="1" x14ac:dyDescent="0.25">
      <c r="A286" s="101"/>
      <c r="B286" s="75" t="s">
        <v>15</v>
      </c>
      <c r="C286" s="6"/>
      <c r="D286" s="11">
        <v>8</v>
      </c>
      <c r="E286" s="11"/>
      <c r="F286" s="62"/>
      <c r="G286" s="59"/>
    </row>
    <row r="287" spans="1:7" s="42" customFormat="1" ht="30.75" customHeight="1" x14ac:dyDescent="0.25">
      <c r="A287" s="102"/>
      <c r="B287" s="21" t="s">
        <v>137</v>
      </c>
      <c r="C287" s="20" t="s">
        <v>18</v>
      </c>
      <c r="D287" s="22">
        <f>SUM(D288:D293)</f>
        <v>1039.9000000000001</v>
      </c>
      <c r="E287" s="22">
        <f>SUM(E288:E293)</f>
        <v>887.9</v>
      </c>
      <c r="G287" s="59"/>
    </row>
    <row r="288" spans="1:7" s="42" customFormat="1" ht="12.75" customHeight="1" x14ac:dyDescent="0.25">
      <c r="A288" s="102"/>
      <c r="B288" s="46" t="s">
        <v>19</v>
      </c>
      <c r="C288" s="104"/>
      <c r="D288" s="11">
        <v>25.2</v>
      </c>
      <c r="E288" s="11">
        <v>18.600000000000001</v>
      </c>
      <c r="G288" s="59"/>
    </row>
    <row r="289" spans="1:7" s="42" customFormat="1" ht="12.75" customHeight="1" x14ac:dyDescent="0.25">
      <c r="A289" s="102"/>
      <c r="B289" s="46" t="s">
        <v>20</v>
      </c>
      <c r="C289" s="104"/>
      <c r="D289" s="11">
        <v>319.5</v>
      </c>
      <c r="E289" s="11">
        <v>309.2</v>
      </c>
      <c r="F289" s="62"/>
      <c r="G289" s="59"/>
    </row>
    <row r="290" spans="1:7" s="42" customFormat="1" ht="12.75" customHeight="1" x14ac:dyDescent="0.25">
      <c r="A290" s="102"/>
      <c r="B290" s="46" t="s">
        <v>152</v>
      </c>
      <c r="C290" s="104"/>
      <c r="D290" s="11">
        <v>2.5</v>
      </c>
      <c r="E290" s="11">
        <v>0.4</v>
      </c>
      <c r="F290" s="62"/>
      <c r="G290" s="59"/>
    </row>
    <row r="291" spans="1:7" s="42" customFormat="1" ht="12.75" customHeight="1" x14ac:dyDescent="0.25">
      <c r="A291" s="102"/>
      <c r="B291" s="46" t="s">
        <v>151</v>
      </c>
      <c r="C291" s="104"/>
      <c r="D291" s="11">
        <v>8.1</v>
      </c>
      <c r="E291" s="11">
        <v>7.8</v>
      </c>
      <c r="F291" s="62"/>
      <c r="G291" s="59"/>
    </row>
    <row r="292" spans="1:7" s="42" customFormat="1" ht="12.75" customHeight="1" x14ac:dyDescent="0.25">
      <c r="A292" s="102"/>
      <c r="B292" s="46" t="s">
        <v>10</v>
      </c>
      <c r="C292" s="104"/>
      <c r="D292" s="11">
        <v>640.4</v>
      </c>
      <c r="E292" s="11">
        <v>551.9</v>
      </c>
      <c r="F292" s="62"/>
      <c r="G292" s="59"/>
    </row>
    <row r="293" spans="1:7" s="42" customFormat="1" ht="12.75" customHeight="1" x14ac:dyDescent="0.25">
      <c r="A293" s="102"/>
      <c r="B293" s="47" t="s">
        <v>17</v>
      </c>
      <c r="C293" s="105"/>
      <c r="D293" s="11">
        <v>44.2</v>
      </c>
      <c r="E293" s="11"/>
      <c r="G293" s="59"/>
    </row>
    <row r="294" spans="1:7" s="42" customFormat="1" ht="18" customHeight="1" x14ac:dyDescent="0.25">
      <c r="A294" s="101" t="s">
        <v>82</v>
      </c>
      <c r="B294" s="34" t="s">
        <v>89</v>
      </c>
      <c r="C294" s="35"/>
      <c r="D294" s="31">
        <f t="shared" ref="D294:E294" si="60">SUM(D295+D297)</f>
        <v>553.19999999999993</v>
      </c>
      <c r="E294" s="31">
        <f t="shared" si="60"/>
        <v>470.7</v>
      </c>
      <c r="G294" s="44"/>
    </row>
    <row r="295" spans="1:7" s="42" customFormat="1" ht="15" customHeight="1" x14ac:dyDescent="0.25">
      <c r="A295" s="101"/>
      <c r="B295" s="18" t="s">
        <v>134</v>
      </c>
      <c r="C295" s="17" t="s">
        <v>11</v>
      </c>
      <c r="D295" s="16">
        <f>SUM(D296)</f>
        <v>3.9</v>
      </c>
      <c r="E295" s="72">
        <f>SUM(E296)</f>
        <v>0</v>
      </c>
      <c r="G295" s="44"/>
    </row>
    <row r="296" spans="1:7" s="42" customFormat="1" ht="12.75" customHeight="1" x14ac:dyDescent="0.25">
      <c r="A296" s="101"/>
      <c r="B296" s="75" t="s">
        <v>15</v>
      </c>
      <c r="C296" s="6"/>
      <c r="D296" s="11">
        <v>3.9</v>
      </c>
      <c r="E296" s="11"/>
    </row>
    <row r="297" spans="1:7" s="42" customFormat="1" ht="30.75" customHeight="1" x14ac:dyDescent="0.25">
      <c r="A297" s="102"/>
      <c r="B297" s="21" t="s">
        <v>137</v>
      </c>
      <c r="C297" s="20" t="s">
        <v>18</v>
      </c>
      <c r="D297" s="22">
        <f>SUM(D298:D303)</f>
        <v>549.29999999999995</v>
      </c>
      <c r="E297" s="22">
        <f>SUM(E298:E303)</f>
        <v>470.7</v>
      </c>
    </row>
    <row r="298" spans="1:7" s="42" customFormat="1" ht="12.75" customHeight="1" x14ac:dyDescent="0.25">
      <c r="A298" s="102"/>
      <c r="B298" s="46" t="s">
        <v>19</v>
      </c>
      <c r="C298" s="104"/>
      <c r="D298" s="11">
        <v>7.1</v>
      </c>
      <c r="E298" s="11">
        <v>4.2</v>
      </c>
    </row>
    <row r="299" spans="1:7" s="42" customFormat="1" ht="12.75" customHeight="1" x14ac:dyDescent="0.25">
      <c r="A299" s="102"/>
      <c r="B299" s="46" t="s">
        <v>20</v>
      </c>
      <c r="C299" s="104"/>
      <c r="D299" s="11">
        <v>151.6</v>
      </c>
      <c r="E299" s="11">
        <v>146.6</v>
      </c>
      <c r="F299" s="62"/>
    </row>
    <row r="300" spans="1:7" s="42" customFormat="1" ht="12.75" customHeight="1" x14ac:dyDescent="0.25">
      <c r="A300" s="102"/>
      <c r="B300" s="46" t="s">
        <v>152</v>
      </c>
      <c r="C300" s="104"/>
      <c r="D300" s="11">
        <v>2.9</v>
      </c>
      <c r="E300" s="11">
        <v>2.4</v>
      </c>
      <c r="F300" s="62"/>
    </row>
    <row r="301" spans="1:7" s="42" customFormat="1" ht="12.75" customHeight="1" x14ac:dyDescent="0.25">
      <c r="A301" s="102"/>
      <c r="B301" s="46" t="s">
        <v>151</v>
      </c>
      <c r="C301" s="104"/>
      <c r="D301" s="11">
        <v>3.6</v>
      </c>
      <c r="E301" s="11">
        <v>3</v>
      </c>
      <c r="F301" s="62"/>
    </row>
    <row r="302" spans="1:7" s="42" customFormat="1" ht="12.75" customHeight="1" x14ac:dyDescent="0.25">
      <c r="A302" s="102"/>
      <c r="B302" s="46" t="s">
        <v>10</v>
      </c>
      <c r="C302" s="104"/>
      <c r="D302" s="11">
        <v>365.9</v>
      </c>
      <c r="E302" s="11">
        <v>314.5</v>
      </c>
    </row>
    <row r="303" spans="1:7" s="42" customFormat="1" ht="12.75" customHeight="1" x14ac:dyDescent="0.25">
      <c r="A303" s="102"/>
      <c r="B303" s="47" t="s">
        <v>17</v>
      </c>
      <c r="C303" s="105"/>
      <c r="D303" s="11">
        <v>18.2</v>
      </c>
      <c r="E303" s="11"/>
      <c r="F303" s="62"/>
    </row>
    <row r="304" spans="1:7" s="42" customFormat="1" ht="18" customHeight="1" x14ac:dyDescent="0.25">
      <c r="A304" s="101" t="s">
        <v>84</v>
      </c>
      <c r="B304" s="34" t="s">
        <v>91</v>
      </c>
      <c r="C304" s="35"/>
      <c r="D304" s="31">
        <f t="shared" ref="D304:E304" si="61">SUM(D305+D307)</f>
        <v>604.1</v>
      </c>
      <c r="E304" s="31">
        <f t="shared" si="61"/>
        <v>501.6</v>
      </c>
    </row>
    <row r="305" spans="1:6" s="42" customFormat="1" ht="15" customHeight="1" x14ac:dyDescent="0.25">
      <c r="A305" s="101"/>
      <c r="B305" s="18" t="s">
        <v>134</v>
      </c>
      <c r="C305" s="17" t="s">
        <v>11</v>
      </c>
      <c r="D305" s="16">
        <f>SUM(D306)</f>
        <v>6.2</v>
      </c>
      <c r="E305" s="72">
        <f>SUM(E306)</f>
        <v>0</v>
      </c>
    </row>
    <row r="306" spans="1:6" s="42" customFormat="1" ht="12.75" customHeight="1" x14ac:dyDescent="0.25">
      <c r="A306" s="101"/>
      <c r="B306" s="75" t="s">
        <v>15</v>
      </c>
      <c r="C306" s="6"/>
      <c r="D306" s="11">
        <v>6.2</v>
      </c>
      <c r="E306" s="11"/>
      <c r="F306" s="62"/>
    </row>
    <row r="307" spans="1:6" s="42" customFormat="1" ht="30.75" customHeight="1" x14ac:dyDescent="0.25">
      <c r="A307" s="102"/>
      <c r="B307" s="21" t="s">
        <v>137</v>
      </c>
      <c r="C307" s="20" t="s">
        <v>18</v>
      </c>
      <c r="D307" s="22">
        <f>SUM(D308:D312)</f>
        <v>597.9</v>
      </c>
      <c r="E307" s="22">
        <f>SUM(E308:E312)</f>
        <v>501.6</v>
      </c>
    </row>
    <row r="308" spans="1:6" s="42" customFormat="1" ht="12.75" customHeight="1" x14ac:dyDescent="0.25">
      <c r="A308" s="102"/>
      <c r="B308" s="46" t="s">
        <v>20</v>
      </c>
      <c r="C308" s="129"/>
      <c r="D308" s="11">
        <v>211.4</v>
      </c>
      <c r="E308" s="11">
        <v>204</v>
      </c>
      <c r="F308" s="62"/>
    </row>
    <row r="309" spans="1:6" s="42" customFormat="1" ht="12.75" customHeight="1" x14ac:dyDescent="0.25">
      <c r="A309" s="102"/>
      <c r="B309" s="46" t="s">
        <v>152</v>
      </c>
      <c r="C309" s="129"/>
      <c r="D309" s="11">
        <v>1.9</v>
      </c>
      <c r="E309" s="11">
        <v>1.3</v>
      </c>
      <c r="F309" s="62"/>
    </row>
    <row r="310" spans="1:6" s="42" customFormat="1" ht="12.75" customHeight="1" x14ac:dyDescent="0.25">
      <c r="A310" s="102"/>
      <c r="B310" s="46" t="s">
        <v>151</v>
      </c>
      <c r="C310" s="129"/>
      <c r="D310" s="11">
        <v>2</v>
      </c>
      <c r="E310" s="11">
        <v>1.3</v>
      </c>
      <c r="F310" s="62"/>
    </row>
    <row r="311" spans="1:6" s="42" customFormat="1" ht="12.75" customHeight="1" x14ac:dyDescent="0.25">
      <c r="A311" s="102"/>
      <c r="B311" s="46" t="s">
        <v>10</v>
      </c>
      <c r="C311" s="129"/>
      <c r="D311" s="11">
        <v>353.2</v>
      </c>
      <c r="E311" s="11">
        <v>295</v>
      </c>
      <c r="F311" s="62"/>
    </row>
    <row r="312" spans="1:6" s="42" customFormat="1" ht="12.75" customHeight="1" x14ac:dyDescent="0.25">
      <c r="A312" s="102"/>
      <c r="B312" s="47" t="s">
        <v>17</v>
      </c>
      <c r="C312" s="130"/>
      <c r="D312" s="11">
        <v>29.4</v>
      </c>
      <c r="E312" s="11"/>
      <c r="F312" s="62"/>
    </row>
    <row r="313" spans="1:6" s="42" customFormat="1" ht="18" customHeight="1" x14ac:dyDescent="0.25">
      <c r="A313" s="101" t="s">
        <v>86</v>
      </c>
      <c r="B313" s="34" t="s">
        <v>92</v>
      </c>
      <c r="C313" s="35"/>
      <c r="D313" s="31">
        <f t="shared" ref="D313:E313" si="62">SUM(D314+D316)</f>
        <v>977.69999999999993</v>
      </c>
      <c r="E313" s="31">
        <f t="shared" si="62"/>
        <v>791.09999999999991</v>
      </c>
    </row>
    <row r="314" spans="1:6" s="42" customFormat="1" ht="15" customHeight="1" x14ac:dyDescent="0.25">
      <c r="A314" s="101"/>
      <c r="B314" s="18" t="s">
        <v>134</v>
      </c>
      <c r="C314" s="17" t="s">
        <v>11</v>
      </c>
      <c r="D314" s="16">
        <f>SUM(D315)</f>
        <v>10.8</v>
      </c>
      <c r="E314" s="72">
        <f>SUM(E315)</f>
        <v>0</v>
      </c>
    </row>
    <row r="315" spans="1:6" s="42" customFormat="1" ht="12.75" customHeight="1" x14ac:dyDescent="0.25">
      <c r="A315" s="101"/>
      <c r="B315" s="14" t="s">
        <v>15</v>
      </c>
      <c r="C315" s="6"/>
      <c r="D315" s="11">
        <v>10.8</v>
      </c>
      <c r="E315" s="11"/>
    </row>
    <row r="316" spans="1:6" s="42" customFormat="1" ht="30.75" customHeight="1" x14ac:dyDescent="0.25">
      <c r="A316" s="101"/>
      <c r="B316" s="89" t="s">
        <v>137</v>
      </c>
      <c r="C316" s="20" t="s">
        <v>18</v>
      </c>
      <c r="D316" s="22">
        <f>SUM(D317:D320)</f>
        <v>966.9</v>
      </c>
      <c r="E316" s="22">
        <f>SUM(E317:E320)</f>
        <v>791.09999999999991</v>
      </c>
    </row>
    <row r="317" spans="1:6" s="42" customFormat="1" ht="12.75" customHeight="1" x14ac:dyDescent="0.25">
      <c r="A317" s="102"/>
      <c r="B317" s="46" t="s">
        <v>20</v>
      </c>
      <c r="C317" s="129"/>
      <c r="D317" s="11">
        <v>410.7</v>
      </c>
      <c r="E317" s="11">
        <v>396.9</v>
      </c>
      <c r="F317" s="62"/>
    </row>
    <row r="318" spans="1:6" s="42" customFormat="1" ht="12.75" customHeight="1" x14ac:dyDescent="0.25">
      <c r="A318" s="102"/>
      <c r="B318" s="46" t="s">
        <v>151</v>
      </c>
      <c r="C318" s="129"/>
      <c r="D318" s="11">
        <v>1.2</v>
      </c>
      <c r="E318" s="11">
        <v>1.2</v>
      </c>
      <c r="F318" s="62"/>
    </row>
    <row r="319" spans="1:6" s="42" customFormat="1" ht="12.75" customHeight="1" x14ac:dyDescent="0.25">
      <c r="A319" s="102"/>
      <c r="B319" s="46" t="s">
        <v>10</v>
      </c>
      <c r="C319" s="129"/>
      <c r="D319" s="11">
        <v>489.6</v>
      </c>
      <c r="E319" s="11">
        <v>393</v>
      </c>
      <c r="F319" s="62"/>
    </row>
    <row r="320" spans="1:6" s="42" customFormat="1" ht="12.75" customHeight="1" x14ac:dyDescent="0.25">
      <c r="A320" s="102"/>
      <c r="B320" s="47" t="s">
        <v>17</v>
      </c>
      <c r="C320" s="130"/>
      <c r="D320" s="11">
        <v>65.400000000000006</v>
      </c>
      <c r="E320" s="11"/>
      <c r="F320" s="62"/>
    </row>
    <row r="321" spans="1:7" s="42" customFormat="1" ht="18" customHeight="1" x14ac:dyDescent="0.25">
      <c r="A321" s="112" t="s">
        <v>88</v>
      </c>
      <c r="B321" s="34" t="s">
        <v>94</v>
      </c>
      <c r="C321" s="35"/>
      <c r="D321" s="31">
        <f t="shared" ref="D321:E321" si="63">SUM(D322+D326)</f>
        <v>509</v>
      </c>
      <c r="E321" s="31">
        <f t="shared" si="63"/>
        <v>409.5</v>
      </c>
    </row>
    <row r="322" spans="1:7" s="42" customFormat="1" ht="30.75" customHeight="1" x14ac:dyDescent="0.25">
      <c r="A322" s="109"/>
      <c r="B322" s="83" t="s">
        <v>135</v>
      </c>
      <c r="C322" s="20" t="s">
        <v>18</v>
      </c>
      <c r="D322" s="22">
        <f>SUM(D323:D325)</f>
        <v>479.5</v>
      </c>
      <c r="E322" s="22">
        <f>SUM(E323:E325)</f>
        <v>404.8</v>
      </c>
    </row>
    <row r="323" spans="1:7" s="42" customFormat="1" ht="12.75" customHeight="1" x14ac:dyDescent="0.25">
      <c r="A323" s="110"/>
      <c r="B323" s="45" t="s">
        <v>20</v>
      </c>
      <c r="C323" s="77"/>
      <c r="D323" s="11">
        <v>130.80000000000001</v>
      </c>
      <c r="E323" s="11">
        <v>128.80000000000001</v>
      </c>
    </row>
    <row r="324" spans="1:7" s="42" customFormat="1" ht="12.95" customHeight="1" x14ac:dyDescent="0.25">
      <c r="A324" s="110"/>
      <c r="B324" s="46" t="s">
        <v>10</v>
      </c>
      <c r="C324" s="104"/>
      <c r="D324" s="11">
        <v>339.7</v>
      </c>
      <c r="E324" s="11">
        <v>276</v>
      </c>
      <c r="F324" s="62"/>
      <c r="G324" s="62"/>
    </row>
    <row r="325" spans="1:7" s="42" customFormat="1" ht="12.95" customHeight="1" x14ac:dyDescent="0.25">
      <c r="A325" s="110"/>
      <c r="B325" s="47" t="s">
        <v>17</v>
      </c>
      <c r="C325" s="105"/>
      <c r="D325" s="11">
        <v>9</v>
      </c>
      <c r="E325" s="11"/>
      <c r="F325" s="62"/>
    </row>
    <row r="326" spans="1:7" s="42" customFormat="1" ht="15" customHeight="1" x14ac:dyDescent="0.25">
      <c r="A326" s="109"/>
      <c r="B326" s="18" t="s">
        <v>127</v>
      </c>
      <c r="C326" s="20" t="s">
        <v>22</v>
      </c>
      <c r="D326" s="22">
        <f t="shared" ref="D326:E326" si="64">SUM(D327)</f>
        <v>29.5</v>
      </c>
      <c r="E326" s="22">
        <f t="shared" si="64"/>
        <v>4.7</v>
      </c>
    </row>
    <row r="327" spans="1:7" s="42" customFormat="1" ht="12.95" customHeight="1" x14ac:dyDescent="0.25">
      <c r="A327" s="123"/>
      <c r="B327" s="12" t="s">
        <v>10</v>
      </c>
      <c r="C327" s="7"/>
      <c r="D327" s="11">
        <v>29.5</v>
      </c>
      <c r="E327" s="11">
        <v>4.7</v>
      </c>
    </row>
    <row r="328" spans="1:7" s="42" customFormat="1" ht="18" customHeight="1" x14ac:dyDescent="0.25">
      <c r="A328" s="101" t="s">
        <v>90</v>
      </c>
      <c r="B328" s="74" t="s">
        <v>97</v>
      </c>
      <c r="C328" s="37"/>
      <c r="D328" s="31">
        <f t="shared" ref="D328:E328" si="65">SUM(D329)</f>
        <v>568.79999999999995</v>
      </c>
      <c r="E328" s="31">
        <f t="shared" si="65"/>
        <v>500.7</v>
      </c>
    </row>
    <row r="329" spans="1:7" s="42" customFormat="1" ht="30.75" customHeight="1" x14ac:dyDescent="0.25">
      <c r="A329" s="102"/>
      <c r="B329" s="21" t="s">
        <v>135</v>
      </c>
      <c r="C329" s="20" t="s">
        <v>18</v>
      </c>
      <c r="D329" s="22">
        <f>SUM(D330:D332)</f>
        <v>568.79999999999995</v>
      </c>
      <c r="E329" s="22">
        <f>SUM(E330:E332)</f>
        <v>500.7</v>
      </c>
    </row>
    <row r="330" spans="1:7" s="42" customFormat="1" ht="12.75" customHeight="1" x14ac:dyDescent="0.25">
      <c r="A330" s="102"/>
      <c r="B330" s="46" t="s">
        <v>20</v>
      </c>
      <c r="C330" s="104"/>
      <c r="D330" s="11">
        <v>63.1</v>
      </c>
      <c r="E330" s="11">
        <v>62.2</v>
      </c>
      <c r="F330" s="62"/>
    </row>
    <row r="331" spans="1:7" s="42" customFormat="1" ht="12.75" customHeight="1" x14ac:dyDescent="0.25">
      <c r="A331" s="102"/>
      <c r="B331" s="46" t="s">
        <v>10</v>
      </c>
      <c r="C331" s="104"/>
      <c r="D331" s="11">
        <v>495.7</v>
      </c>
      <c r="E331" s="11">
        <v>438.5</v>
      </c>
    </row>
    <row r="332" spans="1:7" s="42" customFormat="1" ht="12.75" customHeight="1" x14ac:dyDescent="0.25">
      <c r="A332" s="102"/>
      <c r="B332" s="47" t="s">
        <v>17</v>
      </c>
      <c r="C332" s="105"/>
      <c r="D332" s="11">
        <v>10</v>
      </c>
      <c r="E332" s="11"/>
    </row>
    <row r="333" spans="1:7" s="42" customFormat="1" ht="18" customHeight="1" x14ac:dyDescent="0.25">
      <c r="A333" s="101" t="s">
        <v>154</v>
      </c>
      <c r="B333" s="34" t="s">
        <v>99</v>
      </c>
      <c r="C333" s="37"/>
      <c r="D333" s="31">
        <f>SUM(D334)</f>
        <v>1416.7</v>
      </c>
      <c r="E333" s="31">
        <f>SUM(E334)</f>
        <v>1131.9000000000001</v>
      </c>
    </row>
    <row r="334" spans="1:7" s="42" customFormat="1" ht="15" customHeight="1" x14ac:dyDescent="0.25">
      <c r="A334" s="101"/>
      <c r="B334" s="18" t="s">
        <v>127</v>
      </c>
      <c r="C334" s="20" t="s">
        <v>22</v>
      </c>
      <c r="D334" s="22">
        <f>SUM(D335:D337)</f>
        <v>1416.7</v>
      </c>
      <c r="E334" s="22">
        <f>SUM(E335:E337)</f>
        <v>1131.9000000000001</v>
      </c>
    </row>
    <row r="335" spans="1:7" s="42" customFormat="1" ht="12.75" customHeight="1" x14ac:dyDescent="0.25">
      <c r="A335" s="102"/>
      <c r="B335" s="45" t="s">
        <v>19</v>
      </c>
      <c r="C335" s="103"/>
      <c r="D335" s="11">
        <v>42</v>
      </c>
      <c r="E335" s="11"/>
    </row>
    <row r="336" spans="1:7" s="42" customFormat="1" ht="12.75" customHeight="1" x14ac:dyDescent="0.25">
      <c r="A336" s="102"/>
      <c r="B336" s="46" t="s">
        <v>10</v>
      </c>
      <c r="C336" s="104"/>
      <c r="D336" s="11">
        <v>1371.8</v>
      </c>
      <c r="E336" s="11">
        <v>1131.9000000000001</v>
      </c>
      <c r="F336" s="64"/>
    </row>
    <row r="337" spans="1:6" s="42" customFormat="1" ht="12.75" customHeight="1" x14ac:dyDescent="0.25">
      <c r="A337" s="102"/>
      <c r="B337" s="47" t="s">
        <v>17</v>
      </c>
      <c r="C337" s="105"/>
      <c r="D337" s="11">
        <v>2.9</v>
      </c>
      <c r="E337" s="11"/>
      <c r="F337" s="62"/>
    </row>
    <row r="338" spans="1:6" s="42" customFormat="1" ht="18" customHeight="1" x14ac:dyDescent="0.25">
      <c r="A338" s="112" t="s">
        <v>93</v>
      </c>
      <c r="B338" s="34" t="s">
        <v>101</v>
      </c>
      <c r="C338" s="37"/>
      <c r="D338" s="31">
        <f>SUM(D339)</f>
        <v>207.5</v>
      </c>
      <c r="E338" s="31">
        <f>SUM(E339)</f>
        <v>153.80000000000001</v>
      </c>
    </row>
    <row r="339" spans="1:6" s="42" customFormat="1" ht="15" customHeight="1" x14ac:dyDescent="0.25">
      <c r="A339" s="109"/>
      <c r="B339" s="18" t="s">
        <v>136</v>
      </c>
      <c r="C339" s="20" t="s">
        <v>22</v>
      </c>
      <c r="D339" s="22">
        <f>SUM(D340:D341)</f>
        <v>207.5</v>
      </c>
      <c r="E339" s="22">
        <f>SUM(E340:E341)</f>
        <v>153.80000000000001</v>
      </c>
    </row>
    <row r="340" spans="1:6" s="42" customFormat="1" ht="12.75" customHeight="1" x14ac:dyDescent="0.25">
      <c r="A340" s="110"/>
      <c r="B340" s="46" t="s">
        <v>10</v>
      </c>
      <c r="C340" s="104"/>
      <c r="D340" s="86">
        <v>204.1</v>
      </c>
      <c r="E340" s="86">
        <v>153.80000000000001</v>
      </c>
      <c r="F340" s="62"/>
    </row>
    <row r="341" spans="1:6" s="42" customFormat="1" ht="12.75" customHeight="1" x14ac:dyDescent="0.25">
      <c r="A341" s="110"/>
      <c r="B341" s="47" t="s">
        <v>17</v>
      </c>
      <c r="C341" s="105"/>
      <c r="D341" s="11">
        <v>3.4</v>
      </c>
      <c r="E341" s="11"/>
      <c r="F341" s="62"/>
    </row>
    <row r="342" spans="1:6" s="42" customFormat="1" ht="18" customHeight="1" x14ac:dyDescent="0.25">
      <c r="A342" s="101" t="s">
        <v>95</v>
      </c>
      <c r="B342" s="34" t="s">
        <v>103</v>
      </c>
      <c r="C342" s="37"/>
      <c r="D342" s="31">
        <f t="shared" ref="D342:E342" si="66">SUM(D343)</f>
        <v>279.70000000000005</v>
      </c>
      <c r="E342" s="31">
        <f t="shared" si="66"/>
        <v>160.9</v>
      </c>
    </row>
    <row r="343" spans="1:6" s="42" customFormat="1" ht="15" customHeight="1" x14ac:dyDescent="0.25">
      <c r="A343" s="101"/>
      <c r="B343" s="18" t="s">
        <v>136</v>
      </c>
      <c r="C343" s="20" t="s">
        <v>22</v>
      </c>
      <c r="D343" s="22">
        <f>SUM(D344:D345)</f>
        <v>279.70000000000005</v>
      </c>
      <c r="E343" s="22">
        <f>SUM(E344:E345)</f>
        <v>160.9</v>
      </c>
    </row>
    <row r="344" spans="1:6" s="42" customFormat="1" ht="12.75" customHeight="1" x14ac:dyDescent="0.25">
      <c r="A344" s="102"/>
      <c r="B344" s="46" t="s">
        <v>10</v>
      </c>
      <c r="C344" s="104"/>
      <c r="D344" s="11">
        <v>274.60000000000002</v>
      </c>
      <c r="E344" s="11">
        <v>160.9</v>
      </c>
      <c r="F344" s="62"/>
    </row>
    <row r="345" spans="1:6" s="42" customFormat="1" ht="12.75" customHeight="1" x14ac:dyDescent="0.25">
      <c r="A345" s="102"/>
      <c r="B345" s="47" t="s">
        <v>17</v>
      </c>
      <c r="C345" s="105"/>
      <c r="D345" s="11">
        <v>5.0999999999999996</v>
      </c>
      <c r="E345" s="11"/>
      <c r="F345" s="62"/>
    </row>
    <row r="346" spans="1:6" s="42" customFormat="1" ht="18" customHeight="1" x14ac:dyDescent="0.25">
      <c r="A346" s="101" t="s">
        <v>96</v>
      </c>
      <c r="B346" s="34" t="s">
        <v>105</v>
      </c>
      <c r="C346" s="35"/>
      <c r="D346" s="31">
        <f t="shared" ref="D346:E346" si="67">SUM(D347)</f>
        <v>210</v>
      </c>
      <c r="E346" s="31">
        <f t="shared" si="67"/>
        <v>155</v>
      </c>
    </row>
    <row r="347" spans="1:6" s="42" customFormat="1" ht="15" customHeight="1" x14ac:dyDescent="0.25">
      <c r="A347" s="101"/>
      <c r="B347" s="18" t="s">
        <v>127</v>
      </c>
      <c r="C347" s="20" t="s">
        <v>22</v>
      </c>
      <c r="D347" s="22">
        <f>SUM(D348:D349)</f>
        <v>210</v>
      </c>
      <c r="E347" s="22">
        <f>SUM(E348:E349)</f>
        <v>155</v>
      </c>
    </row>
    <row r="348" spans="1:6" s="42" customFormat="1" ht="12.75" customHeight="1" x14ac:dyDescent="0.25">
      <c r="A348" s="102"/>
      <c r="B348" s="46" t="s">
        <v>10</v>
      </c>
      <c r="C348" s="104"/>
      <c r="D348" s="11">
        <v>208</v>
      </c>
      <c r="E348" s="11">
        <v>155</v>
      </c>
      <c r="F348" s="62"/>
    </row>
    <row r="349" spans="1:6" s="42" customFormat="1" ht="12.75" customHeight="1" x14ac:dyDescent="0.25">
      <c r="A349" s="102"/>
      <c r="B349" s="47" t="s">
        <v>17</v>
      </c>
      <c r="C349" s="105"/>
      <c r="D349" s="11">
        <v>2</v>
      </c>
      <c r="E349" s="11"/>
    </row>
    <row r="350" spans="1:6" s="42" customFormat="1" ht="18" customHeight="1" x14ac:dyDescent="0.25">
      <c r="A350" s="101" t="s">
        <v>98</v>
      </c>
      <c r="B350" s="34" t="s">
        <v>107</v>
      </c>
      <c r="C350" s="37"/>
      <c r="D350" s="31">
        <f t="shared" ref="D350:E350" si="68">SUM(D351)</f>
        <v>326.8</v>
      </c>
      <c r="E350" s="31">
        <f t="shared" si="68"/>
        <v>245.9</v>
      </c>
    </row>
    <row r="351" spans="1:6" s="42" customFormat="1" ht="15" customHeight="1" x14ac:dyDescent="0.25">
      <c r="A351" s="101"/>
      <c r="B351" s="18" t="s">
        <v>136</v>
      </c>
      <c r="C351" s="20" t="s">
        <v>22</v>
      </c>
      <c r="D351" s="22">
        <f>SUM(D352:D353)</f>
        <v>326.8</v>
      </c>
      <c r="E351" s="22">
        <f>SUM(E352:E353)</f>
        <v>245.9</v>
      </c>
    </row>
    <row r="352" spans="1:6" s="42" customFormat="1" ht="12.75" customHeight="1" x14ac:dyDescent="0.25">
      <c r="A352" s="102"/>
      <c r="B352" s="46" t="s">
        <v>10</v>
      </c>
      <c r="C352" s="104"/>
      <c r="D352" s="11">
        <v>319.5</v>
      </c>
      <c r="E352" s="11">
        <v>245.9</v>
      </c>
      <c r="F352" s="49"/>
    </row>
    <row r="353" spans="1:6" s="42" customFormat="1" ht="12.75" customHeight="1" x14ac:dyDescent="0.25">
      <c r="A353" s="102"/>
      <c r="B353" s="47" t="s">
        <v>17</v>
      </c>
      <c r="C353" s="105"/>
      <c r="D353" s="11">
        <v>7.3</v>
      </c>
      <c r="E353" s="11"/>
      <c r="F353" s="62"/>
    </row>
    <row r="354" spans="1:6" s="42" customFormat="1" ht="18" customHeight="1" x14ac:dyDescent="0.25">
      <c r="A354" s="101" t="s">
        <v>100</v>
      </c>
      <c r="B354" s="34" t="s">
        <v>109</v>
      </c>
      <c r="C354" s="35"/>
      <c r="D354" s="31">
        <f t="shared" ref="D354:E354" si="69">SUM(D355)</f>
        <v>240.70000000000002</v>
      </c>
      <c r="E354" s="31">
        <f t="shared" si="69"/>
        <v>149.1</v>
      </c>
    </row>
    <row r="355" spans="1:6" s="42" customFormat="1" ht="15" customHeight="1" x14ac:dyDescent="0.25">
      <c r="A355" s="101"/>
      <c r="B355" s="18" t="s">
        <v>127</v>
      </c>
      <c r="C355" s="20" t="s">
        <v>22</v>
      </c>
      <c r="D355" s="22">
        <f t="shared" ref="D355" si="70">SUM(D356:D358)</f>
        <v>240.70000000000002</v>
      </c>
      <c r="E355" s="22">
        <f t="shared" ref="E355" si="71">SUM(E356:E358)</f>
        <v>149.1</v>
      </c>
    </row>
    <row r="356" spans="1:6" s="42" customFormat="1" ht="12.75" customHeight="1" x14ac:dyDescent="0.25">
      <c r="A356" s="102"/>
      <c r="B356" s="45" t="s">
        <v>62</v>
      </c>
      <c r="C356" s="103"/>
      <c r="D356" s="48"/>
      <c r="E356" s="11"/>
    </row>
    <row r="357" spans="1:6" s="42" customFormat="1" ht="12.75" customHeight="1" x14ac:dyDescent="0.25">
      <c r="A357" s="102"/>
      <c r="B357" s="46" t="s">
        <v>10</v>
      </c>
      <c r="C357" s="104"/>
      <c r="D357" s="11">
        <v>239.9</v>
      </c>
      <c r="E357" s="11">
        <v>149.1</v>
      </c>
      <c r="F357" s="62"/>
    </row>
    <row r="358" spans="1:6" s="42" customFormat="1" ht="12.75" customHeight="1" x14ac:dyDescent="0.25">
      <c r="A358" s="102"/>
      <c r="B358" s="47" t="s">
        <v>17</v>
      </c>
      <c r="C358" s="105"/>
      <c r="D358" s="11">
        <v>0.8</v>
      </c>
      <c r="E358" s="11"/>
    </row>
    <row r="359" spans="1:6" s="42" customFormat="1" ht="18" customHeight="1" x14ac:dyDescent="0.25">
      <c r="A359" s="111" t="s">
        <v>102</v>
      </c>
      <c r="B359" s="34" t="s">
        <v>111</v>
      </c>
      <c r="C359" s="35"/>
      <c r="D359" s="31">
        <f t="shared" ref="D359:E359" si="72">SUM(D360)</f>
        <v>243</v>
      </c>
      <c r="E359" s="31">
        <f t="shared" si="72"/>
        <v>172</v>
      </c>
    </row>
    <row r="360" spans="1:6" s="42" customFormat="1" ht="15" customHeight="1" x14ac:dyDescent="0.25">
      <c r="A360" s="110"/>
      <c r="B360" s="18" t="s">
        <v>127</v>
      </c>
      <c r="C360" s="20" t="s">
        <v>22</v>
      </c>
      <c r="D360" s="22">
        <f>SUM(D361:D362)</f>
        <v>243</v>
      </c>
      <c r="E360" s="22">
        <f>SUM(E361:E362)</f>
        <v>172</v>
      </c>
    </row>
    <row r="361" spans="1:6" s="42" customFormat="1" ht="12.75" customHeight="1" x14ac:dyDescent="0.25">
      <c r="A361" s="110"/>
      <c r="B361" s="46" t="s">
        <v>10</v>
      </c>
      <c r="C361" s="104"/>
      <c r="D361" s="11">
        <v>235.3</v>
      </c>
      <c r="E361" s="11">
        <v>172</v>
      </c>
      <c r="F361" s="62"/>
    </row>
    <row r="362" spans="1:6" s="42" customFormat="1" ht="12.75" customHeight="1" x14ac:dyDescent="0.25">
      <c r="A362" s="110"/>
      <c r="B362" s="47" t="s">
        <v>17</v>
      </c>
      <c r="C362" s="105"/>
      <c r="D362" s="11">
        <v>7.7</v>
      </c>
      <c r="E362" s="11"/>
      <c r="F362" s="62"/>
    </row>
    <row r="363" spans="1:6" s="42" customFormat="1" ht="18" customHeight="1" x14ac:dyDescent="0.25">
      <c r="A363" s="101" t="s">
        <v>104</v>
      </c>
      <c r="B363" s="34" t="s">
        <v>113</v>
      </c>
      <c r="C363" s="35"/>
      <c r="D363" s="31">
        <f t="shared" ref="D363:E363" si="73">SUM(D364)</f>
        <v>182.8</v>
      </c>
      <c r="E363" s="31">
        <f t="shared" si="73"/>
        <v>121.3</v>
      </c>
    </row>
    <row r="364" spans="1:6" s="42" customFormat="1" ht="15" customHeight="1" x14ac:dyDescent="0.25">
      <c r="A364" s="101"/>
      <c r="B364" s="18" t="s">
        <v>136</v>
      </c>
      <c r="C364" s="20" t="s">
        <v>22</v>
      </c>
      <c r="D364" s="22">
        <f>SUM(D365:D366)</f>
        <v>182.8</v>
      </c>
      <c r="E364" s="22">
        <f>SUM(E365:E366)</f>
        <v>121.3</v>
      </c>
    </row>
    <row r="365" spans="1:6" s="42" customFormat="1" ht="12.75" customHeight="1" x14ac:dyDescent="0.25">
      <c r="A365" s="102"/>
      <c r="B365" s="46" t="s">
        <v>10</v>
      </c>
      <c r="C365" s="104"/>
      <c r="D365" s="11">
        <v>182.3</v>
      </c>
      <c r="E365" s="11">
        <v>121.3</v>
      </c>
      <c r="F365" s="62"/>
    </row>
    <row r="366" spans="1:6" s="42" customFormat="1" ht="12.75" customHeight="1" x14ac:dyDescent="0.25">
      <c r="A366" s="102"/>
      <c r="B366" s="47" t="s">
        <v>17</v>
      </c>
      <c r="C366" s="105"/>
      <c r="D366" s="11">
        <v>0.5</v>
      </c>
      <c r="E366" s="11"/>
    </row>
    <row r="367" spans="1:6" s="42" customFormat="1" ht="18" customHeight="1" x14ac:dyDescent="0.25">
      <c r="A367" s="101" t="s">
        <v>106</v>
      </c>
      <c r="B367" s="34" t="s">
        <v>115</v>
      </c>
      <c r="C367" s="35"/>
      <c r="D367" s="31">
        <f t="shared" ref="D367:E367" si="74">SUM(D368)</f>
        <v>206.6</v>
      </c>
      <c r="E367" s="31">
        <f t="shared" si="74"/>
        <v>164.4</v>
      </c>
    </row>
    <row r="368" spans="1:6" s="42" customFormat="1" ht="15.75" customHeight="1" x14ac:dyDescent="0.25">
      <c r="A368" s="101"/>
      <c r="B368" s="90" t="s">
        <v>143</v>
      </c>
      <c r="C368" s="20" t="s">
        <v>22</v>
      </c>
      <c r="D368" s="22">
        <f>SUM(D369:D370)</f>
        <v>206.6</v>
      </c>
      <c r="E368" s="22">
        <f>SUM(E369:E370)</f>
        <v>164.4</v>
      </c>
    </row>
    <row r="369" spans="1:6" s="42" customFormat="1" ht="12.75" customHeight="1" x14ac:dyDescent="0.25">
      <c r="A369" s="102"/>
      <c r="B369" s="46" t="s">
        <v>10</v>
      </c>
      <c r="C369" s="104"/>
      <c r="D369" s="11">
        <v>205.5</v>
      </c>
      <c r="E369" s="11">
        <v>164.4</v>
      </c>
      <c r="F369" s="62"/>
    </row>
    <row r="370" spans="1:6" s="42" customFormat="1" ht="12.75" customHeight="1" x14ac:dyDescent="0.25">
      <c r="A370" s="102"/>
      <c r="B370" s="47" t="s">
        <v>17</v>
      </c>
      <c r="C370" s="105"/>
      <c r="D370" s="11">
        <v>1.1000000000000001</v>
      </c>
      <c r="E370" s="11"/>
      <c r="F370" s="62"/>
    </row>
    <row r="371" spans="1:6" s="42" customFormat="1" ht="18" customHeight="1" x14ac:dyDescent="0.25">
      <c r="A371" s="101" t="s">
        <v>108</v>
      </c>
      <c r="B371" s="34" t="s">
        <v>117</v>
      </c>
      <c r="C371" s="35"/>
      <c r="D371" s="31">
        <f t="shared" ref="D371:E371" si="75">SUM(D372)</f>
        <v>203.5</v>
      </c>
      <c r="E371" s="31">
        <f t="shared" si="75"/>
        <v>149</v>
      </c>
    </row>
    <row r="372" spans="1:6" s="42" customFormat="1" ht="15" customHeight="1" x14ac:dyDescent="0.25">
      <c r="A372" s="101"/>
      <c r="B372" s="90" t="s">
        <v>127</v>
      </c>
      <c r="C372" s="20" t="s">
        <v>22</v>
      </c>
      <c r="D372" s="22">
        <f>SUM(D373:D374)</f>
        <v>203.5</v>
      </c>
      <c r="E372" s="22">
        <f>SUM(E373:E374)</f>
        <v>149</v>
      </c>
    </row>
    <row r="373" spans="1:6" s="42" customFormat="1" ht="12.75" customHeight="1" x14ac:dyDescent="0.25">
      <c r="A373" s="102"/>
      <c r="B373" s="46" t="s">
        <v>10</v>
      </c>
      <c r="C373" s="104"/>
      <c r="D373" s="11">
        <v>203.3</v>
      </c>
      <c r="E373" s="11">
        <v>149</v>
      </c>
      <c r="F373" s="62"/>
    </row>
    <row r="374" spans="1:6" s="42" customFormat="1" ht="12.75" customHeight="1" x14ac:dyDescent="0.25">
      <c r="A374" s="102"/>
      <c r="B374" s="47" t="s">
        <v>17</v>
      </c>
      <c r="C374" s="105"/>
      <c r="D374" s="11">
        <v>0.2</v>
      </c>
      <c r="E374" s="11"/>
      <c r="F374" s="62"/>
    </row>
    <row r="375" spans="1:6" s="42" customFormat="1" ht="18" customHeight="1" x14ac:dyDescent="0.25">
      <c r="A375" s="101" t="s">
        <v>110</v>
      </c>
      <c r="B375" s="34" t="s">
        <v>119</v>
      </c>
      <c r="C375" s="35"/>
      <c r="D375" s="31">
        <f t="shared" ref="D375:E375" si="76">SUM(D376)</f>
        <v>208.89999999999998</v>
      </c>
      <c r="E375" s="31">
        <f t="shared" si="76"/>
        <v>136</v>
      </c>
    </row>
    <row r="376" spans="1:6" s="42" customFormat="1" ht="15" customHeight="1" x14ac:dyDescent="0.25">
      <c r="A376" s="101"/>
      <c r="B376" s="36" t="s">
        <v>127</v>
      </c>
      <c r="C376" s="20" t="s">
        <v>22</v>
      </c>
      <c r="D376" s="22">
        <f>SUM(D377:D378)</f>
        <v>208.89999999999998</v>
      </c>
      <c r="E376" s="22">
        <f>SUM(E377:E378)</f>
        <v>136</v>
      </c>
    </row>
    <row r="377" spans="1:6" s="42" customFormat="1" ht="12.75" customHeight="1" x14ac:dyDescent="0.25">
      <c r="A377" s="102"/>
      <c r="B377" s="46" t="s">
        <v>10</v>
      </c>
      <c r="C377" s="104"/>
      <c r="D377" s="11">
        <v>195.7</v>
      </c>
      <c r="E377" s="11">
        <v>136</v>
      </c>
    </row>
    <row r="378" spans="1:6" s="42" customFormat="1" ht="12.75" customHeight="1" x14ac:dyDescent="0.25">
      <c r="A378" s="102"/>
      <c r="B378" s="47" t="s">
        <v>17</v>
      </c>
      <c r="C378" s="105"/>
      <c r="D378" s="11">
        <v>13.2</v>
      </c>
      <c r="E378" s="11"/>
    </row>
    <row r="379" spans="1:6" s="42" customFormat="1" ht="18" customHeight="1" x14ac:dyDescent="0.25">
      <c r="A379" s="101" t="s">
        <v>112</v>
      </c>
      <c r="B379" s="34" t="s">
        <v>120</v>
      </c>
      <c r="C379" s="35"/>
      <c r="D379" s="31">
        <f t="shared" ref="D379:E379" si="77">SUM(D380)</f>
        <v>202.10000000000002</v>
      </c>
      <c r="E379" s="31">
        <f t="shared" si="77"/>
        <v>151.4</v>
      </c>
    </row>
    <row r="380" spans="1:6" s="42" customFormat="1" ht="15" customHeight="1" x14ac:dyDescent="0.25">
      <c r="A380" s="101"/>
      <c r="B380" s="90" t="s">
        <v>127</v>
      </c>
      <c r="C380" s="20" t="s">
        <v>22</v>
      </c>
      <c r="D380" s="22">
        <f>SUM(D381:D382)</f>
        <v>202.10000000000002</v>
      </c>
      <c r="E380" s="22">
        <f>SUM(E381:E382)</f>
        <v>151.4</v>
      </c>
    </row>
    <row r="381" spans="1:6" s="42" customFormat="1" ht="12.75" customHeight="1" x14ac:dyDescent="0.25">
      <c r="A381" s="102"/>
      <c r="B381" s="46" t="s">
        <v>10</v>
      </c>
      <c r="C381" s="104"/>
      <c r="D381" s="11">
        <v>200.8</v>
      </c>
      <c r="E381" s="11">
        <v>151.4</v>
      </c>
      <c r="F381" s="62"/>
    </row>
    <row r="382" spans="1:6" s="42" customFormat="1" ht="12.75" customHeight="1" x14ac:dyDescent="0.25">
      <c r="A382" s="102"/>
      <c r="B382" s="47" t="s">
        <v>17</v>
      </c>
      <c r="C382" s="105"/>
      <c r="D382" s="11">
        <v>1.3</v>
      </c>
      <c r="E382" s="11"/>
      <c r="F382" s="62"/>
    </row>
    <row r="383" spans="1:6" s="42" customFormat="1" ht="18" customHeight="1" x14ac:dyDescent="0.25">
      <c r="A383" s="101" t="s">
        <v>114</v>
      </c>
      <c r="B383" s="34" t="s">
        <v>121</v>
      </c>
      <c r="C383" s="35"/>
      <c r="D383" s="31">
        <f t="shared" ref="D383:E383" si="78">SUM(D384)</f>
        <v>167.5</v>
      </c>
      <c r="E383" s="31">
        <f t="shared" si="78"/>
        <v>125.6</v>
      </c>
    </row>
    <row r="384" spans="1:6" s="42" customFormat="1" ht="15" customHeight="1" x14ac:dyDescent="0.25">
      <c r="A384" s="101"/>
      <c r="B384" s="90" t="s">
        <v>127</v>
      </c>
      <c r="C384" s="20" t="s">
        <v>22</v>
      </c>
      <c r="D384" s="22">
        <f>SUM(D385:D386)</f>
        <v>167.5</v>
      </c>
      <c r="E384" s="22">
        <f>SUM(E385:E386)</f>
        <v>125.6</v>
      </c>
    </row>
    <row r="385" spans="1:6" s="42" customFormat="1" ht="12.75" customHeight="1" x14ac:dyDescent="0.25">
      <c r="A385" s="102"/>
      <c r="B385" s="46" t="s">
        <v>10</v>
      </c>
      <c r="C385" s="104"/>
      <c r="D385" s="86">
        <v>167</v>
      </c>
      <c r="E385" s="86">
        <v>125.6</v>
      </c>
      <c r="F385" s="62"/>
    </row>
    <row r="386" spans="1:6" s="42" customFormat="1" ht="12.75" customHeight="1" x14ac:dyDescent="0.25">
      <c r="A386" s="102"/>
      <c r="B386" s="47" t="s">
        <v>17</v>
      </c>
      <c r="C386" s="105"/>
      <c r="D386" s="86">
        <v>0.5</v>
      </c>
      <c r="E386" s="86"/>
      <c r="F386" s="62"/>
    </row>
    <row r="387" spans="1:6" s="42" customFormat="1" ht="18" customHeight="1" x14ac:dyDescent="0.25">
      <c r="A387" s="101" t="s">
        <v>116</v>
      </c>
      <c r="B387" s="34" t="s">
        <v>122</v>
      </c>
      <c r="C387" s="35"/>
      <c r="D387" s="31">
        <f t="shared" ref="D387:E387" si="79">SUM(D388+D390)</f>
        <v>2982.3</v>
      </c>
      <c r="E387" s="31">
        <f t="shared" si="79"/>
        <v>2430.9999999999995</v>
      </c>
    </row>
    <row r="388" spans="1:6" s="42" customFormat="1" ht="15" customHeight="1" x14ac:dyDescent="0.25">
      <c r="A388" s="101"/>
      <c r="B388" s="18" t="s">
        <v>125</v>
      </c>
      <c r="C388" s="17" t="s">
        <v>11</v>
      </c>
      <c r="D388" s="16">
        <f>SUM(D389)</f>
        <v>193.8</v>
      </c>
      <c r="E388" s="16">
        <f>SUM(E389)</f>
        <v>190.1</v>
      </c>
    </row>
    <row r="389" spans="1:6" s="42" customFormat="1" ht="12.75" customHeight="1" x14ac:dyDescent="0.25">
      <c r="A389" s="101"/>
      <c r="B389" s="14" t="s">
        <v>15</v>
      </c>
      <c r="C389" s="6"/>
      <c r="D389" s="11">
        <v>193.8</v>
      </c>
      <c r="E389" s="11">
        <v>190.1</v>
      </c>
      <c r="F389" s="64"/>
    </row>
    <row r="390" spans="1:6" s="42" customFormat="1" ht="15" customHeight="1" x14ac:dyDescent="0.25">
      <c r="A390" s="101"/>
      <c r="B390" s="38" t="s">
        <v>141</v>
      </c>
      <c r="C390" s="17" t="s">
        <v>25</v>
      </c>
      <c r="D390" s="22">
        <f>SUM(D391:D396)</f>
        <v>2788.5</v>
      </c>
      <c r="E390" s="22">
        <f>SUM(E391:E396)</f>
        <v>2240.8999999999996</v>
      </c>
    </row>
    <row r="391" spans="1:6" s="42" customFormat="1" ht="12.75" customHeight="1" x14ac:dyDescent="0.25">
      <c r="A391" s="102"/>
      <c r="B391" s="45" t="s">
        <v>14</v>
      </c>
      <c r="C391" s="103"/>
      <c r="D391" s="11">
        <v>235</v>
      </c>
      <c r="E391" s="11">
        <v>225.6</v>
      </c>
      <c r="F391" s="64"/>
    </row>
    <row r="392" spans="1:6" s="42" customFormat="1" ht="12.75" customHeight="1" x14ac:dyDescent="0.25">
      <c r="A392" s="102"/>
      <c r="B392" s="46" t="s">
        <v>21</v>
      </c>
      <c r="C392" s="104"/>
      <c r="D392" s="11">
        <v>4.5999999999999996</v>
      </c>
      <c r="E392" s="11">
        <v>4.5</v>
      </c>
      <c r="F392" s="64"/>
    </row>
    <row r="393" spans="1:6" s="42" customFormat="1" ht="12.75" customHeight="1" x14ac:dyDescent="0.25">
      <c r="A393" s="102"/>
      <c r="B393" s="46" t="s">
        <v>19</v>
      </c>
      <c r="C393" s="104"/>
      <c r="D393" s="86">
        <v>162.1</v>
      </c>
      <c r="E393" s="86">
        <v>150.80000000000001</v>
      </c>
      <c r="F393" s="64"/>
    </row>
    <row r="394" spans="1:6" s="42" customFormat="1" ht="12.75" customHeight="1" x14ac:dyDescent="0.25">
      <c r="A394" s="102"/>
      <c r="B394" s="53" t="s">
        <v>15</v>
      </c>
      <c r="C394" s="104"/>
      <c r="D394" s="11">
        <v>251.7</v>
      </c>
      <c r="E394" s="11">
        <v>240.6</v>
      </c>
      <c r="F394" s="64"/>
    </row>
    <row r="395" spans="1:6" s="42" customFormat="1" ht="12.75" customHeight="1" x14ac:dyDescent="0.25">
      <c r="A395" s="102"/>
      <c r="B395" s="46" t="s">
        <v>10</v>
      </c>
      <c r="C395" s="104"/>
      <c r="D395" s="11">
        <v>1768.7</v>
      </c>
      <c r="E395" s="11">
        <v>1544.7</v>
      </c>
      <c r="F395" s="49"/>
    </row>
    <row r="396" spans="1:6" s="42" customFormat="1" ht="12.75" customHeight="1" x14ac:dyDescent="0.25">
      <c r="A396" s="102"/>
      <c r="B396" s="47" t="s">
        <v>17</v>
      </c>
      <c r="C396" s="105"/>
      <c r="D396" s="11">
        <v>366.4</v>
      </c>
      <c r="E396" s="11">
        <v>74.7</v>
      </c>
      <c r="F396" s="64"/>
    </row>
    <row r="397" spans="1:6" s="42" customFormat="1" ht="18" customHeight="1" x14ac:dyDescent="0.25">
      <c r="A397" s="112" t="s">
        <v>118</v>
      </c>
      <c r="B397" s="74" t="s">
        <v>123</v>
      </c>
      <c r="C397" s="35"/>
      <c r="D397" s="31">
        <f t="shared" ref="D397:E397" si="80">SUM(D398)</f>
        <v>463.2</v>
      </c>
      <c r="E397" s="31">
        <f t="shared" si="80"/>
        <v>350.4</v>
      </c>
    </row>
    <row r="398" spans="1:6" s="42" customFormat="1" ht="15" customHeight="1" x14ac:dyDescent="0.25">
      <c r="A398" s="111"/>
      <c r="B398" s="21" t="s">
        <v>130</v>
      </c>
      <c r="C398" s="20" t="s">
        <v>27</v>
      </c>
      <c r="D398" s="22">
        <f>SUM(D399:D400)</f>
        <v>463.2</v>
      </c>
      <c r="E398" s="22">
        <f>SUM(E399:E400)</f>
        <v>350.4</v>
      </c>
    </row>
    <row r="399" spans="1:6" s="42" customFormat="1" ht="12.75" customHeight="1" x14ac:dyDescent="0.25">
      <c r="A399" s="111"/>
      <c r="B399" s="46" t="s">
        <v>15</v>
      </c>
      <c r="C399" s="104"/>
      <c r="D399" s="60">
        <v>459.4</v>
      </c>
      <c r="E399" s="60">
        <v>350.4</v>
      </c>
    </row>
    <row r="400" spans="1:6" s="42" customFormat="1" ht="12.75" customHeight="1" x14ac:dyDescent="0.25">
      <c r="A400" s="111"/>
      <c r="B400" s="47" t="s">
        <v>10</v>
      </c>
      <c r="C400" s="104"/>
      <c r="D400" s="60">
        <v>3.8</v>
      </c>
      <c r="E400" s="60"/>
    </row>
    <row r="401" spans="1:5" s="42" customFormat="1" ht="21" customHeight="1" x14ac:dyDescent="0.25">
      <c r="A401" s="135" t="s">
        <v>124</v>
      </c>
      <c r="B401" s="136"/>
      <c r="C401" s="8"/>
      <c r="D401" s="9">
        <f>SUM(D450+D446+D440+D430+D425+D419+D410+D402)</f>
        <v>57727.80000000001</v>
      </c>
      <c r="E401" s="9">
        <f>SUM(E450+E446+E440+E430+E425+E419+E410+E402)</f>
        <v>31913.899999999998</v>
      </c>
    </row>
    <row r="402" spans="1:5" s="42" customFormat="1" ht="15" customHeight="1" x14ac:dyDescent="0.25">
      <c r="A402" s="131" t="s">
        <v>125</v>
      </c>
      <c r="B402" s="137"/>
      <c r="C402" s="61" t="s">
        <v>11</v>
      </c>
      <c r="D402" s="10">
        <f>SUM(D403:D409)</f>
        <v>11566.400000000001</v>
      </c>
      <c r="E402" s="10">
        <f>SUM(E403:E409)</f>
        <v>7301</v>
      </c>
    </row>
    <row r="403" spans="1:5" s="42" customFormat="1" ht="12.75" customHeight="1" x14ac:dyDescent="0.25">
      <c r="A403" s="146"/>
      <c r="B403" s="84" t="s">
        <v>15</v>
      </c>
      <c r="C403" s="140"/>
      <c r="D403" s="11">
        <f>SUM(D16+D165+D169+D178+D187+D197+D206+D215+D224+D233+D243+D252+D270+D279+D286+D296+D306+D315+D389+D261)</f>
        <v>3815.5000000000005</v>
      </c>
      <c r="E403" s="11">
        <f>SUM(E16+E165+E169+E178+E187+E197+E206+E215+E224+E233+E243+E252+E270+E279+E286+E296+E306+E315+E389+E261)</f>
        <v>2196.9</v>
      </c>
    </row>
    <row r="404" spans="1:5" s="42" customFormat="1" ht="12.75" customHeight="1" x14ac:dyDescent="0.25">
      <c r="A404" s="146"/>
      <c r="B404" s="46" t="s">
        <v>148</v>
      </c>
      <c r="C404" s="140"/>
      <c r="D404" s="11">
        <f>SUM(D17)</f>
        <v>200</v>
      </c>
      <c r="E404" s="11"/>
    </row>
    <row r="405" spans="1:5" s="42" customFormat="1" ht="12.75" customHeight="1" x14ac:dyDescent="0.25">
      <c r="A405" s="146"/>
      <c r="B405" s="46" t="s">
        <v>151</v>
      </c>
      <c r="C405" s="140"/>
      <c r="D405" s="11">
        <f>SUM(D18)</f>
        <v>6.5</v>
      </c>
      <c r="E405" s="11"/>
    </row>
    <row r="406" spans="1:5" s="42" customFormat="1" ht="12.75" customHeight="1" x14ac:dyDescent="0.25">
      <c r="A406" s="146"/>
      <c r="B406" s="46" t="s">
        <v>19</v>
      </c>
      <c r="C406" s="140"/>
      <c r="D406" s="11">
        <f>SUM(D19)</f>
        <v>8.1999999999999993</v>
      </c>
      <c r="E406" s="11">
        <f>SUM(E19)</f>
        <v>8</v>
      </c>
    </row>
    <row r="407" spans="1:5" s="42" customFormat="1" ht="12.75" customHeight="1" x14ac:dyDescent="0.25">
      <c r="A407" s="146"/>
      <c r="B407" s="46" t="s">
        <v>10</v>
      </c>
      <c r="C407" s="140"/>
      <c r="D407" s="11">
        <f>SUM(D21+D63+D71+D79+D87+D97+D105+D115+D123+D131+D139+D147+D155+D166+D13)</f>
        <v>7255.6000000000013</v>
      </c>
      <c r="E407" s="11">
        <f>SUM(E21+E63+E71+E79+E87+E97+E105+E115+E123+E131+E139+E147+E155+E166+E13)</f>
        <v>5096.0999999999995</v>
      </c>
    </row>
    <row r="408" spans="1:5" s="42" customFormat="1" ht="12.75" customHeight="1" x14ac:dyDescent="0.25">
      <c r="A408" s="146"/>
      <c r="B408" s="46" t="s">
        <v>16</v>
      </c>
      <c r="C408" s="140"/>
      <c r="D408" s="11">
        <f>SUM(D20)</f>
        <v>248.1</v>
      </c>
      <c r="E408" s="11"/>
    </row>
    <row r="409" spans="1:5" s="42" customFormat="1" ht="12.95" customHeight="1" x14ac:dyDescent="0.25">
      <c r="A409" s="147"/>
      <c r="B409" s="47" t="s">
        <v>17</v>
      </c>
      <c r="C409" s="141"/>
      <c r="D409" s="11">
        <f>SUM(D22)</f>
        <v>32.5</v>
      </c>
      <c r="E409" s="11"/>
    </row>
    <row r="410" spans="1:5" s="42" customFormat="1" ht="15" customHeight="1" x14ac:dyDescent="0.25">
      <c r="A410" s="131" t="s">
        <v>126</v>
      </c>
      <c r="B410" s="132"/>
      <c r="C410" s="61" t="s">
        <v>18</v>
      </c>
      <c r="D410" s="10">
        <f>SUM(D411:D418)</f>
        <v>22499.500000000004</v>
      </c>
      <c r="E410" s="10">
        <f>SUM(E411:E418)</f>
        <v>18379.699999999997</v>
      </c>
    </row>
    <row r="411" spans="1:5" s="42" customFormat="1" ht="12.75" customHeight="1" x14ac:dyDescent="0.25">
      <c r="A411" s="91"/>
      <c r="B411" s="45" t="s">
        <v>14</v>
      </c>
      <c r="C411" s="92"/>
      <c r="D411" s="11">
        <f>SUM(D24)</f>
        <v>83.1</v>
      </c>
      <c r="E411" s="10"/>
    </row>
    <row r="412" spans="1:5" s="42" customFormat="1" ht="12.95" customHeight="1" x14ac:dyDescent="0.25">
      <c r="A412" s="97"/>
      <c r="B412" s="46" t="s">
        <v>19</v>
      </c>
      <c r="C412" s="142"/>
      <c r="D412" s="11">
        <f>SUM(D25+D288+D298+D189+D208+D235+D199)</f>
        <v>217.79999999999995</v>
      </c>
      <c r="E412" s="11">
        <f>SUM(E25+E288+E298+E189+E208+E235+E199)</f>
        <v>39.300000000000004</v>
      </c>
    </row>
    <row r="413" spans="1:5" s="42" customFormat="1" ht="12.95" customHeight="1" x14ac:dyDescent="0.25">
      <c r="A413" s="97"/>
      <c r="B413" s="46" t="s">
        <v>20</v>
      </c>
      <c r="C413" s="142"/>
      <c r="D413" s="11">
        <f>SUM(D26+D171+D180+D190+D200+D217+D209+D236+D226+D245+D254+D263+D272+D281+D289+D299+D308+D317+D330+D323)</f>
        <v>10600.7</v>
      </c>
      <c r="E413" s="11">
        <f>SUM(E26+E171+E180+E190+E200+E217+E209+E236+E226+E245+E254+E263+E272+E281+E289+E299+E308+E317+E330+E323)</f>
        <v>10211.5</v>
      </c>
    </row>
    <row r="414" spans="1:5" s="42" customFormat="1" ht="12.95" customHeight="1" x14ac:dyDescent="0.25">
      <c r="A414" s="97"/>
      <c r="B414" s="46" t="s">
        <v>149</v>
      </c>
      <c r="C414" s="142"/>
      <c r="D414" s="11">
        <f>SUM(D191+D227+D237+D246+D255+D264+D273+D290+D300+D309)</f>
        <v>77.300000000000011</v>
      </c>
      <c r="E414" s="11">
        <f>SUM(E191+E227+E237+E246+E255+E264+E273+E290+E300+E309)</f>
        <v>64.100000000000009</v>
      </c>
    </row>
    <row r="415" spans="1:5" s="42" customFormat="1" ht="12.95" customHeight="1" x14ac:dyDescent="0.25">
      <c r="A415" s="97"/>
      <c r="B415" s="46" t="s">
        <v>151</v>
      </c>
      <c r="C415" s="142"/>
      <c r="D415" s="11">
        <f>SUM(D172+D192+D201+D210+D218+D228+D238+D256+D265+D274+D291+D301+D318+D247+D310+D181)</f>
        <v>323.39999999999998</v>
      </c>
      <c r="E415" s="11">
        <f>SUM(E172+E192+E201+E210+E218+E228+E238+E256+E265+E274+E291+E301+E318+E247+E310+E181)</f>
        <v>297.5</v>
      </c>
    </row>
    <row r="416" spans="1:5" s="42" customFormat="1" ht="12.95" customHeight="1" x14ac:dyDescent="0.25">
      <c r="A416" s="97"/>
      <c r="B416" s="46" t="s">
        <v>150</v>
      </c>
      <c r="C416" s="142"/>
      <c r="D416" s="11">
        <f>SUM(D173+D182+D219)</f>
        <v>66.400000000000006</v>
      </c>
      <c r="E416" s="11">
        <f>SUM(E173+E182+E219)</f>
        <v>65.5</v>
      </c>
    </row>
    <row r="417" spans="1:5" s="42" customFormat="1" ht="12.95" customHeight="1" x14ac:dyDescent="0.25">
      <c r="A417" s="97"/>
      <c r="B417" s="46" t="s">
        <v>10</v>
      </c>
      <c r="C417" s="142"/>
      <c r="D417" s="11">
        <f>SUM(D27+D174+D183+D193+D202+D211+D220+D239+D248+D257+D266+D275+D282+D292+D302+D311+D319+D324+D331+D229)</f>
        <v>10702.900000000003</v>
      </c>
      <c r="E417" s="11">
        <f>SUM(E27+E174+E183+E193+E202+E211+E220+E239+E248+E257+E266+E275+E282+E292+E302+E311+E319+E324+E331+E229)</f>
        <v>7701.7999999999993</v>
      </c>
    </row>
    <row r="418" spans="1:5" s="42" customFormat="1" ht="12.95" customHeight="1" x14ac:dyDescent="0.25">
      <c r="A418" s="97"/>
      <c r="B418" s="47" t="s">
        <v>17</v>
      </c>
      <c r="C418" s="142"/>
      <c r="D418" s="11">
        <f>SUM(D175+D184+D194+D203+D212+D221+D230+D240+D249+D258+D267+D276+D283+D293+D303+D312+D320+D325+D332)</f>
        <v>427.9</v>
      </c>
      <c r="E418" s="11"/>
    </row>
    <row r="419" spans="1:5" s="42" customFormat="1" ht="15" customHeight="1" x14ac:dyDescent="0.25">
      <c r="A419" s="138" t="s">
        <v>127</v>
      </c>
      <c r="B419" s="139"/>
      <c r="C419" s="78" t="s">
        <v>22</v>
      </c>
      <c r="D419" s="10">
        <f>SUM(D420:D424)</f>
        <v>5318.1</v>
      </c>
      <c r="E419" s="10">
        <f>SUM(E420:E424)</f>
        <v>3128.6000000000004</v>
      </c>
    </row>
    <row r="420" spans="1:5" s="42" customFormat="1" ht="12.75" customHeight="1" x14ac:dyDescent="0.25">
      <c r="A420" s="146"/>
      <c r="B420" s="45" t="s">
        <v>14</v>
      </c>
      <c r="C420" s="143"/>
      <c r="D420" s="11">
        <f>SUM(D29)</f>
        <v>41.8</v>
      </c>
      <c r="E420" s="11">
        <f>SUM(E29)</f>
        <v>0.8</v>
      </c>
    </row>
    <row r="421" spans="1:5" s="42" customFormat="1" ht="12.75" customHeight="1" x14ac:dyDescent="0.25">
      <c r="A421" s="146"/>
      <c r="B421" s="46" t="s">
        <v>21</v>
      </c>
      <c r="C421" s="140"/>
      <c r="D421" s="11">
        <f>SUM(D30)</f>
        <v>25.4</v>
      </c>
      <c r="E421" s="11">
        <f>SUM(E30)</f>
        <v>0.3</v>
      </c>
    </row>
    <row r="422" spans="1:5" s="42" customFormat="1" ht="12.75" customHeight="1" x14ac:dyDescent="0.25">
      <c r="A422" s="146"/>
      <c r="B422" s="46" t="s">
        <v>19</v>
      </c>
      <c r="C422" s="140"/>
      <c r="D422" s="11">
        <f>SUM(D335+D31)</f>
        <v>67.099999999999994</v>
      </c>
      <c r="E422" s="11">
        <f>SUM(E335+E31)</f>
        <v>0.5</v>
      </c>
    </row>
    <row r="423" spans="1:5" s="42" customFormat="1" ht="12.95" customHeight="1" x14ac:dyDescent="0.25">
      <c r="A423" s="146"/>
      <c r="B423" s="46" t="s">
        <v>10</v>
      </c>
      <c r="C423" s="140"/>
      <c r="D423" s="11">
        <f>SUM(D32+D327+D336+D340+D344+D348+D352+D357+D361+D365+D369+D373+D377+D381+D385+D89+D107)</f>
        <v>5137.8</v>
      </c>
      <c r="E423" s="11">
        <f>SUM(E32+E327+E336+E340+E344+E348+E352+E357+E361+E365+E369+E373+E377+E381+E385)</f>
        <v>3127.0000000000005</v>
      </c>
    </row>
    <row r="424" spans="1:5" s="42" customFormat="1" ht="12.95" customHeight="1" x14ac:dyDescent="0.25">
      <c r="A424" s="147"/>
      <c r="B424" s="47" t="s">
        <v>17</v>
      </c>
      <c r="C424" s="141"/>
      <c r="D424" s="11">
        <f>SUM(D337+D341+D345+D349+D353+D358+D362+D366+D370+D374+D378+D382+D386)</f>
        <v>46</v>
      </c>
      <c r="E424" s="11"/>
    </row>
    <row r="425" spans="1:5" s="42" customFormat="1" ht="15" customHeight="1" x14ac:dyDescent="0.25">
      <c r="A425" s="131" t="s">
        <v>128</v>
      </c>
      <c r="B425" s="132"/>
      <c r="C425" s="61" t="s">
        <v>23</v>
      </c>
      <c r="D425" s="10">
        <f>SUM(D426:D429)</f>
        <v>3937.6000000000004</v>
      </c>
      <c r="E425" s="10">
        <f>SUM(E426:E429)</f>
        <v>162.30000000000001</v>
      </c>
    </row>
    <row r="426" spans="1:5" s="42" customFormat="1" ht="12.75" customHeight="1" x14ac:dyDescent="0.25">
      <c r="A426" s="146"/>
      <c r="B426" s="84" t="s">
        <v>15</v>
      </c>
      <c r="C426" s="140"/>
      <c r="D426" s="11">
        <f>SUM(D35)</f>
        <v>29.9</v>
      </c>
      <c r="E426" s="11">
        <f>SUM(E35)</f>
        <v>23.5</v>
      </c>
    </row>
    <row r="427" spans="1:5" s="42" customFormat="1" ht="12.75" customHeight="1" x14ac:dyDescent="0.25">
      <c r="A427" s="146"/>
      <c r="B427" s="46" t="s">
        <v>24</v>
      </c>
      <c r="C427" s="140"/>
      <c r="D427" s="11">
        <f>SUM(D34)</f>
        <v>2627.8</v>
      </c>
      <c r="E427" s="11"/>
    </row>
    <row r="428" spans="1:5" s="42" customFormat="1" ht="12.95" customHeight="1" x14ac:dyDescent="0.25">
      <c r="A428" s="146"/>
      <c r="B428" s="46" t="s">
        <v>10</v>
      </c>
      <c r="C428" s="140"/>
      <c r="D428" s="11">
        <f>SUM(D36+D65+D73+D81+D91+D99+D109+D117+D125+D133+D141+D149+D157)</f>
        <v>1245.6000000000001</v>
      </c>
      <c r="E428" s="11">
        <f>SUM(E36+E65+E73+E81+E91+E99+E109+E117+E125+E133+E141+E149+E157)</f>
        <v>138.80000000000001</v>
      </c>
    </row>
    <row r="429" spans="1:5" s="42" customFormat="1" ht="12.95" customHeight="1" x14ac:dyDescent="0.25">
      <c r="A429" s="147"/>
      <c r="B429" s="47" t="s">
        <v>17</v>
      </c>
      <c r="C429" s="141"/>
      <c r="D429" s="11">
        <f>SUM(D66+D74+D82+D92+D100+D110+D118+D126+D134+D142+D150+D158)</f>
        <v>34.299999999999997</v>
      </c>
      <c r="E429" s="11"/>
    </row>
    <row r="430" spans="1:5" s="42" customFormat="1" ht="15" customHeight="1" x14ac:dyDescent="0.25">
      <c r="A430" s="132" t="s">
        <v>129</v>
      </c>
      <c r="B430" s="132"/>
      <c r="C430" s="61" t="s">
        <v>25</v>
      </c>
      <c r="D430" s="10">
        <f>SUM(D431:D439)</f>
        <v>10207.799999999999</v>
      </c>
      <c r="E430" s="10">
        <f>SUM(E431:E439)</f>
        <v>2588.5</v>
      </c>
    </row>
    <row r="431" spans="1:5" s="42" customFormat="1" ht="12.95" customHeight="1" x14ac:dyDescent="0.25">
      <c r="A431" s="99"/>
      <c r="B431" s="45" t="s">
        <v>14</v>
      </c>
      <c r="C431" s="144"/>
      <c r="D431" s="11">
        <f>SUM(D391+D38)</f>
        <v>346.5</v>
      </c>
      <c r="E431" s="11">
        <f>SUM(E391+E38)</f>
        <v>225.6</v>
      </c>
    </row>
    <row r="432" spans="1:5" s="42" customFormat="1" ht="12.95" customHeight="1" x14ac:dyDescent="0.25">
      <c r="A432" s="97"/>
      <c r="B432" s="46" t="s">
        <v>19</v>
      </c>
      <c r="C432" s="142"/>
      <c r="D432" s="60">
        <f>SUM(D393+D39)</f>
        <v>1484.3999999999999</v>
      </c>
      <c r="E432" s="60">
        <f>SUM(E393+E39)</f>
        <v>158.30000000000001</v>
      </c>
    </row>
    <row r="433" spans="1:5" s="42" customFormat="1" ht="12.95" customHeight="1" x14ac:dyDescent="0.25">
      <c r="A433" s="97"/>
      <c r="B433" s="53" t="s">
        <v>15</v>
      </c>
      <c r="C433" s="142"/>
      <c r="D433" s="11">
        <f>SUM(D394+D40)</f>
        <v>254.39999999999998</v>
      </c>
      <c r="E433" s="11">
        <f>SUM(E394+E40)</f>
        <v>240.6</v>
      </c>
    </row>
    <row r="434" spans="1:5" s="42" customFormat="1" ht="12.95" customHeight="1" x14ac:dyDescent="0.25">
      <c r="A434" s="97"/>
      <c r="B434" s="46" t="s">
        <v>21</v>
      </c>
      <c r="C434" s="142"/>
      <c r="D434" s="11">
        <f>SUM(D392)</f>
        <v>4.5999999999999996</v>
      </c>
      <c r="E434" s="11">
        <f>SUM(E392)</f>
        <v>4.5</v>
      </c>
    </row>
    <row r="435" spans="1:5" s="42" customFormat="1" ht="12.95" customHeight="1" x14ac:dyDescent="0.25">
      <c r="A435" s="97"/>
      <c r="B435" s="46" t="s">
        <v>149</v>
      </c>
      <c r="C435" s="142"/>
      <c r="D435" s="11">
        <f>SUM(D41)</f>
        <v>65.900000000000006</v>
      </c>
      <c r="E435" s="11">
        <f>SUM(E41)</f>
        <v>1.2</v>
      </c>
    </row>
    <row r="436" spans="1:5" s="42" customFormat="1" ht="12.95" customHeight="1" x14ac:dyDescent="0.25">
      <c r="A436" s="97"/>
      <c r="B436" s="46" t="s">
        <v>151</v>
      </c>
      <c r="C436" s="142"/>
      <c r="D436" s="11">
        <f>SUM(D42)</f>
        <v>71.099999999999994</v>
      </c>
      <c r="E436" s="11"/>
    </row>
    <row r="437" spans="1:5" s="42" customFormat="1" ht="12.95" customHeight="1" x14ac:dyDescent="0.25">
      <c r="A437" s="97"/>
      <c r="B437" s="46" t="s">
        <v>10</v>
      </c>
      <c r="C437" s="142"/>
      <c r="D437" s="11">
        <f>SUM(D43+D68+D76+D84+D94+D102+D112+D120+D128+D136+D144+D152+D160+D395)</f>
        <v>4093.7</v>
      </c>
      <c r="E437" s="11">
        <f>SUM(E43+E68+E76+E84+E94+E102+E112+E120+E128+E136+E144+E152+E160+E395)</f>
        <v>1883.6</v>
      </c>
    </row>
    <row r="438" spans="1:5" s="42" customFormat="1" ht="12.75" customHeight="1" x14ac:dyDescent="0.25">
      <c r="A438" s="97"/>
      <c r="B438" s="46" t="s">
        <v>26</v>
      </c>
      <c r="C438" s="142"/>
      <c r="D438" s="15">
        <f>SUM(D44)</f>
        <v>3520.8</v>
      </c>
      <c r="E438" s="15"/>
    </row>
    <row r="439" spans="1:5" s="42" customFormat="1" ht="12.95" customHeight="1" x14ac:dyDescent="0.25">
      <c r="A439" s="98"/>
      <c r="B439" s="47" t="s">
        <v>17</v>
      </c>
      <c r="C439" s="145"/>
      <c r="D439" s="15">
        <f>SUM(D396)</f>
        <v>366.4</v>
      </c>
      <c r="E439" s="15">
        <f>SUM(E396)</f>
        <v>74.7</v>
      </c>
    </row>
    <row r="440" spans="1:5" s="42" customFormat="1" ht="15" customHeight="1" x14ac:dyDescent="0.25">
      <c r="A440" s="132" t="s">
        <v>130</v>
      </c>
      <c r="B440" s="132"/>
      <c r="C440" s="61" t="s">
        <v>27</v>
      </c>
      <c r="D440" s="10">
        <f>SUM(D441:D445)</f>
        <v>571.09999999999991</v>
      </c>
      <c r="E440" s="10">
        <f>SUM(E441:E445)</f>
        <v>353.79999999999995</v>
      </c>
    </row>
    <row r="441" spans="1:5" s="42" customFormat="1" ht="12.95" customHeight="1" x14ac:dyDescent="0.25">
      <c r="A441" s="99"/>
      <c r="B441" s="45" t="s">
        <v>14</v>
      </c>
      <c r="C441" s="144"/>
      <c r="D441" s="11">
        <f>SUM(D46)</f>
        <v>0.9</v>
      </c>
      <c r="E441" s="11"/>
    </row>
    <row r="442" spans="1:5" s="42" customFormat="1" ht="12.95" customHeight="1" x14ac:dyDescent="0.25">
      <c r="A442" s="97"/>
      <c r="B442" s="53" t="s">
        <v>15</v>
      </c>
      <c r="C442" s="142"/>
      <c r="D442" s="11">
        <f>SUM(D399+D47)</f>
        <v>462.9</v>
      </c>
      <c r="E442" s="11">
        <f>SUM(E399+E47)</f>
        <v>353.79999999999995</v>
      </c>
    </row>
    <row r="443" spans="1:5" s="42" customFormat="1" ht="12.95" customHeight="1" x14ac:dyDescent="0.25">
      <c r="A443" s="97"/>
      <c r="B443" s="46" t="s">
        <v>19</v>
      </c>
      <c r="C443" s="142"/>
      <c r="D443" s="11">
        <f>SUM(D48)</f>
        <v>29.4</v>
      </c>
      <c r="E443" s="11"/>
    </row>
    <row r="444" spans="1:5" s="42" customFormat="1" ht="12.95" customHeight="1" x14ac:dyDescent="0.25">
      <c r="A444" s="97"/>
      <c r="B444" s="46" t="s">
        <v>10</v>
      </c>
      <c r="C444" s="142"/>
      <c r="D444" s="11">
        <f>SUM(D400+D49)</f>
        <v>44.5</v>
      </c>
      <c r="E444" s="11"/>
    </row>
    <row r="445" spans="1:5" s="42" customFormat="1" ht="12.95" customHeight="1" x14ac:dyDescent="0.25">
      <c r="A445" s="98"/>
      <c r="B445" s="47" t="s">
        <v>28</v>
      </c>
      <c r="C445" s="145"/>
      <c r="D445" s="15">
        <f>SUM(D50)</f>
        <v>33.4</v>
      </c>
      <c r="E445" s="15"/>
    </row>
    <row r="446" spans="1:5" s="42" customFormat="1" ht="15" customHeight="1" x14ac:dyDescent="0.25">
      <c r="A446" s="131" t="s">
        <v>131</v>
      </c>
      <c r="B446" s="132"/>
      <c r="C446" s="61" t="s">
        <v>29</v>
      </c>
      <c r="D446" s="10">
        <f>SUM(D447:D449)</f>
        <v>1511.9999999999998</v>
      </c>
      <c r="E446" s="80">
        <f>SUM(E447:E449)</f>
        <v>0</v>
      </c>
    </row>
    <row r="447" spans="1:5" s="42" customFormat="1" ht="12.95" customHeight="1" x14ac:dyDescent="0.25">
      <c r="A447" s="97"/>
      <c r="B447" s="45" t="s">
        <v>10</v>
      </c>
      <c r="C447" s="140"/>
      <c r="D447" s="13">
        <f>SUM(D52+D162)</f>
        <v>1259.8</v>
      </c>
      <c r="E447" s="13"/>
    </row>
    <row r="448" spans="1:5" s="42" customFormat="1" ht="12.95" customHeight="1" x14ac:dyDescent="0.25">
      <c r="A448" s="97"/>
      <c r="B448" s="46" t="s">
        <v>19</v>
      </c>
      <c r="C448" s="140"/>
      <c r="D448" s="13">
        <f>SUM(D53)</f>
        <v>68.599999999999994</v>
      </c>
      <c r="E448" s="13"/>
    </row>
    <row r="449" spans="1:5" s="42" customFormat="1" ht="12.95" customHeight="1" x14ac:dyDescent="0.25">
      <c r="A449" s="98"/>
      <c r="B449" s="47" t="s">
        <v>28</v>
      </c>
      <c r="C449" s="141"/>
      <c r="D449" s="13">
        <f>SUM(D54)</f>
        <v>183.6</v>
      </c>
      <c r="E449" s="13"/>
    </row>
    <row r="450" spans="1:5" s="42" customFormat="1" ht="15" customHeight="1" x14ac:dyDescent="0.25">
      <c r="A450" s="132" t="s">
        <v>132</v>
      </c>
      <c r="B450" s="132"/>
      <c r="C450" s="61" t="s">
        <v>30</v>
      </c>
      <c r="D450" s="10">
        <f>SUM(D451:D455)</f>
        <v>2115.3000000000002</v>
      </c>
      <c r="E450" s="80">
        <f>SUM(E451:E455)</f>
        <v>0</v>
      </c>
    </row>
    <row r="451" spans="1:5" s="42" customFormat="1" ht="12.95" customHeight="1" x14ac:dyDescent="0.25">
      <c r="A451" s="99"/>
      <c r="B451" s="45" t="s">
        <v>14</v>
      </c>
      <c r="C451" s="144"/>
      <c r="D451" s="11">
        <f>SUM(D56)</f>
        <v>425.9</v>
      </c>
      <c r="E451" s="11"/>
    </row>
    <row r="452" spans="1:5" s="42" customFormat="1" ht="12.95" customHeight="1" x14ac:dyDescent="0.25">
      <c r="A452" s="97"/>
      <c r="B452" s="53" t="s">
        <v>15</v>
      </c>
      <c r="C452" s="142"/>
      <c r="D452" s="11">
        <f t="shared" ref="D452" si="81">SUM(D57)</f>
        <v>453</v>
      </c>
      <c r="E452" s="11"/>
    </row>
    <row r="453" spans="1:5" s="42" customFormat="1" ht="12.95" customHeight="1" x14ac:dyDescent="0.25">
      <c r="A453" s="97"/>
      <c r="B453" s="46" t="s">
        <v>150</v>
      </c>
      <c r="C453" s="142"/>
      <c r="D453" s="11">
        <f t="shared" ref="D453" si="82">SUM(D58)</f>
        <v>656</v>
      </c>
      <c r="E453" s="11"/>
    </row>
    <row r="454" spans="1:5" s="42" customFormat="1" ht="12.95" customHeight="1" x14ac:dyDescent="0.25">
      <c r="A454" s="97"/>
      <c r="B454" s="46" t="s">
        <v>21</v>
      </c>
      <c r="C454" s="142"/>
      <c r="D454" s="11">
        <f t="shared" ref="D454" si="83">SUM(D59)</f>
        <v>75.099999999999994</v>
      </c>
      <c r="E454" s="11"/>
    </row>
    <row r="455" spans="1:5" s="42" customFormat="1" ht="12.95" customHeight="1" x14ac:dyDescent="0.25">
      <c r="A455" s="98"/>
      <c r="B455" s="47" t="s">
        <v>10</v>
      </c>
      <c r="C455" s="145"/>
      <c r="D455" s="11">
        <f t="shared" ref="D455" si="84">SUM(D60)</f>
        <v>505.3</v>
      </c>
      <c r="E455" s="11"/>
    </row>
    <row r="456" spans="1:5" ht="15" customHeight="1" x14ac:dyDescent="0.25">
      <c r="A456" s="133" t="s">
        <v>133</v>
      </c>
      <c r="B456" s="134"/>
      <c r="C456" s="133"/>
      <c r="D456" s="133"/>
      <c r="E456" s="133"/>
    </row>
    <row r="457" spans="1:5" ht="15" customHeight="1" x14ac:dyDescent="0.25"/>
    <row r="458" spans="1:5" ht="15" customHeight="1" x14ac:dyDescent="0.25"/>
  </sheetData>
  <mergeCells count="130">
    <mergeCell ref="A446:B446"/>
    <mergeCell ref="A450:B450"/>
    <mergeCell ref="A456:E456"/>
    <mergeCell ref="A401:B401"/>
    <mergeCell ref="A402:B402"/>
    <mergeCell ref="A410:B410"/>
    <mergeCell ref="A419:B419"/>
    <mergeCell ref="A425:B425"/>
    <mergeCell ref="A430:B430"/>
    <mergeCell ref="C403:C409"/>
    <mergeCell ref="C412:C418"/>
    <mergeCell ref="C420:C424"/>
    <mergeCell ref="C426:C429"/>
    <mergeCell ref="C431:C439"/>
    <mergeCell ref="C441:C445"/>
    <mergeCell ref="C447:C449"/>
    <mergeCell ref="C451:C455"/>
    <mergeCell ref="A403:A409"/>
    <mergeCell ref="A412:A418"/>
    <mergeCell ref="A420:A424"/>
    <mergeCell ref="A426:A429"/>
    <mergeCell ref="A431:A439"/>
    <mergeCell ref="A441:A445"/>
    <mergeCell ref="A440:B440"/>
    <mergeCell ref="A383:A386"/>
    <mergeCell ref="C385:C386"/>
    <mergeCell ref="A387:A396"/>
    <mergeCell ref="C391:C396"/>
    <mergeCell ref="A397:A400"/>
    <mergeCell ref="C399:C400"/>
    <mergeCell ref="A371:A374"/>
    <mergeCell ref="C373:C374"/>
    <mergeCell ref="A375:A378"/>
    <mergeCell ref="C377:C378"/>
    <mergeCell ref="A379:A382"/>
    <mergeCell ref="C381:C382"/>
    <mergeCell ref="C361:C362"/>
    <mergeCell ref="A363:A366"/>
    <mergeCell ref="C365:C366"/>
    <mergeCell ref="A367:A370"/>
    <mergeCell ref="C369:C370"/>
    <mergeCell ref="A359:A362"/>
    <mergeCell ref="A346:A349"/>
    <mergeCell ref="C348:C349"/>
    <mergeCell ref="A350:A353"/>
    <mergeCell ref="C352:C353"/>
    <mergeCell ref="A354:A358"/>
    <mergeCell ref="C356:C358"/>
    <mergeCell ref="A333:A337"/>
    <mergeCell ref="C335:C337"/>
    <mergeCell ref="A338:A341"/>
    <mergeCell ref="C340:C341"/>
    <mergeCell ref="A342:A345"/>
    <mergeCell ref="C344:C345"/>
    <mergeCell ref="A321:A327"/>
    <mergeCell ref="C324:C325"/>
    <mergeCell ref="A328:A332"/>
    <mergeCell ref="C330:C332"/>
    <mergeCell ref="A294:A303"/>
    <mergeCell ref="A304:A312"/>
    <mergeCell ref="A313:A320"/>
    <mergeCell ref="C298:C303"/>
    <mergeCell ref="A268:A276"/>
    <mergeCell ref="C272:C276"/>
    <mergeCell ref="A277:A283"/>
    <mergeCell ref="C281:C283"/>
    <mergeCell ref="A284:A293"/>
    <mergeCell ref="C288:C293"/>
    <mergeCell ref="C317:C320"/>
    <mergeCell ref="C308:C312"/>
    <mergeCell ref="A222:A230"/>
    <mergeCell ref="A176:A184"/>
    <mergeCell ref="C180:C184"/>
    <mergeCell ref="A259:A267"/>
    <mergeCell ref="C263:C267"/>
    <mergeCell ref="C245:C249"/>
    <mergeCell ref="A250:A258"/>
    <mergeCell ref="C254:C258"/>
    <mergeCell ref="A241:A249"/>
    <mergeCell ref="C226:C230"/>
    <mergeCell ref="A231:A240"/>
    <mergeCell ref="C236:C240"/>
    <mergeCell ref="A137:A144"/>
    <mergeCell ref="C141:C142"/>
    <mergeCell ref="A145:A152"/>
    <mergeCell ref="C149:C150"/>
    <mergeCell ref="C157:C158"/>
    <mergeCell ref="A213:A221"/>
    <mergeCell ref="C217:C221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5"/>
    <mergeCell ref="C171:C175"/>
    <mergeCell ref="A185:A194"/>
    <mergeCell ref="C190:C194"/>
    <mergeCell ref="A195:A203"/>
    <mergeCell ref="C200:C203"/>
    <mergeCell ref="C209:C212"/>
    <mergeCell ref="A204:A212"/>
    <mergeCell ref="A153:A162"/>
    <mergeCell ref="C24:C27"/>
    <mergeCell ref="A447:A449"/>
    <mergeCell ref="A451:A455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2023-12-06T05:52:59Z</dcterms:modified>
</cp:coreProperties>
</file>