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8800" windowHeight="121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5" i="1" l="1"/>
  <c r="E451" i="1"/>
  <c r="D451" i="1"/>
  <c r="D342" i="1"/>
  <c r="E342" i="1"/>
  <c r="D236" i="1"/>
  <c r="E236" i="1"/>
  <c r="D215" i="1"/>
  <c r="E215" i="1"/>
  <c r="D174" i="1"/>
  <c r="E174" i="1"/>
  <c r="D475" i="1"/>
  <c r="E456" i="1" l="1"/>
  <c r="D456" i="1"/>
  <c r="D455" i="1" l="1"/>
  <c r="D452" i="1" l="1"/>
  <c r="D465" i="1"/>
  <c r="E465" i="1"/>
  <c r="D457" i="1"/>
  <c r="E457" i="1"/>
  <c r="E454" i="1"/>
  <c r="D454" i="1"/>
  <c r="E159" i="1"/>
  <c r="D159" i="1"/>
  <c r="E149" i="1"/>
  <c r="D149" i="1"/>
  <c r="E107" i="1"/>
  <c r="D107" i="1"/>
  <c r="D81" i="1"/>
  <c r="E81" i="1"/>
  <c r="D478" i="1" l="1"/>
  <c r="E453" i="1" l="1"/>
  <c r="D453" i="1"/>
  <c r="E455" i="1" l="1"/>
  <c r="D204" i="1"/>
  <c r="E204" i="1"/>
  <c r="D497" i="1" l="1"/>
  <c r="D476" i="1"/>
  <c r="E476" i="1"/>
  <c r="E463" i="1" l="1"/>
  <c r="D463" i="1"/>
  <c r="D445" i="1" l="1"/>
  <c r="D446" i="1" l="1"/>
  <c r="D458" i="1" l="1"/>
  <c r="E458" i="1"/>
  <c r="D459" i="1" l="1"/>
  <c r="D450" i="1"/>
  <c r="D449" i="1" l="1"/>
  <c r="D326" i="1"/>
  <c r="E326" i="1"/>
  <c r="D444" i="1"/>
  <c r="E444" i="1"/>
  <c r="D447" i="1"/>
  <c r="D448" i="1"/>
  <c r="E446" i="1"/>
  <c r="D443" i="1"/>
  <c r="E443" i="1"/>
  <c r="D442" i="1"/>
  <c r="D166" i="1"/>
  <c r="D441" i="1" l="1"/>
  <c r="D466" i="1"/>
  <c r="D464" i="1"/>
  <c r="D462" i="1"/>
  <c r="D461" i="1"/>
  <c r="D471" i="1"/>
  <c r="D470" i="1"/>
  <c r="E470" i="1"/>
  <c r="D469" i="1"/>
  <c r="D468" i="1"/>
  <c r="D460" i="1" l="1"/>
  <c r="D467" i="1"/>
  <c r="D480" i="1"/>
  <c r="D481" i="1"/>
  <c r="D477" i="1"/>
  <c r="D474" i="1"/>
  <c r="D473" i="1"/>
  <c r="D494" i="1" l="1"/>
  <c r="D495" i="1"/>
  <c r="D496" i="1"/>
  <c r="D498" i="1"/>
  <c r="D493" i="1"/>
  <c r="D490" i="1"/>
  <c r="D491" i="1"/>
  <c r="D489" i="1"/>
  <c r="D487" i="1"/>
  <c r="D486" i="1"/>
  <c r="D485" i="1"/>
  <c r="D484" i="1"/>
  <c r="D483" i="1"/>
  <c r="E483" i="1"/>
  <c r="D492" i="1" l="1"/>
  <c r="D488" i="1"/>
  <c r="D482" i="1"/>
  <c r="E334" i="1" l="1"/>
  <c r="E479" i="1" l="1"/>
  <c r="E437" i="1" l="1"/>
  <c r="E436" i="1" s="1"/>
  <c r="E428" i="1"/>
  <c r="E426" i="1"/>
  <c r="E416" i="1"/>
  <c r="E415" i="1" s="1"/>
  <c r="E421" i="1"/>
  <c r="E420" i="1" s="1"/>
  <c r="E411" i="1"/>
  <c r="E410" i="1" s="1"/>
  <c r="E406" i="1"/>
  <c r="E405" i="1" s="1"/>
  <c r="E401" i="1"/>
  <c r="E400" i="1" s="1"/>
  <c r="E396" i="1"/>
  <c r="E395" i="1" s="1"/>
  <c r="E391" i="1"/>
  <c r="E390" i="1" s="1"/>
  <c r="E386" i="1"/>
  <c r="E385" i="1" s="1"/>
  <c r="E381" i="1"/>
  <c r="E380" i="1" s="1"/>
  <c r="E376" i="1"/>
  <c r="E375" i="1" s="1"/>
  <c r="E371" i="1"/>
  <c r="E370" i="1" s="1"/>
  <c r="E366" i="1"/>
  <c r="E365" i="1" s="1"/>
  <c r="E360" i="1"/>
  <c r="E359" i="1" s="1"/>
  <c r="E355" i="1"/>
  <c r="E354" i="1" s="1"/>
  <c r="E351" i="1"/>
  <c r="E350" i="1" s="1"/>
  <c r="E348" i="1"/>
  <c r="E316" i="1"/>
  <c r="E306" i="1"/>
  <c r="E298" i="1"/>
  <c r="E332" i="1"/>
  <c r="E324" i="1"/>
  <c r="E314" i="1"/>
  <c r="E304" i="1"/>
  <c r="E296" i="1"/>
  <c r="E288" i="1"/>
  <c r="E278" i="1"/>
  <c r="E286" i="1"/>
  <c r="E276" i="1"/>
  <c r="E268" i="1"/>
  <c r="E257" i="1"/>
  <c r="E266" i="1"/>
  <c r="E255" i="1"/>
  <c r="E247" i="1"/>
  <c r="E245" i="1"/>
  <c r="E234" i="1"/>
  <c r="E226" i="1"/>
  <c r="E224" i="1"/>
  <c r="E213" i="1"/>
  <c r="E212" i="1" s="1"/>
  <c r="E202" i="1"/>
  <c r="E195" i="1"/>
  <c r="E193" i="1"/>
  <c r="E254" i="1" l="1"/>
  <c r="E233" i="1"/>
  <c r="E265" i="1"/>
  <c r="E341" i="1"/>
  <c r="E425" i="1"/>
  <c r="E192" i="1"/>
  <c r="E285" i="1"/>
  <c r="E201" i="1"/>
  <c r="E223" i="1"/>
  <c r="E244" i="1"/>
  <c r="E275" i="1"/>
  <c r="E185" i="1"/>
  <c r="E183" i="1"/>
  <c r="E172" i="1"/>
  <c r="E167" i="1"/>
  <c r="E164" i="1"/>
  <c r="E161" i="1"/>
  <c r="E157" i="1"/>
  <c r="E154" i="1"/>
  <c r="E151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5" i="1"/>
  <c r="E104" i="1" s="1"/>
  <c r="E102" i="1"/>
  <c r="E99" i="1"/>
  <c r="E97" i="1"/>
  <c r="E94" i="1"/>
  <c r="E91" i="1"/>
  <c r="E89" i="1"/>
  <c r="E86" i="1"/>
  <c r="E83" i="1"/>
  <c r="E79" i="1"/>
  <c r="E76" i="1"/>
  <c r="E73" i="1"/>
  <c r="E71" i="1"/>
  <c r="E68" i="1"/>
  <c r="E63" i="1"/>
  <c r="E65" i="1"/>
  <c r="E55" i="1"/>
  <c r="E51" i="1"/>
  <c r="E45" i="1"/>
  <c r="E37" i="1"/>
  <c r="E33" i="1"/>
  <c r="E28" i="1"/>
  <c r="E22" i="1"/>
  <c r="E15" i="1"/>
  <c r="E12" i="1"/>
  <c r="E11" i="1" s="1"/>
  <c r="E492" i="1"/>
  <c r="E488" i="1"/>
  <c r="E484" i="1"/>
  <c r="E481" i="1"/>
  <c r="E480" i="1"/>
  <c r="E477" i="1"/>
  <c r="E474" i="1"/>
  <c r="E473" i="1"/>
  <c r="E468" i="1"/>
  <c r="E464" i="1"/>
  <c r="E461" i="1"/>
  <c r="D426" i="1"/>
  <c r="D348" i="1"/>
  <c r="E331" i="1"/>
  <c r="E323" i="1" s="1"/>
  <c r="E313" i="1" s="1"/>
  <c r="D332" i="1"/>
  <c r="D324" i="1"/>
  <c r="D323" i="1" s="1"/>
  <c r="D314" i="1"/>
  <c r="D304" i="1"/>
  <c r="D296" i="1"/>
  <c r="D286" i="1"/>
  <c r="D276" i="1"/>
  <c r="D266" i="1"/>
  <c r="D255" i="1"/>
  <c r="D245" i="1"/>
  <c r="D234" i="1"/>
  <c r="D224" i="1"/>
  <c r="D213" i="1"/>
  <c r="D212" i="1" s="1"/>
  <c r="D202" i="1"/>
  <c r="D193" i="1"/>
  <c r="D183" i="1"/>
  <c r="D172" i="1"/>
  <c r="E166" i="1"/>
  <c r="D164" i="1"/>
  <c r="D157" i="1"/>
  <c r="D154" i="1"/>
  <c r="D147" i="1"/>
  <c r="D144" i="1"/>
  <c r="D139" i="1"/>
  <c r="D136" i="1"/>
  <c r="D131" i="1"/>
  <c r="D128" i="1"/>
  <c r="D123" i="1"/>
  <c r="D120" i="1"/>
  <c r="D115" i="1"/>
  <c r="D112" i="1"/>
  <c r="D105" i="1"/>
  <c r="D102" i="1"/>
  <c r="D97" i="1"/>
  <c r="D94" i="1"/>
  <c r="D89" i="1"/>
  <c r="D86" i="1"/>
  <c r="D79" i="1"/>
  <c r="D76" i="1"/>
  <c r="D71" i="1"/>
  <c r="D68" i="1"/>
  <c r="D63" i="1"/>
  <c r="D12" i="1"/>
  <c r="D11" i="1" s="1"/>
  <c r="E156" i="1" l="1"/>
  <c r="E78" i="1"/>
  <c r="E146" i="1"/>
  <c r="E114" i="1"/>
  <c r="E62" i="1"/>
  <c r="E88" i="1"/>
  <c r="E122" i="1"/>
  <c r="E70" i="1"/>
  <c r="E138" i="1"/>
  <c r="E96" i="1"/>
  <c r="E130" i="1"/>
  <c r="E14" i="1"/>
  <c r="D334" i="1"/>
  <c r="D331" i="1" s="1"/>
  <c r="D479" i="1"/>
  <c r="D416" i="1"/>
  <c r="D415" i="1" s="1"/>
  <c r="D421" i="1"/>
  <c r="D420" i="1" s="1"/>
  <c r="E472" i="1"/>
  <c r="E171" i="1"/>
  <c r="D411" i="1"/>
  <c r="D410" i="1" s="1"/>
  <c r="D437" i="1"/>
  <c r="D436" i="1" s="1"/>
  <c r="D428" i="1"/>
  <c r="D425" i="1" s="1"/>
  <c r="D371" i="1"/>
  <c r="D370" i="1" s="1"/>
  <c r="D376" i="1"/>
  <c r="D375" i="1" s="1"/>
  <c r="D381" i="1"/>
  <c r="D380" i="1" s="1"/>
  <c r="D396" i="1"/>
  <c r="D395" i="1" s="1"/>
  <c r="D401" i="1"/>
  <c r="D400" i="1" s="1"/>
  <c r="E482" i="1"/>
  <c r="D406" i="1"/>
  <c r="D405" i="1" s="1"/>
  <c r="D386" i="1"/>
  <c r="D385" i="1" s="1"/>
  <c r="D391" i="1"/>
  <c r="D390" i="1" s="1"/>
  <c r="D366" i="1"/>
  <c r="D365" i="1" s="1"/>
  <c r="D355" i="1"/>
  <c r="D354" i="1" s="1"/>
  <c r="D360" i="1"/>
  <c r="D359" i="1" s="1"/>
  <c r="D341" i="1"/>
  <c r="D351" i="1"/>
  <c r="D350" i="1" s="1"/>
  <c r="D306" i="1"/>
  <c r="D303" i="1" s="1"/>
  <c r="D316" i="1"/>
  <c r="D313" i="1" s="1"/>
  <c r="E182" i="1"/>
  <c r="E467" i="1"/>
  <c r="E303" i="1"/>
  <c r="E295" i="1" s="1"/>
  <c r="D298" i="1"/>
  <c r="D295" i="1" s="1"/>
  <c r="D278" i="1"/>
  <c r="D275" i="1" s="1"/>
  <c r="D288" i="1"/>
  <c r="D285" i="1" s="1"/>
  <c r="D257" i="1"/>
  <c r="D254" i="1" s="1"/>
  <c r="D268" i="1"/>
  <c r="D265" i="1" s="1"/>
  <c r="D247" i="1"/>
  <c r="D244" i="1" s="1"/>
  <c r="D233" i="1"/>
  <c r="D226" i="1"/>
  <c r="D223" i="1" s="1"/>
  <c r="D201" i="1"/>
  <c r="D185" i="1"/>
  <c r="D182" i="1" s="1"/>
  <c r="D195" i="1"/>
  <c r="D192" i="1" s="1"/>
  <c r="D167" i="1"/>
  <c r="D171" i="1"/>
  <c r="D161" i="1"/>
  <c r="D156" i="1" s="1"/>
  <c r="D151" i="1"/>
  <c r="D146" i="1" s="1"/>
  <c r="D141" i="1"/>
  <c r="D138" i="1" s="1"/>
  <c r="D133" i="1"/>
  <c r="D130" i="1" s="1"/>
  <c r="D125" i="1"/>
  <c r="D122" i="1" s="1"/>
  <c r="D117" i="1"/>
  <c r="D114" i="1" s="1"/>
  <c r="D109" i="1"/>
  <c r="D104" i="1" s="1"/>
  <c r="D99" i="1"/>
  <c r="D96" i="1" s="1"/>
  <c r="D83" i="1"/>
  <c r="D78" i="1" s="1"/>
  <c r="D91" i="1"/>
  <c r="D88" i="1" s="1"/>
  <c r="D65" i="1"/>
  <c r="D62" i="1" s="1"/>
  <c r="D73" i="1"/>
  <c r="D70" i="1" s="1"/>
  <c r="D51" i="1"/>
  <c r="D55" i="1"/>
  <c r="E449" i="1"/>
  <c r="D45" i="1"/>
  <c r="D37" i="1"/>
  <c r="D33" i="1"/>
  <c r="D28" i="1"/>
  <c r="D22" i="1"/>
  <c r="D15" i="1"/>
  <c r="E441" i="1"/>
  <c r="E460" i="1"/>
  <c r="D14" i="1" l="1"/>
  <c r="D472" i="1"/>
  <c r="D440" i="1" s="1"/>
  <c r="E440" i="1"/>
</calcChain>
</file>

<file path=xl/sharedStrings.xml><?xml version="1.0" encoding="utf-8"?>
<sst xmlns="http://schemas.openxmlformats.org/spreadsheetml/2006/main" count="666" uniqueCount="158">
  <si>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</si>
  <si>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</si>
  <si>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</si>
  <si>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</si>
  <si>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</si>
  <si>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</si>
  <si>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</si>
  <si>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</si>
  <si>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</si>
  <si>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</si>
  <si>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</si>
  <si>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</si>
  <si>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</si>
  <si>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</si>
  <si>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</si>
  <si>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</si>
  <si>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</si>
  <si>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</si>
  <si>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</si>
  <si>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</si>
  <si>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</si>
  <si>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</si>
  <si>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</si>
  <si>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</si>
  <si>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</si>
  <si>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</si>
  <si>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</si>
  <si>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</si>
  <si>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</si>
  <si>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</si>
  <si>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</si>
  <si>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</si>
  <si>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</si>
  <si>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</si>
  <si>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</si>
  <si>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</si>
  <si>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</si>
  <si>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</si>
  <si>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</si>
  <si>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</si>
  <si>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</si>
  <si>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</si>
  <si>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</si>
  <si>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</si>
  <si>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</si>
  <si>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</si>
  <si>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</si>
  <si>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</si>
  <si>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</si>
  <si>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</si>
  <si>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</si>
  <si>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</si>
  <si>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</si>
  <si>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</si>
  <si>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</si>
  <si>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</si>
  <si>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</si>
  <si>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</si>
  <si>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</si>
  <si>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</si>
  <si>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</si>
  <si>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</si>
  <si>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</si>
  <si>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</si>
  <si>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</si>
  <si>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</si>
  <si>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</si>
  <si>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</si>
  <si>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</si>
  <si>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</si>
  <si>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</si>
  <si>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</si>
  <si>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</si>
  <si>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</si>
  <si>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</si>
  <si>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</si>
  <si>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</si>
  <si>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</si>
  <si>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</si>
  <si>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</si>
  <si>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</si>
  <si>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</si>
  <si>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</si>
  <si>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</si>
  <si>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</si>
  <si>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</si>
  <si>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</si>
  <si>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</si>
  <si>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</si>
  <si>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</si>
  <si>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</si>
  <si>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</si>
  <si>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</si>
  <si>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</si>
  <si>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</si>
  <si>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</si>
  <si>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</si>
  <si>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</si>
  <si>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</si>
  <si>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</si>
  <si>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</si>
  <si>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</si>
  <si>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</si>
  <si>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</si>
  <si>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</si>
  <si>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</si>
  <si>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</si>
  <si>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</si>
  <si>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</si>
  <si>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</si>
  <si>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</si>
  <si>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</si>
  <si>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</si>
  <si>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</si>
  <si>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</si>
  <si>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</si>
  <si>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</si>
  <si>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</si>
  <si>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</si>
  <si>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</si>
  <si>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</si>
  <si>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</si>
  <si>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</si>
  <si>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</si>
  <si>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</si>
  <si>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</si>
  <si>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</si>
  <si>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</si>
  <si>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</si>
  <si>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</si>
  <si>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</si>
  <si>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</si>
  <si>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</si>
  <si>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</si>
  <si>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</si>
  <si>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</si>
  <si>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</si>
  <si>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</si>
  <si>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</si>
  <si>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</si>
  <si>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</si>
  <si>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</si>
  <si>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</si>
  <si>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</si>
  <si>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</si>
  <si>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</si>
  <si>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</si>
  <si>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</si>
  <si>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</si>
  <si>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</si>
  <si>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</si>
  <si>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</si>
  <si>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</si>
  <si>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</si>
  <si>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Naujamiesčio mokykla, iš viso</t>
  </si>
  <si>
    <t xml:space="preserve">                                                                                         </t>
  </si>
  <si>
    <t>2022 m.gruodžio 15 d. sprendimu Nr. T-</t>
  </si>
  <si>
    <t>Europos socialinio fondo agentūros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</si>
</sst>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1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horizontal="right" vertical="center"/>
    </xf>
    <xf numFmtId="0" fontId="9" fillId="2" borderId="23" xfId="2" applyNumberFormat="1" applyFont="1" applyFill="1" applyBorder="1" applyAlignment="1" applyProtection="1">
      <alignment horizontal="right" vertical="center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0"/>
  <sheetViews>
    <sheetView tabSelected="1" zoomScale="87" zoomScaleNormal="87" workbookViewId="0">
      <selection activeCell="J48" sqref="J48"/>
    </sheetView>
  </sheetViews>
  <sheetFormatPr defaultColWidth="8.7109375" defaultRowHeight="15" x14ac:dyDescent="0.25"/>
  <cols>
    <col min="1" max="1" width="4.85546875" style="2" customWidth="1"/>
    <col min="2" max="2" width="56.57031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156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123" t="s">
        <v>149</v>
      </c>
      <c r="B7" s="123"/>
      <c r="C7" s="123"/>
      <c r="D7" s="123"/>
      <c r="E7" s="123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6" t="s">
        <v>3</v>
      </c>
    </row>
    <row r="10" spans="1:5" ht="45.75" customHeight="1" x14ac:dyDescent="0.25">
      <c r="A10" s="64" t="s">
        <v>4</v>
      </c>
      <c r="B10" s="65" t="s">
        <v>5</v>
      </c>
      <c r="C10" s="64" t="s">
        <v>6</v>
      </c>
      <c r="D10" s="65" t="s">
        <v>150</v>
      </c>
      <c r="E10" s="4" t="s">
        <v>7</v>
      </c>
    </row>
    <row r="11" spans="1:5" s="51" customFormat="1" ht="18" customHeight="1" x14ac:dyDescent="0.25">
      <c r="A11" s="124" t="s">
        <v>8</v>
      </c>
      <c r="B11" s="24" t="s">
        <v>9</v>
      </c>
      <c r="C11" s="25"/>
      <c r="D11" s="26">
        <f>SUM(D12)</f>
        <v>117.9</v>
      </c>
      <c r="E11" s="26">
        <f>SUM(E12)</f>
        <v>112</v>
      </c>
    </row>
    <row r="12" spans="1:5" s="51" customFormat="1" ht="15" customHeight="1" x14ac:dyDescent="0.25">
      <c r="A12" s="125"/>
      <c r="B12" s="18" t="s">
        <v>138</v>
      </c>
      <c r="C12" s="17" t="s">
        <v>11</v>
      </c>
      <c r="D12" s="16">
        <f>SUM(D13)</f>
        <v>117.9</v>
      </c>
      <c r="E12" s="16">
        <f>SUM(E13)</f>
        <v>112</v>
      </c>
    </row>
    <row r="13" spans="1:5" s="51" customFormat="1" ht="12.75" customHeight="1" x14ac:dyDescent="0.25">
      <c r="A13" s="126"/>
      <c r="B13" s="52" t="s">
        <v>10</v>
      </c>
      <c r="C13" s="43"/>
      <c r="D13" s="53">
        <v>117.9</v>
      </c>
      <c r="E13" s="11">
        <v>112</v>
      </c>
    </row>
    <row r="14" spans="1:5" s="45" customFormat="1" ht="18" customHeight="1" x14ac:dyDescent="0.25">
      <c r="A14" s="107" t="s">
        <v>12</v>
      </c>
      <c r="B14" s="27" t="s">
        <v>13</v>
      </c>
      <c r="C14" s="28"/>
      <c r="D14" s="29">
        <f>SUM(D55+D51+D45+D37+D33+D28+D22+D15)</f>
        <v>25511.8</v>
      </c>
      <c r="E14" s="29">
        <f>SUM(E55+E51+E45+E37+E33+E28+E22+E15)</f>
        <v>5650</v>
      </c>
    </row>
    <row r="15" spans="1:5" s="45" customFormat="1" ht="15" customHeight="1" x14ac:dyDescent="0.25">
      <c r="A15" s="106"/>
      <c r="B15" s="18" t="s">
        <v>138</v>
      </c>
      <c r="C15" s="17" t="s">
        <v>11</v>
      </c>
      <c r="D15" s="16">
        <f>SUM(D16:D21)</f>
        <v>7493.2999999999993</v>
      </c>
      <c r="E15" s="16">
        <f>SUM(E16:E21)</f>
        <v>4978.3</v>
      </c>
    </row>
    <row r="16" spans="1:5" s="45" customFormat="1" ht="12.75" customHeight="1" x14ac:dyDescent="0.25">
      <c r="A16" s="105"/>
      <c r="B16" s="47" t="s">
        <v>14</v>
      </c>
      <c r="C16" s="19"/>
      <c r="D16" s="53">
        <v>20</v>
      </c>
      <c r="E16" s="11"/>
    </row>
    <row r="17" spans="1:5" s="45" customFormat="1" ht="12.75" customHeight="1" x14ac:dyDescent="0.25">
      <c r="A17" s="105"/>
      <c r="B17" s="48" t="s">
        <v>15</v>
      </c>
      <c r="C17" s="20"/>
      <c r="D17" s="53">
        <v>1930.9</v>
      </c>
      <c r="E17" s="11">
        <v>956.2</v>
      </c>
    </row>
    <row r="18" spans="1:5" s="45" customFormat="1" ht="12.75" customHeight="1" x14ac:dyDescent="0.25">
      <c r="A18" s="105"/>
      <c r="B18" s="48" t="s">
        <v>151</v>
      </c>
      <c r="C18" s="20"/>
      <c r="D18" s="53">
        <v>0.3</v>
      </c>
      <c r="E18" s="11"/>
    </row>
    <row r="19" spans="1:5" s="45" customFormat="1" ht="12.75" customHeight="1" x14ac:dyDescent="0.25">
      <c r="A19" s="105"/>
      <c r="B19" s="48" t="s">
        <v>16</v>
      </c>
      <c r="C19" s="20"/>
      <c r="D19" s="53">
        <v>112.2</v>
      </c>
      <c r="E19" s="11"/>
    </row>
    <row r="20" spans="1:5" s="45" customFormat="1" ht="12.95" customHeight="1" x14ac:dyDescent="0.25">
      <c r="A20" s="105"/>
      <c r="B20" s="48" t="s">
        <v>10</v>
      </c>
      <c r="C20" s="20"/>
      <c r="D20" s="53">
        <v>5397.4</v>
      </c>
      <c r="E20" s="11">
        <v>4022.1</v>
      </c>
    </row>
    <row r="21" spans="1:5" s="45" customFormat="1" ht="12.95" customHeight="1" x14ac:dyDescent="0.25">
      <c r="A21" s="105"/>
      <c r="B21" s="49" t="s">
        <v>17</v>
      </c>
      <c r="C21" s="20"/>
      <c r="D21" s="53">
        <v>32.5</v>
      </c>
      <c r="E21" s="11"/>
    </row>
    <row r="22" spans="1:5" s="45" customFormat="1" ht="30.75" customHeight="1" x14ac:dyDescent="0.25">
      <c r="A22" s="104"/>
      <c r="B22" s="22" t="s">
        <v>130</v>
      </c>
      <c r="C22" s="21" t="s">
        <v>18</v>
      </c>
      <c r="D22" s="23">
        <f>SUM(D23:D27)</f>
        <v>565.29999999999995</v>
      </c>
      <c r="E22" s="23">
        <f>SUM(E23:E27)</f>
        <v>4.2</v>
      </c>
    </row>
    <row r="23" spans="1:5" s="45" customFormat="1" ht="12.95" customHeight="1" x14ac:dyDescent="0.25">
      <c r="A23" s="105"/>
      <c r="B23" s="47" t="s">
        <v>14</v>
      </c>
      <c r="C23" s="127"/>
      <c r="D23" s="53">
        <v>134.80000000000001</v>
      </c>
      <c r="E23" s="54"/>
    </row>
    <row r="24" spans="1:5" s="45" customFormat="1" ht="12.95" customHeight="1" x14ac:dyDescent="0.25">
      <c r="A24" s="105"/>
      <c r="B24" s="48" t="s">
        <v>19</v>
      </c>
      <c r="C24" s="127"/>
      <c r="D24" s="53">
        <v>138.69999999999999</v>
      </c>
      <c r="E24" s="11">
        <v>4.2</v>
      </c>
    </row>
    <row r="25" spans="1:5" s="45" customFormat="1" ht="12.95" customHeight="1" x14ac:dyDescent="0.25">
      <c r="A25" s="105"/>
      <c r="B25" s="48" t="s">
        <v>21</v>
      </c>
      <c r="C25" s="127"/>
      <c r="D25" s="53">
        <v>0.9</v>
      </c>
      <c r="E25" s="11"/>
    </row>
    <row r="26" spans="1:5" s="45" customFormat="1" ht="12.95" customHeight="1" x14ac:dyDescent="0.25">
      <c r="A26" s="105"/>
      <c r="B26" s="48" t="s">
        <v>20</v>
      </c>
      <c r="C26" s="127"/>
      <c r="D26" s="53">
        <v>0</v>
      </c>
      <c r="E26" s="11"/>
    </row>
    <row r="27" spans="1:5" s="45" customFormat="1" ht="12.95" customHeight="1" x14ac:dyDescent="0.25">
      <c r="A27" s="105"/>
      <c r="B27" s="49" t="s">
        <v>10</v>
      </c>
      <c r="C27" s="127"/>
      <c r="D27" s="53">
        <v>290.89999999999998</v>
      </c>
      <c r="E27" s="11"/>
    </row>
    <row r="28" spans="1:5" s="45" customFormat="1" ht="15" customHeight="1" x14ac:dyDescent="0.25">
      <c r="A28" s="104"/>
      <c r="B28" s="37" t="s">
        <v>131</v>
      </c>
      <c r="C28" s="21" t="s">
        <v>22</v>
      </c>
      <c r="D28" s="44">
        <f>SUM(D29:D32)</f>
        <v>1284.0999999999999</v>
      </c>
      <c r="E28" s="23">
        <f>SUM(E29:E32)</f>
        <v>118.4</v>
      </c>
    </row>
    <row r="29" spans="1:5" s="45" customFormat="1" ht="12.95" customHeight="1" x14ac:dyDescent="0.25">
      <c r="A29" s="105"/>
      <c r="B29" s="47" t="s">
        <v>14</v>
      </c>
      <c r="C29" s="102"/>
      <c r="D29" s="11">
        <v>164.1</v>
      </c>
      <c r="E29" s="11">
        <v>12.4</v>
      </c>
    </row>
    <row r="30" spans="1:5" s="45" customFormat="1" ht="12.95" customHeight="1" x14ac:dyDescent="0.25">
      <c r="A30" s="105"/>
      <c r="B30" s="48" t="s">
        <v>21</v>
      </c>
      <c r="C30" s="102"/>
      <c r="D30" s="11">
        <v>28.8</v>
      </c>
      <c r="E30" s="11"/>
    </row>
    <row r="31" spans="1:5" s="45" customFormat="1" ht="12.95" customHeight="1" x14ac:dyDescent="0.25">
      <c r="A31" s="105"/>
      <c r="B31" s="48" t="s">
        <v>19</v>
      </c>
      <c r="C31" s="102"/>
      <c r="D31" s="11">
        <v>25.6</v>
      </c>
      <c r="E31" s="11">
        <v>0.5</v>
      </c>
    </row>
    <row r="32" spans="1:5" s="45" customFormat="1" ht="12.95" customHeight="1" x14ac:dyDescent="0.25">
      <c r="A32" s="105"/>
      <c r="B32" s="49" t="s">
        <v>10</v>
      </c>
      <c r="C32" s="102"/>
      <c r="D32" s="11">
        <v>1065.5999999999999</v>
      </c>
      <c r="E32" s="11">
        <v>105.5</v>
      </c>
    </row>
    <row r="33" spans="1:6" s="45" customFormat="1" ht="27" x14ac:dyDescent="0.25">
      <c r="A33" s="105"/>
      <c r="B33" s="33" t="s">
        <v>143</v>
      </c>
      <c r="C33" s="17" t="s">
        <v>23</v>
      </c>
      <c r="D33" s="23">
        <f>SUM(D34:D36)</f>
        <v>5204.5</v>
      </c>
      <c r="E33" s="23">
        <f>SUM(E34:E36)</f>
        <v>144.9</v>
      </c>
    </row>
    <row r="34" spans="1:6" s="45" customFormat="1" ht="12.95" customHeight="1" x14ac:dyDescent="0.25">
      <c r="A34" s="105"/>
      <c r="B34" s="48" t="s">
        <v>24</v>
      </c>
      <c r="C34" s="102"/>
      <c r="D34" s="11">
        <v>2636.9</v>
      </c>
      <c r="E34" s="11"/>
    </row>
    <row r="35" spans="1:6" s="45" customFormat="1" ht="12.95" customHeight="1" x14ac:dyDescent="0.25">
      <c r="A35" s="105"/>
      <c r="B35" s="55" t="s">
        <v>15</v>
      </c>
      <c r="C35" s="102"/>
      <c r="D35" s="11">
        <v>29.5</v>
      </c>
      <c r="E35" s="11">
        <v>22.2</v>
      </c>
    </row>
    <row r="36" spans="1:6" s="45" customFormat="1" ht="12.95" customHeight="1" x14ac:dyDescent="0.25">
      <c r="A36" s="105"/>
      <c r="B36" s="49" t="s">
        <v>10</v>
      </c>
      <c r="C36" s="102"/>
      <c r="D36" s="11">
        <v>2538.1</v>
      </c>
      <c r="E36" s="11">
        <v>122.7</v>
      </c>
    </row>
    <row r="37" spans="1:6" s="45" customFormat="1" ht="15" customHeight="1" x14ac:dyDescent="0.25">
      <c r="A37" s="105"/>
      <c r="B37" s="22" t="s">
        <v>133</v>
      </c>
      <c r="C37" s="17" t="s">
        <v>25</v>
      </c>
      <c r="D37" s="23">
        <f>SUM(D38:D44)</f>
        <v>5688.8</v>
      </c>
      <c r="E37" s="23">
        <f>SUM(E38:E44)</f>
        <v>398</v>
      </c>
    </row>
    <row r="38" spans="1:6" s="45" customFormat="1" ht="12.95" customHeight="1" x14ac:dyDescent="0.25">
      <c r="A38" s="105"/>
      <c r="B38" s="47" t="s">
        <v>14</v>
      </c>
      <c r="C38" s="128"/>
      <c r="D38" s="53">
        <v>140.9</v>
      </c>
      <c r="E38" s="11">
        <v>100</v>
      </c>
    </row>
    <row r="39" spans="1:6" s="45" customFormat="1" ht="12.95" customHeight="1" x14ac:dyDescent="0.25">
      <c r="A39" s="105"/>
      <c r="B39" s="48" t="s">
        <v>152</v>
      </c>
      <c r="C39" s="129"/>
      <c r="D39" s="53">
        <v>497.6</v>
      </c>
      <c r="E39" s="11">
        <v>1.4</v>
      </c>
    </row>
    <row r="40" spans="1:6" s="45" customFormat="1" ht="12.95" customHeight="1" x14ac:dyDescent="0.25">
      <c r="A40" s="105"/>
      <c r="B40" s="48" t="s">
        <v>151</v>
      </c>
      <c r="C40" s="129"/>
      <c r="D40" s="53">
        <v>20.5</v>
      </c>
      <c r="E40" s="11"/>
      <c r="F40" s="45" t="s">
        <v>155</v>
      </c>
    </row>
    <row r="41" spans="1:6" s="45" customFormat="1" ht="12.95" customHeight="1" x14ac:dyDescent="0.25">
      <c r="A41" s="105"/>
      <c r="B41" s="48" t="s">
        <v>19</v>
      </c>
      <c r="C41" s="129"/>
      <c r="D41" s="53">
        <v>399.9</v>
      </c>
      <c r="E41" s="11">
        <v>6.1</v>
      </c>
    </row>
    <row r="42" spans="1:6" s="45" customFormat="1" ht="12.95" customHeight="1" x14ac:dyDescent="0.25">
      <c r="A42" s="105"/>
      <c r="B42" s="55" t="s">
        <v>15</v>
      </c>
      <c r="C42" s="129"/>
      <c r="D42" s="53">
        <v>3.7</v>
      </c>
      <c r="E42" s="11"/>
    </row>
    <row r="43" spans="1:6" s="45" customFormat="1" ht="12.95" customHeight="1" x14ac:dyDescent="0.25">
      <c r="A43" s="105"/>
      <c r="B43" s="48" t="s">
        <v>10</v>
      </c>
      <c r="C43" s="129"/>
      <c r="D43" s="53">
        <v>1431.2</v>
      </c>
      <c r="E43" s="11">
        <v>290.5</v>
      </c>
    </row>
    <row r="44" spans="1:6" s="45" customFormat="1" ht="12.95" customHeight="1" x14ac:dyDescent="0.25">
      <c r="A44" s="105"/>
      <c r="B44" s="49" t="s">
        <v>26</v>
      </c>
      <c r="C44" s="130"/>
      <c r="D44" s="53">
        <v>3195</v>
      </c>
      <c r="E44" s="11"/>
    </row>
    <row r="45" spans="1:6" s="45" customFormat="1" ht="15" customHeight="1" x14ac:dyDescent="0.25">
      <c r="A45" s="105"/>
      <c r="B45" s="22" t="s">
        <v>134</v>
      </c>
      <c r="C45" s="21" t="s">
        <v>27</v>
      </c>
      <c r="D45" s="23">
        <f>SUM(D46:D50)</f>
        <v>113</v>
      </c>
      <c r="E45" s="23">
        <f>SUM(E46:E50)</f>
        <v>6.2</v>
      </c>
    </row>
    <row r="46" spans="1:6" s="45" customFormat="1" ht="12.95" customHeight="1" x14ac:dyDescent="0.25">
      <c r="A46" s="105"/>
      <c r="B46" s="47" t="s">
        <v>14</v>
      </c>
      <c r="C46" s="128"/>
      <c r="D46" s="53">
        <v>9.1</v>
      </c>
      <c r="E46" s="11">
        <v>2</v>
      </c>
    </row>
    <row r="47" spans="1:6" s="45" customFormat="1" ht="12.95" customHeight="1" x14ac:dyDescent="0.25">
      <c r="A47" s="105"/>
      <c r="B47" s="55" t="s">
        <v>15</v>
      </c>
      <c r="C47" s="129"/>
      <c r="D47" s="53">
        <v>4.3</v>
      </c>
      <c r="E47" s="11">
        <v>4.2</v>
      </c>
    </row>
    <row r="48" spans="1:6" s="45" customFormat="1" ht="12.95" customHeight="1" x14ac:dyDescent="0.25">
      <c r="A48" s="105"/>
      <c r="B48" s="48" t="s">
        <v>21</v>
      </c>
      <c r="C48" s="129"/>
      <c r="D48" s="53">
        <v>0.7</v>
      </c>
      <c r="E48" s="11"/>
    </row>
    <row r="49" spans="1:5" s="45" customFormat="1" ht="12.95" customHeight="1" x14ac:dyDescent="0.25">
      <c r="A49" s="105"/>
      <c r="B49" s="48" t="s">
        <v>10</v>
      </c>
      <c r="C49" s="129"/>
      <c r="D49" s="53">
        <v>56.3</v>
      </c>
      <c r="E49" s="11"/>
    </row>
    <row r="50" spans="1:5" s="45" customFormat="1" ht="12.95" customHeight="1" x14ac:dyDescent="0.25">
      <c r="A50" s="105"/>
      <c r="B50" s="49" t="s">
        <v>28</v>
      </c>
      <c r="C50" s="130"/>
      <c r="D50" s="53">
        <v>42.6</v>
      </c>
      <c r="E50" s="11"/>
    </row>
    <row r="51" spans="1:5" s="45" customFormat="1" ht="15" customHeight="1" x14ac:dyDescent="0.25">
      <c r="A51" s="105"/>
      <c r="B51" s="22" t="s">
        <v>144</v>
      </c>
      <c r="C51" s="21" t="s">
        <v>29</v>
      </c>
      <c r="D51" s="23">
        <f>SUM(D52:D54)</f>
        <v>1066.6000000000001</v>
      </c>
      <c r="E51" s="67">
        <f>SUM(E52:E54)</f>
        <v>0</v>
      </c>
    </row>
    <row r="52" spans="1:5" s="45" customFormat="1" ht="12.95" customHeight="1" x14ac:dyDescent="0.25">
      <c r="A52" s="105"/>
      <c r="B52" s="47" t="s">
        <v>14</v>
      </c>
      <c r="C52" s="128"/>
      <c r="D52" s="53">
        <v>24.1</v>
      </c>
      <c r="E52" s="11"/>
    </row>
    <row r="53" spans="1:5" s="45" customFormat="1" ht="12.75" customHeight="1" x14ac:dyDescent="0.25">
      <c r="A53" s="105"/>
      <c r="B53" s="48" t="s">
        <v>10</v>
      </c>
      <c r="C53" s="129"/>
      <c r="D53" s="53">
        <v>822.1</v>
      </c>
      <c r="E53" s="11"/>
    </row>
    <row r="54" spans="1:5" s="45" customFormat="1" ht="12.95" customHeight="1" x14ac:dyDescent="0.25">
      <c r="A54" s="105"/>
      <c r="B54" s="49" t="s">
        <v>28</v>
      </c>
      <c r="C54" s="130"/>
      <c r="D54" s="53">
        <v>220.4</v>
      </c>
      <c r="E54" s="11"/>
    </row>
    <row r="55" spans="1:5" s="45" customFormat="1" ht="15" customHeight="1" x14ac:dyDescent="0.25">
      <c r="A55" s="105"/>
      <c r="B55" s="22" t="s">
        <v>136</v>
      </c>
      <c r="C55" s="34" t="s">
        <v>30</v>
      </c>
      <c r="D55" s="23">
        <f t="shared" ref="D55:E55" si="0">SUM(D56:D61)</f>
        <v>4096.2000000000007</v>
      </c>
      <c r="E55" s="67">
        <f t="shared" si="0"/>
        <v>0</v>
      </c>
    </row>
    <row r="56" spans="1:5" s="45" customFormat="1" ht="12.95" customHeight="1" x14ac:dyDescent="0.25">
      <c r="A56" s="105"/>
      <c r="B56" s="48" t="s">
        <v>14</v>
      </c>
      <c r="C56" s="102"/>
      <c r="D56" s="11">
        <v>503.7</v>
      </c>
      <c r="E56" s="11"/>
    </row>
    <row r="57" spans="1:5" s="45" customFormat="1" ht="12.95" customHeight="1" x14ac:dyDescent="0.25">
      <c r="A57" s="105"/>
      <c r="B57" s="55" t="s">
        <v>15</v>
      </c>
      <c r="C57" s="102"/>
      <c r="D57" s="11">
        <v>449</v>
      </c>
      <c r="E57" s="11"/>
    </row>
    <row r="58" spans="1:5" s="45" customFormat="1" ht="12.95" customHeight="1" x14ac:dyDescent="0.25">
      <c r="A58" s="105"/>
      <c r="B58" s="48" t="s">
        <v>31</v>
      </c>
      <c r="C58" s="102"/>
      <c r="D58" s="11">
        <v>920</v>
      </c>
      <c r="E58" s="11"/>
    </row>
    <row r="59" spans="1:5" s="45" customFormat="1" ht="12.95" customHeight="1" x14ac:dyDescent="0.25">
      <c r="A59" s="105"/>
      <c r="B59" s="48" t="s">
        <v>21</v>
      </c>
      <c r="C59" s="102"/>
      <c r="D59" s="11">
        <v>88.9</v>
      </c>
      <c r="E59" s="11"/>
    </row>
    <row r="60" spans="1:5" s="45" customFormat="1" ht="12.95" customHeight="1" x14ac:dyDescent="0.25">
      <c r="A60" s="105"/>
      <c r="B60" s="48" t="s">
        <v>153</v>
      </c>
      <c r="C60" s="102"/>
      <c r="D60" s="11">
        <v>1341</v>
      </c>
      <c r="E60" s="11"/>
    </row>
    <row r="61" spans="1:5" s="45" customFormat="1" ht="12.95" customHeight="1" x14ac:dyDescent="0.25">
      <c r="A61" s="105"/>
      <c r="B61" s="49" t="s">
        <v>10</v>
      </c>
      <c r="C61" s="102"/>
      <c r="D61" s="11">
        <v>793.6</v>
      </c>
      <c r="E61" s="11"/>
    </row>
    <row r="62" spans="1:5" s="45" customFormat="1" ht="18" customHeight="1" x14ac:dyDescent="0.25">
      <c r="A62" s="99" t="s">
        <v>32</v>
      </c>
      <c r="B62" s="35" t="s">
        <v>33</v>
      </c>
      <c r="C62" s="38"/>
      <c r="D62" s="32">
        <f>SUM(D63+D65+D68)</f>
        <v>44.2</v>
      </c>
      <c r="E62" s="68">
        <f>SUM(E63+E65+E68)</f>
        <v>0</v>
      </c>
    </row>
    <row r="63" spans="1:5" s="45" customFormat="1" ht="15" customHeight="1" x14ac:dyDescent="0.25">
      <c r="A63" s="99"/>
      <c r="B63" s="18" t="s">
        <v>138</v>
      </c>
      <c r="C63" s="17" t="s">
        <v>11</v>
      </c>
      <c r="D63" s="16">
        <f>SUM(D64)</f>
        <v>11.7</v>
      </c>
      <c r="E63" s="69">
        <f>SUM(E64)</f>
        <v>0</v>
      </c>
    </row>
    <row r="64" spans="1:5" s="45" customFormat="1" ht="12.75" customHeight="1" x14ac:dyDescent="0.25">
      <c r="A64" s="99"/>
      <c r="B64" s="12" t="s">
        <v>10</v>
      </c>
      <c r="C64" s="6"/>
      <c r="D64" s="11">
        <v>11.7</v>
      </c>
      <c r="E64" s="50"/>
    </row>
    <row r="65" spans="1:5" s="45" customFormat="1" ht="27" x14ac:dyDescent="0.25">
      <c r="A65" s="99"/>
      <c r="B65" s="30" t="s">
        <v>145</v>
      </c>
      <c r="C65" s="17" t="s">
        <v>23</v>
      </c>
      <c r="D65" s="23">
        <f t="shared" ref="D65" si="1">SUM(D66:D67)</f>
        <v>28.400000000000002</v>
      </c>
      <c r="E65" s="67">
        <f t="shared" ref="E65" si="2">SUM(E66:E67)</f>
        <v>0</v>
      </c>
    </row>
    <row r="66" spans="1:5" s="45" customFormat="1" ht="12.95" customHeight="1" x14ac:dyDescent="0.25">
      <c r="A66" s="100"/>
      <c r="B66" s="47" t="s">
        <v>10</v>
      </c>
      <c r="C66" s="101"/>
      <c r="D66" s="11">
        <v>27.8</v>
      </c>
      <c r="E66" s="50"/>
    </row>
    <row r="67" spans="1:5" s="45" customFormat="1" ht="12.95" customHeight="1" x14ac:dyDescent="0.25">
      <c r="A67" s="100"/>
      <c r="B67" s="49" t="s">
        <v>17</v>
      </c>
      <c r="C67" s="102"/>
      <c r="D67" s="11">
        <v>0.6</v>
      </c>
      <c r="E67" s="50"/>
    </row>
    <row r="68" spans="1:5" s="45" customFormat="1" ht="15" customHeight="1" x14ac:dyDescent="0.25">
      <c r="A68" s="99"/>
      <c r="B68" s="22" t="s">
        <v>146</v>
      </c>
      <c r="C68" s="17" t="s">
        <v>25</v>
      </c>
      <c r="D68" s="23">
        <f t="shared" ref="D68:E68" si="3">SUM(D69)</f>
        <v>4.0999999999999996</v>
      </c>
      <c r="E68" s="67">
        <f t="shared" si="3"/>
        <v>0</v>
      </c>
    </row>
    <row r="69" spans="1:5" s="45" customFormat="1" ht="12.75" customHeight="1" x14ac:dyDescent="0.25">
      <c r="A69" s="99"/>
      <c r="B69" s="12" t="s">
        <v>10</v>
      </c>
      <c r="C69" s="6"/>
      <c r="D69" s="11">
        <v>4.0999999999999996</v>
      </c>
      <c r="E69" s="5"/>
    </row>
    <row r="70" spans="1:5" s="45" customFormat="1" ht="18" customHeight="1" x14ac:dyDescent="0.25">
      <c r="A70" s="99" t="s">
        <v>34</v>
      </c>
      <c r="B70" s="31" t="s">
        <v>35</v>
      </c>
      <c r="C70" s="38"/>
      <c r="D70" s="32">
        <f>SUM(D71+D73+D76)</f>
        <v>96</v>
      </c>
      <c r="E70" s="68">
        <f>SUM(E71+E73+E76)</f>
        <v>0</v>
      </c>
    </row>
    <row r="71" spans="1:5" s="45" customFormat="1" ht="15" customHeight="1" x14ac:dyDescent="0.25">
      <c r="A71" s="99"/>
      <c r="B71" s="18" t="s">
        <v>138</v>
      </c>
      <c r="C71" s="17" t="s">
        <v>11</v>
      </c>
      <c r="D71" s="16">
        <f>SUM(D72)</f>
        <v>13.6</v>
      </c>
      <c r="E71" s="69">
        <f>SUM(E72)</f>
        <v>0</v>
      </c>
    </row>
    <row r="72" spans="1:5" s="45" customFormat="1" ht="12.75" customHeight="1" x14ac:dyDescent="0.25">
      <c r="A72" s="99"/>
      <c r="B72" s="12" t="s">
        <v>10</v>
      </c>
      <c r="C72" s="6"/>
      <c r="D72" s="11">
        <v>13.6</v>
      </c>
      <c r="E72" s="50"/>
    </row>
    <row r="73" spans="1:5" s="45" customFormat="1" ht="27" x14ac:dyDescent="0.25">
      <c r="A73" s="99"/>
      <c r="B73" s="30" t="s">
        <v>143</v>
      </c>
      <c r="C73" s="17" t="s">
        <v>23</v>
      </c>
      <c r="D73" s="23">
        <f t="shared" ref="D73" si="4">SUM(D74:D75)</f>
        <v>75.7</v>
      </c>
      <c r="E73" s="67">
        <f t="shared" ref="E73" si="5">SUM(E74:E75)</f>
        <v>0</v>
      </c>
    </row>
    <row r="74" spans="1:5" s="45" customFormat="1" ht="12.75" customHeight="1" x14ac:dyDescent="0.25">
      <c r="A74" s="100"/>
      <c r="B74" s="47" t="s">
        <v>10</v>
      </c>
      <c r="C74" s="101"/>
      <c r="D74" s="11">
        <v>73.8</v>
      </c>
      <c r="E74" s="50"/>
    </row>
    <row r="75" spans="1:5" s="45" customFormat="1" ht="12.75" customHeight="1" x14ac:dyDescent="0.25">
      <c r="A75" s="100"/>
      <c r="B75" s="49" t="s">
        <v>17</v>
      </c>
      <c r="C75" s="103"/>
      <c r="D75" s="11">
        <v>1.9</v>
      </c>
      <c r="E75" s="50"/>
    </row>
    <row r="76" spans="1:5" s="45" customFormat="1" ht="15" customHeight="1" x14ac:dyDescent="0.25">
      <c r="A76" s="99"/>
      <c r="B76" s="22" t="s">
        <v>133</v>
      </c>
      <c r="C76" s="17" t="s">
        <v>25</v>
      </c>
      <c r="D76" s="23">
        <f t="shared" ref="D76" si="6">SUM(D77)</f>
        <v>6.7</v>
      </c>
      <c r="E76" s="67">
        <f t="shared" ref="E76" si="7">SUM(E77)</f>
        <v>0</v>
      </c>
    </row>
    <row r="77" spans="1:5" s="45" customFormat="1" ht="12.75" customHeight="1" x14ac:dyDescent="0.25">
      <c r="A77" s="99"/>
      <c r="B77" s="12" t="s">
        <v>10</v>
      </c>
      <c r="C77" s="6"/>
      <c r="D77" s="11">
        <v>6.7</v>
      </c>
      <c r="E77" s="5"/>
    </row>
    <row r="78" spans="1:5" s="45" customFormat="1" ht="18" customHeight="1" x14ac:dyDescent="0.25">
      <c r="A78" s="99" t="s">
        <v>36</v>
      </c>
      <c r="B78" s="31" t="s">
        <v>37</v>
      </c>
      <c r="C78" s="36"/>
      <c r="D78" s="32">
        <f>SUM(D79+D83+D86+D81)</f>
        <v>41.6</v>
      </c>
      <c r="E78" s="68">
        <f>SUM(E79+E83+E86+E81)</f>
        <v>0</v>
      </c>
    </row>
    <row r="79" spans="1:5" s="45" customFormat="1" ht="15" customHeight="1" x14ac:dyDescent="0.25">
      <c r="A79" s="99"/>
      <c r="B79" s="18" t="s">
        <v>138</v>
      </c>
      <c r="C79" s="17" t="s">
        <v>11</v>
      </c>
      <c r="D79" s="16">
        <f>SUM(D80)</f>
        <v>7.6</v>
      </c>
      <c r="E79" s="69">
        <f>SUM(E80)</f>
        <v>0</v>
      </c>
    </row>
    <row r="80" spans="1:5" s="45" customFormat="1" ht="12.75" customHeight="1" x14ac:dyDescent="0.25">
      <c r="A80" s="99"/>
      <c r="B80" s="12" t="s">
        <v>10</v>
      </c>
      <c r="C80" s="6"/>
      <c r="D80" s="11">
        <v>7.6</v>
      </c>
      <c r="E80" s="50"/>
    </row>
    <row r="81" spans="1:5" s="45" customFormat="1" ht="15" customHeight="1" x14ac:dyDescent="0.25">
      <c r="A81" s="99"/>
      <c r="B81" s="82" t="s">
        <v>131</v>
      </c>
      <c r="C81" s="21" t="s">
        <v>22</v>
      </c>
      <c r="D81" s="23">
        <f>SUM(D82)</f>
        <v>7</v>
      </c>
      <c r="E81" s="67">
        <f>SUM(E82)</f>
        <v>0</v>
      </c>
    </row>
    <row r="82" spans="1:5" s="45" customFormat="1" ht="12.75" customHeight="1" x14ac:dyDescent="0.25">
      <c r="A82" s="99"/>
      <c r="B82" s="12" t="s">
        <v>10</v>
      </c>
      <c r="C82" s="6"/>
      <c r="D82" s="11">
        <v>7</v>
      </c>
      <c r="E82" s="50"/>
    </row>
    <row r="83" spans="1:5" s="45" customFormat="1" ht="27" x14ac:dyDescent="0.25">
      <c r="A83" s="99"/>
      <c r="B83" s="30" t="s">
        <v>145</v>
      </c>
      <c r="C83" s="17" t="s">
        <v>23</v>
      </c>
      <c r="D83" s="23">
        <f t="shared" ref="D83" si="8">SUM(D84:D85)</f>
        <v>23.700000000000003</v>
      </c>
      <c r="E83" s="67">
        <f t="shared" ref="E83" si="9">SUM(E84:E85)</f>
        <v>0</v>
      </c>
    </row>
    <row r="84" spans="1:5" s="45" customFormat="1" ht="12.75" customHeight="1" x14ac:dyDescent="0.25">
      <c r="A84" s="100"/>
      <c r="B84" s="47" t="s">
        <v>10</v>
      </c>
      <c r="C84" s="101"/>
      <c r="D84" s="11">
        <v>23.1</v>
      </c>
      <c r="E84" s="50"/>
    </row>
    <row r="85" spans="1:5" s="45" customFormat="1" ht="12.75" customHeight="1" x14ac:dyDescent="0.25">
      <c r="A85" s="100"/>
      <c r="B85" s="49" t="s">
        <v>17</v>
      </c>
      <c r="C85" s="103"/>
      <c r="D85" s="11">
        <v>0.6</v>
      </c>
      <c r="E85" s="50"/>
    </row>
    <row r="86" spans="1:5" s="45" customFormat="1" ht="15" customHeight="1" x14ac:dyDescent="0.25">
      <c r="A86" s="99"/>
      <c r="B86" s="33" t="s">
        <v>133</v>
      </c>
      <c r="C86" s="17" t="s">
        <v>25</v>
      </c>
      <c r="D86" s="23">
        <f t="shared" ref="D86" si="10">SUM(D87)</f>
        <v>3.3</v>
      </c>
      <c r="E86" s="67">
        <f t="shared" ref="E86" si="11">SUM(E87)</f>
        <v>0</v>
      </c>
    </row>
    <row r="87" spans="1:5" s="45" customFormat="1" ht="12.75" customHeight="1" x14ac:dyDescent="0.25">
      <c r="A87" s="99"/>
      <c r="B87" s="12" t="s">
        <v>10</v>
      </c>
      <c r="C87" s="6"/>
      <c r="D87" s="11">
        <v>3.3</v>
      </c>
      <c r="E87" s="5"/>
    </row>
    <row r="88" spans="1:5" s="45" customFormat="1" ht="18" customHeight="1" x14ac:dyDescent="0.25">
      <c r="A88" s="99" t="s">
        <v>38</v>
      </c>
      <c r="B88" s="31" t="s">
        <v>39</v>
      </c>
      <c r="C88" s="38"/>
      <c r="D88" s="32">
        <f>SUM(D89+D91+D94)</f>
        <v>55.199999999999996</v>
      </c>
      <c r="E88" s="68">
        <f>SUM(E89+E91+E94)</f>
        <v>0</v>
      </c>
    </row>
    <row r="89" spans="1:5" s="45" customFormat="1" ht="15" customHeight="1" x14ac:dyDescent="0.25">
      <c r="A89" s="99"/>
      <c r="B89" s="18" t="s">
        <v>138</v>
      </c>
      <c r="C89" s="17" t="s">
        <v>11</v>
      </c>
      <c r="D89" s="16">
        <f>SUM(D90)</f>
        <v>11.8</v>
      </c>
      <c r="E89" s="69">
        <f>SUM(E90)</f>
        <v>0</v>
      </c>
    </row>
    <row r="90" spans="1:5" s="45" customFormat="1" ht="12.75" customHeight="1" x14ac:dyDescent="0.25">
      <c r="A90" s="99"/>
      <c r="B90" s="12" t="s">
        <v>10</v>
      </c>
      <c r="C90" s="6"/>
      <c r="D90" s="11">
        <v>11.8</v>
      </c>
      <c r="E90" s="50"/>
    </row>
    <row r="91" spans="1:5" s="45" customFormat="1" ht="27" x14ac:dyDescent="0.25">
      <c r="A91" s="99"/>
      <c r="B91" s="30" t="s">
        <v>145</v>
      </c>
      <c r="C91" s="17" t="s">
        <v>23</v>
      </c>
      <c r="D91" s="23">
        <f t="shared" ref="D91" si="12">SUM(D92:D93)</f>
        <v>39.799999999999997</v>
      </c>
      <c r="E91" s="67">
        <f t="shared" ref="E91" si="13">SUM(E92:E93)</f>
        <v>0</v>
      </c>
    </row>
    <row r="92" spans="1:5" s="45" customFormat="1" ht="12.75" customHeight="1" x14ac:dyDescent="0.25">
      <c r="A92" s="100"/>
      <c r="B92" s="47" t="s">
        <v>10</v>
      </c>
      <c r="C92" s="101"/>
      <c r="D92" s="11">
        <v>37.799999999999997</v>
      </c>
      <c r="E92" s="50"/>
    </row>
    <row r="93" spans="1:5" s="45" customFormat="1" ht="12.75" customHeight="1" x14ac:dyDescent="0.25">
      <c r="A93" s="100"/>
      <c r="B93" s="49" t="s">
        <v>17</v>
      </c>
      <c r="C93" s="102"/>
      <c r="D93" s="11">
        <v>2</v>
      </c>
      <c r="E93" s="50"/>
    </row>
    <row r="94" spans="1:5" s="45" customFormat="1" ht="15" customHeight="1" x14ac:dyDescent="0.25">
      <c r="A94" s="99"/>
      <c r="B94" s="33" t="s">
        <v>133</v>
      </c>
      <c r="C94" s="17" t="s">
        <v>25</v>
      </c>
      <c r="D94" s="23">
        <f t="shared" ref="D94" si="14">SUM(D95)</f>
        <v>3.6</v>
      </c>
      <c r="E94" s="67">
        <f t="shared" ref="E94" si="15">SUM(E95)</f>
        <v>0</v>
      </c>
    </row>
    <row r="95" spans="1:5" s="45" customFormat="1" ht="12.75" customHeight="1" x14ac:dyDescent="0.25">
      <c r="A95" s="99"/>
      <c r="B95" s="12" t="s">
        <v>10</v>
      </c>
      <c r="C95" s="6"/>
      <c r="D95" s="11">
        <v>3.6</v>
      </c>
      <c r="E95" s="5"/>
    </row>
    <row r="96" spans="1:5" s="45" customFormat="1" ht="18" customHeight="1" x14ac:dyDescent="0.25">
      <c r="A96" s="119" t="s">
        <v>40</v>
      </c>
      <c r="B96" s="31" t="s">
        <v>41</v>
      </c>
      <c r="C96" s="38"/>
      <c r="D96" s="32">
        <f>SUM(D97+D99+D102)</f>
        <v>47.1</v>
      </c>
      <c r="E96" s="68">
        <f>SUM(E97+E99+E102)</f>
        <v>0</v>
      </c>
    </row>
    <row r="97" spans="1:5" s="45" customFormat="1" ht="15" customHeight="1" x14ac:dyDescent="0.25">
      <c r="A97" s="119"/>
      <c r="B97" s="18" t="s">
        <v>138</v>
      </c>
      <c r="C97" s="17" t="s">
        <v>11</v>
      </c>
      <c r="D97" s="16">
        <f>SUM(D98)</f>
        <v>10.4</v>
      </c>
      <c r="E97" s="69">
        <f>SUM(E98)</f>
        <v>0</v>
      </c>
    </row>
    <row r="98" spans="1:5" s="45" customFormat="1" ht="12.75" customHeight="1" x14ac:dyDescent="0.25">
      <c r="A98" s="119"/>
      <c r="B98" s="12" t="s">
        <v>10</v>
      </c>
      <c r="C98" s="6"/>
      <c r="D98" s="11">
        <v>10.4</v>
      </c>
      <c r="E98" s="50"/>
    </row>
    <row r="99" spans="1:5" s="45" customFormat="1" ht="27" x14ac:dyDescent="0.25">
      <c r="A99" s="119"/>
      <c r="B99" s="30" t="s">
        <v>143</v>
      </c>
      <c r="C99" s="17" t="s">
        <v>23</v>
      </c>
      <c r="D99" s="23">
        <f t="shared" ref="D99" si="16">SUM(D100:D101)</f>
        <v>31.5</v>
      </c>
      <c r="E99" s="67">
        <f t="shared" ref="E99" si="17">SUM(E100:E101)</f>
        <v>0</v>
      </c>
    </row>
    <row r="100" spans="1:5" s="45" customFormat="1" ht="12.75" customHeight="1" x14ac:dyDescent="0.25">
      <c r="A100" s="120"/>
      <c r="B100" s="47" t="s">
        <v>10</v>
      </c>
      <c r="C100" s="101"/>
      <c r="D100" s="11">
        <v>30.3</v>
      </c>
      <c r="E100" s="50"/>
    </row>
    <row r="101" spans="1:5" s="45" customFormat="1" ht="12.75" customHeight="1" x14ac:dyDescent="0.25">
      <c r="A101" s="120"/>
      <c r="B101" s="49" t="s">
        <v>17</v>
      </c>
      <c r="C101" s="102"/>
      <c r="D101" s="11">
        <v>1.2</v>
      </c>
      <c r="E101" s="50"/>
    </row>
    <row r="102" spans="1:5" s="45" customFormat="1" ht="15" customHeight="1" x14ac:dyDescent="0.25">
      <c r="A102" s="119"/>
      <c r="B102" s="33" t="s">
        <v>133</v>
      </c>
      <c r="C102" s="17" t="s">
        <v>25</v>
      </c>
      <c r="D102" s="23">
        <f t="shared" ref="D102" si="18">SUM(D103)</f>
        <v>5.2</v>
      </c>
      <c r="E102" s="67">
        <f t="shared" ref="E102" si="19">SUM(E103)</f>
        <v>0</v>
      </c>
    </row>
    <row r="103" spans="1:5" s="45" customFormat="1" ht="12.75" customHeight="1" x14ac:dyDescent="0.25">
      <c r="A103" s="119"/>
      <c r="B103" s="12" t="s">
        <v>10</v>
      </c>
      <c r="C103" s="6"/>
      <c r="D103" s="11">
        <v>5.2</v>
      </c>
      <c r="E103" s="5"/>
    </row>
    <row r="104" spans="1:5" s="45" customFormat="1" ht="18" customHeight="1" x14ac:dyDescent="0.25">
      <c r="A104" s="119" t="s">
        <v>42</v>
      </c>
      <c r="B104" s="31" t="s">
        <v>43</v>
      </c>
      <c r="C104" s="36"/>
      <c r="D104" s="32">
        <f>SUM(D105+D109+D112+D107)</f>
        <v>64.099999999999994</v>
      </c>
      <c r="E104" s="68">
        <f>SUM(E105+E109+E112+E107)</f>
        <v>0</v>
      </c>
    </row>
    <row r="105" spans="1:5" s="45" customFormat="1" ht="15" customHeight="1" x14ac:dyDescent="0.25">
      <c r="A105" s="119"/>
      <c r="B105" s="18" t="s">
        <v>138</v>
      </c>
      <c r="C105" s="17" t="s">
        <v>11</v>
      </c>
      <c r="D105" s="16">
        <f>SUM(D106)</f>
        <v>15.4</v>
      </c>
      <c r="E105" s="69">
        <f>SUM(E106)</f>
        <v>0</v>
      </c>
    </row>
    <row r="106" spans="1:5" s="45" customFormat="1" ht="12.75" customHeight="1" x14ac:dyDescent="0.25">
      <c r="A106" s="119"/>
      <c r="B106" s="12" t="s">
        <v>10</v>
      </c>
      <c r="C106" s="6"/>
      <c r="D106" s="11">
        <v>15.4</v>
      </c>
      <c r="E106" s="50"/>
    </row>
    <row r="107" spans="1:5" s="45" customFormat="1" ht="15" customHeight="1" x14ac:dyDescent="0.25">
      <c r="A107" s="119"/>
      <c r="B107" s="82" t="s">
        <v>131</v>
      </c>
      <c r="C107" s="21" t="s">
        <v>22</v>
      </c>
      <c r="D107" s="23">
        <f>SUM(D108)</f>
        <v>7</v>
      </c>
      <c r="E107" s="67">
        <f>SUM(E108)</f>
        <v>0</v>
      </c>
    </row>
    <row r="108" spans="1:5" s="45" customFormat="1" ht="12.75" customHeight="1" x14ac:dyDescent="0.25">
      <c r="A108" s="119"/>
      <c r="B108" s="12" t="s">
        <v>10</v>
      </c>
      <c r="C108" s="6"/>
      <c r="D108" s="11">
        <v>7</v>
      </c>
      <c r="E108" s="50"/>
    </row>
    <row r="109" spans="1:5" s="45" customFormat="1" ht="27" x14ac:dyDescent="0.25">
      <c r="A109" s="119"/>
      <c r="B109" s="30" t="s">
        <v>145</v>
      </c>
      <c r="C109" s="17" t="s">
        <v>23</v>
      </c>
      <c r="D109" s="23">
        <f t="shared" ref="D109" si="20">SUM(D110:D111)</f>
        <v>38.200000000000003</v>
      </c>
      <c r="E109" s="67">
        <f t="shared" ref="E109" si="21">SUM(E110:E111)</f>
        <v>0</v>
      </c>
    </row>
    <row r="110" spans="1:5" s="45" customFormat="1" ht="12.75" customHeight="1" x14ac:dyDescent="0.25">
      <c r="A110" s="120"/>
      <c r="B110" s="47" t="s">
        <v>10</v>
      </c>
      <c r="C110" s="101"/>
      <c r="D110" s="11">
        <v>33.700000000000003</v>
      </c>
      <c r="E110" s="50"/>
    </row>
    <row r="111" spans="1:5" s="45" customFormat="1" ht="12.75" customHeight="1" x14ac:dyDescent="0.25">
      <c r="A111" s="120"/>
      <c r="B111" s="49" t="s">
        <v>17</v>
      </c>
      <c r="C111" s="102"/>
      <c r="D111" s="11">
        <v>4.5</v>
      </c>
      <c r="E111" s="50"/>
    </row>
    <row r="112" spans="1:5" s="45" customFormat="1" ht="15" customHeight="1" x14ac:dyDescent="0.25">
      <c r="A112" s="119"/>
      <c r="B112" s="33" t="s">
        <v>133</v>
      </c>
      <c r="C112" s="17" t="s">
        <v>25</v>
      </c>
      <c r="D112" s="23">
        <f t="shared" ref="D112" si="22">SUM(D113)</f>
        <v>3.5</v>
      </c>
      <c r="E112" s="67">
        <f t="shared" ref="E112" si="23">SUM(E113)</f>
        <v>0</v>
      </c>
    </row>
    <row r="113" spans="1:5" s="45" customFormat="1" ht="12.75" customHeight="1" x14ac:dyDescent="0.25">
      <c r="A113" s="119"/>
      <c r="B113" s="12" t="s">
        <v>10</v>
      </c>
      <c r="C113" s="6"/>
      <c r="D113" s="11">
        <v>3.5</v>
      </c>
      <c r="E113" s="5"/>
    </row>
    <row r="114" spans="1:5" s="45" customFormat="1" ht="18" customHeight="1" x14ac:dyDescent="0.25">
      <c r="A114" s="119" t="s">
        <v>44</v>
      </c>
      <c r="B114" s="31" t="s">
        <v>45</v>
      </c>
      <c r="C114" s="38"/>
      <c r="D114" s="32">
        <f>SUM(D115+D117+D120)</f>
        <v>34.800000000000004</v>
      </c>
      <c r="E114" s="68">
        <f>SUM(E115+E117+E120)</f>
        <v>0</v>
      </c>
    </row>
    <row r="115" spans="1:5" s="45" customFormat="1" ht="15" customHeight="1" x14ac:dyDescent="0.25">
      <c r="A115" s="119"/>
      <c r="B115" s="18" t="s">
        <v>138</v>
      </c>
      <c r="C115" s="17" t="s">
        <v>11</v>
      </c>
      <c r="D115" s="16">
        <f>SUM(D116)</f>
        <v>8.6</v>
      </c>
      <c r="E115" s="69">
        <f>SUM(E116)</f>
        <v>0</v>
      </c>
    </row>
    <row r="116" spans="1:5" s="45" customFormat="1" ht="12.95" customHeight="1" x14ac:dyDescent="0.25">
      <c r="A116" s="119"/>
      <c r="B116" s="12" t="s">
        <v>10</v>
      </c>
      <c r="C116" s="6"/>
      <c r="D116" s="11">
        <v>8.6</v>
      </c>
      <c r="E116" s="50"/>
    </row>
    <row r="117" spans="1:5" s="45" customFormat="1" ht="27" x14ac:dyDescent="0.25">
      <c r="A117" s="119"/>
      <c r="B117" s="30" t="s">
        <v>145</v>
      </c>
      <c r="C117" s="17" t="s">
        <v>23</v>
      </c>
      <c r="D117" s="23">
        <f t="shared" ref="D117" si="24">SUM(D118:D119)</f>
        <v>23</v>
      </c>
      <c r="E117" s="67">
        <f t="shared" ref="E117" si="25">SUM(E118:E119)</f>
        <v>0</v>
      </c>
    </row>
    <row r="118" spans="1:5" s="45" customFormat="1" ht="12.95" customHeight="1" x14ac:dyDescent="0.25">
      <c r="A118" s="120"/>
      <c r="B118" s="47" t="s">
        <v>10</v>
      </c>
      <c r="C118" s="101"/>
      <c r="D118" s="11">
        <v>22.5</v>
      </c>
      <c r="E118" s="11"/>
    </row>
    <row r="119" spans="1:5" s="45" customFormat="1" ht="12.95" customHeight="1" x14ac:dyDescent="0.25">
      <c r="A119" s="120"/>
      <c r="B119" s="49" t="s">
        <v>17</v>
      </c>
      <c r="C119" s="103"/>
      <c r="D119" s="11">
        <v>0.5</v>
      </c>
      <c r="E119" s="11"/>
    </row>
    <row r="120" spans="1:5" s="45" customFormat="1" ht="15" customHeight="1" x14ac:dyDescent="0.25">
      <c r="A120" s="119"/>
      <c r="B120" s="33" t="s">
        <v>146</v>
      </c>
      <c r="C120" s="17" t="s">
        <v>25</v>
      </c>
      <c r="D120" s="23">
        <f t="shared" ref="D120" si="26">SUM(D121)</f>
        <v>3.2</v>
      </c>
      <c r="E120" s="67">
        <f t="shared" ref="E120" si="27">SUM(E121)</f>
        <v>0</v>
      </c>
    </row>
    <row r="121" spans="1:5" s="45" customFormat="1" ht="12.95" customHeight="1" x14ac:dyDescent="0.25">
      <c r="A121" s="119"/>
      <c r="B121" s="12" t="s">
        <v>10</v>
      </c>
      <c r="C121" s="6"/>
      <c r="D121" s="11">
        <v>3.2</v>
      </c>
      <c r="E121" s="5"/>
    </row>
    <row r="122" spans="1:5" s="45" customFormat="1" ht="18" customHeight="1" x14ac:dyDescent="0.25">
      <c r="A122" s="119" t="s">
        <v>46</v>
      </c>
      <c r="B122" s="31" t="s">
        <v>47</v>
      </c>
      <c r="C122" s="38"/>
      <c r="D122" s="32">
        <f>SUM(D123+D125+D128)</f>
        <v>72.999999999999986</v>
      </c>
      <c r="E122" s="68">
        <f>SUM(E123+E125+E128)</f>
        <v>0</v>
      </c>
    </row>
    <row r="123" spans="1:5" s="45" customFormat="1" ht="15" customHeight="1" x14ac:dyDescent="0.25">
      <c r="A123" s="119"/>
      <c r="B123" s="18" t="s">
        <v>138</v>
      </c>
      <c r="C123" s="17" t="s">
        <v>11</v>
      </c>
      <c r="D123" s="16">
        <f>SUM(D124)</f>
        <v>10.7</v>
      </c>
      <c r="E123" s="69">
        <f>SUM(E124)</f>
        <v>0</v>
      </c>
    </row>
    <row r="124" spans="1:5" s="45" customFormat="1" ht="12.75" customHeight="1" x14ac:dyDescent="0.25">
      <c r="A124" s="119"/>
      <c r="B124" s="12" t="s">
        <v>10</v>
      </c>
      <c r="C124" s="6"/>
      <c r="D124" s="11">
        <v>10.7</v>
      </c>
      <c r="E124" s="50"/>
    </row>
    <row r="125" spans="1:5" s="45" customFormat="1" ht="27" x14ac:dyDescent="0.25">
      <c r="A125" s="119"/>
      <c r="B125" s="30" t="s">
        <v>143</v>
      </c>
      <c r="C125" s="17" t="s">
        <v>23</v>
      </c>
      <c r="D125" s="23">
        <f t="shared" ref="D125" si="28">SUM(D126:D127)</f>
        <v>56.699999999999996</v>
      </c>
      <c r="E125" s="67">
        <f t="shared" ref="E125" si="29">SUM(E126:E127)</f>
        <v>0</v>
      </c>
    </row>
    <row r="126" spans="1:5" s="45" customFormat="1" ht="12.75" customHeight="1" x14ac:dyDescent="0.25">
      <c r="A126" s="120"/>
      <c r="B126" s="47" t="s">
        <v>10</v>
      </c>
      <c r="C126" s="101"/>
      <c r="D126" s="11">
        <v>53.4</v>
      </c>
      <c r="E126" s="50"/>
    </row>
    <row r="127" spans="1:5" s="45" customFormat="1" ht="12.75" customHeight="1" x14ac:dyDescent="0.25">
      <c r="A127" s="120"/>
      <c r="B127" s="49" t="s">
        <v>17</v>
      </c>
      <c r="C127" s="102"/>
      <c r="D127" s="11">
        <v>3.3</v>
      </c>
      <c r="E127" s="50"/>
    </row>
    <row r="128" spans="1:5" s="45" customFormat="1" ht="15" customHeight="1" x14ac:dyDescent="0.25">
      <c r="A128" s="119"/>
      <c r="B128" s="33" t="s">
        <v>133</v>
      </c>
      <c r="C128" s="17" t="s">
        <v>25</v>
      </c>
      <c r="D128" s="23">
        <f t="shared" ref="D128" si="30">SUM(D129)</f>
        <v>5.6</v>
      </c>
      <c r="E128" s="67">
        <f t="shared" ref="E128" si="31">SUM(E129)</f>
        <v>0</v>
      </c>
    </row>
    <row r="129" spans="1:5" s="45" customFormat="1" ht="12.75" customHeight="1" x14ac:dyDescent="0.25">
      <c r="A129" s="119"/>
      <c r="B129" s="12" t="s">
        <v>10</v>
      </c>
      <c r="C129" s="6"/>
      <c r="D129" s="11">
        <v>5.6</v>
      </c>
      <c r="E129" s="5"/>
    </row>
    <row r="130" spans="1:5" s="45" customFormat="1" ht="18" customHeight="1" x14ac:dyDescent="0.25">
      <c r="A130" s="121" t="s">
        <v>48</v>
      </c>
      <c r="B130" s="31" t="s">
        <v>49</v>
      </c>
      <c r="C130" s="38"/>
      <c r="D130" s="32">
        <f>SUM(D131+D133+D136)</f>
        <v>56.900000000000006</v>
      </c>
      <c r="E130" s="68">
        <f>SUM(E131+E133+E136)</f>
        <v>0</v>
      </c>
    </row>
    <row r="131" spans="1:5" s="45" customFormat="1" ht="15" customHeight="1" x14ac:dyDescent="0.25">
      <c r="A131" s="122"/>
      <c r="B131" s="18" t="s">
        <v>138</v>
      </c>
      <c r="C131" s="17" t="s">
        <v>11</v>
      </c>
      <c r="D131" s="16">
        <f>SUM(D132)</f>
        <v>16.7</v>
      </c>
      <c r="E131" s="69">
        <f>SUM(E132)</f>
        <v>0</v>
      </c>
    </row>
    <row r="132" spans="1:5" s="45" customFormat="1" ht="12.75" customHeight="1" x14ac:dyDescent="0.25">
      <c r="A132" s="122"/>
      <c r="B132" s="12" t="s">
        <v>10</v>
      </c>
      <c r="C132" s="6"/>
      <c r="D132" s="11">
        <v>16.7</v>
      </c>
      <c r="E132" s="50"/>
    </row>
    <row r="133" spans="1:5" s="45" customFormat="1" ht="27" x14ac:dyDescent="0.25">
      <c r="A133" s="122"/>
      <c r="B133" s="30" t="s">
        <v>145</v>
      </c>
      <c r="C133" s="17" t="s">
        <v>23</v>
      </c>
      <c r="D133" s="23">
        <f t="shared" ref="D133" si="32">SUM(D134:D135)</f>
        <v>33</v>
      </c>
      <c r="E133" s="67">
        <f t="shared" ref="E133" si="33">SUM(E134:E135)</f>
        <v>0</v>
      </c>
    </row>
    <row r="134" spans="1:5" s="45" customFormat="1" ht="12.75" customHeight="1" x14ac:dyDescent="0.25">
      <c r="A134" s="122"/>
      <c r="B134" s="47" t="s">
        <v>10</v>
      </c>
      <c r="C134" s="101"/>
      <c r="D134" s="11">
        <v>32.200000000000003</v>
      </c>
      <c r="E134" s="50"/>
    </row>
    <row r="135" spans="1:5" s="45" customFormat="1" ht="12.75" customHeight="1" x14ac:dyDescent="0.25">
      <c r="A135" s="122"/>
      <c r="B135" s="49" t="s">
        <v>17</v>
      </c>
      <c r="C135" s="102"/>
      <c r="D135" s="11">
        <v>0.8</v>
      </c>
      <c r="E135" s="50"/>
    </row>
    <row r="136" spans="1:5" s="45" customFormat="1" ht="15" customHeight="1" x14ac:dyDescent="0.25">
      <c r="A136" s="122"/>
      <c r="B136" s="33" t="s">
        <v>133</v>
      </c>
      <c r="C136" s="17" t="s">
        <v>25</v>
      </c>
      <c r="D136" s="23">
        <f t="shared" ref="D136" si="34">SUM(D137)</f>
        <v>7.2</v>
      </c>
      <c r="E136" s="67">
        <f t="shared" ref="E136" si="35">SUM(E137)</f>
        <v>0</v>
      </c>
    </row>
    <row r="137" spans="1:5" s="45" customFormat="1" ht="12.75" customHeight="1" x14ac:dyDescent="0.25">
      <c r="A137" s="122"/>
      <c r="B137" s="12" t="s">
        <v>10</v>
      </c>
      <c r="C137" s="6"/>
      <c r="D137" s="11">
        <v>7.2</v>
      </c>
      <c r="E137" s="5"/>
    </row>
    <row r="138" spans="1:5" s="45" customFormat="1" ht="18" customHeight="1" x14ac:dyDescent="0.25">
      <c r="A138" s="119" t="s">
        <v>50</v>
      </c>
      <c r="B138" s="31" t="s">
        <v>51</v>
      </c>
      <c r="C138" s="38"/>
      <c r="D138" s="32">
        <f>SUM(D139+D141+D144)</f>
        <v>26.7</v>
      </c>
      <c r="E138" s="68">
        <f>SUM(E139+E141+E144)</f>
        <v>0</v>
      </c>
    </row>
    <row r="139" spans="1:5" s="45" customFormat="1" ht="15" customHeight="1" x14ac:dyDescent="0.25">
      <c r="A139" s="119"/>
      <c r="B139" s="18" t="s">
        <v>138</v>
      </c>
      <c r="C139" s="17" t="s">
        <v>11</v>
      </c>
      <c r="D139" s="16">
        <f>SUM(D140)</f>
        <v>5.3</v>
      </c>
      <c r="E139" s="69">
        <f>SUM(E140)</f>
        <v>0</v>
      </c>
    </row>
    <row r="140" spans="1:5" s="45" customFormat="1" ht="12.75" customHeight="1" x14ac:dyDescent="0.25">
      <c r="A140" s="119"/>
      <c r="B140" s="12" t="s">
        <v>10</v>
      </c>
      <c r="C140" s="6"/>
      <c r="D140" s="11">
        <v>5.3</v>
      </c>
      <c r="E140" s="50"/>
    </row>
    <row r="141" spans="1:5" s="45" customFormat="1" ht="27" x14ac:dyDescent="0.25">
      <c r="A141" s="119"/>
      <c r="B141" s="30" t="s">
        <v>145</v>
      </c>
      <c r="C141" s="17" t="s">
        <v>23</v>
      </c>
      <c r="D141" s="23">
        <f t="shared" ref="D141" si="36">SUM(D142:D143)</f>
        <v>17.599999999999998</v>
      </c>
      <c r="E141" s="67">
        <f t="shared" ref="E141" si="37">SUM(E142:E143)</f>
        <v>0</v>
      </c>
    </row>
    <row r="142" spans="1:5" s="45" customFormat="1" ht="12.75" customHeight="1" x14ac:dyDescent="0.25">
      <c r="A142" s="120"/>
      <c r="B142" s="47" t="s">
        <v>10</v>
      </c>
      <c r="C142" s="101"/>
      <c r="D142" s="11">
        <v>15.2</v>
      </c>
      <c r="E142" s="50"/>
    </row>
    <row r="143" spans="1:5" s="45" customFormat="1" ht="12.75" customHeight="1" x14ac:dyDescent="0.25">
      <c r="A143" s="120"/>
      <c r="B143" s="49" t="s">
        <v>17</v>
      </c>
      <c r="C143" s="103"/>
      <c r="D143" s="11">
        <v>2.4</v>
      </c>
      <c r="E143" s="50"/>
    </row>
    <row r="144" spans="1:5" s="45" customFormat="1" ht="15" customHeight="1" x14ac:dyDescent="0.25">
      <c r="A144" s="119"/>
      <c r="B144" s="33" t="s">
        <v>146</v>
      </c>
      <c r="C144" s="17" t="s">
        <v>25</v>
      </c>
      <c r="D144" s="23">
        <f t="shared" ref="D144" si="38">SUM(D145)</f>
        <v>3.8</v>
      </c>
      <c r="E144" s="67">
        <f t="shared" ref="E144" si="39">SUM(E145)</f>
        <v>0</v>
      </c>
    </row>
    <row r="145" spans="1:5" s="45" customFormat="1" ht="12.75" customHeight="1" x14ac:dyDescent="0.25">
      <c r="A145" s="119"/>
      <c r="B145" s="12" t="s">
        <v>10</v>
      </c>
      <c r="C145" s="6"/>
      <c r="D145" s="11">
        <v>3.8</v>
      </c>
      <c r="E145" s="5"/>
    </row>
    <row r="146" spans="1:5" s="45" customFormat="1" ht="18" customHeight="1" x14ac:dyDescent="0.25">
      <c r="A146" s="99" t="s">
        <v>52</v>
      </c>
      <c r="B146" s="31" t="s">
        <v>53</v>
      </c>
      <c r="C146" s="38"/>
      <c r="D146" s="32">
        <f>SUM(D147+D151+D154+D149)</f>
        <v>57.6</v>
      </c>
      <c r="E146" s="68">
        <f>SUM(E147+E151+E154+E149)</f>
        <v>0</v>
      </c>
    </row>
    <row r="147" spans="1:5" s="45" customFormat="1" ht="15" customHeight="1" x14ac:dyDescent="0.25">
      <c r="A147" s="99"/>
      <c r="B147" s="18" t="s">
        <v>138</v>
      </c>
      <c r="C147" s="17" t="s">
        <v>11</v>
      </c>
      <c r="D147" s="16">
        <f>SUM(D148)</f>
        <v>9.6999999999999993</v>
      </c>
      <c r="E147" s="69">
        <f>SUM(E148)</f>
        <v>0</v>
      </c>
    </row>
    <row r="148" spans="1:5" s="45" customFormat="1" ht="12.75" customHeight="1" x14ac:dyDescent="0.25">
      <c r="A148" s="99"/>
      <c r="B148" s="12" t="s">
        <v>10</v>
      </c>
      <c r="C148" s="6"/>
      <c r="D148" s="11">
        <v>9.6999999999999993</v>
      </c>
      <c r="E148" s="50"/>
    </row>
    <row r="149" spans="1:5" s="45" customFormat="1" ht="15" customHeight="1" x14ac:dyDescent="0.25">
      <c r="A149" s="99"/>
      <c r="B149" s="82" t="s">
        <v>131</v>
      </c>
      <c r="C149" s="21" t="s">
        <v>22</v>
      </c>
      <c r="D149" s="23">
        <f>SUM(D150)</f>
        <v>14</v>
      </c>
      <c r="E149" s="67">
        <f>SUM(E150)</f>
        <v>0</v>
      </c>
    </row>
    <row r="150" spans="1:5" s="45" customFormat="1" ht="12.75" customHeight="1" x14ac:dyDescent="0.25">
      <c r="A150" s="99"/>
      <c r="B150" s="12" t="s">
        <v>10</v>
      </c>
      <c r="C150" s="6"/>
      <c r="D150" s="11">
        <v>14</v>
      </c>
      <c r="E150" s="50"/>
    </row>
    <row r="151" spans="1:5" s="45" customFormat="1" ht="27" x14ac:dyDescent="0.25">
      <c r="A151" s="99"/>
      <c r="B151" s="30" t="s">
        <v>145</v>
      </c>
      <c r="C151" s="17" t="s">
        <v>23</v>
      </c>
      <c r="D151" s="23">
        <f t="shared" ref="D151" si="40">SUM(D152:D153)</f>
        <v>29.799999999999997</v>
      </c>
      <c r="E151" s="67">
        <f t="shared" ref="E151" si="41">SUM(E152:E153)</f>
        <v>0</v>
      </c>
    </row>
    <row r="152" spans="1:5" s="45" customFormat="1" ht="12.75" customHeight="1" x14ac:dyDescent="0.25">
      <c r="A152" s="100"/>
      <c r="B152" s="47" t="s">
        <v>10</v>
      </c>
      <c r="C152" s="101"/>
      <c r="D152" s="11">
        <v>27.9</v>
      </c>
      <c r="E152" s="50"/>
    </row>
    <row r="153" spans="1:5" s="45" customFormat="1" ht="12.75" customHeight="1" x14ac:dyDescent="0.25">
      <c r="A153" s="100"/>
      <c r="B153" s="49" t="s">
        <v>17</v>
      </c>
      <c r="C153" s="102"/>
      <c r="D153" s="11">
        <v>1.9</v>
      </c>
      <c r="E153" s="50"/>
    </row>
    <row r="154" spans="1:5" s="45" customFormat="1" ht="15" customHeight="1" x14ac:dyDescent="0.25">
      <c r="A154" s="99"/>
      <c r="B154" s="33" t="s">
        <v>146</v>
      </c>
      <c r="C154" s="17" t="s">
        <v>25</v>
      </c>
      <c r="D154" s="23">
        <f t="shared" ref="D154" si="42">SUM(D155)</f>
        <v>4.0999999999999996</v>
      </c>
      <c r="E154" s="67">
        <f t="shared" ref="E154" si="43">SUM(E155)</f>
        <v>0</v>
      </c>
    </row>
    <row r="155" spans="1:5" s="45" customFormat="1" ht="12.75" customHeight="1" x14ac:dyDescent="0.25">
      <c r="A155" s="99"/>
      <c r="B155" s="12" t="s">
        <v>10</v>
      </c>
      <c r="C155" s="6"/>
      <c r="D155" s="11">
        <v>4.0999999999999996</v>
      </c>
      <c r="E155" s="5"/>
    </row>
    <row r="156" spans="1:5" s="45" customFormat="1" ht="18" customHeight="1" x14ac:dyDescent="0.25">
      <c r="A156" s="99" t="s">
        <v>54</v>
      </c>
      <c r="B156" s="31" t="s">
        <v>55</v>
      </c>
      <c r="C156" s="38"/>
      <c r="D156" s="32">
        <f>SUM(D157+D161+D164+D159)</f>
        <v>75.199999999999989</v>
      </c>
      <c r="E156" s="68">
        <f>SUM(E157+E161+E164+E159)</f>
        <v>0</v>
      </c>
    </row>
    <row r="157" spans="1:5" s="45" customFormat="1" ht="15" customHeight="1" x14ac:dyDescent="0.25">
      <c r="A157" s="99"/>
      <c r="B157" s="18" t="s">
        <v>138</v>
      </c>
      <c r="C157" s="17" t="s">
        <v>11</v>
      </c>
      <c r="D157" s="16">
        <f>SUM(D158)</f>
        <v>16.600000000000001</v>
      </c>
      <c r="E157" s="69">
        <f>SUM(E158)</f>
        <v>0</v>
      </c>
    </row>
    <row r="158" spans="1:5" s="45" customFormat="1" ht="12.75" customHeight="1" x14ac:dyDescent="0.25">
      <c r="A158" s="99"/>
      <c r="B158" s="12" t="s">
        <v>10</v>
      </c>
      <c r="C158" s="6"/>
      <c r="D158" s="11">
        <v>16.600000000000001</v>
      </c>
      <c r="E158" s="50"/>
    </row>
    <row r="159" spans="1:5" s="45" customFormat="1" ht="15" customHeight="1" x14ac:dyDescent="0.25">
      <c r="A159" s="99"/>
      <c r="B159" s="82" t="s">
        <v>131</v>
      </c>
      <c r="C159" s="21" t="s">
        <v>22</v>
      </c>
      <c r="D159" s="23">
        <f>SUM(D160)</f>
        <v>7</v>
      </c>
      <c r="E159" s="67">
        <f>SUM(E160)</f>
        <v>0</v>
      </c>
    </row>
    <row r="160" spans="1:5" s="45" customFormat="1" ht="12.75" customHeight="1" x14ac:dyDescent="0.25">
      <c r="A160" s="99"/>
      <c r="B160" s="12" t="s">
        <v>10</v>
      </c>
      <c r="C160" s="6"/>
      <c r="D160" s="11">
        <v>7</v>
      </c>
      <c r="E160" s="50"/>
    </row>
    <row r="161" spans="1:5" s="45" customFormat="1" ht="27" x14ac:dyDescent="0.25">
      <c r="A161" s="99"/>
      <c r="B161" s="30" t="s">
        <v>143</v>
      </c>
      <c r="C161" s="17" t="s">
        <v>23</v>
      </c>
      <c r="D161" s="23">
        <f t="shared" ref="D161" si="44">SUM(D162:D163)</f>
        <v>47.5</v>
      </c>
      <c r="E161" s="67">
        <f t="shared" ref="E161" si="45">SUM(E162:E163)</f>
        <v>0</v>
      </c>
    </row>
    <row r="162" spans="1:5" s="45" customFormat="1" ht="12.75" customHeight="1" x14ac:dyDescent="0.25">
      <c r="A162" s="100"/>
      <c r="B162" s="47" t="s">
        <v>10</v>
      </c>
      <c r="C162" s="101"/>
      <c r="D162" s="11">
        <v>39.700000000000003</v>
      </c>
      <c r="E162" s="50"/>
    </row>
    <row r="163" spans="1:5" s="45" customFormat="1" ht="12.75" customHeight="1" x14ac:dyDescent="0.25">
      <c r="A163" s="100"/>
      <c r="B163" s="49" t="s">
        <v>17</v>
      </c>
      <c r="C163" s="102"/>
      <c r="D163" s="11">
        <v>7.8</v>
      </c>
      <c r="E163" s="50"/>
    </row>
    <row r="164" spans="1:5" s="45" customFormat="1" ht="15" customHeight="1" x14ac:dyDescent="0.25">
      <c r="A164" s="99"/>
      <c r="B164" s="33" t="s">
        <v>146</v>
      </c>
      <c r="C164" s="17" t="s">
        <v>25</v>
      </c>
      <c r="D164" s="23">
        <f t="shared" ref="D164" si="46">SUM(D165)</f>
        <v>4.0999999999999996</v>
      </c>
      <c r="E164" s="67">
        <f t="shared" ref="E164" si="47">SUM(E165)</f>
        <v>0</v>
      </c>
    </row>
    <row r="165" spans="1:5" s="45" customFormat="1" ht="12.75" customHeight="1" x14ac:dyDescent="0.25">
      <c r="A165" s="99"/>
      <c r="B165" s="12" t="s">
        <v>10</v>
      </c>
      <c r="C165" s="6"/>
      <c r="D165" s="11">
        <v>4.0999999999999996</v>
      </c>
      <c r="E165" s="5"/>
    </row>
    <row r="166" spans="1:5" s="45" customFormat="1" ht="18" customHeight="1" x14ac:dyDescent="0.25">
      <c r="A166" s="99" t="s">
        <v>56</v>
      </c>
      <c r="B166" s="70" t="s">
        <v>57</v>
      </c>
      <c r="C166" s="36"/>
      <c r="D166" s="32">
        <f>SUM(D168:D170)</f>
        <v>1106.0999999999999</v>
      </c>
      <c r="E166" s="32">
        <f>SUM(E168:E170)</f>
        <v>1019.9999999999999</v>
      </c>
    </row>
    <row r="167" spans="1:5" s="45" customFormat="1" ht="15" customHeight="1" x14ac:dyDescent="0.25">
      <c r="A167" s="100"/>
      <c r="B167" s="18" t="s">
        <v>138</v>
      </c>
      <c r="C167" s="17" t="s">
        <v>11</v>
      </c>
      <c r="D167" s="16">
        <f t="shared" ref="D167:E167" si="48">SUM(D168:D170)</f>
        <v>1106.0999999999999</v>
      </c>
      <c r="E167" s="16">
        <f t="shared" si="48"/>
        <v>1019.9999999999999</v>
      </c>
    </row>
    <row r="168" spans="1:5" s="45" customFormat="1" ht="12.75" customHeight="1" x14ac:dyDescent="0.25">
      <c r="A168" s="100"/>
      <c r="B168" s="55" t="s">
        <v>15</v>
      </c>
      <c r="C168" s="101"/>
      <c r="D168" s="11">
        <v>1061.2</v>
      </c>
      <c r="E168" s="11">
        <v>981.8</v>
      </c>
    </row>
    <row r="169" spans="1:5" s="45" customFormat="1" ht="12.75" customHeight="1" x14ac:dyDescent="0.25">
      <c r="A169" s="100"/>
      <c r="B169" s="48" t="s">
        <v>63</v>
      </c>
      <c r="C169" s="102"/>
      <c r="D169" s="11">
        <v>1.3</v>
      </c>
      <c r="E169" s="11">
        <v>1.3</v>
      </c>
    </row>
    <row r="170" spans="1:5" s="45" customFormat="1" ht="12.75" customHeight="1" x14ac:dyDescent="0.25">
      <c r="A170" s="100"/>
      <c r="B170" s="49" t="s">
        <v>10</v>
      </c>
      <c r="C170" s="102"/>
      <c r="D170" s="11">
        <v>43.6</v>
      </c>
      <c r="E170" s="11">
        <v>36.9</v>
      </c>
    </row>
    <row r="171" spans="1:5" s="45" customFormat="1" ht="18" customHeight="1" x14ac:dyDescent="0.25">
      <c r="A171" s="99" t="s">
        <v>58</v>
      </c>
      <c r="B171" s="35" t="s">
        <v>59</v>
      </c>
      <c r="C171" s="38"/>
      <c r="D171" s="32">
        <f t="shared" ref="D171:E171" si="49">SUM(D172+D174)</f>
        <v>1251.8</v>
      </c>
      <c r="E171" s="32">
        <f t="shared" si="49"/>
        <v>1031.5999999999999</v>
      </c>
    </row>
    <row r="172" spans="1:5" s="45" customFormat="1" ht="15" customHeight="1" x14ac:dyDescent="0.25">
      <c r="A172" s="99"/>
      <c r="B172" s="18" t="s">
        <v>138</v>
      </c>
      <c r="C172" s="17" t="s">
        <v>11</v>
      </c>
      <c r="D172" s="16">
        <f>SUM(D173)</f>
        <v>35.5</v>
      </c>
      <c r="E172" s="69">
        <f>SUM(E173)</f>
        <v>0</v>
      </c>
    </row>
    <row r="173" spans="1:5" s="45" customFormat="1" ht="12.75" customHeight="1" x14ac:dyDescent="0.25">
      <c r="A173" s="99"/>
      <c r="B173" s="72" t="s">
        <v>15</v>
      </c>
      <c r="C173" s="6"/>
      <c r="D173" s="11">
        <v>35.5</v>
      </c>
      <c r="E173" s="11"/>
    </row>
    <row r="174" spans="1:5" s="45" customFormat="1" ht="30.75" customHeight="1" x14ac:dyDescent="0.25">
      <c r="A174" s="100"/>
      <c r="B174" s="22" t="s">
        <v>142</v>
      </c>
      <c r="C174" s="21" t="s">
        <v>18</v>
      </c>
      <c r="D174" s="23">
        <f>SUM(D175:D181)</f>
        <v>1216.3</v>
      </c>
      <c r="E174" s="23">
        <f>SUM(E175:E181)</f>
        <v>1031.5999999999999</v>
      </c>
    </row>
    <row r="175" spans="1:5" s="45" customFormat="1" ht="12.75" customHeight="1" x14ac:dyDescent="0.25">
      <c r="A175" s="100"/>
      <c r="B175" s="83" t="s">
        <v>157</v>
      </c>
      <c r="C175" s="74"/>
      <c r="D175" s="11">
        <v>1.8</v>
      </c>
      <c r="E175" s="11">
        <v>1.8</v>
      </c>
    </row>
    <row r="176" spans="1:5" s="45" customFormat="1" ht="12.75" customHeight="1" x14ac:dyDescent="0.25">
      <c r="A176" s="100"/>
      <c r="B176" s="48" t="s">
        <v>20</v>
      </c>
      <c r="C176" s="102"/>
      <c r="D176" s="11">
        <v>730.5</v>
      </c>
      <c r="E176" s="11">
        <v>693.8</v>
      </c>
    </row>
    <row r="177" spans="1:5" s="45" customFormat="1" ht="12.75" customHeight="1" x14ac:dyDescent="0.25">
      <c r="A177" s="100"/>
      <c r="B177" s="48" t="s">
        <v>152</v>
      </c>
      <c r="C177" s="102"/>
      <c r="D177" s="11">
        <v>6.4</v>
      </c>
      <c r="E177" s="11">
        <v>6.3</v>
      </c>
    </row>
    <row r="178" spans="1:5" s="45" customFormat="1" ht="12.75" customHeight="1" x14ac:dyDescent="0.25">
      <c r="A178" s="100"/>
      <c r="B178" s="48" t="s">
        <v>63</v>
      </c>
      <c r="C178" s="102"/>
      <c r="D178" s="11">
        <v>12</v>
      </c>
      <c r="E178" s="11"/>
    </row>
    <row r="179" spans="1:5" s="45" customFormat="1" ht="12.75" customHeight="1" x14ac:dyDescent="0.25">
      <c r="A179" s="100"/>
      <c r="B179" s="48" t="s">
        <v>151</v>
      </c>
      <c r="C179" s="102"/>
      <c r="D179" s="11">
        <v>8.6</v>
      </c>
      <c r="E179" s="11">
        <v>8.5</v>
      </c>
    </row>
    <row r="180" spans="1:5" s="45" customFormat="1" ht="12.75" customHeight="1" x14ac:dyDescent="0.25">
      <c r="A180" s="100"/>
      <c r="B180" s="48" t="s">
        <v>10</v>
      </c>
      <c r="C180" s="102"/>
      <c r="D180" s="11">
        <v>454.3</v>
      </c>
      <c r="E180" s="11">
        <v>321.2</v>
      </c>
    </row>
    <row r="181" spans="1:5" s="45" customFormat="1" ht="12.75" customHeight="1" x14ac:dyDescent="0.25">
      <c r="A181" s="100"/>
      <c r="B181" s="49" t="s">
        <v>17</v>
      </c>
      <c r="C181" s="103"/>
      <c r="D181" s="11">
        <v>2.7</v>
      </c>
      <c r="E181" s="50"/>
    </row>
    <row r="182" spans="1:5" s="45" customFormat="1" ht="18" customHeight="1" x14ac:dyDescent="0.25">
      <c r="A182" s="99" t="s">
        <v>60</v>
      </c>
      <c r="B182" s="35" t="s">
        <v>154</v>
      </c>
      <c r="C182" s="38"/>
      <c r="D182" s="32">
        <f t="shared" ref="D182:E182" si="50">SUM(D183+D185)</f>
        <v>789.5</v>
      </c>
      <c r="E182" s="32">
        <f t="shared" si="50"/>
        <v>652.9</v>
      </c>
    </row>
    <row r="183" spans="1:5" s="45" customFormat="1" ht="15" customHeight="1" x14ac:dyDescent="0.25">
      <c r="A183" s="99"/>
      <c r="B183" s="18" t="s">
        <v>138</v>
      </c>
      <c r="C183" s="17" t="s">
        <v>11</v>
      </c>
      <c r="D183" s="16">
        <f>SUM(D184)</f>
        <v>14</v>
      </c>
      <c r="E183" s="69">
        <f>SUM(E184)</f>
        <v>0</v>
      </c>
    </row>
    <row r="184" spans="1:5" s="45" customFormat="1" ht="12.75" customHeight="1" x14ac:dyDescent="0.25">
      <c r="A184" s="99"/>
      <c r="B184" s="72" t="s">
        <v>15</v>
      </c>
      <c r="C184" s="6"/>
      <c r="D184" s="11">
        <v>14</v>
      </c>
      <c r="E184" s="11"/>
    </row>
    <row r="185" spans="1:5" s="45" customFormat="1" ht="30.75" customHeight="1" x14ac:dyDescent="0.25">
      <c r="A185" s="100"/>
      <c r="B185" s="22" t="s">
        <v>147</v>
      </c>
      <c r="C185" s="21" t="s">
        <v>18</v>
      </c>
      <c r="D185" s="23">
        <f>SUM(D186:D191)</f>
        <v>775.5</v>
      </c>
      <c r="E185" s="23">
        <f>SUM(E186:E191)</f>
        <v>652.9</v>
      </c>
    </row>
    <row r="186" spans="1:5" s="45" customFormat="1" ht="12.75" customHeight="1" x14ac:dyDescent="0.25">
      <c r="A186" s="100"/>
      <c r="B186" s="48" t="s">
        <v>20</v>
      </c>
      <c r="C186" s="102"/>
      <c r="D186" s="11">
        <v>399.7</v>
      </c>
      <c r="E186" s="11">
        <v>383.2</v>
      </c>
    </row>
    <row r="187" spans="1:5" s="45" customFormat="1" ht="12.75" customHeight="1" x14ac:dyDescent="0.25">
      <c r="A187" s="100"/>
      <c r="B187" s="48" t="s">
        <v>152</v>
      </c>
      <c r="C187" s="102"/>
      <c r="D187" s="11">
        <v>5.3</v>
      </c>
      <c r="E187" s="11">
        <v>5.2</v>
      </c>
    </row>
    <row r="188" spans="1:5" s="45" customFormat="1" ht="12.75" customHeight="1" x14ac:dyDescent="0.25">
      <c r="A188" s="100"/>
      <c r="B188" s="48" t="s">
        <v>63</v>
      </c>
      <c r="C188" s="102"/>
      <c r="D188" s="11">
        <v>2.5</v>
      </c>
      <c r="E188" s="11"/>
    </row>
    <row r="189" spans="1:5" s="45" customFormat="1" ht="12.75" customHeight="1" x14ac:dyDescent="0.25">
      <c r="A189" s="100"/>
      <c r="B189" s="48" t="s">
        <v>151</v>
      </c>
      <c r="C189" s="102"/>
      <c r="D189" s="11">
        <v>5.4</v>
      </c>
      <c r="E189" s="11">
        <v>5.3</v>
      </c>
    </row>
    <row r="190" spans="1:5" s="45" customFormat="1" ht="12.75" customHeight="1" x14ac:dyDescent="0.25">
      <c r="A190" s="100"/>
      <c r="B190" s="48" t="s">
        <v>10</v>
      </c>
      <c r="C190" s="102"/>
      <c r="D190" s="11">
        <v>362.1</v>
      </c>
      <c r="E190" s="11">
        <v>259.2</v>
      </c>
    </row>
    <row r="191" spans="1:5" s="45" customFormat="1" ht="12.75" customHeight="1" x14ac:dyDescent="0.25">
      <c r="A191" s="100"/>
      <c r="B191" s="49" t="s">
        <v>17</v>
      </c>
      <c r="C191" s="103"/>
      <c r="D191" s="11">
        <v>0.5</v>
      </c>
      <c r="E191" s="11"/>
    </row>
    <row r="192" spans="1:5" s="45" customFormat="1" ht="18" customHeight="1" x14ac:dyDescent="0.25">
      <c r="A192" s="104" t="s">
        <v>61</v>
      </c>
      <c r="B192" s="35" t="s">
        <v>62</v>
      </c>
      <c r="C192" s="36"/>
      <c r="D192" s="32">
        <f t="shared" ref="D192:E192" si="51">SUM(D193+D195)</f>
        <v>1287.6000000000001</v>
      </c>
      <c r="E192" s="32">
        <f t="shared" si="51"/>
        <v>970.59999999999991</v>
      </c>
    </row>
    <row r="193" spans="1:5" s="45" customFormat="1" ht="15" customHeight="1" x14ac:dyDescent="0.25">
      <c r="A193" s="107"/>
      <c r="B193" s="18" t="s">
        <v>138</v>
      </c>
      <c r="C193" s="17" t="s">
        <v>11</v>
      </c>
      <c r="D193" s="16">
        <f>SUM(D194)</f>
        <v>30</v>
      </c>
      <c r="E193" s="69">
        <f>SUM(E194)</f>
        <v>0</v>
      </c>
    </row>
    <row r="194" spans="1:5" s="45" customFormat="1" ht="12.75" customHeight="1" x14ac:dyDescent="0.25">
      <c r="A194" s="107"/>
      <c r="B194" s="72" t="s">
        <v>15</v>
      </c>
      <c r="C194" s="6"/>
      <c r="D194" s="11">
        <v>30</v>
      </c>
      <c r="E194" s="11"/>
    </row>
    <row r="195" spans="1:5" s="45" customFormat="1" ht="30.75" customHeight="1" x14ac:dyDescent="0.25">
      <c r="A195" s="106"/>
      <c r="B195" s="22" t="s">
        <v>142</v>
      </c>
      <c r="C195" s="21" t="s">
        <v>18</v>
      </c>
      <c r="D195" s="23">
        <f>SUM(D196:D200)</f>
        <v>1257.6000000000001</v>
      </c>
      <c r="E195" s="23">
        <f>SUM(E196:E200)</f>
        <v>970.59999999999991</v>
      </c>
    </row>
    <row r="196" spans="1:5" s="45" customFormat="1" ht="12.75" customHeight="1" x14ac:dyDescent="0.25">
      <c r="A196" s="106"/>
      <c r="B196" s="48" t="s">
        <v>20</v>
      </c>
      <c r="C196" s="102"/>
      <c r="D196" s="11">
        <v>687.6</v>
      </c>
      <c r="E196" s="11">
        <v>659.4</v>
      </c>
    </row>
    <row r="197" spans="1:5" s="45" customFormat="1" ht="12.75" customHeight="1" x14ac:dyDescent="0.25">
      <c r="A197" s="106"/>
      <c r="B197" s="48" t="s">
        <v>152</v>
      </c>
      <c r="C197" s="102"/>
      <c r="D197" s="11">
        <v>0.4</v>
      </c>
      <c r="E197" s="11">
        <v>0.4</v>
      </c>
    </row>
    <row r="198" spans="1:5" s="45" customFormat="1" ht="12.75" customHeight="1" x14ac:dyDescent="0.25">
      <c r="A198" s="106"/>
      <c r="B198" s="48" t="s">
        <v>63</v>
      </c>
      <c r="C198" s="102"/>
      <c r="D198" s="11">
        <v>85</v>
      </c>
      <c r="E198" s="11"/>
    </row>
    <row r="199" spans="1:5" s="45" customFormat="1" ht="12.75" customHeight="1" x14ac:dyDescent="0.25">
      <c r="A199" s="106"/>
      <c r="B199" s="48" t="s">
        <v>10</v>
      </c>
      <c r="C199" s="102"/>
      <c r="D199" s="11">
        <v>467.7</v>
      </c>
      <c r="E199" s="11">
        <v>310.8</v>
      </c>
    </row>
    <row r="200" spans="1:5" s="45" customFormat="1" ht="12.75" customHeight="1" x14ac:dyDescent="0.25">
      <c r="A200" s="106"/>
      <c r="B200" s="49" t="s">
        <v>17</v>
      </c>
      <c r="C200" s="103"/>
      <c r="D200" s="11">
        <v>16.899999999999999</v>
      </c>
      <c r="E200" s="50"/>
    </row>
    <row r="201" spans="1:5" s="45" customFormat="1" ht="18" customHeight="1" x14ac:dyDescent="0.25">
      <c r="A201" s="104" t="s">
        <v>64</v>
      </c>
      <c r="B201" s="35" t="s">
        <v>65</v>
      </c>
      <c r="C201" s="36"/>
      <c r="D201" s="32">
        <f t="shared" ref="D201:E201" si="52">SUM(D202+D204)</f>
        <v>1749.8</v>
      </c>
      <c r="E201" s="32">
        <f t="shared" si="52"/>
        <v>1410.4</v>
      </c>
    </row>
    <row r="202" spans="1:5" s="45" customFormat="1" ht="15" customHeight="1" x14ac:dyDescent="0.25">
      <c r="A202" s="104"/>
      <c r="B202" s="18" t="s">
        <v>138</v>
      </c>
      <c r="C202" s="17" t="s">
        <v>11</v>
      </c>
      <c r="D202" s="16">
        <f>SUM(D203)</f>
        <v>28</v>
      </c>
      <c r="E202" s="69">
        <f>SUM(E203)</f>
        <v>0</v>
      </c>
    </row>
    <row r="203" spans="1:5" s="45" customFormat="1" ht="12.75" customHeight="1" x14ac:dyDescent="0.25">
      <c r="A203" s="104"/>
      <c r="B203" s="72" t="s">
        <v>15</v>
      </c>
      <c r="C203" s="6"/>
      <c r="D203" s="11">
        <v>28</v>
      </c>
      <c r="E203" s="11"/>
    </row>
    <row r="204" spans="1:5" s="45" customFormat="1" ht="30.75" customHeight="1" x14ac:dyDescent="0.25">
      <c r="A204" s="105"/>
      <c r="B204" s="22" t="s">
        <v>142</v>
      </c>
      <c r="C204" s="21" t="s">
        <v>18</v>
      </c>
      <c r="D204" s="23">
        <f>SUM(D205:D211)</f>
        <v>1721.8</v>
      </c>
      <c r="E204" s="23">
        <f>SUM(E205:E211)</f>
        <v>1410.4</v>
      </c>
    </row>
    <row r="205" spans="1:5" s="45" customFormat="1" ht="12.75" customHeight="1" x14ac:dyDescent="0.25">
      <c r="A205" s="105"/>
      <c r="B205" s="48" t="s">
        <v>63</v>
      </c>
      <c r="C205" s="74"/>
      <c r="D205" s="11">
        <v>44.2</v>
      </c>
      <c r="E205" s="23"/>
    </row>
    <row r="206" spans="1:5" s="45" customFormat="1" ht="12.75" customHeight="1" x14ac:dyDescent="0.25">
      <c r="A206" s="105"/>
      <c r="B206" s="48" t="s">
        <v>20</v>
      </c>
      <c r="C206" s="102"/>
      <c r="D206" s="11">
        <v>834.6</v>
      </c>
      <c r="E206" s="11">
        <v>802.8</v>
      </c>
    </row>
    <row r="207" spans="1:5" s="45" customFormat="1" ht="12.75" customHeight="1" x14ac:dyDescent="0.25">
      <c r="A207" s="105"/>
      <c r="B207" s="48" t="s">
        <v>152</v>
      </c>
      <c r="C207" s="102"/>
      <c r="D207" s="11">
        <v>5.6</v>
      </c>
      <c r="E207" s="11">
        <v>4.9000000000000004</v>
      </c>
    </row>
    <row r="208" spans="1:5" s="45" customFormat="1" ht="12.75" customHeight="1" x14ac:dyDescent="0.25">
      <c r="A208" s="105"/>
      <c r="B208" s="48" t="s">
        <v>19</v>
      </c>
      <c r="C208" s="102"/>
      <c r="D208" s="11">
        <v>25.4</v>
      </c>
      <c r="E208" s="11">
        <v>1.4</v>
      </c>
    </row>
    <row r="209" spans="1:5" s="45" customFormat="1" ht="12.75" customHeight="1" x14ac:dyDescent="0.25">
      <c r="A209" s="105"/>
      <c r="B209" s="48" t="s">
        <v>151</v>
      </c>
      <c r="C209" s="102"/>
      <c r="D209" s="11">
        <v>6.3</v>
      </c>
      <c r="E209" s="11">
        <v>6.2</v>
      </c>
    </row>
    <row r="210" spans="1:5" s="45" customFormat="1" ht="12.75" customHeight="1" x14ac:dyDescent="0.25">
      <c r="A210" s="105"/>
      <c r="B210" s="48" t="s">
        <v>10</v>
      </c>
      <c r="C210" s="102"/>
      <c r="D210" s="11">
        <v>780.4</v>
      </c>
      <c r="E210" s="11">
        <v>595.1</v>
      </c>
    </row>
    <row r="211" spans="1:5" s="45" customFormat="1" ht="12.75" customHeight="1" x14ac:dyDescent="0.25">
      <c r="A211" s="105"/>
      <c r="B211" s="49" t="s">
        <v>17</v>
      </c>
      <c r="C211" s="103"/>
      <c r="D211" s="11">
        <v>25.3</v>
      </c>
      <c r="E211" s="50"/>
    </row>
    <row r="212" spans="1:5" s="45" customFormat="1" ht="18" customHeight="1" x14ac:dyDescent="0.25">
      <c r="A212" s="112" t="s">
        <v>66</v>
      </c>
      <c r="B212" s="40" t="s">
        <v>67</v>
      </c>
      <c r="C212" s="36"/>
      <c r="D212" s="32">
        <f>SUM(D213+D215)</f>
        <v>1986.9</v>
      </c>
      <c r="E212" s="32">
        <f>SUM(E213+E215)</f>
        <v>1588.1</v>
      </c>
    </row>
    <row r="213" spans="1:5" s="45" customFormat="1" ht="15" customHeight="1" x14ac:dyDescent="0.25">
      <c r="A213" s="113"/>
      <c r="B213" s="41" t="s">
        <v>138</v>
      </c>
      <c r="C213" s="17" t="s">
        <v>11</v>
      </c>
      <c r="D213" s="16">
        <f>SUM(D214)</f>
        <v>65</v>
      </c>
      <c r="E213" s="69">
        <f>SUM(E214)</f>
        <v>0</v>
      </c>
    </row>
    <row r="214" spans="1:5" s="45" customFormat="1" ht="12.75" customHeight="1" x14ac:dyDescent="0.25">
      <c r="A214" s="113"/>
      <c r="B214" s="73" t="s">
        <v>15</v>
      </c>
      <c r="C214" s="6"/>
      <c r="D214" s="11">
        <v>65</v>
      </c>
      <c r="E214" s="11"/>
    </row>
    <row r="215" spans="1:5" s="45" customFormat="1" ht="30.75" customHeight="1" x14ac:dyDescent="0.25">
      <c r="A215" s="113"/>
      <c r="B215" s="22" t="s">
        <v>142</v>
      </c>
      <c r="C215" s="21" t="s">
        <v>18</v>
      </c>
      <c r="D215" s="23">
        <f>SUM(D218:D222)</f>
        <v>1921.9</v>
      </c>
      <c r="E215" s="23">
        <f>SUM(E218:E222)</f>
        <v>1588.1</v>
      </c>
    </row>
    <row r="216" spans="1:5" s="45" customFormat="1" ht="12.75" customHeight="1" x14ac:dyDescent="0.25">
      <c r="A216" s="113"/>
      <c r="B216" s="83" t="s">
        <v>157</v>
      </c>
      <c r="C216" s="74"/>
      <c r="D216" s="11">
        <v>2</v>
      </c>
      <c r="E216" s="11">
        <v>2</v>
      </c>
    </row>
    <row r="217" spans="1:5" s="45" customFormat="1" ht="12.75" customHeight="1" x14ac:dyDescent="0.25">
      <c r="A217" s="113"/>
      <c r="B217" s="48" t="s">
        <v>63</v>
      </c>
      <c r="C217" s="74"/>
      <c r="D217" s="11">
        <v>22</v>
      </c>
      <c r="E217" s="11">
        <v>6</v>
      </c>
    </row>
    <row r="218" spans="1:5" s="45" customFormat="1" ht="12.75" customHeight="1" x14ac:dyDescent="0.25">
      <c r="A218" s="113"/>
      <c r="B218" s="56" t="s">
        <v>20</v>
      </c>
      <c r="C218" s="102"/>
      <c r="D218" s="11">
        <v>1148.7</v>
      </c>
      <c r="E218" s="11">
        <v>1075.7</v>
      </c>
    </row>
    <row r="219" spans="1:5" s="45" customFormat="1" ht="12.75" customHeight="1" x14ac:dyDescent="0.25">
      <c r="A219" s="113"/>
      <c r="B219" s="48" t="s">
        <v>152</v>
      </c>
      <c r="C219" s="102"/>
      <c r="D219" s="11">
        <v>3.7</v>
      </c>
      <c r="E219" s="11">
        <v>3.6</v>
      </c>
    </row>
    <row r="220" spans="1:5" s="45" customFormat="1" ht="12.75" customHeight="1" x14ac:dyDescent="0.25">
      <c r="A220" s="113"/>
      <c r="B220" s="56" t="s">
        <v>151</v>
      </c>
      <c r="C220" s="102"/>
      <c r="D220" s="11">
        <v>5.4</v>
      </c>
      <c r="E220" s="11">
        <v>5.3</v>
      </c>
    </row>
    <row r="221" spans="1:5" s="45" customFormat="1" ht="12.75" customHeight="1" x14ac:dyDescent="0.25">
      <c r="A221" s="113"/>
      <c r="B221" s="56" t="s">
        <v>10</v>
      </c>
      <c r="C221" s="102"/>
      <c r="D221" s="11">
        <v>757.6</v>
      </c>
      <c r="E221" s="11">
        <v>503.5</v>
      </c>
    </row>
    <row r="222" spans="1:5" s="45" customFormat="1" ht="12.75" customHeight="1" x14ac:dyDescent="0.25">
      <c r="A222" s="113"/>
      <c r="B222" s="57" t="s">
        <v>17</v>
      </c>
      <c r="C222" s="103"/>
      <c r="D222" s="11">
        <v>6.5</v>
      </c>
      <c r="E222" s="50"/>
    </row>
    <row r="223" spans="1:5" s="45" customFormat="1" ht="18" customHeight="1" x14ac:dyDescent="0.25">
      <c r="A223" s="104" t="s">
        <v>68</v>
      </c>
      <c r="B223" s="35" t="s">
        <v>69</v>
      </c>
      <c r="C223" s="36"/>
      <c r="D223" s="32">
        <f t="shared" ref="D223:E223" si="53">SUM(D224+D226)</f>
        <v>1352.1999999999998</v>
      </c>
      <c r="E223" s="32">
        <f t="shared" si="53"/>
        <v>1059.5</v>
      </c>
    </row>
    <row r="224" spans="1:5" s="45" customFormat="1" ht="15" customHeight="1" x14ac:dyDescent="0.25">
      <c r="A224" s="107"/>
      <c r="B224" s="18" t="s">
        <v>138</v>
      </c>
      <c r="C224" s="17" t="s">
        <v>11</v>
      </c>
      <c r="D224" s="16">
        <f>SUM(D225)</f>
        <v>45</v>
      </c>
      <c r="E224" s="69">
        <f>SUM(E225)</f>
        <v>0</v>
      </c>
    </row>
    <row r="225" spans="1:5" s="45" customFormat="1" ht="12.75" customHeight="1" x14ac:dyDescent="0.25">
      <c r="A225" s="107"/>
      <c r="B225" s="72" t="s">
        <v>15</v>
      </c>
      <c r="C225" s="6"/>
      <c r="D225" s="11">
        <v>45</v>
      </c>
      <c r="E225" s="11"/>
    </row>
    <row r="226" spans="1:5" s="45" customFormat="1" ht="30.75" customHeight="1" x14ac:dyDescent="0.25">
      <c r="A226" s="106"/>
      <c r="B226" s="22" t="s">
        <v>142</v>
      </c>
      <c r="C226" s="21" t="s">
        <v>18</v>
      </c>
      <c r="D226" s="23">
        <f>SUM(D227:D232)</f>
        <v>1307.1999999999998</v>
      </c>
      <c r="E226" s="23">
        <f>SUM(E227:E232)</f>
        <v>1059.5</v>
      </c>
    </row>
    <row r="227" spans="1:5" s="45" customFormat="1" ht="12.75" customHeight="1" x14ac:dyDescent="0.25">
      <c r="A227" s="106"/>
      <c r="B227" s="48" t="s">
        <v>19</v>
      </c>
      <c r="C227" s="102"/>
      <c r="D227" s="11">
        <v>21.7</v>
      </c>
      <c r="E227" s="11">
        <v>7.5</v>
      </c>
    </row>
    <row r="228" spans="1:5" s="45" customFormat="1" ht="12.75" customHeight="1" x14ac:dyDescent="0.25">
      <c r="A228" s="106"/>
      <c r="B228" s="48" t="s">
        <v>20</v>
      </c>
      <c r="C228" s="102"/>
      <c r="D228" s="11">
        <v>716.3</v>
      </c>
      <c r="E228" s="11">
        <v>682.5</v>
      </c>
    </row>
    <row r="229" spans="1:5" s="45" customFormat="1" ht="12.75" customHeight="1" x14ac:dyDescent="0.25">
      <c r="A229" s="106"/>
      <c r="B229" s="48" t="s">
        <v>63</v>
      </c>
      <c r="C229" s="102"/>
      <c r="D229" s="11">
        <v>13.3</v>
      </c>
      <c r="E229" s="11"/>
    </row>
    <row r="230" spans="1:5" s="45" customFormat="1" ht="12.75" customHeight="1" x14ac:dyDescent="0.25">
      <c r="A230" s="106"/>
      <c r="B230" s="48" t="s">
        <v>151</v>
      </c>
      <c r="C230" s="102"/>
      <c r="D230" s="11">
        <v>1.1000000000000001</v>
      </c>
      <c r="E230" s="11">
        <v>1.1000000000000001</v>
      </c>
    </row>
    <row r="231" spans="1:5" s="45" customFormat="1" ht="12.75" customHeight="1" x14ac:dyDescent="0.25">
      <c r="A231" s="106"/>
      <c r="B231" s="48" t="s">
        <v>10</v>
      </c>
      <c r="C231" s="102"/>
      <c r="D231" s="11">
        <v>537.29999999999995</v>
      </c>
      <c r="E231" s="11">
        <v>368.4</v>
      </c>
    </row>
    <row r="232" spans="1:5" s="45" customFormat="1" ht="12.75" customHeight="1" x14ac:dyDescent="0.25">
      <c r="A232" s="106"/>
      <c r="B232" s="49" t="s">
        <v>17</v>
      </c>
      <c r="C232" s="103"/>
      <c r="D232" s="11">
        <v>17.5</v>
      </c>
      <c r="E232" s="50"/>
    </row>
    <row r="233" spans="1:5" s="45" customFormat="1" ht="18" customHeight="1" x14ac:dyDescent="0.25">
      <c r="A233" s="112" t="s">
        <v>70</v>
      </c>
      <c r="B233" s="40" t="s">
        <v>71</v>
      </c>
      <c r="C233" s="36"/>
      <c r="D233" s="32">
        <f>SUM(D234+D236)</f>
        <v>2131.3000000000002</v>
      </c>
      <c r="E233" s="32">
        <f>SUM(E234+E236)</f>
        <v>1769.8</v>
      </c>
    </row>
    <row r="234" spans="1:5" s="45" customFormat="1" ht="15" customHeight="1" x14ac:dyDescent="0.25">
      <c r="A234" s="113"/>
      <c r="B234" s="41" t="s">
        <v>138</v>
      </c>
      <c r="C234" s="17" t="s">
        <v>11</v>
      </c>
      <c r="D234" s="16">
        <f>SUM(D235)</f>
        <v>50</v>
      </c>
      <c r="E234" s="69">
        <f>SUM(E235)</f>
        <v>0</v>
      </c>
    </row>
    <row r="235" spans="1:5" s="45" customFormat="1" ht="12.75" customHeight="1" x14ac:dyDescent="0.25">
      <c r="A235" s="113"/>
      <c r="B235" s="73" t="s">
        <v>15</v>
      </c>
      <c r="C235" s="6"/>
      <c r="D235" s="11">
        <v>50</v>
      </c>
      <c r="E235" s="11"/>
    </row>
    <row r="236" spans="1:5" s="45" customFormat="1" ht="30.75" customHeight="1" x14ac:dyDescent="0.25">
      <c r="A236" s="113"/>
      <c r="B236" s="22" t="s">
        <v>142</v>
      </c>
      <c r="C236" s="21" t="s">
        <v>18</v>
      </c>
      <c r="D236" s="23">
        <f>SUM(D237:D243)</f>
        <v>2081.3000000000002</v>
      </c>
      <c r="E236" s="23">
        <f>SUM(E237:E243)</f>
        <v>1769.8</v>
      </c>
    </row>
    <row r="237" spans="1:5" s="45" customFormat="1" ht="12.75" customHeight="1" x14ac:dyDescent="0.25">
      <c r="A237" s="113"/>
      <c r="B237" s="84" t="s">
        <v>157</v>
      </c>
      <c r="C237" s="74"/>
      <c r="D237" s="11">
        <v>4.4000000000000004</v>
      </c>
      <c r="E237" s="11">
        <v>4.3</v>
      </c>
    </row>
    <row r="238" spans="1:5" s="45" customFormat="1" ht="12.75" customHeight="1" x14ac:dyDescent="0.25">
      <c r="A238" s="113"/>
      <c r="B238" s="56" t="s">
        <v>20</v>
      </c>
      <c r="C238" s="102"/>
      <c r="D238" s="11">
        <v>1456.1</v>
      </c>
      <c r="E238" s="11">
        <v>1387.4</v>
      </c>
    </row>
    <row r="239" spans="1:5" s="45" customFormat="1" ht="12.75" customHeight="1" x14ac:dyDescent="0.25">
      <c r="A239" s="113"/>
      <c r="B239" s="48" t="s">
        <v>152</v>
      </c>
      <c r="C239" s="102"/>
      <c r="D239" s="11">
        <v>6.2</v>
      </c>
      <c r="E239" s="11">
        <v>6.1</v>
      </c>
    </row>
    <row r="240" spans="1:5" s="45" customFormat="1" ht="12.75" customHeight="1" x14ac:dyDescent="0.25">
      <c r="A240" s="113"/>
      <c r="B240" s="48" t="s">
        <v>63</v>
      </c>
      <c r="C240" s="102"/>
      <c r="D240" s="11">
        <v>33.200000000000003</v>
      </c>
      <c r="E240" s="11"/>
    </row>
    <row r="241" spans="1:5" s="45" customFormat="1" ht="12.75" customHeight="1" x14ac:dyDescent="0.25">
      <c r="A241" s="113"/>
      <c r="B241" s="56" t="s">
        <v>151</v>
      </c>
      <c r="C241" s="102"/>
      <c r="D241" s="11">
        <v>5.4</v>
      </c>
      <c r="E241" s="11">
        <v>5.3</v>
      </c>
    </row>
    <row r="242" spans="1:5" s="45" customFormat="1" ht="12.75" customHeight="1" x14ac:dyDescent="0.25">
      <c r="A242" s="113"/>
      <c r="B242" s="56" t="s">
        <v>10</v>
      </c>
      <c r="C242" s="102"/>
      <c r="D242" s="11">
        <v>572.6</v>
      </c>
      <c r="E242" s="11">
        <v>366.7</v>
      </c>
    </row>
    <row r="243" spans="1:5" s="45" customFormat="1" ht="12.75" customHeight="1" x14ac:dyDescent="0.25">
      <c r="A243" s="113"/>
      <c r="B243" s="57" t="s">
        <v>17</v>
      </c>
      <c r="C243" s="103"/>
      <c r="D243" s="11">
        <v>3.4</v>
      </c>
      <c r="E243" s="50"/>
    </row>
    <row r="244" spans="1:5" s="45" customFormat="1" ht="18" customHeight="1" x14ac:dyDescent="0.25">
      <c r="A244" s="99" t="s">
        <v>72</v>
      </c>
      <c r="B244" s="35" t="s">
        <v>73</v>
      </c>
      <c r="C244" s="36"/>
      <c r="D244" s="32">
        <f t="shared" ref="D244:E244" si="54">SUM(D245+D247)</f>
        <v>631.19999999999993</v>
      </c>
      <c r="E244" s="32">
        <f t="shared" si="54"/>
        <v>557.70000000000005</v>
      </c>
    </row>
    <row r="245" spans="1:5" s="45" customFormat="1" ht="15" customHeight="1" x14ac:dyDescent="0.25">
      <c r="A245" s="99"/>
      <c r="B245" s="18" t="s">
        <v>138</v>
      </c>
      <c r="C245" s="17" t="s">
        <v>11</v>
      </c>
      <c r="D245" s="16">
        <f>SUM(D246)</f>
        <v>13</v>
      </c>
      <c r="E245" s="69">
        <f>SUM(E246)</f>
        <v>0</v>
      </c>
    </row>
    <row r="246" spans="1:5" s="45" customFormat="1" ht="12.75" customHeight="1" x14ac:dyDescent="0.25">
      <c r="A246" s="99"/>
      <c r="B246" s="72" t="s">
        <v>15</v>
      </c>
      <c r="C246" s="6"/>
      <c r="D246" s="11">
        <v>13</v>
      </c>
      <c r="E246" s="11"/>
    </row>
    <row r="247" spans="1:5" s="45" customFormat="1" ht="30.75" customHeight="1" x14ac:dyDescent="0.25">
      <c r="A247" s="100"/>
      <c r="B247" s="22" t="s">
        <v>147</v>
      </c>
      <c r="C247" s="21" t="s">
        <v>18</v>
      </c>
      <c r="D247" s="23">
        <f>SUM(D248:D253)</f>
        <v>618.19999999999993</v>
      </c>
      <c r="E247" s="23">
        <f>SUM(E248:E253)</f>
        <v>557.70000000000005</v>
      </c>
    </row>
    <row r="248" spans="1:5" s="45" customFormat="1" ht="12.75" customHeight="1" x14ac:dyDescent="0.25">
      <c r="A248" s="100"/>
      <c r="B248" s="48" t="s">
        <v>20</v>
      </c>
      <c r="C248" s="102"/>
      <c r="D248" s="11">
        <v>346.2</v>
      </c>
      <c r="E248" s="11">
        <v>331.4</v>
      </c>
    </row>
    <row r="249" spans="1:5" s="45" customFormat="1" ht="12.75" customHeight="1" x14ac:dyDescent="0.25">
      <c r="A249" s="100"/>
      <c r="B249" s="48" t="s">
        <v>152</v>
      </c>
      <c r="C249" s="102"/>
      <c r="D249" s="11">
        <v>8.4</v>
      </c>
      <c r="E249" s="11">
        <v>8.3000000000000007</v>
      </c>
    </row>
    <row r="250" spans="1:5" s="45" customFormat="1" ht="12.75" customHeight="1" x14ac:dyDescent="0.25">
      <c r="A250" s="100"/>
      <c r="B250" s="48" t="s">
        <v>63</v>
      </c>
      <c r="C250" s="102"/>
      <c r="D250" s="11">
        <v>0.7</v>
      </c>
      <c r="E250" s="11"/>
    </row>
    <row r="251" spans="1:5" s="45" customFormat="1" ht="12.75" customHeight="1" x14ac:dyDescent="0.25">
      <c r="A251" s="100"/>
      <c r="B251" s="48" t="s">
        <v>151</v>
      </c>
      <c r="C251" s="102"/>
      <c r="D251" s="11">
        <v>5.4</v>
      </c>
      <c r="E251" s="11">
        <v>5.3</v>
      </c>
    </row>
    <row r="252" spans="1:5" s="45" customFormat="1" ht="12.75" customHeight="1" x14ac:dyDescent="0.25">
      <c r="A252" s="100"/>
      <c r="B252" s="48" t="s">
        <v>10</v>
      </c>
      <c r="C252" s="102"/>
      <c r="D252" s="11">
        <v>239.1</v>
      </c>
      <c r="E252" s="11">
        <v>212.7</v>
      </c>
    </row>
    <row r="253" spans="1:5" s="45" customFormat="1" ht="12.75" customHeight="1" x14ac:dyDescent="0.25">
      <c r="A253" s="105"/>
      <c r="B253" s="49" t="s">
        <v>17</v>
      </c>
      <c r="C253" s="103"/>
      <c r="D253" s="11">
        <v>18.399999999999999</v>
      </c>
      <c r="E253" s="11"/>
    </row>
    <row r="254" spans="1:5" s="45" customFormat="1" ht="18" customHeight="1" x14ac:dyDescent="0.25">
      <c r="A254" s="117" t="s">
        <v>74</v>
      </c>
      <c r="B254" s="40" t="s">
        <v>76</v>
      </c>
      <c r="C254" s="36"/>
      <c r="D254" s="32">
        <f>SUM(D255+D257)</f>
        <v>1090.8999999999999</v>
      </c>
      <c r="E254" s="32">
        <f>SUM(E255+E257)</f>
        <v>906.5</v>
      </c>
    </row>
    <row r="255" spans="1:5" s="45" customFormat="1" ht="15" customHeight="1" x14ac:dyDescent="0.25">
      <c r="A255" s="118"/>
      <c r="B255" s="41" t="s">
        <v>138</v>
      </c>
      <c r="C255" s="17" t="s">
        <v>11</v>
      </c>
      <c r="D255" s="16">
        <f>SUM(D256)</f>
        <v>33</v>
      </c>
      <c r="E255" s="69">
        <f>SUM(E256)</f>
        <v>0</v>
      </c>
    </row>
    <row r="256" spans="1:5" s="45" customFormat="1" ht="12.75" customHeight="1" x14ac:dyDescent="0.25">
      <c r="A256" s="118"/>
      <c r="B256" s="73" t="s">
        <v>15</v>
      </c>
      <c r="C256" s="6"/>
      <c r="D256" s="11">
        <v>33</v>
      </c>
      <c r="E256" s="11"/>
    </row>
    <row r="257" spans="1:5" s="45" customFormat="1" ht="30.75" customHeight="1" x14ac:dyDescent="0.25">
      <c r="A257" s="118"/>
      <c r="B257" s="22" t="s">
        <v>147</v>
      </c>
      <c r="C257" s="21" t="s">
        <v>18</v>
      </c>
      <c r="D257" s="23">
        <f>SUM(D258:D264)</f>
        <v>1057.8999999999999</v>
      </c>
      <c r="E257" s="23">
        <f>SUM(E258:E264)</f>
        <v>906.5</v>
      </c>
    </row>
    <row r="258" spans="1:5" s="45" customFormat="1" ht="12.75" customHeight="1" x14ac:dyDescent="0.25">
      <c r="A258" s="118"/>
      <c r="B258" s="56" t="s">
        <v>19</v>
      </c>
      <c r="C258" s="102"/>
      <c r="D258" s="11">
        <v>12.9</v>
      </c>
      <c r="E258" s="11">
        <v>0.7</v>
      </c>
    </row>
    <row r="259" spans="1:5" s="45" customFormat="1" ht="12.75" customHeight="1" x14ac:dyDescent="0.25">
      <c r="A259" s="118"/>
      <c r="B259" s="56" t="s">
        <v>20</v>
      </c>
      <c r="C259" s="102"/>
      <c r="D259" s="11">
        <v>597.79999999999995</v>
      </c>
      <c r="E259" s="11">
        <v>574.29999999999995</v>
      </c>
    </row>
    <row r="260" spans="1:5" s="45" customFormat="1" ht="12.75" customHeight="1" x14ac:dyDescent="0.25">
      <c r="A260" s="118"/>
      <c r="B260" s="48" t="s">
        <v>152</v>
      </c>
      <c r="C260" s="102"/>
      <c r="D260" s="11">
        <v>7.8</v>
      </c>
      <c r="E260" s="11">
        <v>7.5</v>
      </c>
    </row>
    <row r="261" spans="1:5" s="45" customFormat="1" ht="12.75" customHeight="1" x14ac:dyDescent="0.25">
      <c r="A261" s="118"/>
      <c r="B261" s="48" t="s">
        <v>63</v>
      </c>
      <c r="C261" s="102"/>
      <c r="D261" s="11">
        <v>11</v>
      </c>
      <c r="E261" s="11"/>
    </row>
    <row r="262" spans="1:5" s="45" customFormat="1" ht="12.75" customHeight="1" x14ac:dyDescent="0.25">
      <c r="A262" s="118"/>
      <c r="B262" s="56" t="s">
        <v>151</v>
      </c>
      <c r="C262" s="102"/>
      <c r="D262" s="11">
        <v>4.3</v>
      </c>
      <c r="E262" s="11">
        <v>4.2</v>
      </c>
    </row>
    <row r="263" spans="1:5" s="45" customFormat="1" ht="12.75" customHeight="1" x14ac:dyDescent="0.25">
      <c r="A263" s="118"/>
      <c r="B263" s="56" t="s">
        <v>10</v>
      </c>
      <c r="C263" s="102"/>
      <c r="D263" s="11">
        <v>405.4</v>
      </c>
      <c r="E263" s="11">
        <v>319.8</v>
      </c>
    </row>
    <row r="264" spans="1:5" s="45" customFormat="1" ht="12.75" customHeight="1" x14ac:dyDescent="0.25">
      <c r="A264" s="118"/>
      <c r="B264" s="57" t="s">
        <v>17</v>
      </c>
      <c r="C264" s="103"/>
      <c r="D264" s="11">
        <v>18.7</v>
      </c>
      <c r="E264" s="11"/>
    </row>
    <row r="265" spans="1:5" s="45" customFormat="1" ht="18" customHeight="1" x14ac:dyDescent="0.25">
      <c r="A265" s="114" t="s">
        <v>75</v>
      </c>
      <c r="B265" s="40" t="s">
        <v>78</v>
      </c>
      <c r="C265" s="36"/>
      <c r="D265" s="32">
        <f t="shared" ref="D265:E265" si="55">SUM(D266+D268)</f>
        <v>868.89999999999986</v>
      </c>
      <c r="E265" s="32">
        <f t="shared" si="55"/>
        <v>708</v>
      </c>
    </row>
    <row r="266" spans="1:5" s="45" customFormat="1" ht="15" customHeight="1" x14ac:dyDescent="0.25">
      <c r="A266" s="115"/>
      <c r="B266" s="41" t="s">
        <v>138</v>
      </c>
      <c r="C266" s="17" t="s">
        <v>11</v>
      </c>
      <c r="D266" s="16">
        <f>SUM(D267)</f>
        <v>24</v>
      </c>
      <c r="E266" s="69">
        <f>SUM(E267)</f>
        <v>0</v>
      </c>
    </row>
    <row r="267" spans="1:5" s="45" customFormat="1" ht="12.75" customHeight="1" x14ac:dyDescent="0.25">
      <c r="A267" s="115"/>
      <c r="B267" s="73" t="s">
        <v>15</v>
      </c>
      <c r="C267" s="6"/>
      <c r="D267" s="11">
        <v>24</v>
      </c>
      <c r="E267" s="11"/>
    </row>
    <row r="268" spans="1:5" s="45" customFormat="1" ht="30.75" customHeight="1" x14ac:dyDescent="0.25">
      <c r="A268" s="115"/>
      <c r="B268" s="77" t="s">
        <v>142</v>
      </c>
      <c r="C268" s="21" t="s">
        <v>18</v>
      </c>
      <c r="D268" s="23">
        <f>SUM(D269:D274)</f>
        <v>844.89999999999986</v>
      </c>
      <c r="E268" s="23">
        <f>SUM(E269:E274)</f>
        <v>708</v>
      </c>
    </row>
    <row r="269" spans="1:5" s="45" customFormat="1" ht="12.75" customHeight="1" x14ac:dyDescent="0.25">
      <c r="A269" s="115"/>
      <c r="B269" s="56" t="s">
        <v>63</v>
      </c>
      <c r="C269" s="102"/>
      <c r="D269" s="11">
        <v>17.899999999999999</v>
      </c>
      <c r="E269" s="11">
        <v>0.9</v>
      </c>
    </row>
    <row r="270" spans="1:5" s="45" customFormat="1" ht="12.75" customHeight="1" x14ac:dyDescent="0.25">
      <c r="A270" s="115"/>
      <c r="B270" s="56" t="s">
        <v>20</v>
      </c>
      <c r="C270" s="102"/>
      <c r="D270" s="11">
        <v>462.4</v>
      </c>
      <c r="E270" s="11">
        <v>433.6</v>
      </c>
    </row>
    <row r="271" spans="1:5" s="45" customFormat="1" ht="12.75" customHeight="1" x14ac:dyDescent="0.25">
      <c r="A271" s="115"/>
      <c r="B271" s="48" t="s">
        <v>152</v>
      </c>
      <c r="C271" s="102"/>
      <c r="D271" s="11">
        <v>12</v>
      </c>
      <c r="E271" s="11">
        <v>9.6</v>
      </c>
    </row>
    <row r="272" spans="1:5" s="45" customFormat="1" ht="12.75" customHeight="1" x14ac:dyDescent="0.25">
      <c r="A272" s="115"/>
      <c r="B272" s="56" t="s">
        <v>151</v>
      </c>
      <c r="C272" s="102"/>
      <c r="D272" s="11">
        <v>17.7</v>
      </c>
      <c r="E272" s="11">
        <v>17.399999999999999</v>
      </c>
    </row>
    <row r="273" spans="1:5" s="45" customFormat="1" ht="12.75" customHeight="1" x14ac:dyDescent="0.25">
      <c r="A273" s="115"/>
      <c r="B273" s="56" t="s">
        <v>10</v>
      </c>
      <c r="C273" s="102"/>
      <c r="D273" s="11">
        <v>313.39999999999998</v>
      </c>
      <c r="E273" s="11">
        <v>246.5</v>
      </c>
    </row>
    <row r="274" spans="1:5" s="45" customFormat="1" ht="12.75" customHeight="1" x14ac:dyDescent="0.25">
      <c r="A274" s="116"/>
      <c r="B274" s="57" t="s">
        <v>17</v>
      </c>
      <c r="C274" s="103"/>
      <c r="D274" s="11">
        <v>21.5</v>
      </c>
      <c r="E274" s="11"/>
    </row>
    <row r="275" spans="1:5" s="45" customFormat="1" ht="18" customHeight="1" x14ac:dyDescent="0.25">
      <c r="A275" s="108" t="s">
        <v>77</v>
      </c>
      <c r="B275" s="35" t="s">
        <v>82</v>
      </c>
      <c r="C275" s="36"/>
      <c r="D275" s="32">
        <f t="shared" ref="D275:E275" si="56">SUM(D276+D278)</f>
        <v>552.29999999999995</v>
      </c>
      <c r="E275" s="32">
        <f t="shared" si="56"/>
        <v>474</v>
      </c>
    </row>
    <row r="276" spans="1:5" s="45" customFormat="1" ht="15" customHeight="1" x14ac:dyDescent="0.25">
      <c r="A276" s="99"/>
      <c r="B276" s="18" t="s">
        <v>138</v>
      </c>
      <c r="C276" s="17" t="s">
        <v>11</v>
      </c>
      <c r="D276" s="16">
        <f>SUM(D277)</f>
        <v>14.5</v>
      </c>
      <c r="E276" s="69">
        <f>SUM(E277)</f>
        <v>0</v>
      </c>
    </row>
    <row r="277" spans="1:5" s="45" customFormat="1" ht="12.75" customHeight="1" x14ac:dyDescent="0.25">
      <c r="A277" s="99"/>
      <c r="B277" s="14" t="s">
        <v>15</v>
      </c>
      <c r="C277" s="6" t="s">
        <v>11</v>
      </c>
      <c r="D277" s="11">
        <v>14.5</v>
      </c>
      <c r="E277" s="11"/>
    </row>
    <row r="278" spans="1:5" s="45" customFormat="1" ht="30.75" customHeight="1" x14ac:dyDescent="0.25">
      <c r="A278" s="99"/>
      <c r="B278" s="30" t="s">
        <v>142</v>
      </c>
      <c r="C278" s="21" t="s">
        <v>18</v>
      </c>
      <c r="D278" s="23">
        <f>SUM(D279:D284)</f>
        <v>537.79999999999995</v>
      </c>
      <c r="E278" s="23">
        <f>SUM(E279:E284)</f>
        <v>474</v>
      </c>
    </row>
    <row r="279" spans="1:5" s="45" customFormat="1" ht="12.75" customHeight="1" x14ac:dyDescent="0.25">
      <c r="A279" s="100"/>
      <c r="B279" s="47" t="s">
        <v>19</v>
      </c>
      <c r="C279" s="101" t="s">
        <v>18</v>
      </c>
      <c r="D279" s="11">
        <v>8.1</v>
      </c>
      <c r="E279" s="11">
        <v>8</v>
      </c>
    </row>
    <row r="280" spans="1:5" s="45" customFormat="1" ht="12.75" customHeight="1" x14ac:dyDescent="0.25">
      <c r="A280" s="100"/>
      <c r="B280" s="48" t="s">
        <v>20</v>
      </c>
      <c r="C280" s="102"/>
      <c r="D280" s="11">
        <v>255.6</v>
      </c>
      <c r="E280" s="11">
        <v>245.9</v>
      </c>
    </row>
    <row r="281" spans="1:5" s="45" customFormat="1" ht="12.75" customHeight="1" x14ac:dyDescent="0.25">
      <c r="A281" s="100"/>
      <c r="B281" s="48" t="s">
        <v>152</v>
      </c>
      <c r="C281" s="102"/>
      <c r="D281" s="11">
        <v>2.6</v>
      </c>
      <c r="E281" s="11">
        <v>2.2000000000000002</v>
      </c>
    </row>
    <row r="282" spans="1:5" s="45" customFormat="1" ht="12.75" customHeight="1" x14ac:dyDescent="0.25">
      <c r="A282" s="100"/>
      <c r="B282" s="48" t="s">
        <v>151</v>
      </c>
      <c r="C282" s="102"/>
      <c r="D282" s="11">
        <v>1.5</v>
      </c>
      <c r="E282" s="11">
        <v>1.5</v>
      </c>
    </row>
    <row r="283" spans="1:5" s="45" customFormat="1" ht="12.75" customHeight="1" x14ac:dyDescent="0.25">
      <c r="A283" s="100"/>
      <c r="B283" s="48" t="s">
        <v>10</v>
      </c>
      <c r="C283" s="102"/>
      <c r="D283" s="11">
        <v>250.6</v>
      </c>
      <c r="E283" s="11">
        <v>216.4</v>
      </c>
    </row>
    <row r="284" spans="1:5" s="45" customFormat="1" ht="12.75" customHeight="1" x14ac:dyDescent="0.25">
      <c r="A284" s="100"/>
      <c r="B284" s="49" t="s">
        <v>17</v>
      </c>
      <c r="C284" s="103"/>
      <c r="D284" s="11">
        <v>19.399999999999999</v>
      </c>
      <c r="E284" s="11"/>
    </row>
    <row r="285" spans="1:5" s="45" customFormat="1" ht="18" customHeight="1" x14ac:dyDescent="0.25">
      <c r="A285" s="99" t="s">
        <v>79</v>
      </c>
      <c r="B285" s="35" t="s">
        <v>84</v>
      </c>
      <c r="C285" s="36"/>
      <c r="D285" s="32">
        <f t="shared" ref="D285:E285" si="57">SUM(D286+D288)</f>
        <v>1116.2</v>
      </c>
      <c r="E285" s="32">
        <f t="shared" si="57"/>
        <v>928.50000000000011</v>
      </c>
    </row>
    <row r="286" spans="1:5" s="45" customFormat="1" ht="15" customHeight="1" x14ac:dyDescent="0.25">
      <c r="A286" s="99"/>
      <c r="B286" s="18" t="s">
        <v>138</v>
      </c>
      <c r="C286" s="17" t="s">
        <v>11</v>
      </c>
      <c r="D286" s="16">
        <f>SUM(D287)</f>
        <v>24.5</v>
      </c>
      <c r="E286" s="69">
        <f>SUM(E287)</f>
        <v>0</v>
      </c>
    </row>
    <row r="287" spans="1:5" s="45" customFormat="1" ht="12.75" customHeight="1" x14ac:dyDescent="0.25">
      <c r="A287" s="99"/>
      <c r="B287" s="14" t="s">
        <v>15</v>
      </c>
      <c r="C287" s="6"/>
      <c r="D287" s="11">
        <v>24.5</v>
      </c>
      <c r="E287" s="11"/>
    </row>
    <row r="288" spans="1:5" s="45" customFormat="1" ht="30.75" customHeight="1" x14ac:dyDescent="0.25">
      <c r="A288" s="99"/>
      <c r="B288" s="30" t="s">
        <v>142</v>
      </c>
      <c r="C288" s="21" t="s">
        <v>18</v>
      </c>
      <c r="D288" s="23">
        <f>SUM(D289:D294)</f>
        <v>1091.7</v>
      </c>
      <c r="E288" s="23">
        <f>SUM(E289:E294)</f>
        <v>928.50000000000011</v>
      </c>
    </row>
    <row r="289" spans="1:5" s="45" customFormat="1" ht="12.75" customHeight="1" x14ac:dyDescent="0.25">
      <c r="A289" s="100"/>
      <c r="B289" s="47" t="s">
        <v>19</v>
      </c>
      <c r="C289" s="102"/>
      <c r="D289" s="11">
        <v>19.7</v>
      </c>
      <c r="E289" s="11">
        <v>15.2</v>
      </c>
    </row>
    <row r="290" spans="1:5" s="45" customFormat="1" ht="12.75" customHeight="1" x14ac:dyDescent="0.25">
      <c r="A290" s="100"/>
      <c r="B290" s="48" t="s">
        <v>20</v>
      </c>
      <c r="C290" s="102"/>
      <c r="D290" s="11">
        <v>517.4</v>
      </c>
      <c r="E290" s="11">
        <v>497</v>
      </c>
    </row>
    <row r="291" spans="1:5" s="45" customFormat="1" ht="12.75" customHeight="1" x14ac:dyDescent="0.25">
      <c r="A291" s="100"/>
      <c r="B291" s="48" t="s">
        <v>152</v>
      </c>
      <c r="C291" s="102"/>
      <c r="D291" s="11">
        <v>0.8</v>
      </c>
      <c r="E291" s="11">
        <v>0.7</v>
      </c>
    </row>
    <row r="292" spans="1:5" s="45" customFormat="1" ht="12.75" customHeight="1" x14ac:dyDescent="0.25">
      <c r="A292" s="100"/>
      <c r="B292" s="48" t="s">
        <v>151</v>
      </c>
      <c r="C292" s="102"/>
      <c r="D292" s="11">
        <v>0.5</v>
      </c>
      <c r="E292" s="11">
        <v>0.5</v>
      </c>
    </row>
    <row r="293" spans="1:5" s="45" customFormat="1" ht="12.75" customHeight="1" x14ac:dyDescent="0.25">
      <c r="A293" s="100"/>
      <c r="B293" s="48" t="s">
        <v>10</v>
      </c>
      <c r="C293" s="102"/>
      <c r="D293" s="11">
        <v>484</v>
      </c>
      <c r="E293" s="11">
        <v>415.1</v>
      </c>
    </row>
    <row r="294" spans="1:5" s="45" customFormat="1" ht="12.75" customHeight="1" x14ac:dyDescent="0.25">
      <c r="A294" s="100"/>
      <c r="B294" s="49" t="s">
        <v>17</v>
      </c>
      <c r="C294" s="103"/>
      <c r="D294" s="11">
        <v>69.3</v>
      </c>
      <c r="E294" s="11"/>
    </row>
    <row r="295" spans="1:5" s="45" customFormat="1" ht="18" customHeight="1" x14ac:dyDescent="0.25">
      <c r="A295" s="99" t="s">
        <v>80</v>
      </c>
      <c r="B295" s="35" t="s">
        <v>86</v>
      </c>
      <c r="C295" s="36"/>
      <c r="D295" s="32">
        <f t="shared" ref="D295:E295" si="58">SUM(D296+D298)</f>
        <v>495.90000000000009</v>
      </c>
      <c r="E295" s="32">
        <f t="shared" si="58"/>
        <v>428.1</v>
      </c>
    </row>
    <row r="296" spans="1:5" s="45" customFormat="1" ht="15" customHeight="1" x14ac:dyDescent="0.25">
      <c r="A296" s="99"/>
      <c r="B296" s="18" t="s">
        <v>138</v>
      </c>
      <c r="C296" s="17" t="s">
        <v>11</v>
      </c>
      <c r="D296" s="16">
        <f>SUM(D297)</f>
        <v>7</v>
      </c>
      <c r="E296" s="69">
        <f>SUM(E297)</f>
        <v>0</v>
      </c>
    </row>
    <row r="297" spans="1:5" s="45" customFormat="1" ht="12.75" customHeight="1" x14ac:dyDescent="0.25">
      <c r="A297" s="99"/>
      <c r="B297" s="14" t="s">
        <v>15</v>
      </c>
      <c r="C297" s="6"/>
      <c r="D297" s="11">
        <v>7</v>
      </c>
      <c r="E297" s="11"/>
    </row>
    <row r="298" spans="1:5" s="45" customFormat="1" ht="30.75" customHeight="1" x14ac:dyDescent="0.25">
      <c r="A298" s="99"/>
      <c r="B298" s="30" t="s">
        <v>142</v>
      </c>
      <c r="C298" s="21" t="s">
        <v>18</v>
      </c>
      <c r="D298" s="23">
        <f t="shared" ref="D298:E298" si="59">SUM(D299:D302)</f>
        <v>488.90000000000009</v>
      </c>
      <c r="E298" s="23">
        <f t="shared" si="59"/>
        <v>428.1</v>
      </c>
    </row>
    <row r="299" spans="1:5" s="45" customFormat="1" ht="12.75" customHeight="1" x14ac:dyDescent="0.25">
      <c r="A299" s="100"/>
      <c r="B299" s="47" t="s">
        <v>19</v>
      </c>
      <c r="C299" s="101"/>
      <c r="D299" s="11">
        <v>15.4</v>
      </c>
      <c r="E299" s="11">
        <v>15.2</v>
      </c>
    </row>
    <row r="300" spans="1:5" s="45" customFormat="1" ht="12.75" customHeight="1" x14ac:dyDescent="0.25">
      <c r="A300" s="100"/>
      <c r="B300" s="48" t="s">
        <v>20</v>
      </c>
      <c r="C300" s="102"/>
      <c r="D300" s="11">
        <v>167.3</v>
      </c>
      <c r="E300" s="11">
        <v>160.80000000000001</v>
      </c>
    </row>
    <row r="301" spans="1:5" s="45" customFormat="1" ht="12.75" customHeight="1" x14ac:dyDescent="0.25">
      <c r="A301" s="100"/>
      <c r="B301" s="48" t="s">
        <v>10</v>
      </c>
      <c r="C301" s="102"/>
      <c r="D301" s="11">
        <v>285.10000000000002</v>
      </c>
      <c r="E301" s="11">
        <v>252.1</v>
      </c>
    </row>
    <row r="302" spans="1:5" s="45" customFormat="1" ht="12.75" customHeight="1" x14ac:dyDescent="0.25">
      <c r="A302" s="100"/>
      <c r="B302" s="49" t="s">
        <v>17</v>
      </c>
      <c r="C302" s="103"/>
      <c r="D302" s="11">
        <v>21.1</v>
      </c>
      <c r="E302" s="11"/>
    </row>
    <row r="303" spans="1:5" s="45" customFormat="1" ht="18" customHeight="1" x14ac:dyDescent="0.25">
      <c r="A303" s="99" t="s">
        <v>81</v>
      </c>
      <c r="B303" s="35" t="s">
        <v>88</v>
      </c>
      <c r="C303" s="36"/>
      <c r="D303" s="32">
        <f>SUM(D304+D306)</f>
        <v>848.39999999999986</v>
      </c>
      <c r="E303" s="32">
        <f>SUM(E304+E306)</f>
        <v>714.09999999999991</v>
      </c>
    </row>
    <row r="304" spans="1:5" s="45" customFormat="1" ht="15" customHeight="1" x14ac:dyDescent="0.25">
      <c r="A304" s="99"/>
      <c r="B304" s="18" t="s">
        <v>138</v>
      </c>
      <c r="C304" s="17" t="s">
        <v>11</v>
      </c>
      <c r="D304" s="16">
        <f>SUM(D305)</f>
        <v>5</v>
      </c>
      <c r="E304" s="69">
        <f>SUM(E305)</f>
        <v>0</v>
      </c>
    </row>
    <row r="305" spans="1:6" s="45" customFormat="1" ht="12.75" customHeight="1" x14ac:dyDescent="0.25">
      <c r="A305" s="99"/>
      <c r="B305" s="72" t="s">
        <v>15</v>
      </c>
      <c r="C305" s="6"/>
      <c r="D305" s="11">
        <v>5</v>
      </c>
      <c r="E305" s="11"/>
    </row>
    <row r="306" spans="1:6" s="45" customFormat="1" ht="30.75" customHeight="1" x14ac:dyDescent="0.25">
      <c r="A306" s="100"/>
      <c r="B306" s="22" t="s">
        <v>142</v>
      </c>
      <c r="C306" s="21" t="s">
        <v>18</v>
      </c>
      <c r="D306" s="23">
        <f>SUM(D307:D312)</f>
        <v>843.39999999999986</v>
      </c>
      <c r="E306" s="23">
        <f>SUM(E307:E312)</f>
        <v>714.09999999999991</v>
      </c>
    </row>
    <row r="307" spans="1:6" s="45" customFormat="1" ht="12.75" customHeight="1" x14ac:dyDescent="0.25">
      <c r="A307" s="100"/>
      <c r="B307" s="48" t="s">
        <v>19</v>
      </c>
      <c r="C307" s="102"/>
      <c r="D307" s="11">
        <v>36.4</v>
      </c>
      <c r="E307" s="11">
        <v>24.2</v>
      </c>
    </row>
    <row r="308" spans="1:6" s="45" customFormat="1" ht="12.75" customHeight="1" x14ac:dyDescent="0.25">
      <c r="A308" s="100"/>
      <c r="B308" s="48" t="s">
        <v>20</v>
      </c>
      <c r="C308" s="102"/>
      <c r="D308" s="11">
        <v>275.3</v>
      </c>
      <c r="E308" s="11">
        <v>265.7</v>
      </c>
    </row>
    <row r="309" spans="1:6" s="45" customFormat="1" ht="12.75" customHeight="1" x14ac:dyDescent="0.25">
      <c r="A309" s="100"/>
      <c r="B309" s="48" t="s">
        <v>152</v>
      </c>
      <c r="C309" s="102"/>
      <c r="D309" s="11">
        <v>3.4</v>
      </c>
      <c r="E309" s="11">
        <v>2.7</v>
      </c>
    </row>
    <row r="310" spans="1:6" s="45" customFormat="1" ht="12.75" customHeight="1" x14ac:dyDescent="0.25">
      <c r="A310" s="100"/>
      <c r="B310" s="48" t="s">
        <v>151</v>
      </c>
      <c r="C310" s="102"/>
      <c r="D310" s="11">
        <v>2.5</v>
      </c>
      <c r="E310" s="11">
        <v>2.5</v>
      </c>
    </row>
    <row r="311" spans="1:6" s="45" customFormat="1" ht="12.75" customHeight="1" x14ac:dyDescent="0.25">
      <c r="A311" s="100"/>
      <c r="B311" s="48" t="s">
        <v>10</v>
      </c>
      <c r="C311" s="102"/>
      <c r="D311" s="11">
        <v>484</v>
      </c>
      <c r="E311" s="11">
        <v>419</v>
      </c>
    </row>
    <row r="312" spans="1:6" s="45" customFormat="1" ht="12.75" customHeight="1" x14ac:dyDescent="0.25">
      <c r="A312" s="100"/>
      <c r="B312" s="49" t="s">
        <v>17</v>
      </c>
      <c r="C312" s="103"/>
      <c r="D312" s="11">
        <v>41.8</v>
      </c>
      <c r="E312" s="11"/>
    </row>
    <row r="313" spans="1:6" s="45" customFormat="1" ht="18" customHeight="1" x14ac:dyDescent="0.25">
      <c r="A313" s="99" t="s">
        <v>83</v>
      </c>
      <c r="B313" s="35" t="s">
        <v>90</v>
      </c>
      <c r="C313" s="36"/>
      <c r="D313" s="32">
        <f t="shared" ref="D313:E313" si="60">SUM(D314+D316)</f>
        <v>455.29999999999995</v>
      </c>
      <c r="E313" s="32">
        <f t="shared" si="60"/>
        <v>389.9</v>
      </c>
    </row>
    <row r="314" spans="1:6" s="45" customFormat="1" ht="15" customHeight="1" x14ac:dyDescent="0.25">
      <c r="A314" s="99"/>
      <c r="B314" s="18" t="s">
        <v>138</v>
      </c>
      <c r="C314" s="17" t="s">
        <v>11</v>
      </c>
      <c r="D314" s="16">
        <f>SUM(D315)</f>
        <v>2.9</v>
      </c>
      <c r="E314" s="69">
        <f>SUM(E315)</f>
        <v>0</v>
      </c>
    </row>
    <row r="315" spans="1:6" s="45" customFormat="1" ht="12.75" customHeight="1" x14ac:dyDescent="0.25">
      <c r="A315" s="99"/>
      <c r="B315" s="72" t="s">
        <v>15</v>
      </c>
      <c r="C315" s="6"/>
      <c r="D315" s="11">
        <v>2.9</v>
      </c>
      <c r="E315" s="11"/>
      <c r="F315" s="46"/>
    </row>
    <row r="316" spans="1:6" s="45" customFormat="1" ht="30.75" customHeight="1" x14ac:dyDescent="0.25">
      <c r="A316" s="100"/>
      <c r="B316" s="22" t="s">
        <v>142</v>
      </c>
      <c r="C316" s="21" t="s">
        <v>18</v>
      </c>
      <c r="D316" s="23">
        <f>SUM(D317:D322)</f>
        <v>452.4</v>
      </c>
      <c r="E316" s="23">
        <f>SUM(E317:E322)</f>
        <v>389.9</v>
      </c>
      <c r="F316" s="46"/>
    </row>
    <row r="317" spans="1:6" s="45" customFormat="1" ht="12.75" customHeight="1" x14ac:dyDescent="0.25">
      <c r="A317" s="100"/>
      <c r="B317" s="48" t="s">
        <v>19</v>
      </c>
      <c r="C317" s="102"/>
      <c r="D317" s="11">
        <v>26.3</v>
      </c>
      <c r="E317" s="11">
        <v>20.399999999999999</v>
      </c>
      <c r="F317" s="46"/>
    </row>
    <row r="318" spans="1:6" s="45" customFormat="1" ht="12.75" customHeight="1" x14ac:dyDescent="0.25">
      <c r="A318" s="100"/>
      <c r="B318" s="48" t="s">
        <v>20</v>
      </c>
      <c r="C318" s="102"/>
      <c r="D318" s="11">
        <v>144.1</v>
      </c>
      <c r="E318" s="11">
        <v>138.19999999999999</v>
      </c>
      <c r="F318" s="46"/>
    </row>
    <row r="319" spans="1:6" s="45" customFormat="1" ht="12.75" customHeight="1" x14ac:dyDescent="0.25">
      <c r="A319" s="100"/>
      <c r="B319" s="48" t="s">
        <v>152</v>
      </c>
      <c r="C319" s="102"/>
      <c r="D319" s="11">
        <v>1.5</v>
      </c>
      <c r="E319" s="11">
        <v>1.1000000000000001</v>
      </c>
      <c r="F319" s="46"/>
    </row>
    <row r="320" spans="1:6" s="45" customFormat="1" ht="12.75" customHeight="1" x14ac:dyDescent="0.25">
      <c r="A320" s="100"/>
      <c r="B320" s="48" t="s">
        <v>151</v>
      </c>
      <c r="C320" s="102"/>
      <c r="D320" s="11">
        <v>1</v>
      </c>
      <c r="E320" s="11">
        <v>1</v>
      </c>
      <c r="F320" s="46"/>
    </row>
    <row r="321" spans="1:6" s="45" customFormat="1" ht="12.75" customHeight="1" x14ac:dyDescent="0.25">
      <c r="A321" s="100"/>
      <c r="B321" s="48" t="s">
        <v>10</v>
      </c>
      <c r="C321" s="102"/>
      <c r="D321" s="11">
        <v>263.5</v>
      </c>
      <c r="E321" s="11">
        <v>229.2</v>
      </c>
      <c r="F321" s="46"/>
    </row>
    <row r="322" spans="1:6" s="45" customFormat="1" ht="12.75" customHeight="1" x14ac:dyDescent="0.25">
      <c r="A322" s="100"/>
      <c r="B322" s="49" t="s">
        <v>17</v>
      </c>
      <c r="C322" s="103"/>
      <c r="D322" s="11">
        <v>16</v>
      </c>
      <c r="E322" s="11"/>
      <c r="F322" s="46"/>
    </row>
    <row r="323" spans="1:6" s="45" customFormat="1" ht="18" customHeight="1" x14ac:dyDescent="0.25">
      <c r="A323" s="99" t="s">
        <v>85</v>
      </c>
      <c r="B323" s="35" t="s">
        <v>92</v>
      </c>
      <c r="C323" s="36"/>
      <c r="D323" s="32">
        <f t="shared" ref="D323:E323" si="61">SUM(D324+D326)</f>
        <v>484.7</v>
      </c>
      <c r="E323" s="32">
        <f t="shared" si="61"/>
        <v>413.4</v>
      </c>
      <c r="F323" s="46"/>
    </row>
    <row r="324" spans="1:6" s="45" customFormat="1" ht="15" customHeight="1" x14ac:dyDescent="0.25">
      <c r="A324" s="99"/>
      <c r="B324" s="18" t="s">
        <v>138</v>
      </c>
      <c r="C324" s="17" t="s">
        <v>11</v>
      </c>
      <c r="D324" s="16">
        <f>SUM(D325)</f>
        <v>5</v>
      </c>
      <c r="E324" s="69">
        <f>SUM(E325)</f>
        <v>0</v>
      </c>
      <c r="F324" s="46"/>
    </row>
    <row r="325" spans="1:6" s="45" customFormat="1" ht="12.75" customHeight="1" x14ac:dyDescent="0.25">
      <c r="A325" s="99"/>
      <c r="B325" s="72" t="s">
        <v>15</v>
      </c>
      <c r="C325" s="6"/>
      <c r="D325" s="11">
        <v>5</v>
      </c>
      <c r="E325" s="11"/>
      <c r="F325" s="46"/>
    </row>
    <row r="326" spans="1:6" s="45" customFormat="1" ht="30.75" customHeight="1" x14ac:dyDescent="0.25">
      <c r="A326" s="100"/>
      <c r="B326" s="22" t="s">
        <v>142</v>
      </c>
      <c r="C326" s="21" t="s">
        <v>18</v>
      </c>
      <c r="D326" s="23">
        <f>SUM(D327:D330)</f>
        <v>479.7</v>
      </c>
      <c r="E326" s="23">
        <f>SUM(E327:E330)</f>
        <v>413.4</v>
      </c>
      <c r="F326" s="46"/>
    </row>
    <row r="327" spans="1:6" s="45" customFormat="1" ht="12.75" customHeight="1" x14ac:dyDescent="0.25">
      <c r="A327" s="100"/>
      <c r="B327" s="47" t="s">
        <v>19</v>
      </c>
      <c r="C327" s="109"/>
      <c r="D327" s="11">
        <v>15.6</v>
      </c>
      <c r="E327" s="11">
        <v>15.4</v>
      </c>
      <c r="F327" s="46"/>
    </row>
    <row r="328" spans="1:6" s="45" customFormat="1" ht="12.75" customHeight="1" x14ac:dyDescent="0.25">
      <c r="A328" s="100"/>
      <c r="B328" s="48" t="s">
        <v>20</v>
      </c>
      <c r="C328" s="110"/>
      <c r="D328" s="11">
        <v>176.2</v>
      </c>
      <c r="E328" s="11">
        <v>169.4</v>
      </c>
      <c r="F328" s="46"/>
    </row>
    <row r="329" spans="1:6" s="45" customFormat="1" ht="12.75" customHeight="1" x14ac:dyDescent="0.25">
      <c r="A329" s="100"/>
      <c r="B329" s="48" t="s">
        <v>10</v>
      </c>
      <c r="C329" s="110"/>
      <c r="D329" s="11">
        <v>264.7</v>
      </c>
      <c r="E329" s="11">
        <v>228.6</v>
      </c>
      <c r="F329" s="46"/>
    </row>
    <row r="330" spans="1:6" s="45" customFormat="1" ht="12.75" customHeight="1" x14ac:dyDescent="0.25">
      <c r="A330" s="100"/>
      <c r="B330" s="49" t="s">
        <v>17</v>
      </c>
      <c r="C330" s="111"/>
      <c r="D330" s="11">
        <v>23.2</v>
      </c>
      <c r="E330" s="11"/>
      <c r="F330" s="46"/>
    </row>
    <row r="331" spans="1:6" s="45" customFormat="1" ht="18" customHeight="1" x14ac:dyDescent="0.25">
      <c r="A331" s="99" t="s">
        <v>87</v>
      </c>
      <c r="B331" s="35" t="s">
        <v>94</v>
      </c>
      <c r="C331" s="36"/>
      <c r="D331" s="32">
        <f t="shared" ref="D331:E331" si="62">SUM(D332+D334)</f>
        <v>802.9</v>
      </c>
      <c r="E331" s="32">
        <f t="shared" si="62"/>
        <v>661.3</v>
      </c>
      <c r="F331" s="46"/>
    </row>
    <row r="332" spans="1:6" s="45" customFormat="1" ht="15" customHeight="1" x14ac:dyDescent="0.25">
      <c r="A332" s="99"/>
      <c r="B332" s="18" t="s">
        <v>138</v>
      </c>
      <c r="C332" s="17" t="s">
        <v>11</v>
      </c>
      <c r="D332" s="16">
        <f>SUM(D333)</f>
        <v>10</v>
      </c>
      <c r="E332" s="69">
        <f>SUM(E333)</f>
        <v>0</v>
      </c>
      <c r="F332" s="46"/>
    </row>
    <row r="333" spans="1:6" s="45" customFormat="1" ht="12.75" customHeight="1" x14ac:dyDescent="0.25">
      <c r="A333" s="99"/>
      <c r="B333" s="14" t="s">
        <v>15</v>
      </c>
      <c r="C333" s="6"/>
      <c r="D333" s="11">
        <v>10</v>
      </c>
      <c r="E333" s="11"/>
      <c r="F333" s="46"/>
    </row>
    <row r="334" spans="1:6" s="45" customFormat="1" ht="30.75" customHeight="1" x14ac:dyDescent="0.25">
      <c r="A334" s="99"/>
      <c r="B334" s="30" t="s">
        <v>142</v>
      </c>
      <c r="C334" s="21" t="s">
        <v>18</v>
      </c>
      <c r="D334" s="23">
        <f>SUM(D335:D340)</f>
        <v>792.9</v>
      </c>
      <c r="E334" s="23">
        <f>SUM(E335:E340)</f>
        <v>661.3</v>
      </c>
      <c r="F334" s="46"/>
    </row>
    <row r="335" spans="1:6" s="45" customFormat="1" ht="12.75" customHeight="1" x14ac:dyDescent="0.25">
      <c r="A335" s="100"/>
      <c r="B335" s="42" t="s">
        <v>19</v>
      </c>
      <c r="C335" s="109"/>
      <c r="D335" s="11">
        <v>21.8</v>
      </c>
      <c r="E335" s="11">
        <v>16.2</v>
      </c>
      <c r="F335" s="46"/>
    </row>
    <row r="336" spans="1:6" s="45" customFormat="1" ht="12.75" customHeight="1" x14ac:dyDescent="0.25">
      <c r="A336" s="100"/>
      <c r="B336" s="48" t="s">
        <v>20</v>
      </c>
      <c r="C336" s="110"/>
      <c r="D336" s="11">
        <v>298.5</v>
      </c>
      <c r="E336" s="11">
        <v>287.7</v>
      </c>
      <c r="F336" s="46"/>
    </row>
    <row r="337" spans="1:6" s="45" customFormat="1" ht="12.75" customHeight="1" x14ac:dyDescent="0.25">
      <c r="A337" s="100"/>
      <c r="B337" s="48" t="s">
        <v>152</v>
      </c>
      <c r="C337" s="110"/>
      <c r="D337" s="11">
        <v>0.6</v>
      </c>
      <c r="E337" s="11">
        <v>0.5</v>
      </c>
      <c r="F337" s="46"/>
    </row>
    <row r="338" spans="1:6" s="45" customFormat="1" ht="12.75" customHeight="1" x14ac:dyDescent="0.25">
      <c r="A338" s="100"/>
      <c r="B338" s="48" t="s">
        <v>151</v>
      </c>
      <c r="C338" s="110"/>
      <c r="D338" s="11">
        <v>0.5</v>
      </c>
      <c r="E338" s="11">
        <v>0.5</v>
      </c>
      <c r="F338" s="46"/>
    </row>
    <row r="339" spans="1:6" s="45" customFormat="1" ht="12.75" customHeight="1" x14ac:dyDescent="0.25">
      <c r="A339" s="100"/>
      <c r="B339" s="48" t="s">
        <v>10</v>
      </c>
      <c r="C339" s="110"/>
      <c r="D339" s="11">
        <v>417.1</v>
      </c>
      <c r="E339" s="11">
        <v>356.4</v>
      </c>
      <c r="F339" s="46"/>
    </row>
    <row r="340" spans="1:6" s="45" customFormat="1" ht="12.75" customHeight="1" x14ac:dyDescent="0.25">
      <c r="A340" s="100"/>
      <c r="B340" s="49" t="s">
        <v>17</v>
      </c>
      <c r="C340" s="111"/>
      <c r="D340" s="11">
        <v>54.4</v>
      </c>
      <c r="E340" s="11"/>
      <c r="F340" s="46"/>
    </row>
    <row r="341" spans="1:6" s="45" customFormat="1" ht="18" customHeight="1" x14ac:dyDescent="0.25">
      <c r="A341" s="104" t="s">
        <v>89</v>
      </c>
      <c r="B341" s="35" t="s">
        <v>96</v>
      </c>
      <c r="C341" s="36"/>
      <c r="D341" s="32">
        <f t="shared" ref="D341:E341" si="63">SUM(D342+D348)</f>
        <v>330.7</v>
      </c>
      <c r="E341" s="32">
        <f t="shared" si="63"/>
        <v>244.5</v>
      </c>
      <c r="F341" s="46"/>
    </row>
    <row r="342" spans="1:6" s="45" customFormat="1" ht="30.75" customHeight="1" x14ac:dyDescent="0.25">
      <c r="A342" s="107"/>
      <c r="B342" s="30" t="s">
        <v>139</v>
      </c>
      <c r="C342" s="21" t="s">
        <v>18</v>
      </c>
      <c r="D342" s="23">
        <f>SUM(D343:D347)</f>
        <v>314.8</v>
      </c>
      <c r="E342" s="23">
        <f>SUM(E343:E347)</f>
        <v>240.1</v>
      </c>
      <c r="F342" s="46"/>
    </row>
    <row r="343" spans="1:6" s="45" customFormat="1" ht="12.75" customHeight="1" x14ac:dyDescent="0.25">
      <c r="A343" s="106"/>
      <c r="B343" s="42" t="s">
        <v>157</v>
      </c>
      <c r="C343" s="74"/>
      <c r="D343" s="11">
        <v>4.5999999999999996</v>
      </c>
      <c r="E343" s="11">
        <v>4.5</v>
      </c>
      <c r="F343" s="46"/>
    </row>
    <row r="344" spans="1:6" s="45" customFormat="1" ht="12.75" customHeight="1" x14ac:dyDescent="0.25">
      <c r="A344" s="106"/>
      <c r="B344" s="48" t="s">
        <v>152</v>
      </c>
      <c r="C344" s="74"/>
      <c r="D344" s="11">
        <v>3.3</v>
      </c>
      <c r="E344" s="11">
        <v>3.3</v>
      </c>
      <c r="F344" s="46"/>
    </row>
    <row r="345" spans="1:6" s="45" customFormat="1" ht="12.75" customHeight="1" x14ac:dyDescent="0.25">
      <c r="A345" s="106"/>
      <c r="B345" s="48" t="s">
        <v>20</v>
      </c>
      <c r="C345" s="74"/>
      <c r="D345" s="11">
        <v>46.1</v>
      </c>
      <c r="E345" s="11">
        <v>44.8</v>
      </c>
      <c r="F345" s="46"/>
    </row>
    <row r="346" spans="1:6" s="45" customFormat="1" ht="12.95" customHeight="1" x14ac:dyDescent="0.25">
      <c r="A346" s="106"/>
      <c r="B346" s="48" t="s">
        <v>10</v>
      </c>
      <c r="C346" s="102"/>
      <c r="D346" s="11">
        <v>230.8</v>
      </c>
      <c r="E346" s="11">
        <v>187.5</v>
      </c>
      <c r="F346" s="46"/>
    </row>
    <row r="347" spans="1:6" s="45" customFormat="1" ht="12.95" customHeight="1" x14ac:dyDescent="0.25">
      <c r="A347" s="106"/>
      <c r="B347" s="49" t="s">
        <v>17</v>
      </c>
      <c r="C347" s="103"/>
      <c r="D347" s="11">
        <v>30</v>
      </c>
      <c r="E347" s="11"/>
      <c r="F347" s="46"/>
    </row>
    <row r="348" spans="1:6" s="45" customFormat="1" ht="15" customHeight="1" x14ac:dyDescent="0.25">
      <c r="A348" s="107"/>
      <c r="B348" s="80" t="s">
        <v>131</v>
      </c>
      <c r="C348" s="21" t="s">
        <v>22</v>
      </c>
      <c r="D348" s="23">
        <f t="shared" ref="D348:E348" si="64">SUM(D349)</f>
        <v>15.9</v>
      </c>
      <c r="E348" s="23">
        <f t="shared" si="64"/>
        <v>4.4000000000000004</v>
      </c>
      <c r="F348" s="46"/>
    </row>
    <row r="349" spans="1:6" s="45" customFormat="1" ht="12.95" customHeight="1" x14ac:dyDescent="0.25">
      <c r="A349" s="108"/>
      <c r="B349" s="12" t="s">
        <v>10</v>
      </c>
      <c r="C349" s="7"/>
      <c r="D349" s="11">
        <v>15.9</v>
      </c>
      <c r="E349" s="11">
        <v>4.4000000000000004</v>
      </c>
      <c r="F349" s="46"/>
    </row>
    <row r="350" spans="1:6" s="45" customFormat="1" ht="18" customHeight="1" x14ac:dyDescent="0.25">
      <c r="A350" s="104" t="s">
        <v>91</v>
      </c>
      <c r="B350" s="31" t="s">
        <v>98</v>
      </c>
      <c r="C350" s="38"/>
      <c r="D350" s="32">
        <f t="shared" ref="D350:E350" si="65">SUM(D351)</f>
        <v>108.9</v>
      </c>
      <c r="E350" s="32">
        <f t="shared" si="65"/>
        <v>102.7</v>
      </c>
      <c r="F350" s="46"/>
    </row>
    <row r="351" spans="1:6" s="45" customFormat="1" ht="30.75" customHeight="1" x14ac:dyDescent="0.25">
      <c r="A351" s="104"/>
      <c r="B351" s="30" t="s">
        <v>139</v>
      </c>
      <c r="C351" s="21" t="s">
        <v>18</v>
      </c>
      <c r="D351" s="23">
        <f t="shared" ref="D351:E351" si="66">SUM(D352:D353)</f>
        <v>108.9</v>
      </c>
      <c r="E351" s="23">
        <f t="shared" si="66"/>
        <v>102.7</v>
      </c>
      <c r="F351" s="46"/>
    </row>
    <row r="352" spans="1:6" s="45" customFormat="1" ht="12.75" customHeight="1" x14ac:dyDescent="0.25">
      <c r="A352" s="105"/>
      <c r="B352" s="47" t="s">
        <v>20</v>
      </c>
      <c r="C352" s="101"/>
      <c r="D352" s="11">
        <v>63.1</v>
      </c>
      <c r="E352" s="11">
        <v>62</v>
      </c>
      <c r="F352" s="46"/>
    </row>
    <row r="353" spans="1:6" s="45" customFormat="1" ht="12.75" customHeight="1" x14ac:dyDescent="0.25">
      <c r="A353" s="105"/>
      <c r="B353" s="49" t="s">
        <v>10</v>
      </c>
      <c r="C353" s="103"/>
      <c r="D353" s="11">
        <v>45.8</v>
      </c>
      <c r="E353" s="11">
        <v>40.700000000000003</v>
      </c>
      <c r="F353" s="46"/>
    </row>
    <row r="354" spans="1:6" s="45" customFormat="1" ht="18" customHeight="1" x14ac:dyDescent="0.25">
      <c r="A354" s="99" t="s">
        <v>93</v>
      </c>
      <c r="B354" s="71" t="s">
        <v>100</v>
      </c>
      <c r="C354" s="38"/>
      <c r="D354" s="32">
        <f t="shared" ref="D354:E354" si="67">SUM(D355)</f>
        <v>469.29999999999995</v>
      </c>
      <c r="E354" s="32">
        <f t="shared" si="67"/>
        <v>424.3</v>
      </c>
      <c r="F354" s="46"/>
    </row>
    <row r="355" spans="1:6" s="45" customFormat="1" ht="30.75" customHeight="1" x14ac:dyDescent="0.25">
      <c r="A355" s="100"/>
      <c r="B355" s="22" t="s">
        <v>139</v>
      </c>
      <c r="C355" s="21" t="s">
        <v>18</v>
      </c>
      <c r="D355" s="23">
        <f>SUM(D356:D358)</f>
        <v>469.29999999999995</v>
      </c>
      <c r="E355" s="23">
        <f>SUM(E356:E358)</f>
        <v>424.3</v>
      </c>
      <c r="F355" s="46"/>
    </row>
    <row r="356" spans="1:6" s="45" customFormat="1" ht="12.75" customHeight="1" x14ac:dyDescent="0.25">
      <c r="A356" s="100"/>
      <c r="B356" s="48" t="s">
        <v>20</v>
      </c>
      <c r="C356" s="102"/>
      <c r="D356" s="11">
        <v>64.400000000000006</v>
      </c>
      <c r="E356" s="11">
        <v>63.5</v>
      </c>
      <c r="F356" s="46"/>
    </row>
    <row r="357" spans="1:6" s="45" customFormat="1" ht="12.75" customHeight="1" x14ac:dyDescent="0.25">
      <c r="A357" s="100"/>
      <c r="B357" s="48" t="s">
        <v>10</v>
      </c>
      <c r="C357" s="102"/>
      <c r="D357" s="11">
        <v>394.4</v>
      </c>
      <c r="E357" s="11">
        <v>360.8</v>
      </c>
      <c r="F357" s="46"/>
    </row>
    <row r="358" spans="1:6" s="45" customFormat="1" ht="12.75" customHeight="1" x14ac:dyDescent="0.25">
      <c r="A358" s="100"/>
      <c r="B358" s="49" t="s">
        <v>17</v>
      </c>
      <c r="C358" s="103"/>
      <c r="D358" s="11">
        <v>10.5</v>
      </c>
      <c r="E358" s="11"/>
      <c r="F358" s="46"/>
    </row>
    <row r="359" spans="1:6" s="45" customFormat="1" ht="18" customHeight="1" x14ac:dyDescent="0.25">
      <c r="A359" s="99" t="s">
        <v>95</v>
      </c>
      <c r="B359" s="35" t="s">
        <v>102</v>
      </c>
      <c r="C359" s="38"/>
      <c r="D359" s="32">
        <f>SUM(D360)</f>
        <v>1210.2</v>
      </c>
      <c r="E359" s="32">
        <f>SUM(E360)</f>
        <v>975.5</v>
      </c>
      <c r="F359" s="46"/>
    </row>
    <row r="360" spans="1:6" s="45" customFormat="1" ht="15" customHeight="1" x14ac:dyDescent="0.25">
      <c r="A360" s="99"/>
      <c r="B360" s="18" t="s">
        <v>131</v>
      </c>
      <c r="C360" s="21" t="s">
        <v>22</v>
      </c>
      <c r="D360" s="23">
        <f>SUM(D361:D364)</f>
        <v>1210.2</v>
      </c>
      <c r="E360" s="23">
        <f>SUM(E361:E364)</f>
        <v>975.5</v>
      </c>
      <c r="F360" s="46"/>
    </row>
    <row r="361" spans="1:6" s="45" customFormat="1" ht="12.75" customHeight="1" x14ac:dyDescent="0.25">
      <c r="A361" s="100"/>
      <c r="B361" s="47" t="s">
        <v>19</v>
      </c>
      <c r="C361" s="101"/>
      <c r="D361" s="11">
        <v>43.6</v>
      </c>
      <c r="E361" s="11"/>
      <c r="F361" s="46"/>
    </row>
    <row r="362" spans="1:6" s="45" customFormat="1" ht="12.75" customHeight="1" x14ac:dyDescent="0.25">
      <c r="A362" s="100"/>
      <c r="B362" s="48" t="s">
        <v>63</v>
      </c>
      <c r="C362" s="102"/>
      <c r="D362" s="11">
        <v>7.2</v>
      </c>
      <c r="E362" s="11">
        <v>7.2</v>
      </c>
      <c r="F362" s="46"/>
    </row>
    <row r="363" spans="1:6" s="45" customFormat="1" ht="12.75" customHeight="1" x14ac:dyDescent="0.25">
      <c r="A363" s="100"/>
      <c r="B363" s="48" t="s">
        <v>10</v>
      </c>
      <c r="C363" s="102"/>
      <c r="D363" s="11">
        <v>1157</v>
      </c>
      <c r="E363" s="11">
        <v>968.3</v>
      </c>
      <c r="F363" s="46"/>
    </row>
    <row r="364" spans="1:6" s="45" customFormat="1" ht="12.75" customHeight="1" x14ac:dyDescent="0.25">
      <c r="A364" s="100"/>
      <c r="B364" s="49" t="s">
        <v>17</v>
      </c>
      <c r="C364" s="103"/>
      <c r="D364" s="11">
        <v>2.4</v>
      </c>
      <c r="E364" s="11"/>
      <c r="F364" s="46"/>
    </row>
    <row r="365" spans="1:6" s="45" customFormat="1" ht="18" customHeight="1" x14ac:dyDescent="0.25">
      <c r="A365" s="104" t="s">
        <v>97</v>
      </c>
      <c r="B365" s="35" t="s">
        <v>104</v>
      </c>
      <c r="C365" s="38"/>
      <c r="D365" s="32">
        <f>SUM(D366)</f>
        <v>161.80000000000001</v>
      </c>
      <c r="E365" s="32">
        <f>SUM(E366)</f>
        <v>128.5</v>
      </c>
      <c r="F365" s="46"/>
    </row>
    <row r="366" spans="1:6" s="45" customFormat="1" ht="15" customHeight="1" x14ac:dyDescent="0.25">
      <c r="A366" s="107"/>
      <c r="B366" s="18" t="s">
        <v>140</v>
      </c>
      <c r="C366" s="21" t="s">
        <v>22</v>
      </c>
      <c r="D366" s="23">
        <f t="shared" ref="D366:E366" si="68">SUM(D367:D369)</f>
        <v>161.80000000000001</v>
      </c>
      <c r="E366" s="23">
        <f t="shared" si="68"/>
        <v>128.5</v>
      </c>
      <c r="F366" s="46"/>
    </row>
    <row r="367" spans="1:6" s="45" customFormat="1" ht="12.75" customHeight="1" x14ac:dyDescent="0.25">
      <c r="A367" s="106"/>
      <c r="B367" s="47" t="s">
        <v>63</v>
      </c>
      <c r="C367" s="101"/>
      <c r="D367" s="11">
        <v>3.1</v>
      </c>
      <c r="E367" s="11">
        <v>3.1</v>
      </c>
      <c r="F367" s="46"/>
    </row>
    <row r="368" spans="1:6" s="45" customFormat="1" ht="12.75" customHeight="1" x14ac:dyDescent="0.25">
      <c r="A368" s="106"/>
      <c r="B368" s="48" t="s">
        <v>10</v>
      </c>
      <c r="C368" s="102"/>
      <c r="D368" s="11">
        <v>155.30000000000001</v>
      </c>
      <c r="E368" s="11">
        <v>125.4</v>
      </c>
      <c r="F368" s="46"/>
    </row>
    <row r="369" spans="1:6" s="45" customFormat="1" ht="12.75" customHeight="1" x14ac:dyDescent="0.25">
      <c r="A369" s="106"/>
      <c r="B369" s="49" t="s">
        <v>17</v>
      </c>
      <c r="C369" s="103"/>
      <c r="D369" s="11">
        <v>3.4</v>
      </c>
      <c r="E369" s="11"/>
      <c r="F369" s="46"/>
    </row>
    <row r="370" spans="1:6" s="45" customFormat="1" ht="18" customHeight="1" x14ac:dyDescent="0.25">
      <c r="A370" s="99" t="s">
        <v>99</v>
      </c>
      <c r="B370" s="35" t="s">
        <v>106</v>
      </c>
      <c r="C370" s="38"/>
      <c r="D370" s="32">
        <f t="shared" ref="D370:E370" si="69">SUM(D371)</f>
        <v>200.99999999999997</v>
      </c>
      <c r="E370" s="32">
        <f t="shared" si="69"/>
        <v>149.69999999999999</v>
      </c>
      <c r="F370" s="46"/>
    </row>
    <row r="371" spans="1:6" s="45" customFormat="1" ht="15" customHeight="1" x14ac:dyDescent="0.25">
      <c r="A371" s="99"/>
      <c r="B371" s="18" t="s">
        <v>140</v>
      </c>
      <c r="C371" s="21" t="s">
        <v>22</v>
      </c>
      <c r="D371" s="23">
        <f t="shared" ref="D371" si="70">SUM(D372:D374)</f>
        <v>200.99999999999997</v>
      </c>
      <c r="E371" s="23">
        <f t="shared" ref="E371" si="71">SUM(E372:E374)</f>
        <v>149.69999999999999</v>
      </c>
      <c r="F371" s="46"/>
    </row>
    <row r="372" spans="1:6" s="45" customFormat="1" ht="12.75" customHeight="1" x14ac:dyDescent="0.25">
      <c r="A372" s="100"/>
      <c r="B372" s="47" t="s">
        <v>63</v>
      </c>
      <c r="C372" s="101"/>
      <c r="D372" s="11">
        <v>4.7</v>
      </c>
      <c r="E372" s="11">
        <v>4.7</v>
      </c>
      <c r="F372" s="46"/>
    </row>
    <row r="373" spans="1:6" s="45" customFormat="1" ht="12.75" customHeight="1" x14ac:dyDescent="0.25">
      <c r="A373" s="100"/>
      <c r="B373" s="48" t="s">
        <v>10</v>
      </c>
      <c r="C373" s="102"/>
      <c r="D373" s="11">
        <v>193.7</v>
      </c>
      <c r="E373" s="11">
        <v>145</v>
      </c>
      <c r="F373" s="46"/>
    </row>
    <row r="374" spans="1:6" s="45" customFormat="1" ht="12.75" customHeight="1" x14ac:dyDescent="0.25">
      <c r="A374" s="100"/>
      <c r="B374" s="49" t="s">
        <v>17</v>
      </c>
      <c r="C374" s="103"/>
      <c r="D374" s="11">
        <v>2.6</v>
      </c>
      <c r="E374" s="11"/>
      <c r="F374" s="46"/>
    </row>
    <row r="375" spans="1:6" s="45" customFormat="1" ht="18" customHeight="1" x14ac:dyDescent="0.25">
      <c r="A375" s="99" t="s">
        <v>101</v>
      </c>
      <c r="B375" s="35" t="s">
        <v>108</v>
      </c>
      <c r="C375" s="36"/>
      <c r="D375" s="32">
        <f t="shared" ref="D375:E375" si="72">SUM(D376)</f>
        <v>173.2</v>
      </c>
      <c r="E375" s="32">
        <f t="shared" si="72"/>
        <v>138.30000000000001</v>
      </c>
      <c r="F375" s="46"/>
    </row>
    <row r="376" spans="1:6" s="45" customFormat="1" ht="15" customHeight="1" x14ac:dyDescent="0.25">
      <c r="A376" s="99"/>
      <c r="B376" s="18" t="s">
        <v>131</v>
      </c>
      <c r="C376" s="21" t="s">
        <v>22</v>
      </c>
      <c r="D376" s="23">
        <f t="shared" ref="D376" si="73">SUM(D377:D379)</f>
        <v>173.2</v>
      </c>
      <c r="E376" s="23">
        <f t="shared" ref="E376" si="74">SUM(E377:E379)</f>
        <v>138.30000000000001</v>
      </c>
      <c r="F376" s="46"/>
    </row>
    <row r="377" spans="1:6" s="45" customFormat="1" ht="12.75" customHeight="1" x14ac:dyDescent="0.25">
      <c r="A377" s="100"/>
      <c r="B377" s="47" t="s">
        <v>63</v>
      </c>
      <c r="C377" s="101"/>
      <c r="D377" s="11">
        <v>1</v>
      </c>
      <c r="E377" s="11">
        <v>1</v>
      </c>
      <c r="F377" s="46"/>
    </row>
    <row r="378" spans="1:6" s="45" customFormat="1" ht="12.75" customHeight="1" x14ac:dyDescent="0.25">
      <c r="A378" s="100"/>
      <c r="B378" s="48" t="s">
        <v>10</v>
      </c>
      <c r="C378" s="102"/>
      <c r="D378" s="11">
        <v>171.2</v>
      </c>
      <c r="E378" s="11">
        <v>137.30000000000001</v>
      </c>
      <c r="F378" s="46"/>
    </row>
    <row r="379" spans="1:6" s="45" customFormat="1" ht="12.75" customHeight="1" x14ac:dyDescent="0.25">
      <c r="A379" s="100"/>
      <c r="B379" s="49" t="s">
        <v>17</v>
      </c>
      <c r="C379" s="103"/>
      <c r="D379" s="11">
        <v>1</v>
      </c>
      <c r="E379" s="11"/>
      <c r="F379" s="46"/>
    </row>
    <row r="380" spans="1:6" s="45" customFormat="1" ht="18" customHeight="1" x14ac:dyDescent="0.25">
      <c r="A380" s="99" t="s">
        <v>103</v>
      </c>
      <c r="B380" s="35" t="s">
        <v>110</v>
      </c>
      <c r="C380" s="38"/>
      <c r="D380" s="32">
        <f t="shared" ref="D380:E380" si="75">SUM(D381)</f>
        <v>267.10000000000002</v>
      </c>
      <c r="E380" s="32">
        <f t="shared" si="75"/>
        <v>215.2</v>
      </c>
      <c r="F380" s="46"/>
    </row>
    <row r="381" spans="1:6" s="45" customFormat="1" ht="15" customHeight="1" x14ac:dyDescent="0.25">
      <c r="A381" s="99"/>
      <c r="B381" s="18" t="s">
        <v>140</v>
      </c>
      <c r="C381" s="21" t="s">
        <v>22</v>
      </c>
      <c r="D381" s="23">
        <f t="shared" ref="D381" si="76">SUM(D382:D384)</f>
        <v>267.10000000000002</v>
      </c>
      <c r="E381" s="23">
        <f t="shared" ref="E381" si="77">SUM(E382:E384)</f>
        <v>215.2</v>
      </c>
      <c r="F381" s="46"/>
    </row>
    <row r="382" spans="1:6" s="45" customFormat="1" ht="12.75" customHeight="1" x14ac:dyDescent="0.25">
      <c r="A382" s="100"/>
      <c r="B382" s="47" t="s">
        <v>63</v>
      </c>
      <c r="C382" s="101"/>
      <c r="D382" s="11">
        <v>3.2</v>
      </c>
      <c r="E382" s="11">
        <v>3.2</v>
      </c>
      <c r="F382" s="46"/>
    </row>
    <row r="383" spans="1:6" s="45" customFormat="1" ht="12.75" customHeight="1" x14ac:dyDescent="0.25">
      <c r="A383" s="100"/>
      <c r="B383" s="48" t="s">
        <v>10</v>
      </c>
      <c r="C383" s="102"/>
      <c r="D383" s="11">
        <v>258.8</v>
      </c>
      <c r="E383" s="11">
        <v>212</v>
      </c>
      <c r="F383" s="46"/>
    </row>
    <row r="384" spans="1:6" s="45" customFormat="1" ht="12.75" customHeight="1" x14ac:dyDescent="0.25">
      <c r="A384" s="100"/>
      <c r="B384" s="49" t="s">
        <v>17</v>
      </c>
      <c r="C384" s="103"/>
      <c r="D384" s="11">
        <v>5.0999999999999996</v>
      </c>
      <c r="E384" s="11"/>
      <c r="F384" s="46"/>
    </row>
    <row r="385" spans="1:6" s="45" customFormat="1" ht="18" customHeight="1" x14ac:dyDescent="0.25">
      <c r="A385" s="99" t="s">
        <v>105</v>
      </c>
      <c r="B385" s="35" t="s">
        <v>112</v>
      </c>
      <c r="C385" s="36"/>
      <c r="D385" s="32">
        <f t="shared" ref="D385:E385" si="78">SUM(D386)</f>
        <v>177.60000000000002</v>
      </c>
      <c r="E385" s="32">
        <f t="shared" si="78"/>
        <v>132.4</v>
      </c>
      <c r="F385" s="46"/>
    </row>
    <row r="386" spans="1:6" s="45" customFormat="1" ht="15" customHeight="1" x14ac:dyDescent="0.25">
      <c r="A386" s="99"/>
      <c r="B386" s="18" t="s">
        <v>131</v>
      </c>
      <c r="C386" s="21" t="s">
        <v>22</v>
      </c>
      <c r="D386" s="23">
        <f t="shared" ref="D386" si="79">SUM(D387:D389)</f>
        <v>177.60000000000002</v>
      </c>
      <c r="E386" s="23">
        <f t="shared" ref="E386" si="80">SUM(E387:E389)</f>
        <v>132.4</v>
      </c>
      <c r="F386" s="46"/>
    </row>
    <row r="387" spans="1:6" s="45" customFormat="1" ht="12.75" customHeight="1" x14ac:dyDescent="0.25">
      <c r="A387" s="100"/>
      <c r="B387" s="47" t="s">
        <v>63</v>
      </c>
      <c r="C387" s="101"/>
      <c r="D387" s="50">
        <v>0</v>
      </c>
      <c r="E387" s="11"/>
      <c r="F387" s="46"/>
    </row>
    <row r="388" spans="1:6" s="45" customFormat="1" ht="12.75" customHeight="1" x14ac:dyDescent="0.25">
      <c r="A388" s="100"/>
      <c r="B388" s="48" t="s">
        <v>10</v>
      </c>
      <c r="C388" s="102"/>
      <c r="D388" s="11">
        <v>176.8</v>
      </c>
      <c r="E388" s="11">
        <v>132.4</v>
      </c>
      <c r="F388" s="46"/>
    </row>
    <row r="389" spans="1:6" s="45" customFormat="1" ht="12.75" customHeight="1" x14ac:dyDescent="0.25">
      <c r="A389" s="100"/>
      <c r="B389" s="49" t="s">
        <v>17</v>
      </c>
      <c r="C389" s="103"/>
      <c r="D389" s="11">
        <v>0.8</v>
      </c>
      <c r="E389" s="11"/>
      <c r="F389" s="46"/>
    </row>
    <row r="390" spans="1:6" s="45" customFormat="1" ht="18" customHeight="1" x14ac:dyDescent="0.25">
      <c r="A390" s="105" t="s">
        <v>107</v>
      </c>
      <c r="B390" s="35" t="s">
        <v>114</v>
      </c>
      <c r="C390" s="36"/>
      <c r="D390" s="32">
        <f t="shared" ref="D390:E390" si="81">SUM(D391)</f>
        <v>195.20000000000002</v>
      </c>
      <c r="E390" s="32">
        <f t="shared" si="81"/>
        <v>150.70000000000002</v>
      </c>
      <c r="F390" s="46"/>
    </row>
    <row r="391" spans="1:6" s="45" customFormat="1" ht="15" customHeight="1" x14ac:dyDescent="0.25">
      <c r="A391" s="106"/>
      <c r="B391" s="18" t="s">
        <v>131</v>
      </c>
      <c r="C391" s="21" t="s">
        <v>22</v>
      </c>
      <c r="D391" s="23">
        <f t="shared" ref="D391" si="82">SUM(D392:D394)</f>
        <v>195.20000000000002</v>
      </c>
      <c r="E391" s="23">
        <f t="shared" ref="E391" si="83">SUM(E392:E394)</f>
        <v>150.70000000000002</v>
      </c>
      <c r="F391" s="46"/>
    </row>
    <row r="392" spans="1:6" s="45" customFormat="1" ht="12.75" customHeight="1" x14ac:dyDescent="0.25">
      <c r="A392" s="106"/>
      <c r="B392" s="47" t="s">
        <v>63</v>
      </c>
      <c r="C392" s="101"/>
      <c r="D392" s="11">
        <v>4.4000000000000004</v>
      </c>
      <c r="E392" s="11">
        <v>4.4000000000000004</v>
      </c>
      <c r="F392" s="46"/>
    </row>
    <row r="393" spans="1:6" s="45" customFormat="1" ht="12.75" customHeight="1" x14ac:dyDescent="0.25">
      <c r="A393" s="106"/>
      <c r="B393" s="48" t="s">
        <v>10</v>
      </c>
      <c r="C393" s="102"/>
      <c r="D393" s="11">
        <v>185.3</v>
      </c>
      <c r="E393" s="11">
        <v>146.30000000000001</v>
      </c>
      <c r="F393" s="46"/>
    </row>
    <row r="394" spans="1:6" s="45" customFormat="1" ht="12.75" customHeight="1" x14ac:dyDescent="0.25">
      <c r="A394" s="106"/>
      <c r="B394" s="49" t="s">
        <v>17</v>
      </c>
      <c r="C394" s="103"/>
      <c r="D394" s="11">
        <v>5.5</v>
      </c>
      <c r="E394" s="11"/>
      <c r="F394" s="46"/>
    </row>
    <row r="395" spans="1:6" s="45" customFormat="1" ht="18" customHeight="1" x14ac:dyDescent="0.25">
      <c r="A395" s="99" t="s">
        <v>109</v>
      </c>
      <c r="B395" s="35" t="s">
        <v>116</v>
      </c>
      <c r="C395" s="36"/>
      <c r="D395" s="32">
        <f t="shared" ref="D395:E395" si="84">SUM(D396)</f>
        <v>147.60000000000002</v>
      </c>
      <c r="E395" s="32">
        <f t="shared" si="84"/>
        <v>103.2</v>
      </c>
      <c r="F395" s="46"/>
    </row>
    <row r="396" spans="1:6" s="45" customFormat="1" ht="15" customHeight="1" x14ac:dyDescent="0.25">
      <c r="A396" s="99"/>
      <c r="B396" s="18" t="s">
        <v>140</v>
      </c>
      <c r="C396" s="21" t="s">
        <v>22</v>
      </c>
      <c r="D396" s="23">
        <f t="shared" ref="D396" si="85">SUM(D397:D399)</f>
        <v>147.60000000000002</v>
      </c>
      <c r="E396" s="23">
        <f t="shared" ref="E396" si="86">SUM(E397:E399)</f>
        <v>103.2</v>
      </c>
      <c r="F396" s="46"/>
    </row>
    <row r="397" spans="1:6" s="45" customFormat="1" ht="12.75" customHeight="1" x14ac:dyDescent="0.25">
      <c r="A397" s="100"/>
      <c r="B397" s="47" t="s">
        <v>63</v>
      </c>
      <c r="C397" s="101"/>
      <c r="D397" s="11">
        <v>5.4</v>
      </c>
      <c r="E397" s="11">
        <v>5.4</v>
      </c>
      <c r="F397" s="46"/>
    </row>
    <row r="398" spans="1:6" s="45" customFormat="1" ht="12.75" customHeight="1" x14ac:dyDescent="0.25">
      <c r="A398" s="100"/>
      <c r="B398" s="48" t="s">
        <v>10</v>
      </c>
      <c r="C398" s="102"/>
      <c r="D398" s="11">
        <v>141.80000000000001</v>
      </c>
      <c r="E398" s="11">
        <v>97.8</v>
      </c>
      <c r="F398" s="46"/>
    </row>
    <row r="399" spans="1:6" s="45" customFormat="1" ht="12.75" customHeight="1" x14ac:dyDescent="0.25">
      <c r="A399" s="100"/>
      <c r="B399" s="49" t="s">
        <v>17</v>
      </c>
      <c r="C399" s="103"/>
      <c r="D399" s="11">
        <v>0.4</v>
      </c>
      <c r="E399" s="11"/>
      <c r="F399" s="46"/>
    </row>
    <row r="400" spans="1:6" s="45" customFormat="1" ht="18" customHeight="1" x14ac:dyDescent="0.25">
      <c r="A400" s="99" t="s">
        <v>111</v>
      </c>
      <c r="B400" s="35" t="s">
        <v>118</v>
      </c>
      <c r="C400" s="36"/>
      <c r="D400" s="32">
        <f t="shared" ref="D400:E400" si="87">SUM(D401)</f>
        <v>172.70000000000002</v>
      </c>
      <c r="E400" s="32">
        <f t="shared" si="87"/>
        <v>141.80000000000001</v>
      </c>
      <c r="F400" s="46"/>
    </row>
    <row r="401" spans="1:6" s="45" customFormat="1" ht="15.75" customHeight="1" x14ac:dyDescent="0.25">
      <c r="A401" s="99"/>
      <c r="B401" s="37" t="s">
        <v>148</v>
      </c>
      <c r="C401" s="21" t="s">
        <v>22</v>
      </c>
      <c r="D401" s="23">
        <f t="shared" ref="D401" si="88">SUM(D402:D404)</f>
        <v>172.70000000000002</v>
      </c>
      <c r="E401" s="23">
        <f t="shared" ref="E401" si="89">SUM(E402:E404)</f>
        <v>141.80000000000001</v>
      </c>
      <c r="F401" s="46"/>
    </row>
    <row r="402" spans="1:6" s="45" customFormat="1" ht="12.75" customHeight="1" x14ac:dyDescent="0.25">
      <c r="A402" s="100"/>
      <c r="B402" s="47" t="s">
        <v>63</v>
      </c>
      <c r="C402" s="101"/>
      <c r="D402" s="11">
        <v>1.3</v>
      </c>
      <c r="E402" s="11">
        <v>1.3</v>
      </c>
      <c r="F402" s="46"/>
    </row>
    <row r="403" spans="1:6" s="45" customFormat="1" ht="12.75" customHeight="1" x14ac:dyDescent="0.25">
      <c r="A403" s="100"/>
      <c r="B403" s="48" t="s">
        <v>10</v>
      </c>
      <c r="C403" s="102"/>
      <c r="D403" s="11">
        <v>169.3</v>
      </c>
      <c r="E403" s="11">
        <v>140.5</v>
      </c>
      <c r="F403" s="46"/>
    </row>
    <row r="404" spans="1:6" s="45" customFormat="1" ht="12.75" customHeight="1" x14ac:dyDescent="0.25">
      <c r="A404" s="100"/>
      <c r="B404" s="49" t="s">
        <v>17</v>
      </c>
      <c r="C404" s="103"/>
      <c r="D404" s="11">
        <v>2.1</v>
      </c>
      <c r="E404" s="11"/>
      <c r="F404" s="46"/>
    </row>
    <row r="405" spans="1:6" s="45" customFormat="1" ht="18" customHeight="1" x14ac:dyDescent="0.25">
      <c r="A405" s="99" t="s">
        <v>113</v>
      </c>
      <c r="B405" s="35" t="s">
        <v>120</v>
      </c>
      <c r="C405" s="36"/>
      <c r="D405" s="32">
        <f t="shared" ref="D405:E405" si="90">SUM(D406)</f>
        <v>159.70000000000002</v>
      </c>
      <c r="E405" s="32">
        <f t="shared" si="90"/>
        <v>128.9</v>
      </c>
      <c r="F405" s="46"/>
    </row>
    <row r="406" spans="1:6" s="45" customFormat="1" ht="15" customHeight="1" x14ac:dyDescent="0.25">
      <c r="A406" s="99"/>
      <c r="B406" s="37" t="s">
        <v>131</v>
      </c>
      <c r="C406" s="21" t="s">
        <v>22</v>
      </c>
      <c r="D406" s="23">
        <f t="shared" ref="D406" si="91">SUM(D407:D409)</f>
        <v>159.70000000000002</v>
      </c>
      <c r="E406" s="23">
        <f t="shared" ref="E406" si="92">SUM(E407:E409)</f>
        <v>128.9</v>
      </c>
      <c r="F406" s="46"/>
    </row>
    <row r="407" spans="1:6" s="45" customFormat="1" ht="12.75" customHeight="1" x14ac:dyDescent="0.25">
      <c r="A407" s="100"/>
      <c r="B407" s="47" t="s">
        <v>63</v>
      </c>
      <c r="C407" s="101"/>
      <c r="D407" s="11">
        <v>0.3</v>
      </c>
      <c r="E407" s="11">
        <v>0.3</v>
      </c>
      <c r="F407" s="46"/>
    </row>
    <row r="408" spans="1:6" s="45" customFormat="1" ht="12.75" customHeight="1" x14ac:dyDescent="0.25">
      <c r="A408" s="100"/>
      <c r="B408" s="48" t="s">
        <v>10</v>
      </c>
      <c r="C408" s="102"/>
      <c r="D408" s="11">
        <v>158.4</v>
      </c>
      <c r="E408" s="11">
        <v>128.6</v>
      </c>
      <c r="F408" s="46"/>
    </row>
    <row r="409" spans="1:6" s="45" customFormat="1" ht="12.75" customHeight="1" x14ac:dyDescent="0.25">
      <c r="A409" s="100"/>
      <c r="B409" s="49" t="s">
        <v>17</v>
      </c>
      <c r="C409" s="103"/>
      <c r="D409" s="11">
        <v>1</v>
      </c>
      <c r="E409" s="11"/>
      <c r="F409" s="46"/>
    </row>
    <row r="410" spans="1:6" s="45" customFormat="1" ht="18" customHeight="1" x14ac:dyDescent="0.25">
      <c r="A410" s="99" t="s">
        <v>115</v>
      </c>
      <c r="B410" s="35" t="s">
        <v>122</v>
      </c>
      <c r="C410" s="36"/>
      <c r="D410" s="32">
        <f t="shared" ref="D410:E410" si="93">SUM(D411)</f>
        <v>169</v>
      </c>
      <c r="E410" s="32">
        <f t="shared" si="93"/>
        <v>111.3</v>
      </c>
      <c r="F410" s="46"/>
    </row>
    <row r="411" spans="1:6" s="45" customFormat="1" ht="15" customHeight="1" x14ac:dyDescent="0.25">
      <c r="A411" s="99"/>
      <c r="B411" s="37" t="s">
        <v>131</v>
      </c>
      <c r="C411" s="21" t="s">
        <v>22</v>
      </c>
      <c r="D411" s="23">
        <f t="shared" ref="D411" si="94">SUM(D412:D414)</f>
        <v>169</v>
      </c>
      <c r="E411" s="23">
        <f t="shared" ref="E411" si="95">SUM(E412:E414)</f>
        <v>111.3</v>
      </c>
      <c r="F411" s="46"/>
    </row>
    <row r="412" spans="1:6" s="45" customFormat="1" ht="12.75" customHeight="1" x14ac:dyDescent="0.25">
      <c r="A412" s="100"/>
      <c r="B412" s="47" t="s">
        <v>63</v>
      </c>
      <c r="C412" s="101"/>
      <c r="D412" s="11">
        <v>1.8</v>
      </c>
      <c r="E412" s="11">
        <v>1.8</v>
      </c>
      <c r="F412" s="46"/>
    </row>
    <row r="413" spans="1:6" s="45" customFormat="1" ht="12.75" customHeight="1" x14ac:dyDescent="0.25">
      <c r="A413" s="100"/>
      <c r="B413" s="48" t="s">
        <v>10</v>
      </c>
      <c r="C413" s="102"/>
      <c r="D413" s="11">
        <v>155.5</v>
      </c>
      <c r="E413" s="11">
        <v>109.5</v>
      </c>
      <c r="F413" s="46"/>
    </row>
    <row r="414" spans="1:6" s="45" customFormat="1" ht="12.75" customHeight="1" x14ac:dyDescent="0.25">
      <c r="A414" s="100"/>
      <c r="B414" s="49" t="s">
        <v>17</v>
      </c>
      <c r="C414" s="103"/>
      <c r="D414" s="11">
        <v>11.7</v>
      </c>
      <c r="E414" s="11"/>
      <c r="F414" s="46"/>
    </row>
    <row r="415" spans="1:6" s="45" customFormat="1" ht="18" customHeight="1" x14ac:dyDescent="0.25">
      <c r="A415" s="99" t="s">
        <v>117</v>
      </c>
      <c r="B415" s="35" t="s">
        <v>124</v>
      </c>
      <c r="C415" s="36"/>
      <c r="D415" s="32">
        <f t="shared" ref="D415:E415" si="96">SUM(D416)</f>
        <v>162.4</v>
      </c>
      <c r="E415" s="32">
        <f t="shared" si="96"/>
        <v>131.4</v>
      </c>
      <c r="F415" s="46"/>
    </row>
    <row r="416" spans="1:6" s="45" customFormat="1" ht="15" customHeight="1" x14ac:dyDescent="0.25">
      <c r="A416" s="99"/>
      <c r="B416" s="37" t="s">
        <v>131</v>
      </c>
      <c r="C416" s="21" t="s">
        <v>22</v>
      </c>
      <c r="D416" s="23">
        <f t="shared" ref="D416" si="97">SUM(D417:D419)</f>
        <v>162.4</v>
      </c>
      <c r="E416" s="23">
        <f t="shared" ref="E416" si="98">SUM(E417:E419)</f>
        <v>131.4</v>
      </c>
      <c r="F416" s="46"/>
    </row>
    <row r="417" spans="1:6" s="45" customFormat="1" ht="12.75" customHeight="1" x14ac:dyDescent="0.25">
      <c r="A417" s="100"/>
      <c r="B417" s="47" t="s">
        <v>63</v>
      </c>
      <c r="C417" s="101"/>
      <c r="D417" s="11">
        <v>3.1</v>
      </c>
      <c r="E417" s="11">
        <v>3.1</v>
      </c>
      <c r="F417" s="46"/>
    </row>
    <row r="418" spans="1:6" s="45" customFormat="1" ht="12.75" customHeight="1" x14ac:dyDescent="0.25">
      <c r="A418" s="100"/>
      <c r="B418" s="48" t="s">
        <v>10</v>
      </c>
      <c r="C418" s="102"/>
      <c r="D418" s="11">
        <v>158</v>
      </c>
      <c r="E418" s="11">
        <v>128.30000000000001</v>
      </c>
      <c r="F418" s="46"/>
    </row>
    <row r="419" spans="1:6" s="45" customFormat="1" ht="12.75" customHeight="1" x14ac:dyDescent="0.25">
      <c r="A419" s="100"/>
      <c r="B419" s="49" t="s">
        <v>17</v>
      </c>
      <c r="C419" s="103"/>
      <c r="D419" s="11">
        <v>1.3</v>
      </c>
      <c r="E419" s="11"/>
      <c r="F419" s="46"/>
    </row>
    <row r="420" spans="1:6" s="45" customFormat="1" ht="18" customHeight="1" x14ac:dyDescent="0.25">
      <c r="A420" s="99" t="s">
        <v>119</v>
      </c>
      <c r="B420" s="35" t="s">
        <v>125</v>
      </c>
      <c r="C420" s="36"/>
      <c r="D420" s="32">
        <f t="shared" ref="D420:E420" si="99">SUM(D421)</f>
        <v>131.60000000000002</v>
      </c>
      <c r="E420" s="32">
        <f t="shared" si="99"/>
        <v>106.5</v>
      </c>
      <c r="F420" s="46"/>
    </row>
    <row r="421" spans="1:6" s="45" customFormat="1" ht="15" customHeight="1" x14ac:dyDescent="0.25">
      <c r="A421" s="99"/>
      <c r="B421" s="37" t="s">
        <v>131</v>
      </c>
      <c r="C421" s="21" t="s">
        <v>22</v>
      </c>
      <c r="D421" s="23">
        <f t="shared" ref="D421" si="100">SUM(D422:D424)</f>
        <v>131.60000000000002</v>
      </c>
      <c r="E421" s="23">
        <f t="shared" ref="E421" si="101">SUM(E422:E424)</f>
        <v>106.5</v>
      </c>
      <c r="F421" s="46"/>
    </row>
    <row r="422" spans="1:6" s="45" customFormat="1" ht="12.75" customHeight="1" x14ac:dyDescent="0.25">
      <c r="A422" s="100"/>
      <c r="B422" s="47" t="s">
        <v>63</v>
      </c>
      <c r="C422" s="101" t="s">
        <v>22</v>
      </c>
      <c r="D422" s="11">
        <v>6.3</v>
      </c>
      <c r="E422" s="11">
        <v>6.3</v>
      </c>
      <c r="F422" s="46"/>
    </row>
    <row r="423" spans="1:6" s="45" customFormat="1" ht="12.75" customHeight="1" x14ac:dyDescent="0.25">
      <c r="A423" s="100"/>
      <c r="B423" s="48" t="s">
        <v>10</v>
      </c>
      <c r="C423" s="102"/>
      <c r="D423" s="11">
        <v>124.9</v>
      </c>
      <c r="E423" s="11">
        <v>100.2</v>
      </c>
      <c r="F423" s="46"/>
    </row>
    <row r="424" spans="1:6" s="45" customFormat="1" ht="12.75" customHeight="1" x14ac:dyDescent="0.25">
      <c r="A424" s="100"/>
      <c r="B424" s="49" t="s">
        <v>17</v>
      </c>
      <c r="C424" s="103"/>
      <c r="D424" s="11">
        <v>0.4</v>
      </c>
      <c r="E424" s="11"/>
      <c r="F424" s="46"/>
    </row>
    <row r="425" spans="1:6" s="45" customFormat="1" ht="18" customHeight="1" x14ac:dyDescent="0.25">
      <c r="A425" s="99" t="s">
        <v>121</v>
      </c>
      <c r="B425" s="35" t="s">
        <v>126</v>
      </c>
      <c r="C425" s="36"/>
      <c r="D425" s="32">
        <f t="shared" ref="D425:E425" si="102">SUM(D426+D428)</f>
        <v>2415.6999999999998</v>
      </c>
      <c r="E425" s="32">
        <f t="shared" si="102"/>
        <v>1937.2000000000003</v>
      </c>
      <c r="F425" s="46"/>
    </row>
    <row r="426" spans="1:6" s="45" customFormat="1" ht="15" customHeight="1" x14ac:dyDescent="0.25">
      <c r="A426" s="99"/>
      <c r="B426" s="18" t="s">
        <v>138</v>
      </c>
      <c r="C426" s="17" t="s">
        <v>11</v>
      </c>
      <c r="D426" s="16">
        <f>SUM(D427)</f>
        <v>183</v>
      </c>
      <c r="E426" s="16">
        <f>SUM(E427)</f>
        <v>164.4</v>
      </c>
      <c r="F426" s="46"/>
    </row>
    <row r="427" spans="1:6" s="45" customFormat="1" ht="12.75" customHeight="1" x14ac:dyDescent="0.25">
      <c r="A427" s="99"/>
      <c r="B427" s="14" t="s">
        <v>15</v>
      </c>
      <c r="C427" s="6"/>
      <c r="D427" s="11">
        <v>183</v>
      </c>
      <c r="E427" s="11">
        <v>164.4</v>
      </c>
      <c r="F427" s="46"/>
    </row>
    <row r="428" spans="1:6" s="45" customFormat="1" ht="15" customHeight="1" x14ac:dyDescent="0.25">
      <c r="A428" s="99"/>
      <c r="B428" s="39" t="s">
        <v>146</v>
      </c>
      <c r="C428" s="17" t="s">
        <v>25</v>
      </c>
      <c r="D428" s="23">
        <f>SUM(D429:D435)</f>
        <v>2232.6999999999998</v>
      </c>
      <c r="E428" s="23">
        <f>SUM(E429:E435)</f>
        <v>1772.8000000000002</v>
      </c>
      <c r="F428" s="46"/>
    </row>
    <row r="429" spans="1:6" s="45" customFormat="1" ht="12.75" customHeight="1" x14ac:dyDescent="0.25">
      <c r="A429" s="100"/>
      <c r="B429" s="47" t="s">
        <v>14</v>
      </c>
      <c r="C429" s="101"/>
      <c r="D429" s="11">
        <v>80.2</v>
      </c>
      <c r="E429" s="11">
        <v>71.099999999999994</v>
      </c>
      <c r="F429" s="46"/>
    </row>
    <row r="430" spans="1:6" s="45" customFormat="1" ht="12.75" customHeight="1" x14ac:dyDescent="0.25">
      <c r="A430" s="100"/>
      <c r="B430" s="48" t="s">
        <v>63</v>
      </c>
      <c r="C430" s="102"/>
      <c r="D430" s="11">
        <v>135.5</v>
      </c>
      <c r="E430" s="11">
        <v>119.1</v>
      </c>
      <c r="F430" s="46"/>
    </row>
    <row r="431" spans="1:6" s="45" customFormat="1" ht="12.75" customHeight="1" x14ac:dyDescent="0.25">
      <c r="A431" s="100"/>
      <c r="B431" s="48" t="s">
        <v>19</v>
      </c>
      <c r="C431" s="102"/>
      <c r="D431" s="11">
        <v>79.2</v>
      </c>
      <c r="E431" s="11">
        <v>77.2</v>
      </c>
      <c r="F431" s="46"/>
    </row>
    <row r="432" spans="1:6" s="45" customFormat="1" ht="12.75" customHeight="1" x14ac:dyDescent="0.25">
      <c r="A432" s="100"/>
      <c r="B432" s="55" t="s">
        <v>15</v>
      </c>
      <c r="C432" s="102"/>
      <c r="D432" s="11">
        <v>214.7</v>
      </c>
      <c r="E432" s="11">
        <v>207.5</v>
      </c>
      <c r="F432" s="46"/>
    </row>
    <row r="433" spans="1:6" s="45" customFormat="1" ht="12.75" customHeight="1" x14ac:dyDescent="0.25">
      <c r="A433" s="100"/>
      <c r="B433" s="48" t="s">
        <v>10</v>
      </c>
      <c r="C433" s="102"/>
      <c r="D433" s="11">
        <v>1095.4000000000001</v>
      </c>
      <c r="E433" s="11">
        <v>943.5</v>
      </c>
      <c r="F433" s="46"/>
    </row>
    <row r="434" spans="1:6" s="45" customFormat="1" ht="12.75" customHeight="1" x14ac:dyDescent="0.25">
      <c r="A434" s="100"/>
      <c r="B434" s="48" t="s">
        <v>26</v>
      </c>
      <c r="C434" s="102"/>
      <c r="D434" s="11">
        <v>325.8</v>
      </c>
      <c r="E434" s="11">
        <v>302.5</v>
      </c>
      <c r="F434" s="46"/>
    </row>
    <row r="435" spans="1:6" s="45" customFormat="1" ht="12.75" customHeight="1" x14ac:dyDescent="0.25">
      <c r="A435" s="100"/>
      <c r="B435" s="49" t="s">
        <v>17</v>
      </c>
      <c r="C435" s="103"/>
      <c r="D435" s="11">
        <v>301.89999999999998</v>
      </c>
      <c r="E435" s="11">
        <v>51.9</v>
      </c>
      <c r="F435" s="46"/>
    </row>
    <row r="436" spans="1:6" s="45" customFormat="1" ht="18" customHeight="1" x14ac:dyDescent="0.25">
      <c r="A436" s="104" t="s">
        <v>123</v>
      </c>
      <c r="B436" s="71" t="s">
        <v>127</v>
      </c>
      <c r="C436" s="36"/>
      <c r="D436" s="32">
        <f t="shared" ref="D436:E436" si="103">SUM(D437)</f>
        <v>432</v>
      </c>
      <c r="E436" s="32">
        <f t="shared" si="103"/>
        <v>315.3</v>
      </c>
      <c r="F436" s="46"/>
    </row>
    <row r="437" spans="1:6" s="45" customFormat="1" ht="15" customHeight="1" x14ac:dyDescent="0.25">
      <c r="A437" s="105"/>
      <c r="B437" s="22" t="s">
        <v>141</v>
      </c>
      <c r="C437" s="21" t="s">
        <v>27</v>
      </c>
      <c r="D437" s="23">
        <f>SUM(D438:D439)</f>
        <v>432</v>
      </c>
      <c r="E437" s="23">
        <f>SUM(E438:E439)</f>
        <v>315.3</v>
      </c>
      <c r="F437" s="46"/>
    </row>
    <row r="438" spans="1:6" s="45" customFormat="1" ht="12.75" customHeight="1" x14ac:dyDescent="0.25">
      <c r="A438" s="105"/>
      <c r="B438" s="48" t="s">
        <v>15</v>
      </c>
      <c r="C438" s="102"/>
      <c r="D438" s="59">
        <v>427.6</v>
      </c>
      <c r="E438" s="59">
        <v>315.3</v>
      </c>
      <c r="F438" s="46"/>
    </row>
    <row r="439" spans="1:6" s="45" customFormat="1" ht="12.75" customHeight="1" x14ac:dyDescent="0.25">
      <c r="A439" s="105"/>
      <c r="B439" s="49" t="s">
        <v>10</v>
      </c>
      <c r="C439" s="102"/>
      <c r="D439" s="59">
        <v>4.4000000000000004</v>
      </c>
      <c r="E439" s="59"/>
      <c r="F439" s="46"/>
    </row>
    <row r="440" spans="1:6" s="45" customFormat="1" ht="21" customHeight="1" x14ac:dyDescent="0.25">
      <c r="A440" s="87" t="s">
        <v>128</v>
      </c>
      <c r="B440" s="88"/>
      <c r="C440" s="8"/>
      <c r="D440" s="9">
        <f>SUM(D492+D488+D482+D472+D467+D460+D449+D441)</f>
        <v>52413.7</v>
      </c>
      <c r="E440" s="9">
        <f>SUM(E492+E488+E482+E472+E467+E460+E449+E441)</f>
        <v>27091.8</v>
      </c>
    </row>
    <row r="441" spans="1:6" s="45" customFormat="1" ht="15" customHeight="1" x14ac:dyDescent="0.25">
      <c r="A441" s="89" t="s">
        <v>129</v>
      </c>
      <c r="B441" s="89"/>
      <c r="C441" s="60" t="s">
        <v>11</v>
      </c>
      <c r="D441" s="10">
        <f>SUM(D442:D448)</f>
        <v>9444.8000000000011</v>
      </c>
      <c r="E441" s="10">
        <f>SUM(E442:E448)</f>
        <v>6274.7000000000007</v>
      </c>
    </row>
    <row r="442" spans="1:6" s="45" customFormat="1" ht="12.75" customHeight="1" x14ac:dyDescent="0.25">
      <c r="A442" s="89"/>
      <c r="B442" s="58" t="s">
        <v>14</v>
      </c>
      <c r="C442" s="92"/>
      <c r="D442" s="11">
        <f>SUM(D16)</f>
        <v>20</v>
      </c>
      <c r="E442" s="11"/>
    </row>
    <row r="443" spans="1:6" s="45" customFormat="1" ht="12.75" customHeight="1" x14ac:dyDescent="0.25">
      <c r="A443" s="85"/>
      <c r="B443" s="14" t="s">
        <v>15</v>
      </c>
      <c r="C443" s="93"/>
      <c r="D443" s="11">
        <f>SUM(D17+D168+D173+D184+D194+D203+D214+D225+D235+D246+D256+D267+D287+D297+D305+D315+D325+D333+D427+D277)</f>
        <v>3581.5000000000005</v>
      </c>
      <c r="E443" s="11">
        <f>SUM(E17+E168+E173+E184+E194+E203+E214+E225+E235+E246+E256+E267+E287+E297+E305+E315+E325+E333+E427+E277)</f>
        <v>2102.4</v>
      </c>
    </row>
    <row r="444" spans="1:6" s="45" customFormat="1" ht="12.75" customHeight="1" x14ac:dyDescent="0.25">
      <c r="A444" s="85"/>
      <c r="B444" s="47" t="s">
        <v>63</v>
      </c>
      <c r="C444" s="93"/>
      <c r="D444" s="11">
        <f>SUM(D169)</f>
        <v>1.3</v>
      </c>
      <c r="E444" s="11">
        <f>SUM(E169)</f>
        <v>1.3</v>
      </c>
    </row>
    <row r="445" spans="1:6" s="45" customFormat="1" ht="12.75" customHeight="1" x14ac:dyDescent="0.25">
      <c r="A445" s="85"/>
      <c r="B445" s="79" t="s">
        <v>151</v>
      </c>
      <c r="C445" s="93"/>
      <c r="D445" s="11">
        <f>SUM(D18)</f>
        <v>0.3</v>
      </c>
      <c r="E445" s="11"/>
    </row>
    <row r="446" spans="1:6" s="45" customFormat="1" ht="12.75" customHeight="1" x14ac:dyDescent="0.25">
      <c r="A446" s="85"/>
      <c r="B446" s="61" t="s">
        <v>10</v>
      </c>
      <c r="C446" s="93"/>
      <c r="D446" s="11">
        <f>SUM(D20+D64+D72+D80+D90+D98+D106+D116+D124+D132+D140+D148+D158+D170+D13)</f>
        <v>5697</v>
      </c>
      <c r="E446" s="11">
        <f>SUM(E20+E64+E72+E80+E90+E98+E106+E116+E124+E132+E140+E148+E158+E170+E13)</f>
        <v>4171</v>
      </c>
    </row>
    <row r="447" spans="1:6" s="45" customFormat="1" ht="12.75" customHeight="1" x14ac:dyDescent="0.25">
      <c r="A447" s="85"/>
      <c r="B447" s="48" t="s">
        <v>16</v>
      </c>
      <c r="C447" s="93"/>
      <c r="D447" s="11">
        <f>SUM(D19)</f>
        <v>112.2</v>
      </c>
      <c r="E447" s="11"/>
    </row>
    <row r="448" spans="1:6" s="45" customFormat="1" ht="12.95" customHeight="1" x14ac:dyDescent="0.25">
      <c r="A448" s="95"/>
      <c r="B448" s="12" t="s">
        <v>17</v>
      </c>
      <c r="C448" s="94"/>
      <c r="D448" s="11">
        <f>SUM(D21)</f>
        <v>32.5</v>
      </c>
      <c r="E448" s="11"/>
    </row>
    <row r="449" spans="1:5" s="45" customFormat="1" ht="15" customHeight="1" x14ac:dyDescent="0.25">
      <c r="A449" s="85" t="s">
        <v>130</v>
      </c>
      <c r="B449" s="85"/>
      <c r="C449" s="60" t="s">
        <v>18</v>
      </c>
      <c r="D449" s="10">
        <f>SUM(D450:D459)</f>
        <v>18971.699999999997</v>
      </c>
      <c r="E449" s="10">
        <f>SUM(E450:E459)</f>
        <v>15443.7</v>
      </c>
    </row>
    <row r="450" spans="1:5" s="45" customFormat="1" ht="12.95" customHeight="1" x14ac:dyDescent="0.25">
      <c r="A450" s="96"/>
      <c r="B450" s="12" t="s">
        <v>14</v>
      </c>
      <c r="C450" s="89"/>
      <c r="D450" s="11">
        <f>SUM(D23)</f>
        <v>134.80000000000001</v>
      </c>
      <c r="E450" s="11"/>
    </row>
    <row r="451" spans="1:5" s="45" customFormat="1" ht="12.95" customHeight="1" x14ac:dyDescent="0.25">
      <c r="A451" s="97"/>
      <c r="B451" s="12" t="s">
        <v>157</v>
      </c>
      <c r="C451" s="85"/>
      <c r="D451" s="11">
        <f>SUM(D175+D216+D237+D343)</f>
        <v>12.799999999999999</v>
      </c>
      <c r="E451" s="11">
        <f>SUM(E175+E216+E237+E343)</f>
        <v>12.6</v>
      </c>
    </row>
    <row r="452" spans="1:5" s="45" customFormat="1" ht="12.95" customHeight="1" x14ac:dyDescent="0.25">
      <c r="A452" s="97"/>
      <c r="B452" s="12" t="s">
        <v>21</v>
      </c>
      <c r="C452" s="85"/>
      <c r="D452" s="11">
        <f>SUM(D25)</f>
        <v>0.9</v>
      </c>
      <c r="E452" s="11"/>
    </row>
    <row r="453" spans="1:5" s="45" customFormat="1" ht="12.95" customHeight="1" x14ac:dyDescent="0.25">
      <c r="A453" s="97"/>
      <c r="B453" s="48" t="s">
        <v>152</v>
      </c>
      <c r="C453" s="85"/>
      <c r="D453" s="11">
        <f>SUM(D177+D197+D207+D239+D249+D271+D281+D344+D187+D219+D260+D291+D309+D319+D337)</f>
        <v>67.999999999999986</v>
      </c>
      <c r="E453" s="11">
        <f>SUM(E177+E197+E207+E239+E249+E271+E281+E344+E187+E219+E260+E291+E309+E319+E337)</f>
        <v>62.400000000000013</v>
      </c>
    </row>
    <row r="454" spans="1:5" s="45" customFormat="1" ht="12.95" customHeight="1" x14ac:dyDescent="0.25">
      <c r="A454" s="97"/>
      <c r="B454" s="12" t="s">
        <v>19</v>
      </c>
      <c r="C454" s="85"/>
      <c r="D454" s="11">
        <f>SUM(D24+D227+D258+D307+D317+D335+D279+D289+D299+D327+D208)</f>
        <v>342</v>
      </c>
      <c r="E454" s="11">
        <f>SUM(E24+E227+E258+E307+E317+E335+E279+E289+E299+E327+E208)</f>
        <v>128.4</v>
      </c>
    </row>
    <row r="455" spans="1:5" s="45" customFormat="1" ht="12.95" customHeight="1" x14ac:dyDescent="0.25">
      <c r="A455" s="97"/>
      <c r="B455" s="12" t="s">
        <v>63</v>
      </c>
      <c r="C455" s="85"/>
      <c r="D455" s="11">
        <f>SUM(D269+D217+D205+D198+D229+D240+D250+D261+D178+D188)</f>
        <v>241.8</v>
      </c>
      <c r="E455" s="11">
        <f>SUM(E269+E217+E205)</f>
        <v>6.9</v>
      </c>
    </row>
    <row r="456" spans="1:5" s="45" customFormat="1" ht="12.95" customHeight="1" x14ac:dyDescent="0.25">
      <c r="A456" s="97"/>
      <c r="B456" s="12" t="s">
        <v>151</v>
      </c>
      <c r="C456" s="85"/>
      <c r="D456" s="11">
        <f>SUM(D179+D189+D209+D220+D230+D241+D251+D262+D272+D282+D292+D310+D320+D338)</f>
        <v>65.599999999999994</v>
      </c>
      <c r="E456" s="11">
        <f>SUM(E179+E189+E209+E220+E230+E241+E251+E262+E272+E282+E292+E310+E320+E338)</f>
        <v>64.599999999999994</v>
      </c>
    </row>
    <row r="457" spans="1:5" s="45" customFormat="1" ht="12.95" customHeight="1" x14ac:dyDescent="0.25">
      <c r="A457" s="97"/>
      <c r="B457" s="12" t="s">
        <v>20</v>
      </c>
      <c r="C457" s="85"/>
      <c r="D457" s="11">
        <f>SUM(D26+D176+D186+D196+D206+D228+D218+D248+D238+D259+D270+D280+D290+D300+D308+D318+D328+D336+D352+D356+D345)</f>
        <v>9387.9</v>
      </c>
      <c r="E457" s="11">
        <f>SUM(E26+E176+E186+E196+E206+E228+E218+E248+E238+E259+E270+E280+E290+E300+E308+E318+E328+E336+E352+E356+E345)</f>
        <v>8959.1</v>
      </c>
    </row>
    <row r="458" spans="1:5" s="45" customFormat="1" ht="12.95" customHeight="1" x14ac:dyDescent="0.25">
      <c r="A458" s="97"/>
      <c r="B458" s="12" t="s">
        <v>10</v>
      </c>
      <c r="C458" s="85"/>
      <c r="D458" s="11">
        <f>SUM(D27+D180+D190+D199+D210+D221+D231+D252+D263+D273+D283+D293+D301+D311+D321+D329+D339+D346+D353+D357+D242)</f>
        <v>8300.8000000000011</v>
      </c>
      <c r="E458" s="11">
        <f>SUM(E27+E180+E190+E199+E210+E221+E231+E252+E263+E273+E283+E293+E301+E311+E321+E329+E339+E346+E353+E357+E242)</f>
        <v>6209.7</v>
      </c>
    </row>
    <row r="459" spans="1:5" s="45" customFormat="1" ht="12.95" customHeight="1" x14ac:dyDescent="0.25">
      <c r="A459" s="97"/>
      <c r="B459" s="63" t="s">
        <v>17</v>
      </c>
      <c r="C459" s="85"/>
      <c r="D459" s="11">
        <f>SUM(D181+D191+D200+D211+D222+D232+D243+D253+D264+D274+D284+D294+D302+D312+D322+D330+D340+D347+D358)</f>
        <v>417.09999999999997</v>
      </c>
      <c r="E459" s="11"/>
    </row>
    <row r="460" spans="1:5" s="45" customFormat="1" ht="15" customHeight="1" x14ac:dyDescent="0.25">
      <c r="A460" s="90" t="s">
        <v>131</v>
      </c>
      <c r="B460" s="91"/>
      <c r="C460" s="75" t="s">
        <v>22</v>
      </c>
      <c r="D460" s="10">
        <f>SUM(D461:D466)</f>
        <v>4664.0999999999995</v>
      </c>
      <c r="E460" s="10">
        <f>SUM(E461:E466)</f>
        <v>2736.2</v>
      </c>
    </row>
    <row r="461" spans="1:5" s="45" customFormat="1" ht="12.75" customHeight="1" x14ac:dyDescent="0.25">
      <c r="A461" s="85"/>
      <c r="B461" s="76" t="s">
        <v>14</v>
      </c>
      <c r="C461" s="92"/>
      <c r="D461" s="11">
        <f>SUM(D29)</f>
        <v>164.1</v>
      </c>
      <c r="E461" s="11">
        <f>SUM(E29)</f>
        <v>12.4</v>
      </c>
    </row>
    <row r="462" spans="1:5" s="45" customFormat="1" ht="12.75" customHeight="1" x14ac:dyDescent="0.25">
      <c r="A462" s="85"/>
      <c r="B462" s="12" t="s">
        <v>21</v>
      </c>
      <c r="C462" s="93"/>
      <c r="D462" s="11">
        <f>SUM(D30)</f>
        <v>28.8</v>
      </c>
      <c r="E462" s="11"/>
    </row>
    <row r="463" spans="1:5" s="45" customFormat="1" ht="12.75" customHeight="1" x14ac:dyDescent="0.25">
      <c r="A463" s="85"/>
      <c r="B463" s="12" t="s">
        <v>19</v>
      </c>
      <c r="C463" s="93"/>
      <c r="D463" s="11">
        <f>SUM(D361+D31)</f>
        <v>69.2</v>
      </c>
      <c r="E463" s="11">
        <f>SUM(E361+E31)</f>
        <v>0.5</v>
      </c>
    </row>
    <row r="464" spans="1:5" s="45" customFormat="1" ht="12.95" customHeight="1" x14ac:dyDescent="0.25">
      <c r="A464" s="85"/>
      <c r="B464" s="12" t="s">
        <v>63</v>
      </c>
      <c r="C464" s="93"/>
      <c r="D464" s="11">
        <f>SUM(D362+D367+D372+D377+D382+D387+D392+D397+D402+D407+D412+D417+D422)</f>
        <v>41.8</v>
      </c>
      <c r="E464" s="11">
        <f>SUM(E362+E367+E372+E377+E382+E387+E392+E397+E402+E407+E412+E417+E422)</f>
        <v>41.8</v>
      </c>
    </row>
    <row r="465" spans="1:5" s="45" customFormat="1" ht="12.95" customHeight="1" x14ac:dyDescent="0.25">
      <c r="A465" s="85"/>
      <c r="B465" s="12" t="s">
        <v>10</v>
      </c>
      <c r="C465" s="93"/>
      <c r="D465" s="11">
        <f>SUM(D32+D349+D363+D368+D373+D378+D383+D388+D393+D398+D403+D408+D413+D418+D423+D82+D108+D150+D160)</f>
        <v>4322.5</v>
      </c>
      <c r="E465" s="11">
        <f>SUM(E32+E349+E363+E368+E373+E378+E383+E388+E393+E398+E403+E408+E413+E418+E423+E82+E108+E150+E160)</f>
        <v>2681.5</v>
      </c>
    </row>
    <row r="466" spans="1:5" s="45" customFormat="1" ht="12.95" customHeight="1" x14ac:dyDescent="0.25">
      <c r="A466" s="85"/>
      <c r="B466" s="63" t="s">
        <v>17</v>
      </c>
      <c r="C466" s="94"/>
      <c r="D466" s="11">
        <f>SUM(D364+D369+D374+D379+D384+D389+D394+D399+D404+D409+D414+D419+D424)</f>
        <v>37.699999999999996</v>
      </c>
      <c r="E466" s="11"/>
    </row>
    <row r="467" spans="1:5" s="45" customFormat="1" ht="15" customHeight="1" x14ac:dyDescent="0.25">
      <c r="A467" s="90" t="s">
        <v>132</v>
      </c>
      <c r="B467" s="91"/>
      <c r="C467" s="75" t="s">
        <v>23</v>
      </c>
      <c r="D467" s="10">
        <f>SUM(D468:D471)</f>
        <v>5649.4</v>
      </c>
      <c r="E467" s="10">
        <f>SUM(E468:E471)</f>
        <v>144.9</v>
      </c>
    </row>
    <row r="468" spans="1:5" s="45" customFormat="1" ht="12.75" customHeight="1" x14ac:dyDescent="0.25">
      <c r="A468" s="85"/>
      <c r="B468" s="81" t="s">
        <v>15</v>
      </c>
      <c r="C468" s="93"/>
      <c r="D468" s="11">
        <f>SUM(D35)</f>
        <v>29.5</v>
      </c>
      <c r="E468" s="11">
        <f>SUM(E35)</f>
        <v>22.2</v>
      </c>
    </row>
    <row r="469" spans="1:5" s="45" customFormat="1" ht="12.75" customHeight="1" x14ac:dyDescent="0.25">
      <c r="A469" s="85"/>
      <c r="B469" s="12" t="s">
        <v>24</v>
      </c>
      <c r="C469" s="93"/>
      <c r="D469" s="11">
        <f>SUM(D34)</f>
        <v>2636.9</v>
      </c>
      <c r="E469" s="11"/>
    </row>
    <row r="470" spans="1:5" s="45" customFormat="1" ht="12.95" customHeight="1" x14ac:dyDescent="0.25">
      <c r="A470" s="85"/>
      <c r="B470" s="62" t="s">
        <v>10</v>
      </c>
      <c r="C470" s="93"/>
      <c r="D470" s="11">
        <f>SUM(D36+D66+D74+D84+D92+D100+D110+D118+D126+D134+D142+D152+D162)</f>
        <v>2955.5</v>
      </c>
      <c r="E470" s="11">
        <f>SUM(E36+E66+E74+E84+E92+E100+E110+E118+E126+E134+E142+E152+E162)</f>
        <v>122.7</v>
      </c>
    </row>
    <row r="471" spans="1:5" s="45" customFormat="1" ht="12.95" customHeight="1" x14ac:dyDescent="0.25">
      <c r="A471" s="95"/>
      <c r="B471" s="12" t="s">
        <v>17</v>
      </c>
      <c r="C471" s="94"/>
      <c r="D471" s="11">
        <f>SUM(D67+D75+D85+D93+D101+D111+D119+D127+D135+D143+D153+D163)</f>
        <v>27.5</v>
      </c>
      <c r="E471" s="11"/>
    </row>
    <row r="472" spans="1:5" s="45" customFormat="1" ht="15" customHeight="1" x14ac:dyDescent="0.25">
      <c r="A472" s="85" t="s">
        <v>133</v>
      </c>
      <c r="B472" s="85"/>
      <c r="C472" s="60" t="s">
        <v>25</v>
      </c>
      <c r="D472" s="10">
        <f>SUM(D473:D481)</f>
        <v>7975.9000000000005</v>
      </c>
      <c r="E472" s="10">
        <f>SUM(E473:E481)</f>
        <v>2170.8000000000002</v>
      </c>
    </row>
    <row r="473" spans="1:5" s="45" customFormat="1" ht="12.95" customHeight="1" x14ac:dyDescent="0.25">
      <c r="A473" s="96"/>
      <c r="B473" s="12" t="s">
        <v>14</v>
      </c>
      <c r="C473" s="89"/>
      <c r="D473" s="11">
        <f>SUM(D429+D38)</f>
        <v>221.10000000000002</v>
      </c>
      <c r="E473" s="11">
        <f>SUM(E429+E38)</f>
        <v>171.1</v>
      </c>
    </row>
    <row r="474" spans="1:5" s="45" customFormat="1" ht="12.95" customHeight="1" x14ac:dyDescent="0.25">
      <c r="A474" s="97"/>
      <c r="B474" s="12" t="s">
        <v>19</v>
      </c>
      <c r="C474" s="85"/>
      <c r="D474" s="59">
        <f>SUM(D431+D41)</f>
        <v>479.09999999999997</v>
      </c>
      <c r="E474" s="59">
        <f>SUM(E431+E41)</f>
        <v>83.3</v>
      </c>
    </row>
    <row r="475" spans="1:5" s="45" customFormat="1" ht="12.95" customHeight="1" x14ac:dyDescent="0.25">
      <c r="A475" s="97"/>
      <c r="B475" s="12" t="s">
        <v>63</v>
      </c>
      <c r="C475" s="85"/>
      <c r="D475" s="59">
        <f>SUM(D430)</f>
        <v>135.5</v>
      </c>
      <c r="E475" s="59">
        <f>SUM(E430)</f>
        <v>119.1</v>
      </c>
    </row>
    <row r="476" spans="1:5" s="45" customFormat="1" ht="12.95" customHeight="1" x14ac:dyDescent="0.25">
      <c r="A476" s="97"/>
      <c r="B476" s="48" t="s">
        <v>152</v>
      </c>
      <c r="C476" s="85"/>
      <c r="D476" s="59">
        <f>SUM(D39)</f>
        <v>497.6</v>
      </c>
      <c r="E476" s="59">
        <f>SUM(E39)</f>
        <v>1.4</v>
      </c>
    </row>
    <row r="477" spans="1:5" s="45" customFormat="1" ht="12.95" customHeight="1" x14ac:dyDescent="0.25">
      <c r="A477" s="97"/>
      <c r="B477" s="14" t="s">
        <v>15</v>
      </c>
      <c r="C477" s="85"/>
      <c r="D477" s="11">
        <f>SUM(D432+D42)</f>
        <v>218.39999999999998</v>
      </c>
      <c r="E477" s="11">
        <f>SUM(E432+E42)</f>
        <v>207.5</v>
      </c>
    </row>
    <row r="478" spans="1:5" s="45" customFormat="1" ht="12.95" customHeight="1" x14ac:dyDescent="0.25">
      <c r="A478" s="97"/>
      <c r="B478" s="79" t="s">
        <v>151</v>
      </c>
      <c r="C478" s="85"/>
      <c r="D478" s="11">
        <f>SUM(D40)</f>
        <v>20.5</v>
      </c>
      <c r="E478" s="11"/>
    </row>
    <row r="479" spans="1:5" s="45" customFormat="1" ht="12.95" customHeight="1" x14ac:dyDescent="0.25">
      <c r="A479" s="97"/>
      <c r="B479" s="12" t="s">
        <v>10</v>
      </c>
      <c r="C479" s="85"/>
      <c r="D479" s="11">
        <f>SUM(D43+D69+D77+D87+D95+D103+D113+D121+D129+D137+D145+D155+D165+D433)</f>
        <v>2581</v>
      </c>
      <c r="E479" s="11">
        <f>SUM(E43+E69+E77+E87+E95+E103+E113+E121+E129+E137+E145+E155+E165+E433)</f>
        <v>1234</v>
      </c>
    </row>
    <row r="480" spans="1:5" s="45" customFormat="1" ht="12.75" customHeight="1" x14ac:dyDescent="0.25">
      <c r="A480" s="97"/>
      <c r="B480" s="63" t="s">
        <v>26</v>
      </c>
      <c r="C480" s="85"/>
      <c r="D480" s="15">
        <f>SUM(D434+D44)</f>
        <v>3520.8</v>
      </c>
      <c r="E480" s="15">
        <f>SUM(E434+E44)</f>
        <v>302.5</v>
      </c>
    </row>
    <row r="481" spans="1:5" s="45" customFormat="1" ht="12.95" customHeight="1" x14ac:dyDescent="0.25">
      <c r="A481" s="98"/>
      <c r="B481" s="12" t="s">
        <v>17</v>
      </c>
      <c r="C481" s="95"/>
      <c r="D481" s="15">
        <f>SUM(D435)</f>
        <v>301.89999999999998</v>
      </c>
      <c r="E481" s="15">
        <f>SUM(E435)</f>
        <v>51.9</v>
      </c>
    </row>
    <row r="482" spans="1:5" s="45" customFormat="1" ht="15" customHeight="1" x14ac:dyDescent="0.25">
      <c r="A482" s="85" t="s">
        <v>134</v>
      </c>
      <c r="B482" s="85"/>
      <c r="C482" s="60" t="s">
        <v>27</v>
      </c>
      <c r="D482" s="10">
        <f>SUM(D483:D487)</f>
        <v>545</v>
      </c>
      <c r="E482" s="10">
        <f>SUM(E483:E487)</f>
        <v>321.5</v>
      </c>
    </row>
    <row r="483" spans="1:5" s="45" customFormat="1" ht="12.95" customHeight="1" x14ac:dyDescent="0.25">
      <c r="A483" s="96"/>
      <c r="B483" s="58" t="s">
        <v>14</v>
      </c>
      <c r="C483" s="89"/>
      <c r="D483" s="11">
        <f>SUM(D46)</f>
        <v>9.1</v>
      </c>
      <c r="E483" s="11">
        <f>SUM(E46)</f>
        <v>2</v>
      </c>
    </row>
    <row r="484" spans="1:5" s="45" customFormat="1" ht="12.95" customHeight="1" x14ac:dyDescent="0.25">
      <c r="A484" s="97"/>
      <c r="B484" s="14" t="s">
        <v>15</v>
      </c>
      <c r="C484" s="85"/>
      <c r="D484" s="11">
        <f>SUM(D438+D47)</f>
        <v>431.90000000000003</v>
      </c>
      <c r="E484" s="11">
        <f>SUM(E438+E47)</f>
        <v>319.5</v>
      </c>
    </row>
    <row r="485" spans="1:5" s="45" customFormat="1" ht="12.95" customHeight="1" x14ac:dyDescent="0.25">
      <c r="A485" s="97"/>
      <c r="B485" s="12" t="s">
        <v>21</v>
      </c>
      <c r="C485" s="85"/>
      <c r="D485" s="11">
        <f>SUM(D48)</f>
        <v>0.7</v>
      </c>
      <c r="E485" s="11"/>
    </row>
    <row r="486" spans="1:5" s="45" customFormat="1" ht="12.95" customHeight="1" x14ac:dyDescent="0.25">
      <c r="A486" s="97"/>
      <c r="B486" s="12" t="s">
        <v>10</v>
      </c>
      <c r="C486" s="85"/>
      <c r="D486" s="11">
        <f>SUM(D439+D49)</f>
        <v>60.699999999999996</v>
      </c>
      <c r="E486" s="11"/>
    </row>
    <row r="487" spans="1:5" s="45" customFormat="1" ht="12.95" customHeight="1" x14ac:dyDescent="0.25">
      <c r="A487" s="98"/>
      <c r="B487" s="12" t="s">
        <v>28</v>
      </c>
      <c r="C487" s="95"/>
      <c r="D487" s="15">
        <f>SUM(D50)</f>
        <v>42.6</v>
      </c>
      <c r="E487" s="15"/>
    </row>
    <row r="488" spans="1:5" s="45" customFormat="1" ht="15" customHeight="1" x14ac:dyDescent="0.25">
      <c r="A488" s="85" t="s">
        <v>135</v>
      </c>
      <c r="B488" s="85"/>
      <c r="C488" s="60" t="s">
        <v>29</v>
      </c>
      <c r="D488" s="10">
        <f>SUM(D489:D491)</f>
        <v>1066.6000000000001</v>
      </c>
      <c r="E488" s="78">
        <f>SUM(E489:E491)</f>
        <v>0</v>
      </c>
    </row>
    <row r="489" spans="1:5" s="45" customFormat="1" ht="12.75" customHeight="1" x14ac:dyDescent="0.25">
      <c r="A489" s="96"/>
      <c r="B489" s="12" t="s">
        <v>14</v>
      </c>
      <c r="C489" s="92"/>
      <c r="D489" s="13">
        <f>SUM(D52)</f>
        <v>24.1</v>
      </c>
      <c r="E489" s="13"/>
    </row>
    <row r="490" spans="1:5" s="45" customFormat="1" ht="12.95" customHeight="1" x14ac:dyDescent="0.25">
      <c r="A490" s="97"/>
      <c r="B490" s="12" t="s">
        <v>10</v>
      </c>
      <c r="C490" s="93"/>
      <c r="D490" s="13">
        <f>SUM(D53)</f>
        <v>822.1</v>
      </c>
      <c r="E490" s="13"/>
    </row>
    <row r="491" spans="1:5" s="45" customFormat="1" ht="12.95" customHeight="1" x14ac:dyDescent="0.25">
      <c r="A491" s="98"/>
      <c r="B491" s="12" t="s">
        <v>28</v>
      </c>
      <c r="C491" s="94"/>
      <c r="D491" s="13">
        <f>SUM(D54)</f>
        <v>220.4</v>
      </c>
      <c r="E491" s="13"/>
    </row>
    <row r="492" spans="1:5" s="45" customFormat="1" ht="15" customHeight="1" x14ac:dyDescent="0.25">
      <c r="A492" s="85" t="s">
        <v>136</v>
      </c>
      <c r="B492" s="85"/>
      <c r="C492" s="60" t="s">
        <v>30</v>
      </c>
      <c r="D492" s="10">
        <f>SUM(D493:D498)</f>
        <v>4096.2000000000007</v>
      </c>
      <c r="E492" s="78">
        <f>SUM(E493:E498)</f>
        <v>0</v>
      </c>
    </row>
    <row r="493" spans="1:5" s="45" customFormat="1" ht="12.95" customHeight="1" x14ac:dyDescent="0.25">
      <c r="A493" s="96"/>
      <c r="B493" s="12" t="s">
        <v>14</v>
      </c>
      <c r="C493" s="89"/>
      <c r="D493" s="11">
        <f>SUM(D56)</f>
        <v>503.7</v>
      </c>
      <c r="E493" s="11"/>
    </row>
    <row r="494" spans="1:5" s="45" customFormat="1" ht="12.95" customHeight="1" x14ac:dyDescent="0.25">
      <c r="A494" s="97"/>
      <c r="B494" s="14" t="s">
        <v>15</v>
      </c>
      <c r="C494" s="85"/>
      <c r="D494" s="11">
        <f t="shared" ref="D494" si="104">SUM(D57)</f>
        <v>449</v>
      </c>
      <c r="E494" s="11"/>
    </row>
    <row r="495" spans="1:5" s="45" customFormat="1" ht="12.95" customHeight="1" x14ac:dyDescent="0.25">
      <c r="A495" s="97"/>
      <c r="B495" s="12" t="s">
        <v>31</v>
      </c>
      <c r="C495" s="85"/>
      <c r="D495" s="11">
        <f t="shared" ref="D495" si="105">SUM(D58)</f>
        <v>920</v>
      </c>
      <c r="E495" s="11"/>
    </row>
    <row r="496" spans="1:5" s="45" customFormat="1" ht="12.95" customHeight="1" x14ac:dyDescent="0.25">
      <c r="A496" s="97"/>
      <c r="B496" s="12" t="s">
        <v>21</v>
      </c>
      <c r="C496" s="85"/>
      <c r="D496" s="11">
        <f t="shared" ref="D496" si="106">SUM(D59)</f>
        <v>88.9</v>
      </c>
      <c r="E496" s="11"/>
    </row>
    <row r="497" spans="1:5" s="45" customFormat="1" ht="12.95" customHeight="1" x14ac:dyDescent="0.25">
      <c r="A497" s="97"/>
      <c r="B497" s="12" t="s">
        <v>153</v>
      </c>
      <c r="C497" s="85"/>
      <c r="D497" s="11">
        <f>SUM(D60)</f>
        <v>1341</v>
      </c>
      <c r="E497" s="11"/>
    </row>
    <row r="498" spans="1:5" s="45" customFormat="1" ht="12.95" customHeight="1" x14ac:dyDescent="0.25">
      <c r="A498" s="98"/>
      <c r="B498" s="12" t="s">
        <v>10</v>
      </c>
      <c r="C498" s="95"/>
      <c r="D498" s="11">
        <f t="shared" ref="D498" si="107">SUM(D61)</f>
        <v>793.6</v>
      </c>
      <c r="E498" s="11"/>
    </row>
    <row r="499" spans="1:5" ht="15" customHeight="1" x14ac:dyDescent="0.25">
      <c r="A499" s="86" t="s">
        <v>137</v>
      </c>
      <c r="B499" s="86"/>
      <c r="C499" s="86"/>
      <c r="D499" s="86"/>
      <c r="E499" s="86"/>
    </row>
    <row r="500" spans="1:5" ht="15" customHeight="1" x14ac:dyDescent="0.25"/>
  </sheetData>
  <mergeCells count="132">
    <mergeCell ref="A489:A491"/>
    <mergeCell ref="A493:A498"/>
    <mergeCell ref="A7:E7"/>
    <mergeCell ref="A62:A69"/>
    <mergeCell ref="C66:C67"/>
    <mergeCell ref="A70:A77"/>
    <mergeCell ref="C74:C75"/>
    <mergeCell ref="A78:A87"/>
    <mergeCell ref="C84:C85"/>
    <mergeCell ref="A11:A13"/>
    <mergeCell ref="A14:A61"/>
    <mergeCell ref="C23:C27"/>
    <mergeCell ref="C29:C32"/>
    <mergeCell ref="C34:C36"/>
    <mergeCell ref="C38:C44"/>
    <mergeCell ref="C46:C50"/>
    <mergeCell ref="C52:C54"/>
    <mergeCell ref="C56:C61"/>
    <mergeCell ref="A114:A121"/>
    <mergeCell ref="C118:C119"/>
    <mergeCell ref="A122:A129"/>
    <mergeCell ref="C126:C127"/>
    <mergeCell ref="C134:C135"/>
    <mergeCell ref="A88:A95"/>
    <mergeCell ref="A138:A145"/>
    <mergeCell ref="C142:C143"/>
    <mergeCell ref="A146:A155"/>
    <mergeCell ref="C152:C153"/>
    <mergeCell ref="A156:A165"/>
    <mergeCell ref="C162:C163"/>
    <mergeCell ref="A223:A232"/>
    <mergeCell ref="C227:C232"/>
    <mergeCell ref="C92:C93"/>
    <mergeCell ref="A96:A103"/>
    <mergeCell ref="C100:C101"/>
    <mergeCell ref="A104:A113"/>
    <mergeCell ref="C110:C111"/>
    <mergeCell ref="A130:A137"/>
    <mergeCell ref="A166:A170"/>
    <mergeCell ref="C168:C170"/>
    <mergeCell ref="A171:A181"/>
    <mergeCell ref="C176:C181"/>
    <mergeCell ref="A192:A200"/>
    <mergeCell ref="C196:C200"/>
    <mergeCell ref="A201:A211"/>
    <mergeCell ref="C206:C211"/>
    <mergeCell ref="C218:C222"/>
    <mergeCell ref="A212:A222"/>
    <mergeCell ref="A233:A243"/>
    <mergeCell ref="A182:A191"/>
    <mergeCell ref="C186:C191"/>
    <mergeCell ref="A275:A284"/>
    <mergeCell ref="C279:C284"/>
    <mergeCell ref="C258:C264"/>
    <mergeCell ref="A265:A274"/>
    <mergeCell ref="C269:C274"/>
    <mergeCell ref="A254:A264"/>
    <mergeCell ref="C238:C243"/>
    <mergeCell ref="A244:A253"/>
    <mergeCell ref="C248:C253"/>
    <mergeCell ref="A313:A322"/>
    <mergeCell ref="A323:A330"/>
    <mergeCell ref="A331:A340"/>
    <mergeCell ref="C317:C322"/>
    <mergeCell ref="A285:A294"/>
    <mergeCell ref="C289:C294"/>
    <mergeCell ref="A295:A302"/>
    <mergeCell ref="C299:C302"/>
    <mergeCell ref="A303:A312"/>
    <mergeCell ref="C307:C312"/>
    <mergeCell ref="C335:C340"/>
    <mergeCell ref="C327:C330"/>
    <mergeCell ref="A359:A364"/>
    <mergeCell ref="C361:C364"/>
    <mergeCell ref="A365:A369"/>
    <mergeCell ref="C367:C369"/>
    <mergeCell ref="A370:A374"/>
    <mergeCell ref="C372:C374"/>
    <mergeCell ref="A341:A349"/>
    <mergeCell ref="C346:C347"/>
    <mergeCell ref="A350:A353"/>
    <mergeCell ref="C352:C353"/>
    <mergeCell ref="A354:A358"/>
    <mergeCell ref="C356:C358"/>
    <mergeCell ref="C392:C394"/>
    <mergeCell ref="A395:A399"/>
    <mergeCell ref="C397:C399"/>
    <mergeCell ref="A400:A404"/>
    <mergeCell ref="C402:C404"/>
    <mergeCell ref="A390:A394"/>
    <mergeCell ref="A375:A379"/>
    <mergeCell ref="C377:C379"/>
    <mergeCell ref="A380:A384"/>
    <mergeCell ref="C382:C384"/>
    <mergeCell ref="A385:A389"/>
    <mergeCell ref="C387:C389"/>
    <mergeCell ref="A420:A424"/>
    <mergeCell ref="C422:C424"/>
    <mergeCell ref="A425:A435"/>
    <mergeCell ref="C429:C435"/>
    <mergeCell ref="A436:A439"/>
    <mergeCell ref="C438:C439"/>
    <mergeCell ref="A405:A409"/>
    <mergeCell ref="C407:C409"/>
    <mergeCell ref="A410:A414"/>
    <mergeCell ref="C412:C414"/>
    <mergeCell ref="A415:A419"/>
    <mergeCell ref="C417:C419"/>
    <mergeCell ref="A482:B482"/>
    <mergeCell ref="A488:B488"/>
    <mergeCell ref="A492:B492"/>
    <mergeCell ref="A499:E499"/>
    <mergeCell ref="A440:B440"/>
    <mergeCell ref="A441:B441"/>
    <mergeCell ref="A449:B449"/>
    <mergeCell ref="A460:B460"/>
    <mergeCell ref="A467:B467"/>
    <mergeCell ref="A472:B472"/>
    <mergeCell ref="C442:C448"/>
    <mergeCell ref="C450:C459"/>
    <mergeCell ref="C461:C466"/>
    <mergeCell ref="C468:C471"/>
    <mergeCell ref="C473:C481"/>
    <mergeCell ref="C483:C487"/>
    <mergeCell ref="C489:C491"/>
    <mergeCell ref="C493:C498"/>
    <mergeCell ref="A442:A448"/>
    <mergeCell ref="A450:A459"/>
    <mergeCell ref="A461:A466"/>
    <mergeCell ref="A468:A471"/>
    <mergeCell ref="A473:A481"/>
    <mergeCell ref="A483:A487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2021-11-22T12:33:01Z</cp:lastPrinted>
  <dcterms:created xsi:type="dcterms:W3CDTF">2021-07-29T06:19:49Z</dcterms:created>
  <dcterms:modified xsi:type="dcterms:W3CDTF">2022-12-01T08:50:39Z</dcterms:modified>
</cp:coreProperties>
</file>