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11-04\"/>
    </mc:Choice>
  </mc:AlternateContent>
  <xr:revisionPtr revIDLastSave="0" documentId="13_ncr:1_{718FA92D-F08B-4BDB-91EB-A05F2B7E9D2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03" i="1" l="1"/>
  <c r="F503" i="1"/>
  <c r="E504" i="1"/>
  <c r="F504" i="1"/>
  <c r="G509" i="1"/>
  <c r="G519" i="1" l="1"/>
  <c r="F507" i="1"/>
  <c r="E526" i="1"/>
  <c r="F526" i="1"/>
  <c r="G526" i="1"/>
  <c r="E510" i="1"/>
  <c r="G510" i="1"/>
  <c r="E507" i="1"/>
  <c r="G507" i="1"/>
  <c r="E532" i="1"/>
  <c r="D532" i="1" s="1"/>
  <c r="D480" i="1"/>
  <c r="E517" i="1"/>
  <c r="D517" i="1" s="1"/>
  <c r="D390" i="1"/>
  <c r="E506" i="1"/>
  <c r="F506" i="1"/>
  <c r="E362" i="1"/>
  <c r="F362" i="1"/>
  <c r="G362" i="1"/>
  <c r="D363" i="1"/>
  <c r="D364" i="1"/>
  <c r="D348" i="1"/>
  <c r="D339" i="1"/>
  <c r="D290" i="1"/>
  <c r="D278" i="1"/>
  <c r="D277" i="1"/>
  <c r="D259" i="1"/>
  <c r="D237" i="1"/>
  <c r="E495" i="1"/>
  <c r="D181" i="1"/>
  <c r="F519" i="1"/>
  <c r="E519" i="1"/>
  <c r="D82" i="1"/>
  <c r="D81" i="1" s="1"/>
  <c r="G81" i="1"/>
  <c r="F81" i="1"/>
  <c r="E81" i="1"/>
  <c r="G516" i="1" l="1"/>
  <c r="D516" i="1" s="1"/>
  <c r="D35" i="1"/>
  <c r="G545" i="1" l="1"/>
  <c r="D59" i="1"/>
  <c r="D100" i="1"/>
  <c r="G99" i="1"/>
  <c r="F99" i="1"/>
  <c r="E99" i="1"/>
  <c r="D99" i="1"/>
  <c r="D545" i="1" l="1"/>
  <c r="E546" i="1"/>
  <c r="G546" i="1"/>
  <c r="G150" i="1"/>
  <c r="F150" i="1"/>
  <c r="E150" i="1"/>
  <c r="D151" i="1"/>
  <c r="D150" i="1" s="1"/>
  <c r="D546" i="1" l="1"/>
  <c r="E533" i="1"/>
  <c r="F533" i="1"/>
  <c r="G533" i="1"/>
  <c r="G513" i="1"/>
  <c r="D513" i="1" s="1"/>
  <c r="D481" i="1"/>
  <c r="D322" i="1"/>
  <c r="D283" i="1"/>
  <c r="G282" i="1"/>
  <c r="F282" i="1"/>
  <c r="E282" i="1"/>
  <c r="D282" i="1"/>
  <c r="D267" i="1"/>
  <c r="D252" i="1"/>
  <c r="G251" i="1"/>
  <c r="F251" i="1"/>
  <c r="E251" i="1"/>
  <c r="D251" i="1"/>
  <c r="E229" i="1"/>
  <c r="F229" i="1"/>
  <c r="G229" i="1"/>
  <c r="D230" i="1"/>
  <c r="D229" i="1" s="1"/>
  <c r="D164" i="1"/>
  <c r="D163" i="1" s="1"/>
  <c r="G163" i="1"/>
  <c r="F163" i="1"/>
  <c r="E163" i="1"/>
  <c r="D128" i="1"/>
  <c r="G127" i="1"/>
  <c r="F127" i="1"/>
  <c r="E127" i="1"/>
  <c r="D127" i="1"/>
  <c r="D110" i="1"/>
  <c r="G109" i="1"/>
  <c r="F109" i="1"/>
  <c r="E109" i="1"/>
  <c r="D109" i="1"/>
  <c r="E71" i="1"/>
  <c r="F71" i="1"/>
  <c r="G71" i="1"/>
  <c r="D72" i="1"/>
  <c r="D71" i="1" s="1"/>
  <c r="D34" i="1"/>
  <c r="G496" i="1" l="1"/>
  <c r="E485" i="1"/>
  <c r="E484" i="1" s="1"/>
  <c r="F485" i="1"/>
  <c r="F484" i="1" s="1"/>
  <c r="G485" i="1"/>
  <c r="G484" i="1" s="1"/>
  <c r="E476" i="1"/>
  <c r="F476" i="1"/>
  <c r="G476" i="1"/>
  <c r="G474" i="1"/>
  <c r="F474" i="1"/>
  <c r="E474" i="1"/>
  <c r="G462" i="1"/>
  <c r="F462" i="1"/>
  <c r="E462" i="1"/>
  <c r="G469" i="1"/>
  <c r="F469" i="1"/>
  <c r="E469" i="1"/>
  <c r="G467" i="1"/>
  <c r="F467" i="1"/>
  <c r="E467" i="1"/>
  <c r="G460" i="1"/>
  <c r="F460" i="1"/>
  <c r="E460" i="1"/>
  <c r="G455" i="1"/>
  <c r="F455" i="1"/>
  <c r="E455" i="1"/>
  <c r="E453" i="1"/>
  <c r="F453" i="1"/>
  <c r="G453" i="1"/>
  <c r="G446" i="1"/>
  <c r="F446" i="1"/>
  <c r="E446" i="1"/>
  <c r="G439" i="1"/>
  <c r="F439" i="1"/>
  <c r="E439" i="1"/>
  <c r="G448" i="1"/>
  <c r="F448" i="1"/>
  <c r="E448" i="1"/>
  <c r="G441" i="1"/>
  <c r="F441" i="1"/>
  <c r="E441" i="1"/>
  <c r="G434" i="1"/>
  <c r="G433" i="1" s="1"/>
  <c r="F434" i="1"/>
  <c r="F433" i="1" s="1"/>
  <c r="E434" i="1"/>
  <c r="E433" i="1" s="1"/>
  <c r="G429" i="1"/>
  <c r="F429" i="1"/>
  <c r="E429" i="1"/>
  <c r="G427" i="1"/>
  <c r="F427" i="1"/>
  <c r="E427" i="1"/>
  <c r="G420" i="1"/>
  <c r="F420" i="1"/>
  <c r="E420" i="1"/>
  <c r="G422" i="1"/>
  <c r="F422" i="1"/>
  <c r="E422" i="1"/>
  <c r="G415" i="1"/>
  <c r="G414" i="1" s="1"/>
  <c r="F415" i="1"/>
  <c r="F414" i="1" s="1"/>
  <c r="E415" i="1"/>
  <c r="E414" i="1" s="1"/>
  <c r="G410" i="1"/>
  <c r="F410" i="1"/>
  <c r="E410" i="1"/>
  <c r="G408" i="1"/>
  <c r="F408" i="1"/>
  <c r="E408" i="1"/>
  <c r="G403" i="1"/>
  <c r="G402" i="1" s="1"/>
  <c r="F403" i="1"/>
  <c r="F402" i="1" s="1"/>
  <c r="E403" i="1"/>
  <c r="E402" i="1" s="1"/>
  <c r="E398" i="1"/>
  <c r="F398" i="1"/>
  <c r="G398" i="1"/>
  <c r="E394" i="1"/>
  <c r="F394" i="1"/>
  <c r="G394" i="1"/>
  <c r="E387" i="1"/>
  <c r="F387" i="1"/>
  <c r="G387" i="1"/>
  <c r="E385" i="1"/>
  <c r="F385" i="1"/>
  <c r="G385" i="1"/>
  <c r="E379" i="1"/>
  <c r="E378" i="1" s="1"/>
  <c r="F379" i="1"/>
  <c r="F378" i="1" s="1"/>
  <c r="G379" i="1"/>
  <c r="G378" i="1" s="1"/>
  <c r="E375" i="1"/>
  <c r="E374" i="1" s="1"/>
  <c r="F375" i="1"/>
  <c r="F374" i="1" s="1"/>
  <c r="G375" i="1"/>
  <c r="G374" i="1" s="1"/>
  <c r="E372" i="1"/>
  <c r="F372" i="1"/>
  <c r="G372" i="1"/>
  <c r="E369" i="1"/>
  <c r="F369" i="1"/>
  <c r="G369" i="1"/>
  <c r="E355" i="1"/>
  <c r="F355" i="1"/>
  <c r="G355" i="1"/>
  <c r="E346" i="1"/>
  <c r="F346" i="1"/>
  <c r="G346" i="1"/>
  <c r="E337" i="1"/>
  <c r="F337" i="1"/>
  <c r="G337" i="1"/>
  <c r="E329" i="1"/>
  <c r="F329" i="1"/>
  <c r="G329" i="1"/>
  <c r="G360" i="1"/>
  <c r="F360" i="1"/>
  <c r="E360" i="1"/>
  <c r="G353" i="1"/>
  <c r="F353" i="1"/>
  <c r="E353" i="1"/>
  <c r="G344" i="1"/>
  <c r="F344" i="1"/>
  <c r="E344" i="1"/>
  <c r="G335" i="1"/>
  <c r="F335" i="1"/>
  <c r="E335" i="1"/>
  <c r="G327" i="1"/>
  <c r="F327" i="1"/>
  <c r="E327" i="1"/>
  <c r="E320" i="1"/>
  <c r="F320" i="1"/>
  <c r="G320" i="1"/>
  <c r="G312" i="1"/>
  <c r="F312" i="1"/>
  <c r="E312" i="1"/>
  <c r="G304" i="1"/>
  <c r="F304" i="1"/>
  <c r="E304" i="1"/>
  <c r="G318" i="1"/>
  <c r="F318" i="1"/>
  <c r="E318" i="1"/>
  <c r="G310" i="1"/>
  <c r="F310" i="1"/>
  <c r="E310" i="1"/>
  <c r="G302" i="1"/>
  <c r="F302" i="1"/>
  <c r="E302" i="1"/>
  <c r="E287" i="1"/>
  <c r="F287" i="1"/>
  <c r="G287" i="1"/>
  <c r="E274" i="1"/>
  <c r="F274" i="1"/>
  <c r="G274" i="1"/>
  <c r="G297" i="1"/>
  <c r="F297" i="1"/>
  <c r="E297" i="1"/>
  <c r="G295" i="1"/>
  <c r="F295" i="1"/>
  <c r="E295" i="1"/>
  <c r="G285" i="1"/>
  <c r="F285" i="1"/>
  <c r="E285" i="1"/>
  <c r="G272" i="1"/>
  <c r="F272" i="1"/>
  <c r="F271" i="1" s="1"/>
  <c r="E272" i="1"/>
  <c r="E266" i="1"/>
  <c r="F266" i="1"/>
  <c r="G266" i="1"/>
  <c r="G256" i="1"/>
  <c r="F256" i="1"/>
  <c r="E256" i="1"/>
  <c r="G264" i="1"/>
  <c r="F264" i="1"/>
  <c r="E264" i="1"/>
  <c r="G254" i="1"/>
  <c r="F254" i="1"/>
  <c r="E254" i="1"/>
  <c r="E245" i="1"/>
  <c r="F245" i="1"/>
  <c r="G245" i="1"/>
  <c r="G243" i="1"/>
  <c r="F243" i="1"/>
  <c r="E243" i="1"/>
  <c r="G234" i="1"/>
  <c r="F234" i="1"/>
  <c r="E234" i="1"/>
  <c r="G232" i="1"/>
  <c r="F232" i="1"/>
  <c r="E232" i="1"/>
  <c r="G223" i="1"/>
  <c r="F223" i="1"/>
  <c r="E223" i="1"/>
  <c r="G221" i="1"/>
  <c r="F221" i="1"/>
  <c r="E221" i="1"/>
  <c r="G213" i="1"/>
  <c r="F213" i="1"/>
  <c r="E213" i="1"/>
  <c r="G211" i="1"/>
  <c r="F211" i="1"/>
  <c r="E211" i="1"/>
  <c r="E203" i="1"/>
  <c r="F203" i="1"/>
  <c r="G203" i="1"/>
  <c r="G201" i="1"/>
  <c r="F201" i="1"/>
  <c r="E201" i="1"/>
  <c r="F426" i="1" l="1"/>
  <c r="G426" i="1"/>
  <c r="E426" i="1"/>
  <c r="F459" i="1"/>
  <c r="E445" i="1"/>
  <c r="F438" i="1"/>
  <c r="G445" i="1"/>
  <c r="E452" i="1"/>
  <c r="G466" i="1"/>
  <c r="G271" i="1"/>
  <c r="G438" i="1"/>
  <c r="G452" i="1"/>
  <c r="D452" i="1" s="1"/>
  <c r="F452" i="1"/>
  <c r="G459" i="1"/>
  <c r="F284" i="1"/>
  <c r="E242" i="1"/>
  <c r="E220" i="1"/>
  <c r="G384" i="1"/>
  <c r="F220" i="1"/>
  <c r="F242" i="1"/>
  <c r="F368" i="1"/>
  <c r="G220" i="1"/>
  <c r="G242" i="1"/>
  <c r="E271" i="1"/>
  <c r="G393" i="1"/>
  <c r="F466" i="1"/>
  <c r="F473" i="1"/>
  <c r="D496" i="1"/>
  <c r="G368" i="1"/>
  <c r="G419" i="1"/>
  <c r="E466" i="1"/>
  <c r="G473" i="1"/>
  <c r="E459" i="1"/>
  <c r="F407" i="1"/>
  <c r="E419" i="1"/>
  <c r="E317" i="1"/>
  <c r="E368" i="1"/>
  <c r="F384" i="1"/>
  <c r="E384" i="1"/>
  <c r="E393" i="1"/>
  <c r="E473" i="1"/>
  <c r="E407" i="1"/>
  <c r="F419" i="1"/>
  <c r="G253" i="1"/>
  <c r="G317" i="1"/>
  <c r="F200" i="1"/>
  <c r="F301" i="1"/>
  <c r="G309" i="1"/>
  <c r="F393" i="1"/>
  <c r="G407" i="1"/>
  <c r="E438" i="1"/>
  <c r="F445" i="1"/>
  <c r="G200" i="1"/>
  <c r="D414" i="1"/>
  <c r="E200" i="1"/>
  <c r="G284" i="1"/>
  <c r="E253" i="1"/>
  <c r="E284" i="1"/>
  <c r="F317" i="1"/>
  <c r="E210" i="1"/>
  <c r="G231" i="1"/>
  <c r="G263" i="1"/>
  <c r="G294" i="1"/>
  <c r="G301" i="1"/>
  <c r="F210" i="1"/>
  <c r="G210" i="1"/>
  <c r="E231" i="1"/>
  <c r="F231" i="1"/>
  <c r="E263" i="1"/>
  <c r="F253" i="1"/>
  <c r="F263" i="1"/>
  <c r="E294" i="1"/>
  <c r="F294" i="1"/>
  <c r="F309" i="1"/>
  <c r="E309" i="1"/>
  <c r="E301" i="1"/>
  <c r="E195" i="1"/>
  <c r="F195" i="1"/>
  <c r="G195" i="1"/>
  <c r="G193" i="1"/>
  <c r="F193" i="1"/>
  <c r="E193" i="1"/>
  <c r="E186" i="1"/>
  <c r="F186" i="1"/>
  <c r="G186" i="1"/>
  <c r="G184" i="1"/>
  <c r="F184" i="1"/>
  <c r="E184" i="1"/>
  <c r="E179" i="1"/>
  <c r="F179" i="1"/>
  <c r="G179" i="1"/>
  <c r="G176" i="1"/>
  <c r="F176" i="1"/>
  <c r="E176" i="1"/>
  <c r="G173" i="1"/>
  <c r="F173" i="1"/>
  <c r="E173" i="1"/>
  <c r="G171" i="1"/>
  <c r="F171" i="1"/>
  <c r="E171" i="1"/>
  <c r="G168" i="1"/>
  <c r="F168" i="1"/>
  <c r="E168" i="1"/>
  <c r="G165" i="1"/>
  <c r="F165" i="1"/>
  <c r="E165" i="1"/>
  <c r="G161" i="1"/>
  <c r="F161" i="1"/>
  <c r="E161" i="1"/>
  <c r="G158" i="1"/>
  <c r="F158" i="1"/>
  <c r="E158" i="1"/>
  <c r="G155" i="1"/>
  <c r="F155" i="1"/>
  <c r="E155" i="1"/>
  <c r="G153" i="1"/>
  <c r="F153" i="1"/>
  <c r="E153" i="1"/>
  <c r="G148" i="1"/>
  <c r="F148" i="1"/>
  <c r="E148" i="1"/>
  <c r="G145" i="1"/>
  <c r="F145" i="1"/>
  <c r="E145" i="1"/>
  <c r="G143" i="1"/>
  <c r="F143" i="1"/>
  <c r="E143" i="1"/>
  <c r="G140" i="1"/>
  <c r="F140" i="1"/>
  <c r="E140" i="1"/>
  <c r="G137" i="1"/>
  <c r="F137" i="1"/>
  <c r="E137" i="1"/>
  <c r="G135" i="1"/>
  <c r="F135" i="1"/>
  <c r="E135" i="1"/>
  <c r="G132" i="1"/>
  <c r="F132" i="1"/>
  <c r="E132" i="1"/>
  <c r="G129" i="1"/>
  <c r="F129" i="1"/>
  <c r="E129" i="1"/>
  <c r="G125" i="1"/>
  <c r="F125" i="1"/>
  <c r="E125" i="1"/>
  <c r="G122" i="1"/>
  <c r="F122" i="1"/>
  <c r="E122" i="1"/>
  <c r="G119" i="1"/>
  <c r="F119" i="1"/>
  <c r="E119" i="1"/>
  <c r="G117" i="1"/>
  <c r="F117" i="1"/>
  <c r="E117" i="1"/>
  <c r="G114" i="1"/>
  <c r="F114" i="1"/>
  <c r="E114" i="1"/>
  <c r="G111" i="1"/>
  <c r="F111" i="1"/>
  <c r="E111" i="1"/>
  <c r="G107" i="1"/>
  <c r="F107" i="1"/>
  <c r="E107" i="1"/>
  <c r="G104" i="1"/>
  <c r="F104" i="1"/>
  <c r="E104" i="1"/>
  <c r="G101" i="1"/>
  <c r="F101" i="1"/>
  <c r="E101" i="1"/>
  <c r="G97" i="1"/>
  <c r="F97" i="1"/>
  <c r="E97" i="1"/>
  <c r="G94" i="1"/>
  <c r="F94" i="1"/>
  <c r="E94" i="1"/>
  <c r="G91" i="1"/>
  <c r="F91" i="1"/>
  <c r="E91" i="1"/>
  <c r="G89" i="1"/>
  <c r="F89" i="1"/>
  <c r="E89" i="1"/>
  <c r="G86" i="1"/>
  <c r="F86" i="1"/>
  <c r="E86" i="1"/>
  <c r="G83" i="1"/>
  <c r="F83" i="1"/>
  <c r="E83" i="1"/>
  <c r="G79" i="1"/>
  <c r="F79" i="1"/>
  <c r="E79" i="1"/>
  <c r="E76" i="1"/>
  <c r="F76" i="1"/>
  <c r="G76" i="1"/>
  <c r="F69" i="1"/>
  <c r="F73" i="1"/>
  <c r="G73" i="1"/>
  <c r="E73" i="1"/>
  <c r="G69" i="1"/>
  <c r="E69" i="1"/>
  <c r="D21" i="1"/>
  <c r="E62" i="1"/>
  <c r="F62" i="1"/>
  <c r="G62" i="1"/>
  <c r="E57" i="1"/>
  <c r="F57" i="1"/>
  <c r="G57" i="1"/>
  <c r="G14" i="1"/>
  <c r="E50" i="1"/>
  <c r="F50" i="1"/>
  <c r="G50" i="1"/>
  <c r="G44" i="1"/>
  <c r="F44" i="1"/>
  <c r="E44" i="1"/>
  <c r="E38" i="1"/>
  <c r="F38" i="1"/>
  <c r="G38" i="1"/>
  <c r="E32" i="1"/>
  <c r="F32" i="1"/>
  <c r="G32" i="1"/>
  <c r="E25" i="1"/>
  <c r="F25" i="1"/>
  <c r="G25" i="1"/>
  <c r="E17" i="1"/>
  <c r="F17" i="1"/>
  <c r="G17" i="1"/>
  <c r="E14" i="1"/>
  <c r="F14" i="1"/>
  <c r="G553" i="1"/>
  <c r="E553" i="1"/>
  <c r="G552" i="1"/>
  <c r="G551" i="1"/>
  <c r="D551" i="1" s="1"/>
  <c r="E550" i="1"/>
  <c r="D550" i="1" s="1"/>
  <c r="G549" i="1"/>
  <c r="F549" i="1"/>
  <c r="F548" i="1" s="1"/>
  <c r="E549" i="1"/>
  <c r="G547" i="1"/>
  <c r="E547" i="1"/>
  <c r="G544" i="1"/>
  <c r="F544" i="1"/>
  <c r="F543" i="1" s="1"/>
  <c r="E544" i="1"/>
  <c r="E542" i="1"/>
  <c r="D542" i="1" s="1"/>
  <c r="E541" i="1"/>
  <c r="D541" i="1" s="1"/>
  <c r="E540" i="1"/>
  <c r="F539" i="1"/>
  <c r="E539" i="1"/>
  <c r="F538" i="1"/>
  <c r="E538" i="1"/>
  <c r="D538" i="1" s="1"/>
  <c r="F537" i="1"/>
  <c r="E537" i="1"/>
  <c r="D537" i="1" s="1"/>
  <c r="G536" i="1"/>
  <c r="F535" i="1"/>
  <c r="E535" i="1"/>
  <c r="D535" i="1" s="1"/>
  <c r="F534" i="1"/>
  <c r="E534" i="1"/>
  <c r="F531" i="1"/>
  <c r="E531" i="1"/>
  <c r="D531" i="1" s="1"/>
  <c r="F530" i="1"/>
  <c r="E530" i="1"/>
  <c r="D530" i="1" s="1"/>
  <c r="G529" i="1"/>
  <c r="F529" i="1"/>
  <c r="E529" i="1"/>
  <c r="E527" i="1"/>
  <c r="D527" i="1" s="1"/>
  <c r="D526" i="1"/>
  <c r="G525" i="1"/>
  <c r="D525" i="1" s="1"/>
  <c r="G524" i="1"/>
  <c r="E524" i="1"/>
  <c r="F523" i="1"/>
  <c r="E523" i="1"/>
  <c r="G522" i="1"/>
  <c r="D522" i="1" s="1"/>
  <c r="G520" i="1"/>
  <c r="E520" i="1"/>
  <c r="G518" i="1"/>
  <c r="D518" i="1" s="1"/>
  <c r="F515" i="1"/>
  <c r="E515" i="1"/>
  <c r="D515" i="1" s="1"/>
  <c r="G514" i="1"/>
  <c r="G512" i="1"/>
  <c r="F512" i="1"/>
  <c r="E512" i="1"/>
  <c r="F509" i="1"/>
  <c r="E509" i="1"/>
  <c r="G508" i="1"/>
  <c r="D506" i="1"/>
  <c r="F505" i="1"/>
  <c r="E505" i="1"/>
  <c r="D504" i="1"/>
  <c r="F502" i="1"/>
  <c r="E502" i="1"/>
  <c r="G501" i="1"/>
  <c r="F501" i="1"/>
  <c r="E501" i="1"/>
  <c r="E499" i="1"/>
  <c r="D499" i="1" s="1"/>
  <c r="G498" i="1"/>
  <c r="F498" i="1"/>
  <c r="E498" i="1"/>
  <c r="G497" i="1"/>
  <c r="D495" i="1"/>
  <c r="F494" i="1"/>
  <c r="E494" i="1"/>
  <c r="D494" i="1" s="1"/>
  <c r="G493" i="1"/>
  <c r="E493" i="1"/>
  <c r="D490" i="1"/>
  <c r="D489" i="1"/>
  <c r="D488" i="1"/>
  <c r="D487" i="1"/>
  <c r="D486" i="1"/>
  <c r="D483" i="1"/>
  <c r="D482" i="1"/>
  <c r="D479" i="1"/>
  <c r="D478" i="1"/>
  <c r="D477" i="1"/>
  <c r="D475" i="1"/>
  <c r="D474" i="1" s="1"/>
  <c r="D472" i="1"/>
  <c r="D471" i="1"/>
  <c r="D470" i="1"/>
  <c r="D468" i="1"/>
  <c r="D467" i="1" s="1"/>
  <c r="D465" i="1"/>
  <c r="D464" i="1"/>
  <c r="D463" i="1"/>
  <c r="D461" i="1"/>
  <c r="D460" i="1" s="1"/>
  <c r="D458" i="1"/>
  <c r="D457" i="1"/>
  <c r="D456" i="1"/>
  <c r="D454" i="1"/>
  <c r="D453" i="1" s="1"/>
  <c r="D451" i="1"/>
  <c r="D450" i="1"/>
  <c r="D449" i="1"/>
  <c r="D447" i="1"/>
  <c r="D446" i="1" s="1"/>
  <c r="D444" i="1"/>
  <c r="D443" i="1"/>
  <c r="D442" i="1"/>
  <c r="D440" i="1"/>
  <c r="D439" i="1" s="1"/>
  <c r="D437" i="1"/>
  <c r="D436" i="1"/>
  <c r="D435" i="1"/>
  <c r="D432" i="1"/>
  <c r="D431" i="1"/>
  <c r="D430" i="1"/>
  <c r="D428" i="1"/>
  <c r="D427" i="1" s="1"/>
  <c r="D425" i="1"/>
  <c r="D424" i="1"/>
  <c r="D423" i="1"/>
  <c r="D421" i="1"/>
  <c r="D420" i="1" s="1"/>
  <c r="D418" i="1"/>
  <c r="D417" i="1"/>
  <c r="D416" i="1"/>
  <c r="D413" i="1"/>
  <c r="D412" i="1"/>
  <c r="D411" i="1"/>
  <c r="D409" i="1"/>
  <c r="D408" i="1" s="1"/>
  <c r="D406" i="1"/>
  <c r="D405" i="1"/>
  <c r="D404" i="1"/>
  <c r="D401" i="1"/>
  <c r="D400" i="1"/>
  <c r="D399" i="1"/>
  <c r="D397" i="1"/>
  <c r="D396" i="1"/>
  <c r="D395" i="1"/>
  <c r="D392" i="1"/>
  <c r="D391" i="1"/>
  <c r="D389" i="1"/>
  <c r="D388" i="1"/>
  <c r="D386" i="1"/>
  <c r="D385" i="1" s="1"/>
  <c r="D383" i="1"/>
  <c r="D382" i="1"/>
  <c r="D381" i="1"/>
  <c r="D380" i="1"/>
  <c r="D378" i="1"/>
  <c r="D377" i="1"/>
  <c r="D376" i="1"/>
  <c r="D374" i="1"/>
  <c r="D373" i="1"/>
  <c r="D372" i="1" s="1"/>
  <c r="D371" i="1"/>
  <c r="D370" i="1"/>
  <c r="G359" i="1"/>
  <c r="F359" i="1"/>
  <c r="F352" i="1" s="1"/>
  <c r="F343" i="1" s="1"/>
  <c r="E359" i="1"/>
  <c r="E352" i="1" s="1"/>
  <c r="D367" i="1"/>
  <c r="D366" i="1"/>
  <c r="D365" i="1"/>
  <c r="D361" i="1"/>
  <c r="D360" i="1" s="1"/>
  <c r="D358" i="1"/>
  <c r="D357" i="1"/>
  <c r="D356" i="1"/>
  <c r="D354" i="1"/>
  <c r="D353" i="1" s="1"/>
  <c r="D351" i="1"/>
  <c r="D350" i="1"/>
  <c r="D349" i="1"/>
  <c r="D347" i="1"/>
  <c r="D345" i="1"/>
  <c r="D344" i="1" s="1"/>
  <c r="D342" i="1"/>
  <c r="D341" i="1"/>
  <c r="D340" i="1"/>
  <c r="D338" i="1"/>
  <c r="D336" i="1"/>
  <c r="D335" i="1" s="1"/>
  <c r="D333" i="1"/>
  <c r="D332" i="1"/>
  <c r="D331" i="1"/>
  <c r="D330" i="1"/>
  <c r="D328" i="1"/>
  <c r="D327" i="1" s="1"/>
  <c r="D325" i="1"/>
  <c r="D324" i="1"/>
  <c r="D323" i="1"/>
  <c r="D321" i="1"/>
  <c r="D319" i="1"/>
  <c r="D318" i="1" s="1"/>
  <c r="D316" i="1"/>
  <c r="D315" i="1"/>
  <c r="D314" i="1"/>
  <c r="D313" i="1"/>
  <c r="D311" i="1"/>
  <c r="D310" i="1" s="1"/>
  <c r="D308" i="1"/>
  <c r="D307" i="1"/>
  <c r="D306" i="1"/>
  <c r="D305" i="1"/>
  <c r="D303" i="1"/>
  <c r="D302" i="1" s="1"/>
  <c r="D300" i="1"/>
  <c r="D299" i="1"/>
  <c r="D298" i="1"/>
  <c r="D296" i="1"/>
  <c r="D295" i="1" s="1"/>
  <c r="D293" i="1"/>
  <c r="D292" i="1"/>
  <c r="D291" i="1"/>
  <c r="D289" i="1"/>
  <c r="D288" i="1"/>
  <c r="D286" i="1"/>
  <c r="D285" i="1" s="1"/>
  <c r="D281" i="1"/>
  <c r="D280" i="1"/>
  <c r="D279" i="1"/>
  <c r="D276" i="1"/>
  <c r="D275" i="1"/>
  <c r="D273" i="1"/>
  <c r="D272" i="1" s="1"/>
  <c r="D270" i="1"/>
  <c r="D269" i="1"/>
  <c r="D268" i="1"/>
  <c r="D265" i="1"/>
  <c r="D264" i="1" s="1"/>
  <c r="D262" i="1"/>
  <c r="D261" i="1"/>
  <c r="D260" i="1"/>
  <c r="D258" i="1"/>
  <c r="D257" i="1"/>
  <c r="D255" i="1"/>
  <c r="D254" i="1" s="1"/>
  <c r="D250" i="1"/>
  <c r="D249" i="1"/>
  <c r="D248" i="1"/>
  <c r="D247" i="1"/>
  <c r="D246" i="1"/>
  <c r="D244" i="1"/>
  <c r="D243" i="1" s="1"/>
  <c r="D241" i="1"/>
  <c r="D240" i="1"/>
  <c r="D239" i="1"/>
  <c r="D238" i="1"/>
  <c r="D236" i="1"/>
  <c r="D235" i="1"/>
  <c r="D233" i="1"/>
  <c r="D232" i="1" s="1"/>
  <c r="D228" i="1"/>
  <c r="D227" i="1"/>
  <c r="D226" i="1"/>
  <c r="D225" i="1"/>
  <c r="D224" i="1"/>
  <c r="D222" i="1"/>
  <c r="D221" i="1" s="1"/>
  <c r="D219" i="1"/>
  <c r="D218" i="1"/>
  <c r="D217" i="1"/>
  <c r="D216" i="1"/>
  <c r="D215" i="1"/>
  <c r="D214" i="1"/>
  <c r="D212" i="1"/>
  <c r="D211" i="1" s="1"/>
  <c r="D209" i="1"/>
  <c r="D208" i="1"/>
  <c r="D207" i="1"/>
  <c r="D206" i="1"/>
  <c r="D205" i="1"/>
  <c r="D204" i="1"/>
  <c r="D202" i="1"/>
  <c r="D201" i="1" s="1"/>
  <c r="D199" i="1"/>
  <c r="D198" i="1"/>
  <c r="D197" i="1"/>
  <c r="D196" i="1"/>
  <c r="D194" i="1"/>
  <c r="D193" i="1" s="1"/>
  <c r="D191" i="1"/>
  <c r="D190" i="1"/>
  <c r="D189" i="1"/>
  <c r="D188" i="1"/>
  <c r="D187" i="1"/>
  <c r="D185" i="1"/>
  <c r="D184" i="1" s="1"/>
  <c r="D182" i="1"/>
  <c r="D180" i="1"/>
  <c r="G178" i="1"/>
  <c r="F178" i="1"/>
  <c r="E178" i="1"/>
  <c r="D177" i="1"/>
  <c r="D176" i="1" s="1"/>
  <c r="D175" i="1"/>
  <c r="D174" i="1"/>
  <c r="D172" i="1"/>
  <c r="D171" i="1" s="1"/>
  <c r="D169" i="1"/>
  <c r="D168" i="1" s="1"/>
  <c r="D167" i="1"/>
  <c r="D166" i="1"/>
  <c r="D162" i="1"/>
  <c r="D161" i="1" s="1"/>
  <c r="D159" i="1"/>
  <c r="D158" i="1" s="1"/>
  <c r="D157" i="1"/>
  <c r="D156" i="1"/>
  <c r="D154" i="1"/>
  <c r="D153" i="1" s="1"/>
  <c r="D149" i="1"/>
  <c r="D148" i="1" s="1"/>
  <c r="D147" i="1"/>
  <c r="D146" i="1"/>
  <c r="D144" i="1"/>
  <c r="D143" i="1" s="1"/>
  <c r="D141" i="1"/>
  <c r="D140" i="1" s="1"/>
  <c r="D139" i="1"/>
  <c r="D138" i="1"/>
  <c r="D136" i="1"/>
  <c r="D135" i="1" s="1"/>
  <c r="D133" i="1"/>
  <c r="D132" i="1" s="1"/>
  <c r="D131" i="1"/>
  <c r="D130" i="1"/>
  <c r="D126" i="1"/>
  <c r="D125" i="1" s="1"/>
  <c r="D123" i="1"/>
  <c r="D122" i="1" s="1"/>
  <c r="D121" i="1"/>
  <c r="D120" i="1"/>
  <c r="D118" i="1"/>
  <c r="D117" i="1" s="1"/>
  <c r="D115" i="1"/>
  <c r="D114" i="1" s="1"/>
  <c r="D113" i="1"/>
  <c r="D112" i="1"/>
  <c r="D108" i="1"/>
  <c r="D107" i="1" s="1"/>
  <c r="D105" i="1"/>
  <c r="D104" i="1" s="1"/>
  <c r="D103" i="1"/>
  <c r="D102" i="1"/>
  <c r="D98" i="1"/>
  <c r="D97" i="1" s="1"/>
  <c r="D95" i="1"/>
  <c r="D94" i="1" s="1"/>
  <c r="D93" i="1"/>
  <c r="D92" i="1"/>
  <c r="D90" i="1"/>
  <c r="D89" i="1" s="1"/>
  <c r="D87" i="1"/>
  <c r="D86" i="1" s="1"/>
  <c r="D85" i="1"/>
  <c r="D84" i="1"/>
  <c r="D80" i="1"/>
  <c r="D79" i="1" s="1"/>
  <c r="D77" i="1"/>
  <c r="D76" i="1" s="1"/>
  <c r="D75" i="1"/>
  <c r="D74" i="1"/>
  <c r="D70" i="1"/>
  <c r="D69" i="1" s="1"/>
  <c r="D67" i="1"/>
  <c r="D66" i="1"/>
  <c r="D65" i="1"/>
  <c r="D64" i="1"/>
  <c r="D63" i="1"/>
  <c r="D61" i="1"/>
  <c r="D60" i="1"/>
  <c r="D58" i="1"/>
  <c r="D56" i="1"/>
  <c r="D55" i="1"/>
  <c r="D54" i="1"/>
  <c r="D53" i="1"/>
  <c r="D52" i="1"/>
  <c r="D51" i="1"/>
  <c r="D49" i="1"/>
  <c r="D48" i="1"/>
  <c r="D47" i="1"/>
  <c r="D46" i="1"/>
  <c r="D45" i="1"/>
  <c r="D43" i="1"/>
  <c r="D42" i="1"/>
  <c r="D41" i="1"/>
  <c r="D40" i="1"/>
  <c r="D39" i="1"/>
  <c r="D37" i="1"/>
  <c r="D36" i="1"/>
  <c r="D33" i="1"/>
  <c r="D31" i="1"/>
  <c r="D30" i="1"/>
  <c r="D29" i="1"/>
  <c r="D28" i="1"/>
  <c r="D27" i="1"/>
  <c r="D26" i="1"/>
  <c r="D24" i="1"/>
  <c r="D23" i="1"/>
  <c r="D22" i="1"/>
  <c r="D20" i="1"/>
  <c r="D19" i="1"/>
  <c r="D18" i="1"/>
  <c r="D15" i="1"/>
  <c r="D14" i="1" s="1"/>
  <c r="G13" i="1"/>
  <c r="F13" i="1"/>
  <c r="E13" i="1"/>
  <c r="F142" i="1" l="1"/>
  <c r="D539" i="1"/>
  <c r="D466" i="1"/>
  <c r="D362" i="1"/>
  <c r="G78" i="1"/>
  <c r="E78" i="1"/>
  <c r="F78" i="1"/>
  <c r="D508" i="1"/>
  <c r="G96" i="1"/>
  <c r="G142" i="1"/>
  <c r="D384" i="1"/>
  <c r="F96" i="1"/>
  <c r="E96" i="1"/>
  <c r="D459" i="1"/>
  <c r="E142" i="1"/>
  <c r="D533" i="1"/>
  <c r="D419" i="1"/>
  <c r="D505" i="1"/>
  <c r="D544" i="1"/>
  <c r="D317" i="1"/>
  <c r="D253" i="1"/>
  <c r="D462" i="1"/>
  <c r="D469" i="1"/>
  <c r="D510" i="1"/>
  <c r="G68" i="1"/>
  <c r="F68" i="1"/>
  <c r="F106" i="1"/>
  <c r="E192" i="1"/>
  <c r="G192" i="1"/>
  <c r="D284" i="1"/>
  <c r="D200" i="1"/>
  <c r="D426" i="1"/>
  <c r="D368" i="1"/>
  <c r="G106" i="1"/>
  <c r="E124" i="1"/>
  <c r="E160" i="1"/>
  <c r="F124" i="1"/>
  <c r="F160" i="1"/>
  <c r="F528" i="1"/>
  <c r="E68" i="1"/>
  <c r="G88" i="1"/>
  <c r="E106" i="1"/>
  <c r="G124" i="1"/>
  <c r="E152" i="1"/>
  <c r="G160" i="1"/>
  <c r="F170" i="1"/>
  <c r="F183" i="1"/>
  <c r="E183" i="1"/>
  <c r="D309" i="1"/>
  <c r="D455" i="1"/>
  <c r="D485" i="1"/>
  <c r="D476" i="1"/>
  <c r="D403" i="1"/>
  <c r="D410" i="1"/>
  <c r="D415" i="1"/>
  <c r="D473" i="1"/>
  <c r="D493" i="1"/>
  <c r="G170" i="1"/>
  <c r="D301" i="1"/>
  <c r="D210" i="1"/>
  <c r="D434" i="1"/>
  <c r="D441" i="1"/>
  <c r="D509" i="1"/>
  <c r="F536" i="1"/>
  <c r="F116" i="1"/>
  <c r="F152" i="1"/>
  <c r="G152" i="1"/>
  <c r="G183" i="1"/>
  <c r="D448" i="1"/>
  <c r="D497" i="1"/>
  <c r="D231" i="1"/>
  <c r="D445" i="1"/>
  <c r="D422" i="1"/>
  <c r="D429" i="1"/>
  <c r="D394" i="1"/>
  <c r="D379" i="1"/>
  <c r="D387" i="1"/>
  <c r="D398" i="1"/>
  <c r="D369" i="1"/>
  <c r="D375" i="1"/>
  <c r="D337" i="1"/>
  <c r="D346" i="1"/>
  <c r="D355" i="1"/>
  <c r="D438" i="1"/>
  <c r="E88" i="1"/>
  <c r="E170" i="1"/>
  <c r="F192" i="1"/>
  <c r="D294" i="1"/>
  <c r="D402" i="1"/>
  <c r="D501" i="1"/>
  <c r="F521" i="1"/>
  <c r="D553" i="1"/>
  <c r="E116" i="1"/>
  <c r="G134" i="1"/>
  <c r="D263" i="1"/>
  <c r="F334" i="1"/>
  <c r="F326" i="1" s="1"/>
  <c r="F88" i="1"/>
  <c r="G116" i="1"/>
  <c r="E134" i="1"/>
  <c r="F134" i="1"/>
  <c r="D359" i="1"/>
  <c r="G352" i="1"/>
  <c r="G343" i="1" s="1"/>
  <c r="G543" i="1"/>
  <c r="E543" i="1"/>
  <c r="D178" i="1"/>
  <c r="D433" i="1"/>
  <c r="E511" i="1"/>
  <c r="G521" i="1"/>
  <c r="D13" i="1"/>
  <c r="D329" i="1"/>
  <c r="D393" i="1"/>
  <c r="D512" i="1"/>
  <c r="D529" i="1"/>
  <c r="E536" i="1"/>
  <c r="D536" i="1" s="1"/>
  <c r="E548" i="1"/>
  <c r="F16" i="1"/>
  <c r="E343" i="1"/>
  <c r="G326" i="1"/>
  <c r="D312" i="1"/>
  <c r="D320" i="1"/>
  <c r="D304" i="1"/>
  <c r="D274" i="1"/>
  <c r="D271" i="1" s="1"/>
  <c r="D297" i="1"/>
  <c r="D287" i="1"/>
  <c r="D256" i="1"/>
  <c r="D266" i="1"/>
  <c r="D245" i="1"/>
  <c r="D242" i="1" s="1"/>
  <c r="D234" i="1"/>
  <c r="D223" i="1"/>
  <c r="D220" i="1" s="1"/>
  <c r="D213" i="1"/>
  <c r="D195" i="1"/>
  <c r="D203" i="1"/>
  <c r="D179" i="1"/>
  <c r="D186" i="1"/>
  <c r="D173" i="1"/>
  <c r="D165" i="1"/>
  <c r="D155" i="1"/>
  <c r="D145" i="1"/>
  <c r="D137" i="1"/>
  <c r="D129" i="1"/>
  <c r="D119" i="1"/>
  <c r="D111" i="1"/>
  <c r="D91" i="1"/>
  <c r="D101" i="1"/>
  <c r="D73" i="1"/>
  <c r="D83" i="1"/>
  <c r="D57" i="1"/>
  <c r="D62" i="1"/>
  <c r="E16" i="1"/>
  <c r="G16" i="1"/>
  <c r="E500" i="1"/>
  <c r="F500" i="1"/>
  <c r="D50" i="1"/>
  <c r="D44" i="1"/>
  <c r="D38" i="1"/>
  <c r="D32" i="1"/>
  <c r="D25" i="1"/>
  <c r="D17" i="1"/>
  <c r="D484" i="1"/>
  <c r="G511" i="1"/>
  <c r="D519" i="1"/>
  <c r="E521" i="1"/>
  <c r="D549" i="1"/>
  <c r="D552" i="1"/>
  <c r="G548" i="1"/>
  <c r="D407" i="1"/>
  <c r="E492" i="1"/>
  <c r="D502" i="1"/>
  <c r="D507" i="1"/>
  <c r="G528" i="1"/>
  <c r="E528" i="1"/>
  <c r="D547" i="1"/>
  <c r="D498" i="1"/>
  <c r="D520" i="1"/>
  <c r="F492" i="1"/>
  <c r="D503" i="1"/>
  <c r="D514" i="1"/>
  <c r="F511" i="1"/>
  <c r="D523" i="1"/>
  <c r="D524" i="1"/>
  <c r="D534" i="1"/>
  <c r="D540" i="1"/>
  <c r="G492" i="1"/>
  <c r="G500" i="1"/>
  <c r="D68" i="1" l="1"/>
  <c r="D152" i="1"/>
  <c r="D192" i="1"/>
  <c r="D142" i="1"/>
  <c r="D106" i="1"/>
  <c r="D88" i="1"/>
  <c r="D124" i="1"/>
  <c r="D170" i="1"/>
  <c r="D183" i="1"/>
  <c r="D96" i="1"/>
  <c r="D78" i="1"/>
  <c r="D521" i="1"/>
  <c r="D160" i="1"/>
  <c r="D134" i="1"/>
  <c r="D352" i="1"/>
  <c r="G334" i="1"/>
  <c r="E334" i="1"/>
  <c r="D116" i="1"/>
  <c r="F491" i="1"/>
  <c r="D511" i="1"/>
  <c r="D543" i="1"/>
  <c r="E326" i="1"/>
  <c r="D326" i="1" s="1"/>
  <c r="D343" i="1"/>
  <c r="D500" i="1"/>
  <c r="E491" i="1"/>
  <c r="D528" i="1"/>
  <c r="D16" i="1"/>
  <c r="D492" i="1"/>
  <c r="D548" i="1"/>
  <c r="G491" i="1"/>
  <c r="D334" i="1" l="1"/>
  <c r="D491" i="1"/>
</calcChain>
</file>

<file path=xl/sharedStrings.xml><?xml version="1.0" encoding="utf-8"?>
<sst xmlns="http://schemas.openxmlformats.org/spreadsheetml/2006/main" count="747" uniqueCount="169">
  <si>
    <t>PATVIRTINTA</t>
  </si>
  <si>
    <t>Panevėžio rajono savivaldybės tarybos</t>
  </si>
  <si>
    <t>3 priedas</t>
  </si>
  <si>
    <t>PANEVĖŽIO RAJONO SAVIVALDYBĖS 2021 METŲ ASIGNAVIMAI PAGAL PROGRAMAS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</si>
  <si>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</si>
  <si>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</si>
  <si>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</si>
  <si>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</si>
  <si>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</si>
  <si>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</si>
  <si>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</si>
  <si>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</si>
  <si>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</si>
  <si>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</si>
  <si>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</si>
  <si>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</si>
  <si>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</si>
  <si>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</si>
  <si>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</si>
  <si>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</si>
  <si>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</si>
  <si>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</si>
  <si>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Vyriausybės rezervo lėšos</t>
  </si>
  <si>
    <t>skolintos lėšos</t>
  </si>
  <si>
    <t>įstaigos pajamų lėšos</t>
  </si>
  <si>
    <t>02</t>
  </si>
  <si>
    <t xml:space="preserve">ES finansinės paramos lėšos (NVŠ) 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</si>
  <si>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</si>
  <si>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</si>
  <si>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</si>
  <si>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</si>
  <si>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</si>
  <si>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</si>
  <si>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</si>
  <si>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</si>
  <si>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</si>
  <si>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</si>
  <si>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</si>
  <si>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</si>
  <si>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valstybės investicijų programa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</si>
  <si>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</si>
  <si>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</si>
  <si>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</si>
  <si>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</si>
  <si>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</si>
  <si>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</si>
  <si>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</si>
  <si>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</si>
  <si>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</si>
  <si>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</si>
  <si>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</si>
  <si>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</si>
  <si>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</si>
  <si>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</si>
  <si>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</si>
  <si>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</si>
  <si>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</si>
  <si>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</si>
  <si>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</si>
  <si>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</si>
  <si>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</si>
  <si>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</si>
  <si>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</si>
  <si>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</si>
  <si>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</si>
  <si>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</si>
  <si>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</si>
  <si>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</si>
  <si>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valstybės biudžeto lėšos, skirtos COVID-19 padariniams likviduoti</t>
  </si>
  <si>
    <t>17.</t>
  </si>
  <si>
    <t>Naujamiesčio gimnazija, iš viso</t>
  </si>
  <si>
    <t>18.</t>
  </si>
  <si>
    <t>Paįstrio Juozo Zikaro gimnazija, iš viso</t>
  </si>
  <si>
    <t>valstybės biudžeto tikslinės paskirties lėšos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</si>
  <si>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</si>
  <si>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</si>
  <si>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</si>
  <si>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</si>
  <si>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</si>
  <si>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</si>
  <si>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</si>
  <si>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</si>
  <si>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</si>
  <si>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</si>
  <si>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</si>
  <si>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Miežiškių pagrindinė mokykla, iš viso</t>
  </si>
  <si>
    <t>25.</t>
  </si>
  <si>
    <t>Paliūniškio pagrindinė mokykla, iš viso</t>
  </si>
  <si>
    <t>26.</t>
  </si>
  <si>
    <t>Upytės Antano Belazaro pagrindinė mokykla, iš viso</t>
  </si>
  <si>
    <t>27.</t>
  </si>
  <si>
    <t>Vadoklių pagrindinė mokykla, iš viso</t>
  </si>
  <si>
    <t>28.</t>
  </si>
  <si>
    <t>Bernatonių mokykla-darželis, iš viso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</si>
  <si>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</si>
  <si>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</si>
  <si>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</si>
  <si>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</si>
  <si>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</si>
  <si>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</si>
  <si>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</si>
  <si>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</si>
  <si>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</si>
  <si>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</si>
  <si>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</si>
  <si>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</si>
  <si>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35.</t>
  </si>
  <si>
    <t>Velžio lopšelis-darželis „Šypsenėlė“, iš viso</t>
  </si>
  <si>
    <t>36.</t>
  </si>
  <si>
    <t>Švietimo centras, iš viso</t>
  </si>
  <si>
    <t>37.</t>
  </si>
  <si>
    <t>Pedagoginė psichologinė tarnyba, iš viso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</si>
  <si>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</si>
  <si>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</si>
  <si>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</si>
  <si>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</si>
  <si>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</si>
  <si>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</si>
  <si>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</si>
  <si>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</si>
  <si>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</si>
  <si>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</si>
  <si>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</si>
  <si>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</si>
  <si>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</si>
  <si>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</si>
  <si>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</si>
  <si>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</si>
  <si>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</si>
  <si>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</si>
  <si>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</si>
  <si>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</si>
  <si>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</si>
  <si>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</si>
  <si>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</si>
  <si>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</si>
  <si>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50.</t>
  </si>
  <si>
    <t>Tiltagalių kultūros centras, iš viso</t>
  </si>
  <si>
    <t>51.</t>
  </si>
  <si>
    <t>Vadoklių kultūros centras, iš viso</t>
  </si>
  <si>
    <t>52.</t>
  </si>
  <si>
    <t>Rajono socialinių paslaugų centras, iš viso</t>
  </si>
  <si>
    <t>53.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</si>
  <si>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</si>
  <si>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</si>
  <si>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</si>
  <si>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</si>
  <si>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 xml:space="preserve">ES finansinės paramos lėšos(NVŠ) 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</si>
  <si>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</si>
  <si>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</si>
  <si>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</si>
  <si>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</si>
  <si>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</si>
  <si>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</si>
  <si>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</si>
  <si>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iš jų:  Savivaldybės valdymo programa</t>
  </si>
  <si>
    <t>iš jų:  Ugdymo proceso ir kokybiškos ugdymosi aplinkos užtikrinimo 
programa</t>
  </si>
  <si>
    <t>iš jų:  Aktyvaus bendruomenės gyvenimo skatinimo programa</t>
  </si>
  <si>
    <t>iš jų:  Sveikatos apsaugos programa</t>
  </si>
  <si>
    <t>Biudžeto pajamų mažėjimui kompensuoti</t>
  </si>
  <si>
    <t>Ugdymo proceso ir kokybiškos ugdymosi aplinkos užtikrinimo 
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</si>
  <si>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</si>
  <si>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</si>
  <si>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</si>
  <si>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</si>
  <si>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 xml:space="preserve"> Ugdymo proceso ir kokybiškos ugdymosi aplinkos užtikrinimo 
programa</t>
  </si>
  <si>
    <t xml:space="preserve"> Aktyvaus bendruomenės gyvenimo skatinimo programa</t>
  </si>
  <si>
    <t>Viešųjų investicijų plėtros agentūros lėšos</t>
  </si>
  <si>
    <t>2021 m. lapkričio 4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</si>
</sst>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i/>
      <sz val="10"/>
      <color indexed="8"/>
      <name val="Times New Roman"/>
      <family val="1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2" fillId="3" borderId="0"/>
  </cellStyleXfs>
  <cellXfs count="145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1" fillId="2" borderId="0" xfId="1" applyFill="1"/>
    <xf numFmtId="0" fontId="9" fillId="2" borderId="2" xfId="1" applyFont="1" applyFill="1" applyBorder="1" applyAlignment="1">
      <alignment horizontal="right"/>
    </xf>
    <xf numFmtId="49" fontId="10" fillId="2" borderId="2" xfId="1" applyNumberFormat="1" applyFont="1" applyFill="1" applyBorder="1" applyAlignment="1">
      <alignment horizontal="center"/>
    </xf>
    <xf numFmtId="164" fontId="9" fillId="2" borderId="2" xfId="1" applyNumberFormat="1" applyFont="1" applyFill="1" applyBorder="1"/>
    <xf numFmtId="49" fontId="7" fillId="2" borderId="2" xfId="1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/>
    </xf>
    <xf numFmtId="164" fontId="11" fillId="2" borderId="2" xfId="1" applyNumberFormat="1" applyFont="1" applyFill="1" applyBorder="1"/>
    <xf numFmtId="1" fontId="9" fillId="2" borderId="2" xfId="1" applyNumberFormat="1" applyFont="1" applyFill="1" applyBorder="1"/>
    <xf numFmtId="164" fontId="7" fillId="2" borderId="2" xfId="1" applyNumberFormat="1" applyFont="1" applyFill="1" applyBorder="1" applyAlignment="1">
      <alignment vertical="center"/>
    </xf>
    <xf numFmtId="1" fontId="7" fillId="2" borderId="2" xfId="1" applyNumberFormat="1" applyFont="1" applyFill="1" applyBorder="1" applyAlignment="1">
      <alignment vertical="center"/>
    </xf>
    <xf numFmtId="1" fontId="13" fillId="2" borderId="2" xfId="3" applyNumberFormat="1" applyFont="1" applyFill="1" applyBorder="1" applyAlignment="1" applyProtection="1">
      <alignment vertical="center"/>
    </xf>
    <xf numFmtId="164" fontId="13" fillId="2" borderId="2" xfId="3" applyNumberFormat="1" applyFont="1" applyFill="1" applyBorder="1" applyAlignment="1" applyProtection="1">
      <alignment vertical="center"/>
    </xf>
    <xf numFmtId="164" fontId="14" fillId="2" borderId="2" xfId="3" applyNumberFormat="1" applyFont="1" applyFill="1" applyBorder="1" applyAlignment="1" applyProtection="1">
      <alignment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vertical="center"/>
    </xf>
    <xf numFmtId="164" fontId="10" fillId="2" borderId="2" xfId="1" applyNumberFormat="1" applyFont="1" applyFill="1" applyBorder="1"/>
    <xf numFmtId="1" fontId="10" fillId="2" borderId="2" xfId="1" applyNumberFormat="1" applyFont="1" applyFill="1" applyBorder="1"/>
    <xf numFmtId="49" fontId="10" fillId="2" borderId="3" xfId="1" applyNumberFormat="1" applyFont="1" applyFill="1" applyBorder="1" applyAlignment="1">
      <alignment horizontal="center" vertical="center"/>
    </xf>
    <xf numFmtId="49" fontId="10" fillId="2" borderId="5" xfId="1" applyNumberFormat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right"/>
    </xf>
    <xf numFmtId="164" fontId="9" fillId="2" borderId="3" xfId="1" applyNumberFormat="1" applyFont="1" applyFill="1" applyBorder="1"/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49" fontId="5" fillId="2" borderId="2" xfId="1" applyNumberFormat="1" applyFont="1" applyFill="1" applyBorder="1" applyAlignment="1">
      <alignment horizontal="right"/>
    </xf>
    <xf numFmtId="164" fontId="5" fillId="2" borderId="2" xfId="1" applyNumberFormat="1" applyFont="1" applyFill="1" applyBorder="1" applyAlignment="1">
      <alignment vertical="center"/>
    </xf>
    <xf numFmtId="0" fontId="9" fillId="2" borderId="6" xfId="1" applyFont="1" applyFill="1" applyBorder="1" applyAlignment="1">
      <alignment horizontal="right"/>
    </xf>
    <xf numFmtId="164" fontId="9" fillId="2" borderId="2" xfId="1" applyNumberFormat="1" applyFont="1" applyFill="1" applyBorder="1" applyAlignment="1">
      <alignment vertical="center"/>
    </xf>
    <xf numFmtId="0" fontId="9" fillId="2" borderId="7" xfId="1" applyFont="1" applyFill="1" applyBorder="1" applyAlignment="1">
      <alignment horizontal="right"/>
    </xf>
    <xf numFmtId="0" fontId="9" fillId="2" borderId="5" xfId="1" applyFont="1" applyFill="1" applyBorder="1" applyAlignment="1">
      <alignment horizontal="right"/>
    </xf>
    <xf numFmtId="164" fontId="9" fillId="0" borderId="2" xfId="1" applyNumberFormat="1" applyFont="1" applyBorder="1"/>
    <xf numFmtId="0" fontId="9" fillId="2" borderId="2" xfId="1" applyFont="1" applyFill="1" applyBorder="1" applyAlignment="1">
      <alignment horizontal="right" vertical="center"/>
    </xf>
    <xf numFmtId="1" fontId="9" fillId="0" borderId="2" xfId="1" applyNumberFormat="1" applyFont="1" applyBorder="1"/>
    <xf numFmtId="164" fontId="16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left" vertical="center"/>
    </xf>
    <xf numFmtId="164" fontId="9" fillId="0" borderId="2" xfId="1" applyNumberFormat="1" applyFont="1" applyBorder="1" applyAlignment="1">
      <alignment vertical="center"/>
    </xf>
    <xf numFmtId="0" fontId="9" fillId="2" borderId="0" xfId="1" applyFont="1" applyFill="1" applyBorder="1" applyAlignment="1">
      <alignment horizontal="right"/>
    </xf>
    <xf numFmtId="164" fontId="9" fillId="2" borderId="6" xfId="1" applyNumberFormat="1" applyFont="1" applyFill="1" applyBorder="1"/>
    <xf numFmtId="49" fontId="10" fillId="2" borderId="9" xfId="1" applyNumberFormat="1" applyFont="1" applyFill="1" applyBorder="1" applyAlignment="1">
      <alignment horizontal="center"/>
    </xf>
    <xf numFmtId="164" fontId="17" fillId="2" borderId="2" xfId="2" applyNumberFormat="1" applyFont="1" applyFill="1" applyBorder="1" applyAlignment="1" applyProtection="1">
      <alignment horizontal="right" vertical="center"/>
    </xf>
    <xf numFmtId="49" fontId="17" fillId="2" borderId="10" xfId="2" applyNumberFormat="1" applyFont="1" applyFill="1" applyBorder="1" applyAlignment="1" applyProtection="1">
      <alignment horizontal="center" vertical="center"/>
    </xf>
    <xf numFmtId="0" fontId="17" fillId="2" borderId="9" xfId="2" applyNumberFormat="1" applyFont="1" applyFill="1" applyBorder="1" applyAlignment="1" applyProtection="1">
      <alignment horizontal="center" vertical="center"/>
    </xf>
    <xf numFmtId="49" fontId="10" fillId="2" borderId="20" xfId="1" applyNumberFormat="1" applyFont="1" applyFill="1" applyBorder="1" applyAlignment="1">
      <alignment vertical="center"/>
    </xf>
    <xf numFmtId="49" fontId="10" fillId="2" borderId="21" xfId="1" applyNumberFormat="1" applyFont="1" applyFill="1" applyBorder="1" applyAlignment="1">
      <alignment vertical="center"/>
    </xf>
    <xf numFmtId="49" fontId="17" fillId="2" borderId="9" xfId="2" applyNumberFormat="1" applyFont="1" applyFill="1" applyBorder="1" applyAlignment="1" applyProtection="1">
      <alignment horizontal="center" vertical="center"/>
    </xf>
    <xf numFmtId="0" fontId="17" fillId="2" borderId="9" xfId="2" applyNumberFormat="1" applyFont="1" applyFill="1" applyBorder="1" applyAlignment="1" applyProtection="1">
      <alignment horizontal="center" vertical="center" wrapText="1"/>
    </xf>
    <xf numFmtId="164" fontId="17" fillId="2" borderId="2" xfId="1" applyNumberFormat="1" applyFont="1" applyFill="1" applyBorder="1"/>
    <xf numFmtId="164" fontId="17" fillId="2" borderId="2" xfId="1" applyNumberFormat="1" applyFont="1" applyFill="1" applyBorder="1" applyAlignment="1">
      <alignment vertical="center"/>
    </xf>
    <xf numFmtId="0" fontId="7" fillId="5" borderId="10" xfId="2" applyNumberFormat="1" applyFont="1" applyFill="1" applyBorder="1" applyAlignment="1" applyProtection="1">
      <alignment horizontal="left" vertical="center"/>
    </xf>
    <xf numFmtId="49" fontId="8" fillId="5" borderId="2" xfId="2" applyNumberFormat="1" applyFont="1" applyFill="1" applyBorder="1" applyAlignment="1" applyProtection="1">
      <alignment horizontal="left" vertical="center"/>
    </xf>
    <xf numFmtId="164" fontId="7" fillId="5" borderId="2" xfId="2" applyNumberFormat="1" applyFont="1" applyFill="1" applyBorder="1" applyAlignment="1" applyProtection="1">
      <alignment horizontal="right" vertical="center"/>
    </xf>
    <xf numFmtId="0" fontId="7" fillId="5" borderId="19" xfId="1" applyFont="1" applyFill="1" applyBorder="1" applyAlignment="1">
      <alignment horizontal="left" vertical="center"/>
    </xf>
    <xf numFmtId="49" fontId="7" fillId="5" borderId="5" xfId="1" applyNumberFormat="1" applyFont="1" applyFill="1" applyBorder="1" applyAlignment="1">
      <alignment horizontal="center" vertical="center"/>
    </xf>
    <xf numFmtId="164" fontId="7" fillId="5" borderId="2" xfId="1" applyNumberFormat="1" applyFont="1" applyFill="1" applyBorder="1" applyAlignment="1">
      <alignment horizontal="right" vertical="center"/>
    </xf>
    <xf numFmtId="0" fontId="9" fillId="2" borderId="20" xfId="1" applyFont="1" applyFill="1" applyBorder="1" applyAlignment="1">
      <alignment horizontal="right"/>
    </xf>
    <xf numFmtId="0" fontId="9" fillId="2" borderId="21" xfId="1" applyFont="1" applyFill="1" applyBorder="1" applyAlignment="1">
      <alignment horizontal="right"/>
    </xf>
    <xf numFmtId="0" fontId="9" fillId="2" borderId="22" xfId="1" applyFont="1" applyFill="1" applyBorder="1" applyAlignment="1">
      <alignment horizontal="right"/>
    </xf>
    <xf numFmtId="0" fontId="9" fillId="2" borderId="21" xfId="1" applyFont="1" applyFill="1" applyBorder="1" applyAlignment="1">
      <alignment horizontal="left"/>
    </xf>
    <xf numFmtId="164" fontId="17" fillId="2" borderId="6" xfId="1" applyNumberFormat="1" applyFont="1" applyFill="1" applyBorder="1"/>
    <xf numFmtId="0" fontId="17" fillId="2" borderId="20" xfId="2" applyNumberFormat="1" applyFont="1" applyFill="1" applyBorder="1" applyAlignment="1" applyProtection="1">
      <alignment horizontal="center" vertical="center" wrapText="1"/>
    </xf>
    <xf numFmtId="0" fontId="7" fillId="5" borderId="2" xfId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right"/>
    </xf>
    <xf numFmtId="164" fontId="7" fillId="5" borderId="2" xfId="1" applyNumberFormat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center"/>
    </xf>
    <xf numFmtId="0" fontId="17" fillId="2" borderId="22" xfId="2" applyNumberFormat="1" applyFont="1" applyFill="1" applyBorder="1" applyAlignment="1" applyProtection="1">
      <alignment horizontal="center" vertical="center" wrapText="1"/>
    </xf>
    <xf numFmtId="49" fontId="17" fillId="2" borderId="17" xfId="2" applyNumberFormat="1" applyFont="1" applyFill="1" applyBorder="1" applyAlignment="1" applyProtection="1">
      <alignment horizontal="center" vertical="center"/>
    </xf>
    <xf numFmtId="0" fontId="7" fillId="5" borderId="5" xfId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center" vertical="center"/>
    </xf>
    <xf numFmtId="0" fontId="17" fillId="2" borderId="20" xfId="2" applyNumberFormat="1" applyFont="1" applyFill="1" applyBorder="1" applyAlignment="1" applyProtection="1">
      <alignment horizontal="center" vertical="center"/>
    </xf>
    <xf numFmtId="0" fontId="9" fillId="2" borderId="20" xfId="1" applyFont="1" applyFill="1" applyBorder="1" applyAlignment="1">
      <alignment horizontal="left"/>
    </xf>
    <xf numFmtId="49" fontId="7" fillId="5" borderId="2" xfId="1" applyNumberFormat="1" applyFont="1" applyFill="1" applyBorder="1" applyAlignment="1">
      <alignment horizontal="right" vertical="center"/>
    </xf>
    <xf numFmtId="0" fontId="9" fillId="2" borderId="9" xfId="1" applyFont="1" applyFill="1" applyBorder="1" applyAlignment="1">
      <alignment horizontal="right"/>
    </xf>
    <xf numFmtId="0" fontId="17" fillId="2" borderId="21" xfId="2" applyNumberFormat="1" applyFont="1" applyFill="1" applyBorder="1" applyAlignment="1" applyProtection="1">
      <alignment horizontal="center" vertical="center" wrapText="1"/>
    </xf>
    <xf numFmtId="0" fontId="7" fillId="5" borderId="23" xfId="1" applyFont="1" applyFill="1" applyBorder="1" applyAlignment="1">
      <alignment vertical="center"/>
    </xf>
    <xf numFmtId="0" fontId="17" fillId="2" borderId="17" xfId="2" applyNumberFormat="1" applyFont="1" applyFill="1" applyBorder="1" applyAlignment="1" applyProtection="1">
      <alignment horizontal="center" vertical="center"/>
    </xf>
    <xf numFmtId="0" fontId="9" fillId="2" borderId="6" xfId="1" applyFont="1" applyFill="1" applyBorder="1" applyAlignment="1">
      <alignment horizontal="left"/>
    </xf>
    <xf numFmtId="0" fontId="17" fillId="2" borderId="25" xfId="2" applyNumberFormat="1" applyFont="1" applyFill="1" applyBorder="1" applyAlignment="1" applyProtection="1">
      <alignment horizontal="center" vertical="center" wrapText="1"/>
    </xf>
    <xf numFmtId="0" fontId="9" fillId="2" borderId="25" xfId="1" applyFont="1" applyFill="1" applyBorder="1" applyAlignment="1">
      <alignment horizontal="right"/>
    </xf>
    <xf numFmtId="0" fontId="9" fillId="2" borderId="26" xfId="1" applyFont="1" applyFill="1" applyBorder="1" applyAlignment="1">
      <alignment horizontal="right"/>
    </xf>
    <xf numFmtId="0" fontId="9" fillId="2" borderId="27" xfId="1" applyFont="1" applyFill="1" applyBorder="1" applyAlignment="1">
      <alignment horizontal="right"/>
    </xf>
    <xf numFmtId="49" fontId="7" fillId="5" borderId="6" xfId="1" applyNumberFormat="1" applyFont="1" applyFill="1" applyBorder="1" applyAlignment="1">
      <alignment horizontal="center"/>
    </xf>
    <xf numFmtId="0" fontId="7" fillId="5" borderId="9" xfId="1" applyFont="1" applyFill="1" applyBorder="1" applyAlignment="1">
      <alignment vertical="center"/>
    </xf>
    <xf numFmtId="0" fontId="9" fillId="2" borderId="20" xfId="2" applyNumberFormat="1" applyFont="1" applyFill="1" applyBorder="1" applyAlignment="1" applyProtection="1">
      <alignment horizontal="right" vertical="center" wrapText="1"/>
    </xf>
    <xf numFmtId="0" fontId="9" fillId="2" borderId="21" xfId="2" applyNumberFormat="1" applyFont="1" applyFill="1" applyBorder="1" applyAlignment="1" applyProtection="1">
      <alignment horizontal="right" vertical="center" wrapText="1"/>
    </xf>
    <xf numFmtId="0" fontId="17" fillId="2" borderId="34" xfId="2" applyNumberFormat="1" applyFont="1" applyFill="1" applyBorder="1" applyAlignment="1" applyProtection="1">
      <alignment horizontal="center" vertical="center" wrapText="1"/>
    </xf>
    <xf numFmtId="0" fontId="5" fillId="2" borderId="4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7" fillId="4" borderId="2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49" fontId="5" fillId="2" borderId="3" xfId="1" applyNumberFormat="1" applyFont="1" applyFill="1" applyBorder="1" applyAlignment="1">
      <alignment horizontal="center"/>
    </xf>
    <xf numFmtId="49" fontId="5" fillId="2" borderId="4" xfId="1" applyNumberFormat="1" applyFont="1" applyFill="1" applyBorder="1" applyAlignment="1">
      <alignment horizontal="center"/>
    </xf>
    <xf numFmtId="49" fontId="5" fillId="2" borderId="5" xfId="1" applyNumberFormat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49" fontId="5" fillId="2" borderId="15" xfId="1" applyNumberFormat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/>
    </xf>
    <xf numFmtId="0" fontId="15" fillId="2" borderId="4" xfId="1" applyFont="1" applyFill="1" applyBorder="1" applyAlignment="1">
      <alignment horizontal="center"/>
    </xf>
    <xf numFmtId="0" fontId="15" fillId="2" borderId="5" xfId="1" applyFont="1" applyFill="1" applyBorder="1" applyAlignment="1">
      <alignment horizontal="center"/>
    </xf>
    <xf numFmtId="0" fontId="5" fillId="2" borderId="18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top" wrapText="1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15" xfId="1" applyNumberFormat="1" applyFont="1" applyFill="1" applyBorder="1" applyAlignment="1">
      <alignment horizontal="center" vertical="center"/>
    </xf>
    <xf numFmtId="49" fontId="10" fillId="2" borderId="23" xfId="1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top" wrapText="1"/>
    </xf>
    <xf numFmtId="0" fontId="7" fillId="2" borderId="14" xfId="1" applyFont="1" applyFill="1" applyBorder="1" applyAlignment="1">
      <alignment horizontal="center" vertical="top" wrapText="1"/>
    </xf>
    <xf numFmtId="0" fontId="7" fillId="2" borderId="18" xfId="1" applyFont="1" applyFill="1" applyBorder="1" applyAlignment="1">
      <alignment horizontal="center" vertical="top" wrapText="1"/>
    </xf>
    <xf numFmtId="0" fontId="7" fillId="2" borderId="4" xfId="1" applyFont="1" applyFill="1" applyBorder="1" applyAlignment="1">
      <alignment horizontal="center" vertical="top" wrapText="1"/>
    </xf>
    <xf numFmtId="0" fontId="7" fillId="2" borderId="16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49" fontId="10" fillId="2" borderId="24" xfId="1" applyNumberFormat="1" applyFont="1" applyFill="1" applyBorder="1" applyAlignment="1">
      <alignment horizontal="center" vertical="center"/>
    </xf>
    <xf numFmtId="49" fontId="17" fillId="2" borderId="31" xfId="2" applyNumberFormat="1" applyFont="1" applyFill="1" applyBorder="1" applyAlignment="1" applyProtection="1">
      <alignment horizontal="center" vertical="center"/>
    </xf>
    <xf numFmtId="49" fontId="17" fillId="2" borderId="32" xfId="2" applyNumberFormat="1" applyFont="1" applyFill="1" applyBorder="1" applyAlignment="1" applyProtection="1">
      <alignment horizontal="center" vertical="center"/>
    </xf>
    <xf numFmtId="49" fontId="17" fillId="2" borderId="33" xfId="2" applyNumberFormat="1" applyFont="1" applyFill="1" applyBorder="1" applyAlignment="1" applyProtection="1">
      <alignment horizontal="center" vertical="center"/>
    </xf>
    <xf numFmtId="0" fontId="7" fillId="2" borderId="11" xfId="1" applyFont="1" applyFill="1" applyBorder="1" applyAlignment="1">
      <alignment horizontal="center" vertical="top" wrapText="1"/>
    </xf>
    <xf numFmtId="0" fontId="7" fillId="2" borderId="12" xfId="1" applyFont="1" applyFill="1" applyBorder="1" applyAlignment="1">
      <alignment horizontal="center" vertical="top" wrapText="1"/>
    </xf>
    <xf numFmtId="0" fontId="7" fillId="2" borderId="13" xfId="1" applyFont="1" applyFill="1" applyBorder="1" applyAlignment="1">
      <alignment horizontal="center" vertical="top" wrapText="1"/>
    </xf>
    <xf numFmtId="0" fontId="7" fillId="2" borderId="29" xfId="1" applyFont="1" applyFill="1" applyBorder="1" applyAlignment="1">
      <alignment horizontal="center" vertical="top" wrapText="1"/>
    </xf>
    <xf numFmtId="0" fontId="7" fillId="2" borderId="30" xfId="1" applyFont="1" applyFill="1" applyBorder="1" applyAlignment="1">
      <alignment horizontal="center" vertical="top" wrapText="1"/>
    </xf>
    <xf numFmtId="0" fontId="7" fillId="2" borderId="28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49" fontId="10" fillId="2" borderId="20" xfId="1" applyNumberFormat="1" applyFont="1" applyFill="1" applyBorder="1" applyAlignment="1">
      <alignment horizontal="center" vertical="center"/>
    </xf>
    <xf numFmtId="49" fontId="10" fillId="2" borderId="21" xfId="1" applyNumberFormat="1" applyFont="1" applyFill="1" applyBorder="1" applyAlignment="1">
      <alignment horizontal="center" vertical="center"/>
    </xf>
    <xf numFmtId="49" fontId="10" fillId="2" borderId="22" xfId="1" applyNumberFormat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top" wrapText="1"/>
    </xf>
    <xf numFmtId="0" fontId="4" fillId="2" borderId="18" xfId="1" applyFont="1" applyFill="1" applyBorder="1" applyAlignment="1">
      <alignment horizontal="center" vertical="top" wrapText="1"/>
    </xf>
    <xf numFmtId="0" fontId="4" fillId="2" borderId="16" xfId="1" applyFont="1" applyFill="1" applyBorder="1" applyAlignment="1">
      <alignment horizontal="center" vertical="top" wrapText="1"/>
    </xf>
    <xf numFmtId="0" fontId="4" fillId="0" borderId="0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7" fillId="2" borderId="11" xfId="2" applyNumberFormat="1" applyFont="1" applyFill="1" applyBorder="1" applyAlignment="1" applyProtection="1">
      <alignment horizontal="center" vertical="top" wrapText="1"/>
    </xf>
    <xf numFmtId="0" fontId="7" fillId="2" borderId="12" xfId="2" applyNumberFormat="1" applyFont="1" applyFill="1" applyBorder="1" applyAlignment="1" applyProtection="1">
      <alignment horizontal="center" vertical="top" wrapText="1"/>
    </xf>
    <xf numFmtId="0" fontId="7" fillId="2" borderId="13" xfId="2" applyNumberFormat="1" applyFont="1" applyFill="1" applyBorder="1" applyAlignment="1" applyProtection="1">
      <alignment horizontal="center" vertical="top" wrapText="1"/>
    </xf>
    <xf numFmtId="49" fontId="10" fillId="2" borderId="9" xfId="1" applyNumberFormat="1" applyFont="1" applyFill="1" applyBorder="1" applyAlignment="1">
      <alignment horizontal="center" vertical="center"/>
    </xf>
  </cellXfs>
  <cellStyles count="4">
    <cellStyle name="Excel Built-in Good" xfId="3" xr:uid="{00000000-0005-0000-0000-000000000000}"/>
    <cellStyle name="Excel Built-in Normal" xfId="1" xr:uid="{00000000-0005-0000-0000-000001000000}"/>
    <cellStyle name="Excel_BuiltIn_4 antraštė" xfId="2" xr:uid="{00000000-0005-0000-0000-000002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5"/>
  <sheetViews>
    <sheetView tabSelected="1" topLeftCell="A472" workbookViewId="0">
      <selection activeCell="L537" sqref="L537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6.28515625" style="2" customWidth="1"/>
    <col min="4" max="4" width="9.85546875" style="2" customWidth="1"/>
    <col min="5" max="5" width="9" style="2" customWidth="1"/>
    <col min="6" max="6" width="11" style="2" customWidth="1"/>
    <col min="7" max="7" width="8.5703125" style="2" customWidth="1"/>
    <col min="8" max="16384" width="8.7109375" style="2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168</v>
      </c>
      <c r="E3" s="1"/>
      <c r="F3" s="1"/>
      <c r="G3" s="1"/>
    </row>
    <row r="4" spans="1:7" ht="15.75" x14ac:dyDescent="0.25">
      <c r="A4" s="1"/>
      <c r="B4" s="1"/>
      <c r="C4" s="1"/>
      <c r="D4" s="1" t="s">
        <v>2</v>
      </c>
      <c r="E4" s="1"/>
      <c r="F4" s="1"/>
      <c r="G4" s="1"/>
    </row>
    <row r="5" spans="1:7" ht="15.75" x14ac:dyDescent="0.25">
      <c r="A5" s="1"/>
      <c r="B5" s="1"/>
      <c r="C5" s="1"/>
      <c r="D5" s="3"/>
      <c r="E5" s="1"/>
      <c r="F5" s="1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15.75" x14ac:dyDescent="0.25">
      <c r="A7" s="136" t="s">
        <v>3</v>
      </c>
      <c r="B7" s="136"/>
      <c r="C7" s="136"/>
      <c r="D7" s="136"/>
      <c r="E7" s="136"/>
      <c r="F7" s="136"/>
      <c r="G7" s="136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137" t="s">
        <v>4</v>
      </c>
      <c r="G9" s="137"/>
    </row>
    <row r="10" spans="1:7" ht="12.75" customHeight="1" x14ac:dyDescent="0.25">
      <c r="A10" s="138" t="s">
        <v>5</v>
      </c>
      <c r="B10" s="140" t="s">
        <v>6</v>
      </c>
      <c r="C10" s="138" t="s">
        <v>7</v>
      </c>
      <c r="D10" s="140" t="s">
        <v>8</v>
      </c>
      <c r="E10" s="140" t="s">
        <v>9</v>
      </c>
      <c r="F10" s="140"/>
      <c r="G10" s="140"/>
    </row>
    <row r="11" spans="1:7" x14ac:dyDescent="0.25">
      <c r="A11" s="138"/>
      <c r="B11" s="140"/>
      <c r="C11" s="138"/>
      <c r="D11" s="140"/>
      <c r="E11" s="140" t="s">
        <v>10</v>
      </c>
      <c r="F11" s="140"/>
      <c r="G11" s="140" t="s">
        <v>11</v>
      </c>
    </row>
    <row r="12" spans="1:7" ht="25.5" x14ac:dyDescent="0.25">
      <c r="A12" s="139"/>
      <c r="B12" s="140"/>
      <c r="C12" s="138"/>
      <c r="D12" s="140"/>
      <c r="E12" s="4" t="s">
        <v>12</v>
      </c>
      <c r="F12" s="5" t="s">
        <v>13</v>
      </c>
      <c r="G12" s="140"/>
    </row>
    <row r="13" spans="1:7" s="6" customFormat="1" ht="18" customHeight="1" x14ac:dyDescent="0.25">
      <c r="A13" s="141" t="s">
        <v>14</v>
      </c>
      <c r="B13" s="53" t="s">
        <v>15</v>
      </c>
      <c r="C13" s="54"/>
      <c r="D13" s="55">
        <f t="shared" ref="D13:D108" si="0">SUM(G13+E13)</f>
        <v>109.1</v>
      </c>
      <c r="E13" s="55">
        <f>SUM(E15:E15)</f>
        <v>108.3</v>
      </c>
      <c r="F13" s="55">
        <f>SUM(F15:F15)</f>
        <v>103</v>
      </c>
      <c r="G13" s="55">
        <f>SUM(G15:G15)</f>
        <v>0.8</v>
      </c>
    </row>
    <row r="14" spans="1:7" s="6" customFormat="1" ht="15" customHeight="1" x14ac:dyDescent="0.25">
      <c r="A14" s="142"/>
      <c r="B14" s="46" t="s">
        <v>155</v>
      </c>
      <c r="C14" s="45" t="s">
        <v>17</v>
      </c>
      <c r="D14" s="44">
        <f>SUM(D15)</f>
        <v>109.1</v>
      </c>
      <c r="E14" s="44">
        <f>SUM(E15)</f>
        <v>108.3</v>
      </c>
      <c r="F14" s="44">
        <f>SUM(F15)</f>
        <v>103</v>
      </c>
      <c r="G14" s="44">
        <f>SUM(G15)</f>
        <v>0.8</v>
      </c>
    </row>
    <row r="15" spans="1:7" s="6" customFormat="1" ht="12.75" customHeight="1" x14ac:dyDescent="0.25">
      <c r="A15" s="143"/>
      <c r="B15" s="41" t="s">
        <v>16</v>
      </c>
      <c r="C15" s="43"/>
      <c r="D15" s="42">
        <f t="shared" si="0"/>
        <v>109.1</v>
      </c>
      <c r="E15" s="9">
        <v>108.3</v>
      </c>
      <c r="F15" s="9">
        <v>103</v>
      </c>
      <c r="G15" s="9">
        <v>0.8</v>
      </c>
    </row>
    <row r="16" spans="1:7" ht="18" customHeight="1" x14ac:dyDescent="0.25">
      <c r="A16" s="115" t="s">
        <v>18</v>
      </c>
      <c r="B16" s="56" t="s">
        <v>19</v>
      </c>
      <c r="C16" s="57"/>
      <c r="D16" s="58">
        <f t="shared" si="0"/>
        <v>21750.9</v>
      </c>
      <c r="E16" s="58">
        <f>SUM(E62+E57+E50+E44+E38+E32+E25+E17)</f>
        <v>14337.4</v>
      </c>
      <c r="F16" s="58">
        <f>SUM(F62+F57+F50+F44+F38+F32+F25+F17)</f>
        <v>4948.1000000000004</v>
      </c>
      <c r="G16" s="58">
        <f>SUM(G62+G57+G50+G44+G38+G32+G25+G17)</f>
        <v>7413.5</v>
      </c>
    </row>
    <row r="17" spans="1:7" ht="15" customHeight="1" x14ac:dyDescent="0.25">
      <c r="A17" s="114"/>
      <c r="B17" s="46" t="s">
        <v>155</v>
      </c>
      <c r="C17" s="45" t="s">
        <v>17</v>
      </c>
      <c r="D17" s="44">
        <f t="shared" ref="D17:F17" si="1">SUM(D18:D24)</f>
        <v>7561.4</v>
      </c>
      <c r="E17" s="44">
        <f t="shared" si="1"/>
        <v>6148.0999999999995</v>
      </c>
      <c r="F17" s="44">
        <f t="shared" si="1"/>
        <v>4369.5</v>
      </c>
      <c r="G17" s="44">
        <f>SUM(G18:G24)</f>
        <v>1413.3000000000002</v>
      </c>
    </row>
    <row r="18" spans="1:7" ht="12.75" customHeight="1" x14ac:dyDescent="0.25">
      <c r="A18" s="113"/>
      <c r="B18" s="59" t="s">
        <v>20</v>
      </c>
      <c r="C18" s="47"/>
      <c r="D18" s="42">
        <f t="shared" si="0"/>
        <v>73.400000000000006</v>
      </c>
      <c r="E18" s="9">
        <v>46.3</v>
      </c>
      <c r="F18" s="9"/>
      <c r="G18" s="9">
        <v>27.1</v>
      </c>
    </row>
    <row r="19" spans="1:7" ht="12.75" customHeight="1" x14ac:dyDescent="0.25">
      <c r="A19" s="113"/>
      <c r="B19" s="60" t="s">
        <v>21</v>
      </c>
      <c r="C19" s="48"/>
      <c r="D19" s="42">
        <f t="shared" si="0"/>
        <v>1622.3</v>
      </c>
      <c r="E19" s="9">
        <v>1622.3</v>
      </c>
      <c r="F19" s="9">
        <v>841.6</v>
      </c>
      <c r="G19" s="9"/>
    </row>
    <row r="20" spans="1:7" ht="12.75" customHeight="1" x14ac:dyDescent="0.25">
      <c r="A20" s="113"/>
      <c r="B20" s="60" t="s">
        <v>22</v>
      </c>
      <c r="C20" s="48"/>
      <c r="D20" s="42">
        <f t="shared" si="0"/>
        <v>91.8</v>
      </c>
      <c r="E20" s="9">
        <v>91.8</v>
      </c>
      <c r="F20" s="9"/>
      <c r="G20" s="9"/>
    </row>
    <row r="21" spans="1:7" ht="12.75" customHeight="1" x14ac:dyDescent="0.25">
      <c r="A21" s="113"/>
      <c r="B21" s="60" t="s">
        <v>159</v>
      </c>
      <c r="C21" s="48"/>
      <c r="D21" s="42">
        <f t="shared" si="0"/>
        <v>923.9</v>
      </c>
      <c r="E21" s="9"/>
      <c r="F21" s="9"/>
      <c r="G21" s="9">
        <v>923.9</v>
      </c>
    </row>
    <row r="22" spans="1:7" ht="12.75" customHeight="1" x14ac:dyDescent="0.25">
      <c r="A22" s="113"/>
      <c r="B22" s="60" t="s">
        <v>23</v>
      </c>
      <c r="C22" s="48"/>
      <c r="D22" s="42">
        <f t="shared" si="0"/>
        <v>112.2</v>
      </c>
      <c r="E22" s="9"/>
      <c r="F22" s="9"/>
      <c r="G22" s="9">
        <v>112.2</v>
      </c>
    </row>
    <row r="23" spans="1:7" ht="12.95" customHeight="1" x14ac:dyDescent="0.25">
      <c r="A23" s="113"/>
      <c r="B23" s="60" t="s">
        <v>16</v>
      </c>
      <c r="C23" s="48"/>
      <c r="D23" s="42">
        <f t="shared" si="0"/>
        <v>4705.3</v>
      </c>
      <c r="E23" s="9">
        <v>4355.2</v>
      </c>
      <c r="F23" s="9">
        <v>3527.9</v>
      </c>
      <c r="G23" s="9">
        <v>350.1</v>
      </c>
    </row>
    <row r="24" spans="1:7" ht="12.95" customHeight="1" x14ac:dyDescent="0.25">
      <c r="A24" s="113"/>
      <c r="B24" s="61" t="s">
        <v>24</v>
      </c>
      <c r="C24" s="48"/>
      <c r="D24" s="42">
        <f t="shared" si="0"/>
        <v>32.5</v>
      </c>
      <c r="E24" s="9">
        <v>32.5</v>
      </c>
      <c r="F24" s="9"/>
      <c r="G24" s="9"/>
    </row>
    <row r="25" spans="1:7" ht="30.75" customHeight="1" x14ac:dyDescent="0.25">
      <c r="A25" s="112"/>
      <c r="B25" s="50" t="s">
        <v>146</v>
      </c>
      <c r="C25" s="49" t="s">
        <v>25</v>
      </c>
      <c r="D25" s="52">
        <f t="shared" ref="D25:F25" si="2">SUM(D26:D31)</f>
        <v>578.20000000000005</v>
      </c>
      <c r="E25" s="52">
        <f t="shared" si="2"/>
        <v>516.5</v>
      </c>
      <c r="F25" s="52">
        <f t="shared" si="2"/>
        <v>8.5</v>
      </c>
      <c r="G25" s="52">
        <f>SUM(G26:G31)</f>
        <v>61.699999999999996</v>
      </c>
    </row>
    <row r="26" spans="1:7" ht="12.95" customHeight="1" x14ac:dyDescent="0.25">
      <c r="A26" s="113"/>
      <c r="B26" s="59" t="s">
        <v>20</v>
      </c>
      <c r="C26" s="144"/>
      <c r="D26" s="42">
        <f t="shared" si="0"/>
        <v>44.4</v>
      </c>
      <c r="E26" s="9">
        <v>7.4</v>
      </c>
      <c r="F26" s="12">
        <v>4.0999999999999996</v>
      </c>
      <c r="G26" s="9">
        <v>37</v>
      </c>
    </row>
    <row r="27" spans="1:7" ht="12.95" customHeight="1" x14ac:dyDescent="0.25">
      <c r="A27" s="113"/>
      <c r="B27" s="60" t="s">
        <v>26</v>
      </c>
      <c r="C27" s="144"/>
      <c r="D27" s="42">
        <f t="shared" si="0"/>
        <v>4.7</v>
      </c>
      <c r="E27" s="9">
        <v>4.7</v>
      </c>
      <c r="F27" s="9"/>
      <c r="G27" s="9"/>
    </row>
    <row r="28" spans="1:7" ht="12.95" customHeight="1" x14ac:dyDescent="0.25">
      <c r="A28" s="113"/>
      <c r="B28" s="60" t="s">
        <v>27</v>
      </c>
      <c r="C28" s="144"/>
      <c r="D28" s="42">
        <f t="shared" si="0"/>
        <v>150.69999999999999</v>
      </c>
      <c r="E28" s="9">
        <v>150.69999999999999</v>
      </c>
      <c r="F28" s="9">
        <v>4.4000000000000004</v>
      </c>
      <c r="G28" s="9"/>
    </row>
    <row r="29" spans="1:7" ht="12.95" customHeight="1" x14ac:dyDescent="0.25">
      <c r="A29" s="113"/>
      <c r="B29" s="60" t="s">
        <v>28</v>
      </c>
      <c r="C29" s="144"/>
      <c r="D29" s="42">
        <f t="shared" si="0"/>
        <v>149.4</v>
      </c>
      <c r="E29" s="9">
        <v>149.4</v>
      </c>
      <c r="F29" s="9"/>
      <c r="G29" s="9"/>
    </row>
    <row r="30" spans="1:7" ht="12.95" customHeight="1" x14ac:dyDescent="0.25">
      <c r="A30" s="113"/>
      <c r="B30" s="60" t="s">
        <v>29</v>
      </c>
      <c r="C30" s="144"/>
      <c r="D30" s="42">
        <f t="shared" si="0"/>
        <v>3.3</v>
      </c>
      <c r="E30" s="9"/>
      <c r="F30" s="9"/>
      <c r="G30" s="9">
        <v>3.3</v>
      </c>
    </row>
    <row r="31" spans="1:7" ht="12.95" customHeight="1" x14ac:dyDescent="0.25">
      <c r="A31" s="113"/>
      <c r="B31" s="61" t="s">
        <v>16</v>
      </c>
      <c r="C31" s="144"/>
      <c r="D31" s="42">
        <f t="shared" si="0"/>
        <v>225.70000000000002</v>
      </c>
      <c r="E31" s="9">
        <v>204.3</v>
      </c>
      <c r="F31" s="9"/>
      <c r="G31" s="9">
        <v>21.4</v>
      </c>
    </row>
    <row r="32" spans="1:7" ht="15" customHeight="1" x14ac:dyDescent="0.25">
      <c r="A32" s="112"/>
      <c r="B32" s="46" t="s">
        <v>148</v>
      </c>
      <c r="C32" s="49" t="s">
        <v>30</v>
      </c>
      <c r="D32" s="63">
        <f t="shared" ref="D32:F32" si="3">SUM(D33:D37)</f>
        <v>1225.8</v>
      </c>
      <c r="E32" s="51">
        <f t="shared" si="3"/>
        <v>469.8</v>
      </c>
      <c r="F32" s="51">
        <f t="shared" si="3"/>
        <v>112.7</v>
      </c>
      <c r="G32" s="51">
        <f>SUM(G33:G37)</f>
        <v>756</v>
      </c>
    </row>
    <row r="33" spans="1:7" ht="12.95" customHeight="1" x14ac:dyDescent="0.25">
      <c r="A33" s="113"/>
      <c r="B33" s="59" t="s">
        <v>20</v>
      </c>
      <c r="C33" s="110"/>
      <c r="D33" s="9">
        <f t="shared" si="0"/>
        <v>173.9</v>
      </c>
      <c r="E33" s="9">
        <v>25.5</v>
      </c>
      <c r="F33" s="9">
        <v>11.4</v>
      </c>
      <c r="G33" s="9">
        <v>148.4</v>
      </c>
    </row>
    <row r="34" spans="1:7" ht="12.95" customHeight="1" x14ac:dyDescent="0.25">
      <c r="A34" s="113"/>
      <c r="B34" s="60" t="s">
        <v>29</v>
      </c>
      <c r="C34" s="110"/>
      <c r="D34" s="9">
        <f t="shared" si="0"/>
        <v>6.5</v>
      </c>
      <c r="E34" s="9"/>
      <c r="F34" s="9"/>
      <c r="G34" s="9">
        <v>6.5</v>
      </c>
    </row>
    <row r="35" spans="1:7" ht="12.95" customHeight="1" x14ac:dyDescent="0.25">
      <c r="A35" s="113"/>
      <c r="B35" s="60" t="s">
        <v>167</v>
      </c>
      <c r="C35" s="110"/>
      <c r="D35" s="9">
        <f t="shared" si="0"/>
        <v>6.5</v>
      </c>
      <c r="E35" s="9"/>
      <c r="F35" s="9"/>
      <c r="G35" s="9">
        <v>6.5</v>
      </c>
    </row>
    <row r="36" spans="1:7" ht="12.95" customHeight="1" x14ac:dyDescent="0.25">
      <c r="A36" s="113"/>
      <c r="B36" s="60" t="s">
        <v>23</v>
      </c>
      <c r="C36" s="110"/>
      <c r="D36" s="9">
        <f t="shared" si="0"/>
        <v>348</v>
      </c>
      <c r="E36" s="9"/>
      <c r="F36" s="9"/>
      <c r="G36" s="9">
        <v>348</v>
      </c>
    </row>
    <row r="37" spans="1:7" ht="12.95" customHeight="1" x14ac:dyDescent="0.25">
      <c r="A37" s="113"/>
      <c r="B37" s="61" t="s">
        <v>16</v>
      </c>
      <c r="C37" s="110"/>
      <c r="D37" s="9">
        <f t="shared" si="0"/>
        <v>690.9</v>
      </c>
      <c r="E37" s="9">
        <v>444.3</v>
      </c>
      <c r="F37" s="9">
        <v>101.3</v>
      </c>
      <c r="G37" s="9">
        <v>246.6</v>
      </c>
    </row>
    <row r="38" spans="1:7" ht="27" x14ac:dyDescent="0.25">
      <c r="A38" s="113"/>
      <c r="B38" s="50" t="s">
        <v>161</v>
      </c>
      <c r="C38" s="45" t="s">
        <v>31</v>
      </c>
      <c r="D38" s="52">
        <f t="shared" ref="D38:F38" si="4">SUM(D39:D43)</f>
        <v>4465.7000000000007</v>
      </c>
      <c r="E38" s="52">
        <f t="shared" si="4"/>
        <v>1466.5</v>
      </c>
      <c r="F38" s="52">
        <f t="shared" si="4"/>
        <v>126.39999999999999</v>
      </c>
      <c r="G38" s="52">
        <f>SUM(G39:G43)</f>
        <v>2999.2</v>
      </c>
    </row>
    <row r="39" spans="1:7" ht="12.95" customHeight="1" x14ac:dyDescent="0.25">
      <c r="A39" s="113"/>
      <c r="B39" s="59" t="s">
        <v>20</v>
      </c>
      <c r="C39" s="109"/>
      <c r="D39" s="9">
        <f t="shared" si="0"/>
        <v>300.8</v>
      </c>
      <c r="E39" s="9"/>
      <c r="F39" s="9"/>
      <c r="G39" s="9">
        <v>300.8</v>
      </c>
    </row>
    <row r="40" spans="1:7" ht="12.95" customHeight="1" x14ac:dyDescent="0.25">
      <c r="A40" s="113"/>
      <c r="B40" s="60" t="s">
        <v>32</v>
      </c>
      <c r="C40" s="110"/>
      <c r="D40" s="9">
        <f t="shared" si="0"/>
        <v>2469.3000000000002</v>
      </c>
      <c r="E40" s="9">
        <v>1035</v>
      </c>
      <c r="F40" s="9"/>
      <c r="G40" s="9">
        <v>1434.3</v>
      </c>
    </row>
    <row r="41" spans="1:7" ht="12.95" customHeight="1" x14ac:dyDescent="0.25">
      <c r="A41" s="113"/>
      <c r="B41" s="62" t="s">
        <v>21</v>
      </c>
      <c r="C41" s="110"/>
      <c r="D41" s="9">
        <f t="shared" si="0"/>
        <v>29.1</v>
      </c>
      <c r="E41" s="9">
        <v>29.1</v>
      </c>
      <c r="F41" s="9">
        <v>22.3</v>
      </c>
      <c r="G41" s="9"/>
    </row>
    <row r="42" spans="1:7" ht="12.95" customHeight="1" x14ac:dyDescent="0.25">
      <c r="A42" s="113"/>
      <c r="B42" s="60" t="s">
        <v>29</v>
      </c>
      <c r="C42" s="110"/>
      <c r="D42" s="9">
        <f t="shared" si="0"/>
        <v>53.1</v>
      </c>
      <c r="E42" s="9"/>
      <c r="F42" s="9"/>
      <c r="G42" s="9">
        <v>53.1</v>
      </c>
    </row>
    <row r="43" spans="1:7" ht="12.95" customHeight="1" x14ac:dyDescent="0.25">
      <c r="A43" s="113"/>
      <c r="B43" s="61" t="s">
        <v>16</v>
      </c>
      <c r="C43" s="110"/>
      <c r="D43" s="9">
        <f t="shared" si="0"/>
        <v>1613.4</v>
      </c>
      <c r="E43" s="9">
        <v>402.4</v>
      </c>
      <c r="F43" s="9">
        <v>104.1</v>
      </c>
      <c r="G43" s="9">
        <v>1211</v>
      </c>
    </row>
    <row r="44" spans="1:7" ht="15" customHeight="1" x14ac:dyDescent="0.25">
      <c r="A44" s="113"/>
      <c r="B44" s="50" t="s">
        <v>150</v>
      </c>
      <c r="C44" s="45" t="s">
        <v>33</v>
      </c>
      <c r="D44" s="52">
        <f t="shared" ref="D44" si="5">SUM(D45:D49)</f>
        <v>4227.3</v>
      </c>
      <c r="E44" s="52">
        <f t="shared" ref="E44" si="6">SUM(E45:E49)</f>
        <v>4064.7</v>
      </c>
      <c r="F44" s="52">
        <f t="shared" ref="F44" si="7">SUM(F45:F49)</f>
        <v>322.60000000000002</v>
      </c>
      <c r="G44" s="52">
        <f>SUM(G45:G49)</f>
        <v>162.6</v>
      </c>
    </row>
    <row r="45" spans="1:7" ht="12.95" customHeight="1" x14ac:dyDescent="0.25">
      <c r="A45" s="113"/>
      <c r="B45" s="59" t="s">
        <v>20</v>
      </c>
      <c r="C45" s="130"/>
      <c r="D45" s="42">
        <f t="shared" si="0"/>
        <v>265.3</v>
      </c>
      <c r="E45" s="9">
        <v>112.7</v>
      </c>
      <c r="F45" s="9">
        <v>100.7</v>
      </c>
      <c r="G45" s="9">
        <v>152.6</v>
      </c>
    </row>
    <row r="46" spans="1:7" ht="12.95" customHeight="1" x14ac:dyDescent="0.25">
      <c r="A46" s="113"/>
      <c r="B46" s="60" t="s">
        <v>27</v>
      </c>
      <c r="C46" s="131"/>
      <c r="D46" s="42">
        <f>SUM(G46+E46)</f>
        <v>53.4</v>
      </c>
      <c r="E46" s="9">
        <v>53.4</v>
      </c>
      <c r="F46" s="9">
        <v>7.7</v>
      </c>
      <c r="G46" s="9"/>
    </row>
    <row r="47" spans="1:7" ht="12.95" customHeight="1" x14ac:dyDescent="0.25">
      <c r="A47" s="113"/>
      <c r="B47" s="62" t="s">
        <v>21</v>
      </c>
      <c r="C47" s="131"/>
      <c r="D47" s="42">
        <f>SUM(G47+E47)</f>
        <v>1.7</v>
      </c>
      <c r="E47" s="9">
        <v>1.7</v>
      </c>
      <c r="F47" s="9"/>
      <c r="G47" s="9"/>
    </row>
    <row r="48" spans="1:7" ht="12.95" customHeight="1" x14ac:dyDescent="0.25">
      <c r="A48" s="113"/>
      <c r="B48" s="60" t="s">
        <v>16</v>
      </c>
      <c r="C48" s="131"/>
      <c r="D48" s="42">
        <f t="shared" si="0"/>
        <v>1555</v>
      </c>
      <c r="E48" s="9">
        <v>1545</v>
      </c>
      <c r="F48" s="9">
        <v>214.2</v>
      </c>
      <c r="G48" s="9">
        <v>10</v>
      </c>
    </row>
    <row r="49" spans="1:7" ht="12.95" customHeight="1" x14ac:dyDescent="0.25">
      <c r="A49" s="113"/>
      <c r="B49" s="61" t="s">
        <v>34</v>
      </c>
      <c r="C49" s="132"/>
      <c r="D49" s="42">
        <f t="shared" si="0"/>
        <v>2351.9</v>
      </c>
      <c r="E49" s="9">
        <v>2351.9</v>
      </c>
      <c r="F49" s="9"/>
      <c r="G49" s="9"/>
    </row>
    <row r="50" spans="1:7" ht="15" customHeight="1" x14ac:dyDescent="0.25">
      <c r="A50" s="113"/>
      <c r="B50" s="50" t="s">
        <v>151</v>
      </c>
      <c r="C50" s="49" t="s">
        <v>35</v>
      </c>
      <c r="D50" s="52">
        <f t="shared" ref="D50:F50" si="8">SUM(D51:D56)</f>
        <v>218.8</v>
      </c>
      <c r="E50" s="52">
        <f t="shared" si="8"/>
        <v>218.8</v>
      </c>
      <c r="F50" s="52">
        <f t="shared" si="8"/>
        <v>6.8</v>
      </c>
      <c r="G50" s="52">
        <f>SUM(G51:G56)</f>
        <v>0</v>
      </c>
    </row>
    <row r="51" spans="1:7" ht="12.95" customHeight="1" x14ac:dyDescent="0.25">
      <c r="A51" s="113"/>
      <c r="B51" s="59" t="s">
        <v>20</v>
      </c>
      <c r="C51" s="130"/>
      <c r="D51" s="42">
        <f t="shared" si="0"/>
        <v>10.5</v>
      </c>
      <c r="E51" s="9">
        <v>10.5</v>
      </c>
      <c r="F51" s="9">
        <v>3</v>
      </c>
      <c r="G51" s="9"/>
    </row>
    <row r="52" spans="1:7" ht="12.95" customHeight="1" x14ac:dyDescent="0.25">
      <c r="A52" s="113"/>
      <c r="B52" s="62" t="s">
        <v>21</v>
      </c>
      <c r="C52" s="131"/>
      <c r="D52" s="42">
        <f t="shared" si="0"/>
        <v>3.9</v>
      </c>
      <c r="E52" s="9">
        <v>3.9</v>
      </c>
      <c r="F52" s="9">
        <v>3.8</v>
      </c>
      <c r="G52" s="9"/>
    </row>
    <row r="53" spans="1:7" ht="12.95" customHeight="1" x14ac:dyDescent="0.25">
      <c r="A53" s="113"/>
      <c r="B53" s="60" t="s">
        <v>22</v>
      </c>
      <c r="C53" s="131"/>
      <c r="D53" s="42">
        <f t="shared" si="0"/>
        <v>132.19999999999999</v>
      </c>
      <c r="E53" s="9">
        <v>132.19999999999999</v>
      </c>
      <c r="F53" s="9"/>
      <c r="G53" s="9"/>
    </row>
    <row r="54" spans="1:7" ht="12.95" customHeight="1" x14ac:dyDescent="0.25">
      <c r="A54" s="113"/>
      <c r="B54" s="60" t="s">
        <v>29</v>
      </c>
      <c r="C54" s="131"/>
      <c r="D54" s="42">
        <f t="shared" si="0"/>
        <v>1</v>
      </c>
      <c r="E54" s="9">
        <v>1</v>
      </c>
      <c r="F54" s="9"/>
      <c r="G54" s="9"/>
    </row>
    <row r="55" spans="1:7" ht="12.95" customHeight="1" x14ac:dyDescent="0.25">
      <c r="A55" s="113"/>
      <c r="B55" s="60" t="s">
        <v>16</v>
      </c>
      <c r="C55" s="131"/>
      <c r="D55" s="42">
        <f t="shared" si="0"/>
        <v>45.2</v>
      </c>
      <c r="E55" s="9">
        <v>45.2</v>
      </c>
      <c r="F55" s="9"/>
      <c r="G55" s="9"/>
    </row>
    <row r="56" spans="1:7" ht="12.95" customHeight="1" x14ac:dyDescent="0.25">
      <c r="A56" s="113"/>
      <c r="B56" s="61" t="s">
        <v>36</v>
      </c>
      <c r="C56" s="132"/>
      <c r="D56" s="42">
        <f t="shared" si="0"/>
        <v>26</v>
      </c>
      <c r="E56" s="9">
        <v>26</v>
      </c>
      <c r="F56" s="9"/>
      <c r="G56" s="13"/>
    </row>
    <row r="57" spans="1:7" ht="15" customHeight="1" x14ac:dyDescent="0.25">
      <c r="A57" s="113"/>
      <c r="B57" s="50" t="s">
        <v>162</v>
      </c>
      <c r="C57" s="49" t="s">
        <v>37</v>
      </c>
      <c r="D57" s="52">
        <f t="shared" ref="D57:F57" si="9">SUM(D58:D61)</f>
        <v>1151.2</v>
      </c>
      <c r="E57" s="52">
        <f t="shared" si="9"/>
        <v>940.2</v>
      </c>
      <c r="F57" s="52">
        <f t="shared" si="9"/>
        <v>1.3</v>
      </c>
      <c r="G57" s="52">
        <f>SUM(G58:G61)</f>
        <v>210.99999999999997</v>
      </c>
    </row>
    <row r="58" spans="1:7" ht="12.95" customHeight="1" x14ac:dyDescent="0.25">
      <c r="A58" s="113"/>
      <c r="B58" s="59" t="s">
        <v>20</v>
      </c>
      <c r="C58" s="130"/>
      <c r="D58" s="42">
        <f t="shared" si="0"/>
        <v>220.2</v>
      </c>
      <c r="E58" s="9">
        <v>87</v>
      </c>
      <c r="F58" s="9">
        <v>1.3</v>
      </c>
      <c r="G58" s="9">
        <v>133.19999999999999</v>
      </c>
    </row>
    <row r="59" spans="1:7" ht="12.95" customHeight="1" x14ac:dyDescent="0.25">
      <c r="A59" s="113"/>
      <c r="B59" s="60" t="s">
        <v>167</v>
      </c>
      <c r="C59" s="131"/>
      <c r="D59" s="42">
        <f t="shared" si="0"/>
        <v>8.6</v>
      </c>
      <c r="E59" s="9"/>
      <c r="F59" s="9"/>
      <c r="G59" s="9">
        <v>8.6</v>
      </c>
    </row>
    <row r="60" spans="1:7" ht="12.75" customHeight="1" x14ac:dyDescent="0.25">
      <c r="A60" s="113"/>
      <c r="B60" s="60" t="s">
        <v>16</v>
      </c>
      <c r="C60" s="131"/>
      <c r="D60" s="42">
        <f t="shared" si="0"/>
        <v>768.40000000000009</v>
      </c>
      <c r="E60" s="9">
        <v>764.2</v>
      </c>
      <c r="F60" s="9"/>
      <c r="G60" s="9">
        <v>4.2</v>
      </c>
    </row>
    <row r="61" spans="1:7" ht="12.95" customHeight="1" x14ac:dyDescent="0.25">
      <c r="A61" s="113"/>
      <c r="B61" s="61" t="s">
        <v>36</v>
      </c>
      <c r="C61" s="132"/>
      <c r="D61" s="42">
        <f t="shared" si="0"/>
        <v>154</v>
      </c>
      <c r="E61" s="9">
        <v>89</v>
      </c>
      <c r="F61" s="9"/>
      <c r="G61" s="9">
        <v>65</v>
      </c>
    </row>
    <row r="62" spans="1:7" ht="15" customHeight="1" x14ac:dyDescent="0.25">
      <c r="A62" s="113"/>
      <c r="B62" s="50" t="s">
        <v>153</v>
      </c>
      <c r="C62" s="70" t="s">
        <v>38</v>
      </c>
      <c r="D62" s="52">
        <f t="shared" ref="D62:F62" si="10">SUM(D63:D67)</f>
        <v>2322.5</v>
      </c>
      <c r="E62" s="52">
        <f t="shared" si="10"/>
        <v>512.79999999999995</v>
      </c>
      <c r="F62" s="52">
        <f t="shared" si="10"/>
        <v>0.3</v>
      </c>
      <c r="G62" s="52">
        <f>SUM(G63:G67)</f>
        <v>1809.6999999999998</v>
      </c>
    </row>
    <row r="63" spans="1:7" ht="12.95" customHeight="1" x14ac:dyDescent="0.25">
      <c r="A63" s="113"/>
      <c r="B63" s="60" t="s">
        <v>20</v>
      </c>
      <c r="C63" s="110"/>
      <c r="D63" s="9">
        <f t="shared" si="0"/>
        <v>571.9</v>
      </c>
      <c r="E63" s="9">
        <v>0.3</v>
      </c>
      <c r="F63" s="9">
        <v>0.3</v>
      </c>
      <c r="G63" s="9">
        <v>571.6</v>
      </c>
    </row>
    <row r="64" spans="1:7" ht="12.95" customHeight="1" x14ac:dyDescent="0.25">
      <c r="A64" s="113"/>
      <c r="B64" s="62" t="s">
        <v>21</v>
      </c>
      <c r="C64" s="110"/>
      <c r="D64" s="9">
        <f t="shared" si="0"/>
        <v>453</v>
      </c>
      <c r="E64" s="9">
        <v>453</v>
      </c>
      <c r="F64" s="9"/>
      <c r="G64" s="9"/>
    </row>
    <row r="65" spans="1:7" ht="12.95" customHeight="1" x14ac:dyDescent="0.25">
      <c r="A65" s="113"/>
      <c r="B65" s="60" t="s">
        <v>39</v>
      </c>
      <c r="C65" s="110"/>
      <c r="D65" s="9">
        <f t="shared" si="0"/>
        <v>920</v>
      </c>
      <c r="E65" s="9"/>
      <c r="F65" s="9"/>
      <c r="G65" s="9">
        <v>920</v>
      </c>
    </row>
    <row r="66" spans="1:7" ht="12.95" customHeight="1" x14ac:dyDescent="0.25">
      <c r="A66" s="113"/>
      <c r="B66" s="60" t="s">
        <v>29</v>
      </c>
      <c r="C66" s="110"/>
      <c r="D66" s="9">
        <f t="shared" si="0"/>
        <v>100.8</v>
      </c>
      <c r="E66" s="9"/>
      <c r="F66" s="9"/>
      <c r="G66" s="9">
        <v>100.8</v>
      </c>
    </row>
    <row r="67" spans="1:7" ht="12.95" customHeight="1" x14ac:dyDescent="0.25">
      <c r="A67" s="113"/>
      <c r="B67" s="61" t="s">
        <v>16</v>
      </c>
      <c r="C67" s="110"/>
      <c r="D67" s="9">
        <f t="shared" si="0"/>
        <v>276.8</v>
      </c>
      <c r="E67" s="9">
        <v>59.5</v>
      </c>
      <c r="F67" s="9"/>
      <c r="G67" s="9">
        <v>217.3</v>
      </c>
    </row>
    <row r="68" spans="1:7" ht="18" customHeight="1" x14ac:dyDescent="0.25">
      <c r="A68" s="107" t="s">
        <v>40</v>
      </c>
      <c r="B68" s="71" t="s">
        <v>41</v>
      </c>
      <c r="C68" s="66"/>
      <c r="D68" s="67">
        <f t="shared" si="0"/>
        <v>43.8</v>
      </c>
      <c r="E68" s="67">
        <f>SUM(E69+E73+E76+E71)</f>
        <v>29.3</v>
      </c>
      <c r="F68" s="67">
        <f>SUM(F69+F73+F76+F71)</f>
        <v>0</v>
      </c>
      <c r="G68" s="67">
        <f>SUM(G69+G73+G76+G71)</f>
        <v>14.5</v>
      </c>
    </row>
    <row r="69" spans="1:7" ht="15" customHeight="1" x14ac:dyDescent="0.25">
      <c r="A69" s="107"/>
      <c r="B69" s="46" t="s">
        <v>155</v>
      </c>
      <c r="C69" s="45" t="s">
        <v>17</v>
      </c>
      <c r="D69" s="44">
        <f>SUM(D70)</f>
        <v>10</v>
      </c>
      <c r="E69" s="44">
        <f>SUM(E70)</f>
        <v>9.5</v>
      </c>
      <c r="F69" s="44">
        <f>SUM(F70)</f>
        <v>0</v>
      </c>
      <c r="G69" s="44">
        <f>SUM(G70)</f>
        <v>0.5</v>
      </c>
    </row>
    <row r="70" spans="1:7" ht="12.75" customHeight="1" x14ac:dyDescent="0.25">
      <c r="A70" s="107"/>
      <c r="B70" s="7" t="s">
        <v>16</v>
      </c>
      <c r="C70" s="8"/>
      <c r="D70" s="9">
        <f t="shared" si="0"/>
        <v>10</v>
      </c>
      <c r="E70" s="9">
        <v>9.5</v>
      </c>
      <c r="F70" s="13"/>
      <c r="G70" s="9">
        <v>0.5</v>
      </c>
    </row>
    <row r="71" spans="1:7" ht="15" customHeight="1" x14ac:dyDescent="0.25">
      <c r="A71" s="107"/>
      <c r="B71" s="46" t="s">
        <v>148</v>
      </c>
      <c r="C71" s="49" t="s">
        <v>30</v>
      </c>
      <c r="D71" s="51">
        <f t="shared" ref="D71:F71" si="11">SUM(D72)</f>
        <v>14</v>
      </c>
      <c r="E71" s="51">
        <f t="shared" si="11"/>
        <v>0</v>
      </c>
      <c r="F71" s="51">
        <f t="shared" si="11"/>
        <v>0</v>
      </c>
      <c r="G71" s="51">
        <f>SUM(G72)</f>
        <v>14</v>
      </c>
    </row>
    <row r="72" spans="1:7" ht="12.75" customHeight="1" x14ac:dyDescent="0.25">
      <c r="A72" s="107"/>
      <c r="B72" s="7" t="s">
        <v>16</v>
      </c>
      <c r="C72" s="8"/>
      <c r="D72" s="9">
        <f t="shared" ref="D72" si="12">SUM(G72+E72)</f>
        <v>14</v>
      </c>
      <c r="E72" s="9"/>
      <c r="F72" s="13"/>
      <c r="G72" s="9">
        <v>14</v>
      </c>
    </row>
    <row r="73" spans="1:7" ht="27" x14ac:dyDescent="0.25">
      <c r="A73" s="107"/>
      <c r="B73" s="64" t="s">
        <v>163</v>
      </c>
      <c r="C73" s="45" t="s">
        <v>31</v>
      </c>
      <c r="D73" s="52">
        <f t="shared" ref="D73:E73" si="13">SUM(D74:D75)</f>
        <v>16</v>
      </c>
      <c r="E73" s="52">
        <f t="shared" si="13"/>
        <v>16</v>
      </c>
      <c r="F73" s="52">
        <f t="shared" ref="F73" si="14">SUM(F74:F75)</f>
        <v>0</v>
      </c>
      <c r="G73" s="52">
        <f t="shared" ref="G73" si="15">SUM(G74:G75)</f>
        <v>0</v>
      </c>
    </row>
    <row r="74" spans="1:7" ht="12.95" customHeight="1" x14ac:dyDescent="0.25">
      <c r="A74" s="108"/>
      <c r="B74" s="59" t="s">
        <v>16</v>
      </c>
      <c r="C74" s="109"/>
      <c r="D74" s="9">
        <f t="shared" si="0"/>
        <v>15.4</v>
      </c>
      <c r="E74" s="9">
        <v>15.4</v>
      </c>
      <c r="F74" s="13"/>
      <c r="G74" s="13"/>
    </row>
    <row r="75" spans="1:7" ht="12.95" customHeight="1" x14ac:dyDescent="0.25">
      <c r="A75" s="108"/>
      <c r="B75" s="61" t="s">
        <v>24</v>
      </c>
      <c r="C75" s="110"/>
      <c r="D75" s="9">
        <f t="shared" si="0"/>
        <v>0.6</v>
      </c>
      <c r="E75" s="9">
        <v>0.6</v>
      </c>
      <c r="F75" s="13"/>
      <c r="G75" s="13"/>
    </row>
    <row r="76" spans="1:7" ht="15" customHeight="1" x14ac:dyDescent="0.25">
      <c r="A76" s="107"/>
      <c r="B76" s="50" t="s">
        <v>164</v>
      </c>
      <c r="C76" s="45" t="s">
        <v>33</v>
      </c>
      <c r="D76" s="52">
        <f t="shared" ref="D76:F76" si="16">SUM(D77)</f>
        <v>3.8</v>
      </c>
      <c r="E76" s="52">
        <f t="shared" si="16"/>
        <v>3.8</v>
      </c>
      <c r="F76" s="52">
        <f t="shared" si="16"/>
        <v>0</v>
      </c>
      <c r="G76" s="52">
        <f>SUM(G77)</f>
        <v>0</v>
      </c>
    </row>
    <row r="77" spans="1:7" ht="12.75" customHeight="1" x14ac:dyDescent="0.25">
      <c r="A77" s="107"/>
      <c r="B77" s="7" t="s">
        <v>16</v>
      </c>
      <c r="C77" s="8"/>
      <c r="D77" s="9">
        <f t="shared" si="0"/>
        <v>3.8</v>
      </c>
      <c r="E77" s="9">
        <v>3.8</v>
      </c>
      <c r="F77" s="16"/>
      <c r="G77" s="16"/>
    </row>
    <row r="78" spans="1:7" ht="18" customHeight="1" x14ac:dyDescent="0.25">
      <c r="A78" s="107" t="s">
        <v>42</v>
      </c>
      <c r="B78" s="65" t="s">
        <v>43</v>
      </c>
      <c r="C78" s="66"/>
      <c r="D78" s="67">
        <f t="shared" ref="D78" si="17">SUM(G78+E78)</f>
        <v>51.199999999999996</v>
      </c>
      <c r="E78" s="67">
        <f t="shared" ref="E78:F78" si="18">SUM(E79+E83+E86+E81)</f>
        <v>37.799999999999997</v>
      </c>
      <c r="F78" s="67">
        <f t="shared" si="18"/>
        <v>0</v>
      </c>
      <c r="G78" s="67">
        <f>SUM(G79+G83+G86+G81)</f>
        <v>13.4</v>
      </c>
    </row>
    <row r="79" spans="1:7" ht="15" customHeight="1" x14ac:dyDescent="0.25">
      <c r="A79" s="107"/>
      <c r="B79" s="46" t="s">
        <v>155</v>
      </c>
      <c r="C79" s="45" t="s">
        <v>17</v>
      </c>
      <c r="D79" s="44">
        <f>SUM(D80)</f>
        <v>11.3</v>
      </c>
      <c r="E79" s="44">
        <f>SUM(E80)</f>
        <v>9.8000000000000007</v>
      </c>
      <c r="F79" s="44">
        <f>SUM(F80)</f>
        <v>0</v>
      </c>
      <c r="G79" s="44">
        <f>SUM(G80)</f>
        <v>1.5</v>
      </c>
    </row>
    <row r="80" spans="1:7" ht="12.75" customHeight="1" x14ac:dyDescent="0.25">
      <c r="A80" s="107"/>
      <c r="B80" s="7" t="s">
        <v>16</v>
      </c>
      <c r="C80" s="8"/>
      <c r="D80" s="9">
        <f t="shared" si="0"/>
        <v>11.3</v>
      </c>
      <c r="E80" s="9">
        <v>9.8000000000000007</v>
      </c>
      <c r="F80" s="9"/>
      <c r="G80" s="9">
        <v>1.5</v>
      </c>
    </row>
    <row r="81" spans="1:7" ht="15" customHeight="1" x14ac:dyDescent="0.25">
      <c r="A81" s="107"/>
      <c r="B81" s="46" t="s">
        <v>148</v>
      </c>
      <c r="C81" s="49" t="s">
        <v>30</v>
      </c>
      <c r="D81" s="51">
        <f t="shared" ref="D81:F81" si="19">SUM(D82)</f>
        <v>3</v>
      </c>
      <c r="E81" s="51">
        <f t="shared" si="19"/>
        <v>3</v>
      </c>
      <c r="F81" s="51">
        <f t="shared" si="19"/>
        <v>0</v>
      </c>
      <c r="G81" s="51">
        <f>SUM(G82)</f>
        <v>0</v>
      </c>
    </row>
    <row r="82" spans="1:7" ht="12.75" customHeight="1" x14ac:dyDescent="0.25">
      <c r="A82" s="107"/>
      <c r="B82" s="7" t="s">
        <v>16</v>
      </c>
      <c r="C82" s="8"/>
      <c r="D82" s="9">
        <f t="shared" ref="D82" si="20">SUM(G82+E82)</f>
        <v>3</v>
      </c>
      <c r="E82" s="9">
        <v>3</v>
      </c>
      <c r="F82" s="13"/>
      <c r="G82" s="9"/>
    </row>
    <row r="83" spans="1:7" ht="27" x14ac:dyDescent="0.25">
      <c r="A83" s="107"/>
      <c r="B83" s="64" t="s">
        <v>161</v>
      </c>
      <c r="C83" s="45" t="s">
        <v>31</v>
      </c>
      <c r="D83" s="52">
        <f t="shared" ref="D83" si="21">SUM(D84:D85)</f>
        <v>30.299999999999997</v>
      </c>
      <c r="E83" s="52">
        <f t="shared" ref="E83" si="22">SUM(E84:E85)</f>
        <v>18.399999999999999</v>
      </c>
      <c r="F83" s="52">
        <f t="shared" ref="F83" si="23">SUM(F84:F85)</f>
        <v>0</v>
      </c>
      <c r="G83" s="52">
        <f t="shared" ref="G83" si="24">SUM(G84:G85)</f>
        <v>11.9</v>
      </c>
    </row>
    <row r="84" spans="1:7" ht="12.75" customHeight="1" x14ac:dyDescent="0.25">
      <c r="A84" s="108"/>
      <c r="B84" s="59" t="s">
        <v>16</v>
      </c>
      <c r="C84" s="109"/>
      <c r="D84" s="9">
        <f t="shared" si="0"/>
        <v>28.299999999999997</v>
      </c>
      <c r="E84" s="9">
        <v>16.399999999999999</v>
      </c>
      <c r="F84" s="9"/>
      <c r="G84" s="9">
        <v>11.9</v>
      </c>
    </row>
    <row r="85" spans="1:7" ht="12.75" customHeight="1" x14ac:dyDescent="0.25">
      <c r="A85" s="108"/>
      <c r="B85" s="61" t="s">
        <v>24</v>
      </c>
      <c r="C85" s="111"/>
      <c r="D85" s="9">
        <f t="shared" si="0"/>
        <v>2</v>
      </c>
      <c r="E85" s="9">
        <v>2</v>
      </c>
      <c r="F85" s="9"/>
      <c r="G85" s="9"/>
    </row>
    <row r="86" spans="1:7" ht="15" customHeight="1" x14ac:dyDescent="0.25">
      <c r="A86" s="107"/>
      <c r="B86" s="50" t="s">
        <v>150</v>
      </c>
      <c r="C86" s="45" t="s">
        <v>33</v>
      </c>
      <c r="D86" s="52">
        <f t="shared" ref="D86" si="25">SUM(D87)</f>
        <v>6.6</v>
      </c>
      <c r="E86" s="52">
        <f t="shared" ref="E86" si="26">SUM(E87)</f>
        <v>6.6</v>
      </c>
      <c r="F86" s="52">
        <f t="shared" ref="F86" si="27">SUM(F87)</f>
        <v>0</v>
      </c>
      <c r="G86" s="52">
        <f>SUM(G87)</f>
        <v>0</v>
      </c>
    </row>
    <row r="87" spans="1:7" ht="12.75" customHeight="1" x14ac:dyDescent="0.25">
      <c r="A87" s="107"/>
      <c r="B87" s="7" t="s">
        <v>16</v>
      </c>
      <c r="C87" s="8"/>
      <c r="D87" s="9">
        <f t="shared" si="0"/>
        <v>6.6</v>
      </c>
      <c r="E87" s="9">
        <v>6.6</v>
      </c>
      <c r="F87" s="17"/>
      <c r="G87" s="16"/>
    </row>
    <row r="88" spans="1:7" ht="18" customHeight="1" x14ac:dyDescent="0.25">
      <c r="A88" s="107" t="s">
        <v>44</v>
      </c>
      <c r="B88" s="65" t="s">
        <v>45</v>
      </c>
      <c r="C88" s="68"/>
      <c r="D88" s="67">
        <f t="shared" si="0"/>
        <v>46.9</v>
      </c>
      <c r="E88" s="67">
        <f t="shared" ref="E88" si="28">SUM(E89+E91+E94)</f>
        <v>32.799999999999997</v>
      </c>
      <c r="F88" s="67">
        <f t="shared" ref="F88" si="29">SUM(F89+F91+F94)</f>
        <v>0</v>
      </c>
      <c r="G88" s="67">
        <f>SUM(G89+G91+G94)</f>
        <v>14.1</v>
      </c>
    </row>
    <row r="89" spans="1:7" ht="15" customHeight="1" x14ac:dyDescent="0.25">
      <c r="A89" s="107"/>
      <c r="B89" s="46" t="s">
        <v>155</v>
      </c>
      <c r="C89" s="45" t="s">
        <v>17</v>
      </c>
      <c r="D89" s="44">
        <f>SUM(D90)</f>
        <v>28.1</v>
      </c>
      <c r="E89" s="44">
        <f>SUM(E90)</f>
        <v>14.7</v>
      </c>
      <c r="F89" s="44">
        <f>SUM(F90)</f>
        <v>0</v>
      </c>
      <c r="G89" s="44">
        <f>SUM(G90)</f>
        <v>13.4</v>
      </c>
    </row>
    <row r="90" spans="1:7" ht="12.75" customHeight="1" x14ac:dyDescent="0.25">
      <c r="A90" s="107"/>
      <c r="B90" s="7" t="s">
        <v>16</v>
      </c>
      <c r="C90" s="8"/>
      <c r="D90" s="9">
        <f t="shared" si="0"/>
        <v>28.1</v>
      </c>
      <c r="E90" s="9">
        <v>14.7</v>
      </c>
      <c r="F90" s="9"/>
      <c r="G90" s="9">
        <v>13.4</v>
      </c>
    </row>
    <row r="91" spans="1:7" ht="27" x14ac:dyDescent="0.25">
      <c r="A91" s="107"/>
      <c r="B91" s="64" t="s">
        <v>163</v>
      </c>
      <c r="C91" s="45" t="s">
        <v>31</v>
      </c>
      <c r="D91" s="52">
        <f t="shared" ref="D91" si="30">SUM(D92:D93)</f>
        <v>14.7</v>
      </c>
      <c r="E91" s="52">
        <f t="shared" ref="E91" si="31">SUM(E92:E93)</f>
        <v>14.7</v>
      </c>
      <c r="F91" s="52">
        <f t="shared" ref="F91" si="32">SUM(F92:F93)</f>
        <v>0</v>
      </c>
      <c r="G91" s="52">
        <f t="shared" ref="G91" si="33">SUM(G92:G93)</f>
        <v>0</v>
      </c>
    </row>
    <row r="92" spans="1:7" ht="12.75" customHeight="1" x14ac:dyDescent="0.25">
      <c r="A92" s="108"/>
      <c r="B92" s="59" t="s">
        <v>16</v>
      </c>
      <c r="C92" s="109"/>
      <c r="D92" s="9">
        <f t="shared" si="0"/>
        <v>14.1</v>
      </c>
      <c r="E92" s="9">
        <v>14.1</v>
      </c>
      <c r="F92" s="9"/>
      <c r="G92" s="9"/>
    </row>
    <row r="93" spans="1:7" ht="12.75" customHeight="1" x14ac:dyDescent="0.25">
      <c r="A93" s="108"/>
      <c r="B93" s="61" t="s">
        <v>24</v>
      </c>
      <c r="C93" s="111"/>
      <c r="D93" s="9">
        <f t="shared" si="0"/>
        <v>0.6</v>
      </c>
      <c r="E93" s="9">
        <v>0.6</v>
      </c>
      <c r="F93" s="9"/>
      <c r="G93" s="9"/>
    </row>
    <row r="94" spans="1:7" ht="15" customHeight="1" x14ac:dyDescent="0.25">
      <c r="A94" s="107"/>
      <c r="B94" s="69" t="s">
        <v>150</v>
      </c>
      <c r="C94" s="45" t="s">
        <v>33</v>
      </c>
      <c r="D94" s="52">
        <f t="shared" ref="D94" si="34">SUM(D95)</f>
        <v>4.0999999999999996</v>
      </c>
      <c r="E94" s="52">
        <f t="shared" ref="E94" si="35">SUM(E95)</f>
        <v>3.4</v>
      </c>
      <c r="F94" s="52">
        <f t="shared" ref="F94" si="36">SUM(F95)</f>
        <v>0</v>
      </c>
      <c r="G94" s="52">
        <f>SUM(G95)</f>
        <v>0.7</v>
      </c>
    </row>
    <row r="95" spans="1:7" ht="12.75" customHeight="1" x14ac:dyDescent="0.25">
      <c r="A95" s="107"/>
      <c r="B95" s="7" t="s">
        <v>16</v>
      </c>
      <c r="C95" s="8"/>
      <c r="D95" s="9">
        <f t="shared" si="0"/>
        <v>4.0999999999999996</v>
      </c>
      <c r="E95" s="9">
        <v>3.4</v>
      </c>
      <c r="F95" s="17"/>
      <c r="G95" s="18">
        <v>0.7</v>
      </c>
    </row>
    <row r="96" spans="1:7" ht="18" customHeight="1" x14ac:dyDescent="0.25">
      <c r="A96" s="107" t="s">
        <v>46</v>
      </c>
      <c r="B96" s="65" t="s">
        <v>47</v>
      </c>
      <c r="C96" s="66"/>
      <c r="D96" s="67">
        <f t="shared" ref="D96" si="37">SUM(G96+E96)</f>
        <v>47.6</v>
      </c>
      <c r="E96" s="67">
        <f t="shared" ref="E96:F96" si="38">SUM(E97+E101+E104+E99)</f>
        <v>38.200000000000003</v>
      </c>
      <c r="F96" s="67">
        <f t="shared" si="38"/>
        <v>0</v>
      </c>
      <c r="G96" s="67">
        <f>SUM(G97+G101+G104+G99)</f>
        <v>9.4</v>
      </c>
    </row>
    <row r="97" spans="1:7" ht="15" customHeight="1" x14ac:dyDescent="0.25">
      <c r="A97" s="107"/>
      <c r="B97" s="46" t="s">
        <v>155</v>
      </c>
      <c r="C97" s="45" t="s">
        <v>17</v>
      </c>
      <c r="D97" s="44">
        <f>SUM(D98)</f>
        <v>10.1</v>
      </c>
      <c r="E97" s="44">
        <f>SUM(E98)</f>
        <v>10.1</v>
      </c>
      <c r="F97" s="44">
        <f>SUM(F98)</f>
        <v>0</v>
      </c>
      <c r="G97" s="44">
        <f>SUM(G98)</f>
        <v>0</v>
      </c>
    </row>
    <row r="98" spans="1:7" ht="12.75" customHeight="1" x14ac:dyDescent="0.25">
      <c r="A98" s="107"/>
      <c r="B98" s="7" t="s">
        <v>16</v>
      </c>
      <c r="C98" s="8"/>
      <c r="D98" s="9">
        <f t="shared" si="0"/>
        <v>10.1</v>
      </c>
      <c r="E98" s="9">
        <v>10.1</v>
      </c>
      <c r="F98" s="9"/>
      <c r="G98" s="9"/>
    </row>
    <row r="99" spans="1:7" ht="15" customHeight="1" x14ac:dyDescent="0.25">
      <c r="A99" s="107"/>
      <c r="B99" s="46" t="s">
        <v>148</v>
      </c>
      <c r="C99" s="49" t="s">
        <v>30</v>
      </c>
      <c r="D99" s="51">
        <f t="shared" ref="D99:F99" si="39">SUM(D100)</f>
        <v>7</v>
      </c>
      <c r="E99" s="51">
        <f t="shared" si="39"/>
        <v>0</v>
      </c>
      <c r="F99" s="51">
        <f t="shared" si="39"/>
        <v>0</v>
      </c>
      <c r="G99" s="51">
        <f>SUM(G100)</f>
        <v>7</v>
      </c>
    </row>
    <row r="100" spans="1:7" ht="12.75" customHeight="1" x14ac:dyDescent="0.25">
      <c r="A100" s="107"/>
      <c r="B100" s="7" t="s">
        <v>16</v>
      </c>
      <c r="C100" s="8"/>
      <c r="D100" s="9">
        <f t="shared" ref="D100" si="40">SUM(G100+E100)</f>
        <v>7</v>
      </c>
      <c r="E100" s="9"/>
      <c r="F100" s="13"/>
      <c r="G100" s="9">
        <v>7</v>
      </c>
    </row>
    <row r="101" spans="1:7" ht="27" x14ac:dyDescent="0.25">
      <c r="A101" s="107"/>
      <c r="B101" s="64" t="s">
        <v>163</v>
      </c>
      <c r="C101" s="45" t="s">
        <v>31</v>
      </c>
      <c r="D101" s="52">
        <f t="shared" ref="D101" si="41">SUM(D102:D103)</f>
        <v>25.5</v>
      </c>
      <c r="E101" s="52">
        <f t="shared" ref="E101" si="42">SUM(E102:E103)</f>
        <v>23.1</v>
      </c>
      <c r="F101" s="52">
        <f t="shared" ref="F101" si="43">SUM(F102:F103)</f>
        <v>0</v>
      </c>
      <c r="G101" s="52">
        <f t="shared" ref="G101" si="44">SUM(G102:G103)</f>
        <v>2.4</v>
      </c>
    </row>
    <row r="102" spans="1:7" ht="12.75" customHeight="1" x14ac:dyDescent="0.25">
      <c r="A102" s="108"/>
      <c r="B102" s="59" t="s">
        <v>16</v>
      </c>
      <c r="C102" s="109"/>
      <c r="D102" s="9">
        <f t="shared" si="0"/>
        <v>23.5</v>
      </c>
      <c r="E102" s="9">
        <v>21.1</v>
      </c>
      <c r="F102" s="9"/>
      <c r="G102" s="9">
        <v>2.4</v>
      </c>
    </row>
    <row r="103" spans="1:7" ht="12.75" customHeight="1" x14ac:dyDescent="0.25">
      <c r="A103" s="108"/>
      <c r="B103" s="61" t="s">
        <v>24</v>
      </c>
      <c r="C103" s="110"/>
      <c r="D103" s="9">
        <f t="shared" si="0"/>
        <v>2</v>
      </c>
      <c r="E103" s="9">
        <v>2</v>
      </c>
      <c r="F103" s="9"/>
      <c r="G103" s="9"/>
    </row>
    <row r="104" spans="1:7" ht="15" customHeight="1" x14ac:dyDescent="0.25">
      <c r="A104" s="107"/>
      <c r="B104" s="69" t="s">
        <v>150</v>
      </c>
      <c r="C104" s="45" t="s">
        <v>33</v>
      </c>
      <c r="D104" s="52">
        <f t="shared" ref="D104" si="45">SUM(D105)</f>
        <v>5</v>
      </c>
      <c r="E104" s="52">
        <f t="shared" ref="E104" si="46">SUM(E105)</f>
        <v>5</v>
      </c>
      <c r="F104" s="52">
        <f t="shared" ref="F104" si="47">SUM(F105)</f>
        <v>0</v>
      </c>
      <c r="G104" s="52">
        <f>SUM(G105)</f>
        <v>0</v>
      </c>
    </row>
    <row r="105" spans="1:7" ht="12.75" customHeight="1" x14ac:dyDescent="0.25">
      <c r="A105" s="107"/>
      <c r="B105" s="7" t="s">
        <v>16</v>
      </c>
      <c r="C105" s="8"/>
      <c r="D105" s="9">
        <f t="shared" si="0"/>
        <v>5</v>
      </c>
      <c r="E105" s="9">
        <v>5</v>
      </c>
      <c r="F105" s="17"/>
      <c r="G105" s="16"/>
    </row>
    <row r="106" spans="1:7" ht="18" customHeight="1" x14ac:dyDescent="0.25">
      <c r="A106" s="128" t="s">
        <v>48</v>
      </c>
      <c r="B106" s="65" t="s">
        <v>49</v>
      </c>
      <c r="C106" s="66"/>
      <c r="D106" s="67">
        <f t="shared" si="0"/>
        <v>48.300000000000004</v>
      </c>
      <c r="E106" s="67">
        <f t="shared" ref="E106:F106" si="48">SUM(E107+E111+E114+E109)</f>
        <v>42.6</v>
      </c>
      <c r="F106" s="67">
        <f t="shared" si="48"/>
        <v>0</v>
      </c>
      <c r="G106" s="67">
        <f>SUM(G107+G111+G114+G109)</f>
        <v>5.7</v>
      </c>
    </row>
    <row r="107" spans="1:7" ht="15" customHeight="1" x14ac:dyDescent="0.25">
      <c r="A107" s="128"/>
      <c r="B107" s="46" t="s">
        <v>155</v>
      </c>
      <c r="C107" s="45" t="s">
        <v>17</v>
      </c>
      <c r="D107" s="44">
        <f>SUM(D108)</f>
        <v>9.3000000000000007</v>
      </c>
      <c r="E107" s="44">
        <f>SUM(E108)</f>
        <v>9.3000000000000007</v>
      </c>
      <c r="F107" s="44">
        <f>SUM(F108)</f>
        <v>0</v>
      </c>
      <c r="G107" s="44">
        <f>SUM(G108)</f>
        <v>0</v>
      </c>
    </row>
    <row r="108" spans="1:7" ht="12.75" customHeight="1" x14ac:dyDescent="0.25">
      <c r="A108" s="128"/>
      <c r="B108" s="7" t="s">
        <v>16</v>
      </c>
      <c r="C108" s="8"/>
      <c r="D108" s="9">
        <f t="shared" si="0"/>
        <v>9.3000000000000007</v>
      </c>
      <c r="E108" s="9">
        <v>9.3000000000000007</v>
      </c>
      <c r="F108" s="9"/>
      <c r="G108" s="9"/>
    </row>
    <row r="109" spans="1:7" ht="15" customHeight="1" x14ac:dyDescent="0.25">
      <c r="A109" s="128"/>
      <c r="B109" s="46" t="s">
        <v>148</v>
      </c>
      <c r="C109" s="49" t="s">
        <v>30</v>
      </c>
      <c r="D109" s="51">
        <f t="shared" ref="D109" si="49">SUM(D110)</f>
        <v>5.7</v>
      </c>
      <c r="E109" s="51">
        <f t="shared" ref="E109" si="50">SUM(E110)</f>
        <v>0</v>
      </c>
      <c r="F109" s="51">
        <f t="shared" ref="F109" si="51">SUM(F110)</f>
        <v>0</v>
      </c>
      <c r="G109" s="51">
        <f>SUM(G110)</f>
        <v>5.7</v>
      </c>
    </row>
    <row r="110" spans="1:7" ht="12.75" customHeight="1" x14ac:dyDescent="0.25">
      <c r="A110" s="128"/>
      <c r="B110" s="7" t="s">
        <v>16</v>
      </c>
      <c r="C110" s="8"/>
      <c r="D110" s="9">
        <f t="shared" ref="D110" si="52">SUM(G110+E110)</f>
        <v>5.7</v>
      </c>
      <c r="E110" s="9"/>
      <c r="F110" s="13"/>
      <c r="G110" s="9">
        <v>5.7</v>
      </c>
    </row>
    <row r="111" spans="1:7" ht="27" x14ac:dyDescent="0.25">
      <c r="A111" s="128"/>
      <c r="B111" s="64" t="s">
        <v>161</v>
      </c>
      <c r="C111" s="45" t="s">
        <v>31</v>
      </c>
      <c r="D111" s="52">
        <f t="shared" ref="D111" si="53">SUM(D112:D113)</f>
        <v>29.4</v>
      </c>
      <c r="E111" s="52">
        <f t="shared" ref="E111" si="54">SUM(E112:E113)</f>
        <v>29.4</v>
      </c>
      <c r="F111" s="52">
        <f t="shared" ref="F111" si="55">SUM(F112:F113)</f>
        <v>0</v>
      </c>
      <c r="G111" s="52">
        <f t="shared" ref="G111" si="56">SUM(G112:G113)</f>
        <v>0</v>
      </c>
    </row>
    <row r="112" spans="1:7" ht="12.75" customHeight="1" x14ac:dyDescent="0.25">
      <c r="A112" s="129"/>
      <c r="B112" s="59" t="s">
        <v>16</v>
      </c>
      <c r="C112" s="109"/>
      <c r="D112" s="9">
        <f t="shared" ref="D112:D222" si="57">SUM(G112+E112)</f>
        <v>28.2</v>
      </c>
      <c r="E112" s="9">
        <v>28.2</v>
      </c>
      <c r="F112" s="9"/>
      <c r="G112" s="9"/>
    </row>
    <row r="113" spans="1:7" ht="12.75" customHeight="1" x14ac:dyDescent="0.25">
      <c r="A113" s="129"/>
      <c r="B113" s="61" t="s">
        <v>24</v>
      </c>
      <c r="C113" s="110"/>
      <c r="D113" s="9">
        <f t="shared" si="57"/>
        <v>1.2</v>
      </c>
      <c r="E113" s="9">
        <v>1.2</v>
      </c>
      <c r="F113" s="9"/>
      <c r="G113" s="9"/>
    </row>
    <row r="114" spans="1:7" ht="15" customHeight="1" x14ac:dyDescent="0.25">
      <c r="A114" s="128"/>
      <c r="B114" s="69" t="s">
        <v>150</v>
      </c>
      <c r="C114" s="45" t="s">
        <v>33</v>
      </c>
      <c r="D114" s="52">
        <f t="shared" ref="D114" si="58">SUM(D115)</f>
        <v>3.9</v>
      </c>
      <c r="E114" s="52">
        <f t="shared" ref="E114" si="59">SUM(E115)</f>
        <v>3.9</v>
      </c>
      <c r="F114" s="52">
        <f t="shared" ref="F114" si="60">SUM(F115)</f>
        <v>0</v>
      </c>
      <c r="G114" s="52">
        <f>SUM(G115)</f>
        <v>0</v>
      </c>
    </row>
    <row r="115" spans="1:7" ht="12.75" customHeight="1" x14ac:dyDescent="0.25">
      <c r="A115" s="128"/>
      <c r="B115" s="7" t="s">
        <v>16</v>
      </c>
      <c r="C115" s="8"/>
      <c r="D115" s="9">
        <f t="shared" si="57"/>
        <v>3.9</v>
      </c>
      <c r="E115" s="9">
        <v>3.9</v>
      </c>
      <c r="F115" s="17"/>
      <c r="G115" s="16"/>
    </row>
    <row r="116" spans="1:7" ht="18" customHeight="1" x14ac:dyDescent="0.25">
      <c r="A116" s="128" t="s">
        <v>50</v>
      </c>
      <c r="B116" s="65" t="s">
        <v>51</v>
      </c>
      <c r="C116" s="68"/>
      <c r="D116" s="67">
        <f t="shared" si="57"/>
        <v>45.4</v>
      </c>
      <c r="E116" s="67">
        <f t="shared" ref="E116" si="61">SUM(E117+E119+E122)</f>
        <v>45.4</v>
      </c>
      <c r="F116" s="67">
        <f t="shared" ref="F116" si="62">SUM(F117+F119+F122)</f>
        <v>0</v>
      </c>
      <c r="G116" s="67">
        <f>SUM(G117+G119+G122)</f>
        <v>0</v>
      </c>
    </row>
    <row r="117" spans="1:7" ht="15" customHeight="1" x14ac:dyDescent="0.25">
      <c r="A117" s="128"/>
      <c r="B117" s="46" t="s">
        <v>155</v>
      </c>
      <c r="C117" s="45" t="s">
        <v>17</v>
      </c>
      <c r="D117" s="44">
        <f>SUM(D118)</f>
        <v>12.7</v>
      </c>
      <c r="E117" s="44">
        <f>SUM(E118)</f>
        <v>12.7</v>
      </c>
      <c r="F117" s="44">
        <f>SUM(F118)</f>
        <v>0</v>
      </c>
      <c r="G117" s="44">
        <f>SUM(G118)</f>
        <v>0</v>
      </c>
    </row>
    <row r="118" spans="1:7" ht="12.75" customHeight="1" x14ac:dyDescent="0.25">
      <c r="A118" s="128"/>
      <c r="B118" s="7" t="s">
        <v>16</v>
      </c>
      <c r="C118" s="8"/>
      <c r="D118" s="9">
        <f>SUM(G118+E118)</f>
        <v>12.7</v>
      </c>
      <c r="E118" s="9">
        <v>12.7</v>
      </c>
      <c r="F118" s="9"/>
      <c r="G118" s="9"/>
    </row>
    <row r="119" spans="1:7" ht="27" x14ac:dyDescent="0.25">
      <c r="A119" s="128"/>
      <c r="B119" s="64" t="s">
        <v>163</v>
      </c>
      <c r="C119" s="45" t="s">
        <v>31</v>
      </c>
      <c r="D119" s="52">
        <f t="shared" ref="D119" si="63">SUM(D120:D121)</f>
        <v>29.400000000000002</v>
      </c>
      <c r="E119" s="52">
        <f t="shared" ref="E119" si="64">SUM(E120:E121)</f>
        <v>29.400000000000002</v>
      </c>
      <c r="F119" s="52">
        <f t="shared" ref="F119" si="65">SUM(F120:F121)</f>
        <v>0</v>
      </c>
      <c r="G119" s="52">
        <f t="shared" ref="G119" si="66">SUM(G120:G121)</f>
        <v>0</v>
      </c>
    </row>
    <row r="120" spans="1:7" ht="12.75" customHeight="1" x14ac:dyDescent="0.25">
      <c r="A120" s="129"/>
      <c r="B120" s="59" t="s">
        <v>16</v>
      </c>
      <c r="C120" s="109"/>
      <c r="D120" s="9">
        <f t="shared" si="57"/>
        <v>24.6</v>
      </c>
      <c r="E120" s="9">
        <v>24.6</v>
      </c>
      <c r="F120" s="9"/>
      <c r="G120" s="9"/>
    </row>
    <row r="121" spans="1:7" ht="12.75" customHeight="1" x14ac:dyDescent="0.25">
      <c r="A121" s="129"/>
      <c r="B121" s="61" t="s">
        <v>24</v>
      </c>
      <c r="C121" s="110"/>
      <c r="D121" s="9">
        <f t="shared" si="57"/>
        <v>4.8</v>
      </c>
      <c r="E121" s="9">
        <v>4.8</v>
      </c>
      <c r="F121" s="9"/>
      <c r="G121" s="9"/>
    </row>
    <row r="122" spans="1:7" ht="15" customHeight="1" x14ac:dyDescent="0.25">
      <c r="A122" s="128"/>
      <c r="B122" s="69" t="s">
        <v>150</v>
      </c>
      <c r="C122" s="45" t="s">
        <v>33</v>
      </c>
      <c r="D122" s="52">
        <f t="shared" ref="D122" si="67">SUM(D123)</f>
        <v>3.3</v>
      </c>
      <c r="E122" s="52">
        <f t="shared" ref="E122" si="68">SUM(E123)</f>
        <v>3.3</v>
      </c>
      <c r="F122" s="52">
        <f t="shared" ref="F122" si="69">SUM(F123)</f>
        <v>0</v>
      </c>
      <c r="G122" s="52">
        <f>SUM(G123)</f>
        <v>0</v>
      </c>
    </row>
    <row r="123" spans="1:7" ht="12.75" customHeight="1" x14ac:dyDescent="0.25">
      <c r="A123" s="128"/>
      <c r="B123" s="7" t="s">
        <v>16</v>
      </c>
      <c r="C123" s="8"/>
      <c r="D123" s="9">
        <f t="shared" si="57"/>
        <v>3.3</v>
      </c>
      <c r="E123" s="9">
        <v>3.3</v>
      </c>
      <c r="F123" s="17"/>
      <c r="G123" s="9"/>
    </row>
    <row r="124" spans="1:7" ht="18" customHeight="1" x14ac:dyDescent="0.25">
      <c r="A124" s="128" t="s">
        <v>52</v>
      </c>
      <c r="B124" s="65" t="s">
        <v>53</v>
      </c>
      <c r="C124" s="66"/>
      <c r="D124" s="67">
        <f t="shared" ref="D124" si="70">SUM(G124+E124)</f>
        <v>38.699999999999996</v>
      </c>
      <c r="E124" s="67">
        <f t="shared" ref="E124:F124" si="71">SUM(E125+E129+E132+E127)</f>
        <v>29.999999999999996</v>
      </c>
      <c r="F124" s="67">
        <f t="shared" si="71"/>
        <v>0</v>
      </c>
      <c r="G124" s="67">
        <f>SUM(G125+G129+G132+G127)</f>
        <v>8.6999999999999993</v>
      </c>
    </row>
    <row r="125" spans="1:7" ht="15" customHeight="1" x14ac:dyDescent="0.25">
      <c r="A125" s="128"/>
      <c r="B125" s="46" t="s">
        <v>155</v>
      </c>
      <c r="C125" s="45" t="s">
        <v>17</v>
      </c>
      <c r="D125" s="44">
        <f>SUM(D126)</f>
        <v>9.3000000000000007</v>
      </c>
      <c r="E125" s="44">
        <f>SUM(E126)</f>
        <v>7.2</v>
      </c>
      <c r="F125" s="44">
        <f>SUM(F126)</f>
        <v>0</v>
      </c>
      <c r="G125" s="44">
        <f>SUM(G126)</f>
        <v>2.1</v>
      </c>
    </row>
    <row r="126" spans="1:7" ht="12.95" customHeight="1" x14ac:dyDescent="0.25">
      <c r="A126" s="128"/>
      <c r="B126" s="7" t="s">
        <v>16</v>
      </c>
      <c r="C126" s="19"/>
      <c r="D126" s="9">
        <f t="shared" si="57"/>
        <v>9.3000000000000007</v>
      </c>
      <c r="E126" s="9">
        <v>7.2</v>
      </c>
      <c r="F126" s="9"/>
      <c r="G126" s="9">
        <v>2.1</v>
      </c>
    </row>
    <row r="127" spans="1:7" ht="15" customHeight="1" x14ac:dyDescent="0.25">
      <c r="A127" s="128"/>
      <c r="B127" s="46" t="s">
        <v>148</v>
      </c>
      <c r="C127" s="49" t="s">
        <v>30</v>
      </c>
      <c r="D127" s="51">
        <f t="shared" ref="D127" si="72">SUM(D128)</f>
        <v>7</v>
      </c>
      <c r="E127" s="51">
        <f t="shared" ref="E127" si="73">SUM(E128)</f>
        <v>0.4</v>
      </c>
      <c r="F127" s="51">
        <f t="shared" ref="F127" si="74">SUM(F128)</f>
        <v>0</v>
      </c>
      <c r="G127" s="51">
        <f>SUM(G128)</f>
        <v>6.6</v>
      </c>
    </row>
    <row r="128" spans="1:7" ht="12.95" customHeight="1" x14ac:dyDescent="0.25">
      <c r="A128" s="128"/>
      <c r="B128" s="7" t="s">
        <v>16</v>
      </c>
      <c r="C128" s="8"/>
      <c r="D128" s="9">
        <f t="shared" ref="D128" si="75">SUM(G128+E128)</f>
        <v>7</v>
      </c>
      <c r="E128" s="9">
        <v>0.4</v>
      </c>
      <c r="F128" s="13"/>
      <c r="G128" s="9">
        <v>6.6</v>
      </c>
    </row>
    <row r="129" spans="1:7" ht="27" x14ac:dyDescent="0.25">
      <c r="A129" s="128"/>
      <c r="B129" s="64" t="s">
        <v>163</v>
      </c>
      <c r="C129" s="45" t="s">
        <v>31</v>
      </c>
      <c r="D129" s="52">
        <f t="shared" ref="D129" si="76">SUM(D130:D131)</f>
        <v>19.7</v>
      </c>
      <c r="E129" s="52">
        <f t="shared" ref="E129" si="77">SUM(E130:E131)</f>
        <v>19.7</v>
      </c>
      <c r="F129" s="52">
        <f t="shared" ref="F129" si="78">SUM(F130:F131)</f>
        <v>0</v>
      </c>
      <c r="G129" s="52">
        <f t="shared" ref="G129" si="79">SUM(G130:G131)</f>
        <v>0</v>
      </c>
    </row>
    <row r="130" spans="1:7" ht="12.95" customHeight="1" x14ac:dyDescent="0.25">
      <c r="A130" s="129"/>
      <c r="B130" s="59" t="s">
        <v>16</v>
      </c>
      <c r="C130" s="109"/>
      <c r="D130" s="9">
        <f t="shared" si="57"/>
        <v>19.3</v>
      </c>
      <c r="E130" s="9">
        <v>19.3</v>
      </c>
      <c r="F130" s="9"/>
      <c r="G130" s="9"/>
    </row>
    <row r="131" spans="1:7" ht="12.95" customHeight="1" x14ac:dyDescent="0.25">
      <c r="A131" s="129"/>
      <c r="B131" s="61" t="s">
        <v>24</v>
      </c>
      <c r="C131" s="111"/>
      <c r="D131" s="9">
        <f t="shared" si="57"/>
        <v>0.4</v>
      </c>
      <c r="E131" s="9">
        <v>0.4</v>
      </c>
      <c r="F131" s="9"/>
      <c r="G131" s="9"/>
    </row>
    <row r="132" spans="1:7" ht="15" customHeight="1" x14ac:dyDescent="0.25">
      <c r="A132" s="128"/>
      <c r="B132" s="69" t="s">
        <v>164</v>
      </c>
      <c r="C132" s="45" t="s">
        <v>33</v>
      </c>
      <c r="D132" s="52">
        <f t="shared" ref="D132" si="80">SUM(D133)</f>
        <v>2.7</v>
      </c>
      <c r="E132" s="52">
        <f t="shared" ref="E132" si="81">SUM(E133)</f>
        <v>2.7</v>
      </c>
      <c r="F132" s="52">
        <f t="shared" ref="F132" si="82">SUM(F133)</f>
        <v>0</v>
      </c>
      <c r="G132" s="52">
        <f>SUM(G133)</f>
        <v>0</v>
      </c>
    </row>
    <row r="133" spans="1:7" ht="12.95" customHeight="1" x14ac:dyDescent="0.25">
      <c r="A133" s="128"/>
      <c r="B133" s="7" t="s">
        <v>16</v>
      </c>
      <c r="C133" s="19"/>
      <c r="D133" s="9">
        <f t="shared" si="57"/>
        <v>2.7</v>
      </c>
      <c r="E133" s="9">
        <v>2.7</v>
      </c>
      <c r="F133" s="17"/>
      <c r="G133" s="16"/>
    </row>
    <row r="134" spans="1:7" ht="18" customHeight="1" x14ac:dyDescent="0.25">
      <c r="A134" s="128" t="s">
        <v>54</v>
      </c>
      <c r="B134" s="65" t="s">
        <v>55</v>
      </c>
      <c r="C134" s="66"/>
      <c r="D134" s="67">
        <f t="shared" si="57"/>
        <v>66.599999999999994</v>
      </c>
      <c r="E134" s="67">
        <f t="shared" ref="E134" si="83">SUM(E135+E137+E140)</f>
        <v>66.599999999999994</v>
      </c>
      <c r="F134" s="67">
        <f t="shared" ref="F134" si="84">SUM(F135+F137+F140)</f>
        <v>0</v>
      </c>
      <c r="G134" s="67">
        <f>SUM(G135+G137+G140)</f>
        <v>0</v>
      </c>
    </row>
    <row r="135" spans="1:7" ht="15" customHeight="1" x14ac:dyDescent="0.25">
      <c r="A135" s="128"/>
      <c r="B135" s="46" t="s">
        <v>155</v>
      </c>
      <c r="C135" s="45" t="s">
        <v>17</v>
      </c>
      <c r="D135" s="44">
        <f>SUM(D136)</f>
        <v>12.3</v>
      </c>
      <c r="E135" s="44">
        <f>SUM(E136)</f>
        <v>12.3</v>
      </c>
      <c r="F135" s="44">
        <f>SUM(F136)</f>
        <v>0</v>
      </c>
      <c r="G135" s="44">
        <f>SUM(G136)</f>
        <v>0</v>
      </c>
    </row>
    <row r="136" spans="1:7" ht="12.75" customHeight="1" x14ac:dyDescent="0.25">
      <c r="A136" s="128"/>
      <c r="B136" s="7" t="s">
        <v>16</v>
      </c>
      <c r="C136" s="19"/>
      <c r="D136" s="9">
        <f t="shared" si="57"/>
        <v>12.3</v>
      </c>
      <c r="E136" s="9">
        <v>12.3</v>
      </c>
      <c r="F136" s="9"/>
      <c r="G136" s="9"/>
    </row>
    <row r="137" spans="1:7" ht="27" x14ac:dyDescent="0.25">
      <c r="A137" s="128"/>
      <c r="B137" s="64" t="s">
        <v>161</v>
      </c>
      <c r="C137" s="45" t="s">
        <v>31</v>
      </c>
      <c r="D137" s="52">
        <f t="shared" ref="D137" si="85">SUM(D138:D139)</f>
        <v>49.199999999999996</v>
      </c>
      <c r="E137" s="52">
        <f t="shared" ref="E137" si="86">SUM(E138:E139)</f>
        <v>49.199999999999996</v>
      </c>
      <c r="F137" s="52">
        <f t="shared" ref="F137" si="87">SUM(F138:F139)</f>
        <v>0</v>
      </c>
      <c r="G137" s="52">
        <f t="shared" ref="G137" si="88">SUM(G138:G139)</f>
        <v>0</v>
      </c>
    </row>
    <row r="138" spans="1:7" ht="12.75" customHeight="1" x14ac:dyDescent="0.25">
      <c r="A138" s="129"/>
      <c r="B138" s="59" t="s">
        <v>16</v>
      </c>
      <c r="C138" s="109"/>
      <c r="D138" s="9">
        <f t="shared" si="57"/>
        <v>45.3</v>
      </c>
      <c r="E138" s="9">
        <v>45.3</v>
      </c>
      <c r="F138" s="9"/>
      <c r="G138" s="9"/>
    </row>
    <row r="139" spans="1:7" ht="12.75" customHeight="1" x14ac:dyDescent="0.25">
      <c r="A139" s="129"/>
      <c r="B139" s="61" t="s">
        <v>24</v>
      </c>
      <c r="C139" s="110"/>
      <c r="D139" s="9">
        <f t="shared" si="57"/>
        <v>3.9</v>
      </c>
      <c r="E139" s="9">
        <v>3.9</v>
      </c>
      <c r="F139" s="9"/>
      <c r="G139" s="9"/>
    </row>
    <row r="140" spans="1:7" ht="15" customHeight="1" x14ac:dyDescent="0.25">
      <c r="A140" s="128"/>
      <c r="B140" s="69" t="s">
        <v>150</v>
      </c>
      <c r="C140" s="45" t="s">
        <v>33</v>
      </c>
      <c r="D140" s="52">
        <f t="shared" ref="D140" si="89">SUM(D141)</f>
        <v>5.0999999999999996</v>
      </c>
      <c r="E140" s="52">
        <f t="shared" ref="E140" si="90">SUM(E141)</f>
        <v>5.0999999999999996</v>
      </c>
      <c r="F140" s="52">
        <f t="shared" ref="F140" si="91">SUM(F141)</f>
        <v>0</v>
      </c>
      <c r="G140" s="52">
        <f>SUM(G141)</f>
        <v>0</v>
      </c>
    </row>
    <row r="141" spans="1:7" ht="12.75" customHeight="1" x14ac:dyDescent="0.25">
      <c r="A141" s="128"/>
      <c r="B141" s="7" t="s">
        <v>16</v>
      </c>
      <c r="C141" s="19"/>
      <c r="D141" s="9">
        <f t="shared" si="57"/>
        <v>5.0999999999999996</v>
      </c>
      <c r="E141" s="9">
        <v>5.0999999999999996</v>
      </c>
      <c r="F141" s="17"/>
      <c r="G141" s="9"/>
    </row>
    <row r="142" spans="1:7" ht="18" customHeight="1" x14ac:dyDescent="0.25">
      <c r="A142" s="133" t="s">
        <v>56</v>
      </c>
      <c r="B142" s="65" t="s">
        <v>57</v>
      </c>
      <c r="C142" s="66"/>
      <c r="D142" s="67">
        <f t="shared" ref="D142" si="92">SUM(G142+E142)</f>
        <v>39.700000000000003</v>
      </c>
      <c r="E142" s="67">
        <f t="shared" ref="E142:F142" si="93">SUM(E143+E145+E148+E150)</f>
        <v>37.700000000000003</v>
      </c>
      <c r="F142" s="67">
        <f t="shared" si="93"/>
        <v>0</v>
      </c>
      <c r="G142" s="67">
        <f>SUM(G143+G145+G148+G150)</f>
        <v>2</v>
      </c>
    </row>
    <row r="143" spans="1:7" ht="15" customHeight="1" x14ac:dyDescent="0.25">
      <c r="A143" s="134"/>
      <c r="B143" s="46" t="s">
        <v>155</v>
      </c>
      <c r="C143" s="45" t="s">
        <v>17</v>
      </c>
      <c r="D143" s="44">
        <f>SUM(D144)</f>
        <v>9.5</v>
      </c>
      <c r="E143" s="44">
        <f>SUM(E144)</f>
        <v>9.5</v>
      </c>
      <c r="F143" s="44">
        <f>SUM(F144)</f>
        <v>0</v>
      </c>
      <c r="G143" s="44">
        <f>SUM(G144)</f>
        <v>0</v>
      </c>
    </row>
    <row r="144" spans="1:7" ht="12.75" customHeight="1" x14ac:dyDescent="0.25">
      <c r="A144" s="134"/>
      <c r="B144" s="7" t="s">
        <v>16</v>
      </c>
      <c r="C144" s="19"/>
      <c r="D144" s="9">
        <f t="shared" si="57"/>
        <v>9.5</v>
      </c>
      <c r="E144" s="9">
        <v>9.5</v>
      </c>
      <c r="F144" s="9"/>
      <c r="G144" s="9"/>
    </row>
    <row r="145" spans="1:7" ht="27" x14ac:dyDescent="0.25">
      <c r="A145" s="134"/>
      <c r="B145" s="64" t="s">
        <v>163</v>
      </c>
      <c r="C145" s="45" t="s">
        <v>31</v>
      </c>
      <c r="D145" s="52">
        <f t="shared" ref="D145" si="94">SUM(D146:D147)</f>
        <v>15.2</v>
      </c>
      <c r="E145" s="52">
        <f t="shared" ref="E145" si="95">SUM(E146:E147)</f>
        <v>13.2</v>
      </c>
      <c r="F145" s="52">
        <f t="shared" ref="F145" si="96">SUM(F146:F147)</f>
        <v>0</v>
      </c>
      <c r="G145" s="52">
        <f t="shared" ref="G145" si="97">SUM(G146:G147)</f>
        <v>2</v>
      </c>
    </row>
    <row r="146" spans="1:7" ht="12.75" customHeight="1" x14ac:dyDescent="0.25">
      <c r="A146" s="134"/>
      <c r="B146" s="59" t="s">
        <v>16</v>
      </c>
      <c r="C146" s="109"/>
      <c r="D146" s="9">
        <f t="shared" si="57"/>
        <v>14</v>
      </c>
      <c r="E146" s="9">
        <v>12</v>
      </c>
      <c r="F146" s="9"/>
      <c r="G146" s="9">
        <v>2</v>
      </c>
    </row>
    <row r="147" spans="1:7" ht="12.75" customHeight="1" x14ac:dyDescent="0.25">
      <c r="A147" s="134"/>
      <c r="B147" s="61" t="s">
        <v>24</v>
      </c>
      <c r="C147" s="110"/>
      <c r="D147" s="9">
        <f t="shared" si="57"/>
        <v>1.2</v>
      </c>
      <c r="E147" s="9">
        <v>1.2</v>
      </c>
      <c r="F147" s="9"/>
      <c r="G147" s="9"/>
    </row>
    <row r="148" spans="1:7" ht="15" customHeight="1" x14ac:dyDescent="0.25">
      <c r="A148" s="134"/>
      <c r="B148" s="69" t="s">
        <v>150</v>
      </c>
      <c r="C148" s="45" t="s">
        <v>33</v>
      </c>
      <c r="D148" s="52">
        <f t="shared" ref="D148:D150" si="98">SUM(D149)</f>
        <v>5</v>
      </c>
      <c r="E148" s="52">
        <f t="shared" ref="E148:E150" si="99">SUM(E149)</f>
        <v>5</v>
      </c>
      <c r="F148" s="52">
        <f t="shared" ref="F148:F150" si="100">SUM(F149)</f>
        <v>0</v>
      </c>
      <c r="G148" s="52">
        <f>SUM(G149)</f>
        <v>0</v>
      </c>
    </row>
    <row r="149" spans="1:7" ht="12.75" customHeight="1" x14ac:dyDescent="0.25">
      <c r="A149" s="134"/>
      <c r="B149" s="7" t="s">
        <v>16</v>
      </c>
      <c r="C149" s="19"/>
      <c r="D149" s="9">
        <f t="shared" si="57"/>
        <v>5</v>
      </c>
      <c r="E149" s="9">
        <v>5</v>
      </c>
      <c r="F149" s="17"/>
      <c r="G149" s="16"/>
    </row>
    <row r="150" spans="1:7" ht="15" customHeight="1" x14ac:dyDescent="0.25">
      <c r="A150" s="134"/>
      <c r="B150" s="50" t="s">
        <v>162</v>
      </c>
      <c r="C150" s="49" t="s">
        <v>37</v>
      </c>
      <c r="D150" s="52">
        <f t="shared" si="98"/>
        <v>10</v>
      </c>
      <c r="E150" s="52">
        <f t="shared" si="99"/>
        <v>10</v>
      </c>
      <c r="F150" s="52">
        <f t="shared" si="100"/>
        <v>0</v>
      </c>
      <c r="G150" s="52">
        <f>SUM(G151)</f>
        <v>0</v>
      </c>
    </row>
    <row r="151" spans="1:7" ht="12.75" customHeight="1" x14ac:dyDescent="0.25">
      <c r="A151" s="135"/>
      <c r="B151" s="7" t="s">
        <v>16</v>
      </c>
      <c r="C151" s="19"/>
      <c r="D151" s="9">
        <f t="shared" ref="D151" si="101">SUM(G151+E151)</f>
        <v>10</v>
      </c>
      <c r="E151" s="9">
        <v>10</v>
      </c>
      <c r="F151" s="17"/>
      <c r="G151" s="16"/>
    </row>
    <row r="152" spans="1:7" ht="18" customHeight="1" x14ac:dyDescent="0.25">
      <c r="A152" s="128" t="s">
        <v>58</v>
      </c>
      <c r="B152" s="65" t="s">
        <v>59</v>
      </c>
      <c r="C152" s="66"/>
      <c r="D152" s="67">
        <f t="shared" si="57"/>
        <v>32.1</v>
      </c>
      <c r="E152" s="67">
        <f t="shared" ref="E152" si="102">SUM(E153+E155+E158)</f>
        <v>32.1</v>
      </c>
      <c r="F152" s="67">
        <f t="shared" ref="F152" si="103">SUM(F153+F155+F158)</f>
        <v>0</v>
      </c>
      <c r="G152" s="67">
        <f>SUM(G153+G155+G158)</f>
        <v>0</v>
      </c>
    </row>
    <row r="153" spans="1:7" ht="15" customHeight="1" x14ac:dyDescent="0.25">
      <c r="A153" s="128"/>
      <c r="B153" s="46" t="s">
        <v>155</v>
      </c>
      <c r="C153" s="45" t="s">
        <v>17</v>
      </c>
      <c r="D153" s="44">
        <f>SUM(D154)</f>
        <v>6.6</v>
      </c>
      <c r="E153" s="44">
        <f>SUM(E154)</f>
        <v>6.6</v>
      </c>
      <c r="F153" s="44">
        <f>SUM(F154)</f>
        <v>0</v>
      </c>
      <c r="G153" s="44">
        <f>SUM(G154)</f>
        <v>0</v>
      </c>
    </row>
    <row r="154" spans="1:7" ht="12.75" customHeight="1" x14ac:dyDescent="0.25">
      <c r="A154" s="128"/>
      <c r="B154" s="7" t="s">
        <v>16</v>
      </c>
      <c r="C154" s="19"/>
      <c r="D154" s="9">
        <f t="shared" si="57"/>
        <v>6.6</v>
      </c>
      <c r="E154" s="9">
        <v>6.6</v>
      </c>
      <c r="F154" s="9"/>
      <c r="G154" s="9"/>
    </row>
    <row r="155" spans="1:7" ht="27" x14ac:dyDescent="0.25">
      <c r="A155" s="128"/>
      <c r="B155" s="64" t="s">
        <v>163</v>
      </c>
      <c r="C155" s="45" t="s">
        <v>31</v>
      </c>
      <c r="D155" s="52">
        <f t="shared" ref="D155" si="104">SUM(D156:D157)</f>
        <v>22</v>
      </c>
      <c r="E155" s="52">
        <f t="shared" ref="E155" si="105">SUM(E156:E157)</f>
        <v>22</v>
      </c>
      <c r="F155" s="52">
        <f t="shared" ref="F155" si="106">SUM(F156:F157)</f>
        <v>0</v>
      </c>
      <c r="G155" s="52">
        <f t="shared" ref="G155" si="107">SUM(G156:G157)</f>
        <v>0</v>
      </c>
    </row>
    <row r="156" spans="1:7" ht="12.75" customHeight="1" x14ac:dyDescent="0.25">
      <c r="A156" s="129"/>
      <c r="B156" s="59" t="s">
        <v>16</v>
      </c>
      <c r="C156" s="109"/>
      <c r="D156" s="9">
        <f t="shared" si="57"/>
        <v>19.600000000000001</v>
      </c>
      <c r="E156" s="9">
        <v>19.600000000000001</v>
      </c>
      <c r="F156" s="9"/>
      <c r="G156" s="9"/>
    </row>
    <row r="157" spans="1:7" ht="12.75" customHeight="1" x14ac:dyDescent="0.25">
      <c r="A157" s="129"/>
      <c r="B157" s="61" t="s">
        <v>24</v>
      </c>
      <c r="C157" s="111"/>
      <c r="D157" s="9">
        <f t="shared" si="57"/>
        <v>2.4</v>
      </c>
      <c r="E157" s="9">
        <v>2.4</v>
      </c>
      <c r="F157" s="9"/>
      <c r="G157" s="9"/>
    </row>
    <row r="158" spans="1:7" ht="15" customHeight="1" x14ac:dyDescent="0.25">
      <c r="A158" s="128"/>
      <c r="B158" s="69" t="s">
        <v>164</v>
      </c>
      <c r="C158" s="45" t="s">
        <v>33</v>
      </c>
      <c r="D158" s="52">
        <f t="shared" ref="D158" si="108">SUM(D159)</f>
        <v>3.5</v>
      </c>
      <c r="E158" s="52">
        <f t="shared" ref="E158" si="109">SUM(E159)</f>
        <v>3.5</v>
      </c>
      <c r="F158" s="52">
        <f t="shared" ref="F158" si="110">SUM(F159)</f>
        <v>0</v>
      </c>
      <c r="G158" s="52">
        <f>SUM(G159)</f>
        <v>0</v>
      </c>
    </row>
    <row r="159" spans="1:7" ht="12.75" customHeight="1" x14ac:dyDescent="0.25">
      <c r="A159" s="128"/>
      <c r="B159" s="7" t="s">
        <v>16</v>
      </c>
      <c r="C159" s="19"/>
      <c r="D159" s="9">
        <f t="shared" si="57"/>
        <v>3.5</v>
      </c>
      <c r="E159" s="9">
        <v>3.5</v>
      </c>
      <c r="F159" s="17"/>
      <c r="G159" s="16"/>
    </row>
    <row r="160" spans="1:7" ht="18" customHeight="1" x14ac:dyDescent="0.25">
      <c r="A160" s="107" t="s">
        <v>60</v>
      </c>
      <c r="B160" s="65" t="s">
        <v>61</v>
      </c>
      <c r="C160" s="66"/>
      <c r="D160" s="67">
        <f t="shared" ref="D160" si="111">SUM(G160+E160)</f>
        <v>40.700000000000003</v>
      </c>
      <c r="E160" s="67">
        <f t="shared" ref="E160:F160" si="112">SUM(E161+E165+E168+E163)</f>
        <v>31.3</v>
      </c>
      <c r="F160" s="67">
        <f t="shared" si="112"/>
        <v>0</v>
      </c>
      <c r="G160" s="67">
        <f>SUM(G161+G165+G168+G163)</f>
        <v>9.4</v>
      </c>
    </row>
    <row r="161" spans="1:7" ht="15" customHeight="1" x14ac:dyDescent="0.25">
      <c r="A161" s="107"/>
      <c r="B161" s="46" t="s">
        <v>155</v>
      </c>
      <c r="C161" s="45" t="s">
        <v>17</v>
      </c>
      <c r="D161" s="44">
        <f>SUM(D162)</f>
        <v>11.2</v>
      </c>
      <c r="E161" s="44">
        <f>SUM(E162)</f>
        <v>11.2</v>
      </c>
      <c r="F161" s="44">
        <f>SUM(F162)</f>
        <v>0</v>
      </c>
      <c r="G161" s="44">
        <f>SUM(G162)</f>
        <v>0</v>
      </c>
    </row>
    <row r="162" spans="1:7" ht="12.75" customHeight="1" x14ac:dyDescent="0.25">
      <c r="A162" s="107"/>
      <c r="B162" s="7" t="s">
        <v>16</v>
      </c>
      <c r="C162" s="19"/>
      <c r="D162" s="9">
        <f t="shared" si="57"/>
        <v>11.2</v>
      </c>
      <c r="E162" s="9">
        <v>11.2</v>
      </c>
      <c r="F162" s="9"/>
      <c r="G162" s="9"/>
    </row>
    <row r="163" spans="1:7" ht="15" customHeight="1" x14ac:dyDescent="0.25">
      <c r="A163" s="107"/>
      <c r="B163" s="46" t="s">
        <v>148</v>
      </c>
      <c r="C163" s="49" t="s">
        <v>30</v>
      </c>
      <c r="D163" s="51">
        <f t="shared" ref="D163" si="113">SUM(D164)</f>
        <v>6.9</v>
      </c>
      <c r="E163" s="51">
        <f t="shared" ref="E163" si="114">SUM(E164)</f>
        <v>0</v>
      </c>
      <c r="F163" s="51">
        <f t="shared" ref="F163" si="115">SUM(F164)</f>
        <v>0</v>
      </c>
      <c r="G163" s="51">
        <f>SUM(G164)</f>
        <v>6.9</v>
      </c>
    </row>
    <row r="164" spans="1:7" ht="12.75" customHeight="1" x14ac:dyDescent="0.25">
      <c r="A164" s="107"/>
      <c r="B164" s="7" t="s">
        <v>16</v>
      </c>
      <c r="C164" s="8"/>
      <c r="D164" s="9">
        <f t="shared" ref="D164" si="116">SUM(G164+E164)</f>
        <v>6.9</v>
      </c>
      <c r="E164" s="9"/>
      <c r="F164" s="13"/>
      <c r="G164" s="9">
        <v>6.9</v>
      </c>
    </row>
    <row r="165" spans="1:7" ht="27" x14ac:dyDescent="0.25">
      <c r="A165" s="107"/>
      <c r="B165" s="64" t="s">
        <v>163</v>
      </c>
      <c r="C165" s="45" t="s">
        <v>31</v>
      </c>
      <c r="D165" s="52">
        <f t="shared" ref="D165" si="117">SUM(D166:D167)</f>
        <v>16.8</v>
      </c>
      <c r="E165" s="52">
        <f t="shared" ref="E165" si="118">SUM(E166:E167)</f>
        <v>14.3</v>
      </c>
      <c r="F165" s="52">
        <f t="shared" ref="F165" si="119">SUM(F166:F167)</f>
        <v>0</v>
      </c>
      <c r="G165" s="52">
        <f t="shared" ref="G165" si="120">SUM(G166:G167)</f>
        <v>2.5</v>
      </c>
    </row>
    <row r="166" spans="1:7" ht="12.75" customHeight="1" x14ac:dyDescent="0.25">
      <c r="A166" s="108"/>
      <c r="B166" s="59" t="s">
        <v>16</v>
      </c>
      <c r="C166" s="109"/>
      <c r="D166" s="9">
        <f t="shared" si="57"/>
        <v>13.9</v>
      </c>
      <c r="E166" s="9">
        <v>11.4</v>
      </c>
      <c r="F166" s="9"/>
      <c r="G166" s="9">
        <v>2.5</v>
      </c>
    </row>
    <row r="167" spans="1:7" ht="12.75" customHeight="1" x14ac:dyDescent="0.25">
      <c r="A167" s="108"/>
      <c r="B167" s="61" t="s">
        <v>24</v>
      </c>
      <c r="C167" s="110"/>
      <c r="D167" s="9">
        <f t="shared" si="57"/>
        <v>2.9</v>
      </c>
      <c r="E167" s="9">
        <v>2.9</v>
      </c>
      <c r="F167" s="9"/>
      <c r="G167" s="9"/>
    </row>
    <row r="168" spans="1:7" ht="15" customHeight="1" x14ac:dyDescent="0.25">
      <c r="A168" s="107"/>
      <c r="B168" s="69" t="s">
        <v>164</v>
      </c>
      <c r="C168" s="45" t="s">
        <v>33</v>
      </c>
      <c r="D168" s="52">
        <f t="shared" ref="D168" si="121">SUM(D169)</f>
        <v>5.8</v>
      </c>
      <c r="E168" s="52">
        <f t="shared" ref="E168" si="122">SUM(E169)</f>
        <v>5.8</v>
      </c>
      <c r="F168" s="52">
        <f t="shared" ref="F168" si="123">SUM(F169)</f>
        <v>0</v>
      </c>
      <c r="G168" s="52">
        <f>SUM(G169)</f>
        <v>0</v>
      </c>
    </row>
    <row r="169" spans="1:7" ht="12.75" customHeight="1" x14ac:dyDescent="0.25">
      <c r="A169" s="107"/>
      <c r="B169" s="7" t="s">
        <v>16</v>
      </c>
      <c r="C169" s="19"/>
      <c r="D169" s="9">
        <f t="shared" si="57"/>
        <v>5.8</v>
      </c>
      <c r="E169" s="9">
        <v>5.8</v>
      </c>
      <c r="F169" s="17"/>
      <c r="G169" s="9"/>
    </row>
    <row r="170" spans="1:7" ht="18" customHeight="1" x14ac:dyDescent="0.25">
      <c r="A170" s="107" t="s">
        <v>62</v>
      </c>
      <c r="B170" s="65" t="s">
        <v>63</v>
      </c>
      <c r="C170" s="66"/>
      <c r="D170" s="67">
        <f t="shared" si="57"/>
        <v>49.1</v>
      </c>
      <c r="E170" s="67">
        <f>SUM(E171+E173+E176)</f>
        <v>47.7</v>
      </c>
      <c r="F170" s="67">
        <f>SUM(F171+F173+F176)</f>
        <v>0</v>
      </c>
      <c r="G170" s="67">
        <f>SUM(G171+G173+G176)</f>
        <v>1.4</v>
      </c>
    </row>
    <row r="171" spans="1:7" ht="15" customHeight="1" x14ac:dyDescent="0.25">
      <c r="A171" s="107"/>
      <c r="B171" s="46" t="s">
        <v>155</v>
      </c>
      <c r="C171" s="45" t="s">
        <v>17</v>
      </c>
      <c r="D171" s="44">
        <f>SUM(D172)</f>
        <v>14.9</v>
      </c>
      <c r="E171" s="44">
        <f>SUM(E172)</f>
        <v>14.9</v>
      </c>
      <c r="F171" s="44">
        <f>SUM(F172)</f>
        <v>0</v>
      </c>
      <c r="G171" s="44">
        <f>SUM(G172)</f>
        <v>0</v>
      </c>
    </row>
    <row r="172" spans="1:7" ht="12.75" customHeight="1" x14ac:dyDescent="0.25">
      <c r="A172" s="107"/>
      <c r="B172" s="7" t="s">
        <v>16</v>
      </c>
      <c r="C172" s="19"/>
      <c r="D172" s="9">
        <f t="shared" si="57"/>
        <v>14.9</v>
      </c>
      <c r="E172" s="9">
        <v>14.9</v>
      </c>
      <c r="F172" s="9"/>
      <c r="G172" s="9"/>
    </row>
    <row r="173" spans="1:7" ht="27" x14ac:dyDescent="0.25">
      <c r="A173" s="107"/>
      <c r="B173" s="64" t="s">
        <v>161</v>
      </c>
      <c r="C173" s="45" t="s">
        <v>31</v>
      </c>
      <c r="D173" s="52">
        <f t="shared" ref="D173" si="124">SUM(D174:D175)</f>
        <v>27.7</v>
      </c>
      <c r="E173" s="52">
        <f t="shared" ref="E173" si="125">SUM(E174:E175)</f>
        <v>27.7</v>
      </c>
      <c r="F173" s="52">
        <f t="shared" ref="F173" si="126">SUM(F174:F175)</f>
        <v>0</v>
      </c>
      <c r="G173" s="52">
        <f t="shared" ref="G173" si="127">SUM(G174:G175)</f>
        <v>0</v>
      </c>
    </row>
    <row r="174" spans="1:7" ht="12.75" customHeight="1" x14ac:dyDescent="0.25">
      <c r="A174" s="108"/>
      <c r="B174" s="59" t="s">
        <v>16</v>
      </c>
      <c r="C174" s="109"/>
      <c r="D174" s="9">
        <f t="shared" si="57"/>
        <v>19</v>
      </c>
      <c r="E174" s="9">
        <v>19</v>
      </c>
      <c r="F174" s="9"/>
      <c r="G174" s="9"/>
    </row>
    <row r="175" spans="1:7" ht="12.75" customHeight="1" x14ac:dyDescent="0.25">
      <c r="A175" s="108"/>
      <c r="B175" s="61" t="s">
        <v>24</v>
      </c>
      <c r="C175" s="110"/>
      <c r="D175" s="9">
        <f t="shared" si="57"/>
        <v>8.6999999999999993</v>
      </c>
      <c r="E175" s="9">
        <v>8.6999999999999993</v>
      </c>
      <c r="F175" s="9"/>
      <c r="G175" s="9"/>
    </row>
    <row r="176" spans="1:7" ht="15" customHeight="1" x14ac:dyDescent="0.25">
      <c r="A176" s="107"/>
      <c r="B176" s="69" t="s">
        <v>164</v>
      </c>
      <c r="C176" s="45" t="s">
        <v>33</v>
      </c>
      <c r="D176" s="52">
        <f t="shared" ref="D176" si="128">SUM(D177)</f>
        <v>6.5</v>
      </c>
      <c r="E176" s="52">
        <f t="shared" ref="E176" si="129">SUM(E177)</f>
        <v>5.0999999999999996</v>
      </c>
      <c r="F176" s="52">
        <f t="shared" ref="F176" si="130">SUM(F177)</f>
        <v>0</v>
      </c>
      <c r="G176" s="52">
        <f>SUM(G177)</f>
        <v>1.4</v>
      </c>
    </row>
    <row r="177" spans="1:7" ht="12.75" customHeight="1" x14ac:dyDescent="0.25">
      <c r="A177" s="107"/>
      <c r="B177" s="7" t="s">
        <v>16</v>
      </c>
      <c r="C177" s="19"/>
      <c r="D177" s="9">
        <f t="shared" si="57"/>
        <v>6.5</v>
      </c>
      <c r="E177" s="9">
        <v>5.0999999999999996</v>
      </c>
      <c r="F177" s="17"/>
      <c r="G177" s="18">
        <v>1.4</v>
      </c>
    </row>
    <row r="178" spans="1:7" ht="18" customHeight="1" x14ac:dyDescent="0.25">
      <c r="A178" s="107" t="s">
        <v>64</v>
      </c>
      <c r="B178" s="65" t="s">
        <v>65</v>
      </c>
      <c r="C178" s="72"/>
      <c r="D178" s="67">
        <f t="shared" si="57"/>
        <v>1078</v>
      </c>
      <c r="E178" s="67">
        <f>SUM(E180:E182)</f>
        <v>1008</v>
      </c>
      <c r="F178" s="67">
        <f>SUM(F180:F182)</f>
        <v>929.8</v>
      </c>
      <c r="G178" s="67">
        <f>SUM(G180:G182)</f>
        <v>70</v>
      </c>
    </row>
    <row r="179" spans="1:7" ht="15" customHeight="1" x14ac:dyDescent="0.25">
      <c r="A179" s="107"/>
      <c r="B179" s="73" t="s">
        <v>155</v>
      </c>
      <c r="C179" s="45" t="s">
        <v>17</v>
      </c>
      <c r="D179" s="44">
        <f t="shared" ref="D179:F179" si="131">SUM(D180:D182)</f>
        <v>1078</v>
      </c>
      <c r="E179" s="44">
        <f t="shared" si="131"/>
        <v>1008</v>
      </c>
      <c r="F179" s="44">
        <f t="shared" si="131"/>
        <v>929.8</v>
      </c>
      <c r="G179" s="44">
        <f>SUM(G180:G182)</f>
        <v>70</v>
      </c>
    </row>
    <row r="180" spans="1:7" ht="12.75" customHeight="1" x14ac:dyDescent="0.25">
      <c r="A180" s="108"/>
      <c r="B180" s="74" t="s">
        <v>21</v>
      </c>
      <c r="C180" s="109"/>
      <c r="D180" s="9">
        <f t="shared" si="57"/>
        <v>969.8</v>
      </c>
      <c r="E180" s="9">
        <v>969.8</v>
      </c>
      <c r="F180" s="9">
        <v>898.9</v>
      </c>
      <c r="G180" s="9"/>
    </row>
    <row r="181" spans="1:7" ht="12.75" customHeight="1" x14ac:dyDescent="0.25">
      <c r="A181" s="108"/>
      <c r="B181" s="60" t="s">
        <v>22</v>
      </c>
      <c r="C181" s="110"/>
      <c r="D181" s="9">
        <f t="shared" si="57"/>
        <v>0.1</v>
      </c>
      <c r="E181" s="9">
        <v>0.1</v>
      </c>
      <c r="F181" s="9"/>
      <c r="G181" s="9"/>
    </row>
    <row r="182" spans="1:7" ht="12.75" customHeight="1" x14ac:dyDescent="0.25">
      <c r="A182" s="108"/>
      <c r="B182" s="61" t="s">
        <v>16</v>
      </c>
      <c r="C182" s="110"/>
      <c r="D182" s="9">
        <f t="shared" si="57"/>
        <v>108.1</v>
      </c>
      <c r="E182" s="9">
        <v>38.1</v>
      </c>
      <c r="F182" s="9">
        <v>30.9</v>
      </c>
      <c r="G182" s="9">
        <v>70</v>
      </c>
    </row>
    <row r="183" spans="1:7" ht="18" customHeight="1" x14ac:dyDescent="0.25">
      <c r="A183" s="107" t="s">
        <v>66</v>
      </c>
      <c r="B183" s="71" t="s">
        <v>67</v>
      </c>
      <c r="C183" s="66"/>
      <c r="D183" s="67">
        <f t="shared" si="57"/>
        <v>1137</v>
      </c>
      <c r="E183" s="67">
        <f t="shared" ref="E183:F183" si="132">SUM(E184+E186)</f>
        <v>1116.8</v>
      </c>
      <c r="F183" s="67">
        <f t="shared" si="132"/>
        <v>921.59999999999991</v>
      </c>
      <c r="G183" s="67">
        <f>SUM(G184+G186)</f>
        <v>20.2</v>
      </c>
    </row>
    <row r="184" spans="1:7" ht="15" customHeight="1" x14ac:dyDescent="0.25">
      <c r="A184" s="107"/>
      <c r="B184" s="46" t="s">
        <v>155</v>
      </c>
      <c r="C184" s="45" t="s">
        <v>17</v>
      </c>
      <c r="D184" s="44">
        <f>SUM(D185)</f>
        <v>39</v>
      </c>
      <c r="E184" s="44">
        <f>SUM(E185)</f>
        <v>39</v>
      </c>
      <c r="F184" s="44">
        <f>SUM(F185)</f>
        <v>0</v>
      </c>
      <c r="G184" s="44">
        <f>SUM(G185)</f>
        <v>0</v>
      </c>
    </row>
    <row r="185" spans="1:7" ht="12.75" customHeight="1" x14ac:dyDescent="0.25">
      <c r="A185" s="107"/>
      <c r="B185" s="11" t="s">
        <v>21</v>
      </c>
      <c r="C185" s="19"/>
      <c r="D185" s="9">
        <f t="shared" si="57"/>
        <v>39</v>
      </c>
      <c r="E185" s="9">
        <v>39</v>
      </c>
      <c r="F185" s="9"/>
      <c r="G185" s="21"/>
    </row>
    <row r="186" spans="1:7" ht="30.75" customHeight="1" x14ac:dyDescent="0.25">
      <c r="A186" s="107"/>
      <c r="B186" s="64" t="s">
        <v>160</v>
      </c>
      <c r="C186" s="49" t="s">
        <v>25</v>
      </c>
      <c r="D186" s="52">
        <f t="shared" ref="D186:F186" si="133">SUM(D187:D191)</f>
        <v>1098</v>
      </c>
      <c r="E186" s="52">
        <f t="shared" si="133"/>
        <v>1077.8</v>
      </c>
      <c r="F186" s="52">
        <f t="shared" si="133"/>
        <v>921.59999999999991</v>
      </c>
      <c r="G186" s="52">
        <f>SUM(G187:G191)</f>
        <v>20.2</v>
      </c>
    </row>
    <row r="187" spans="1:7" ht="12.75" customHeight="1" x14ac:dyDescent="0.25">
      <c r="A187" s="108"/>
      <c r="B187" s="59" t="s">
        <v>68</v>
      </c>
      <c r="C187" s="109"/>
      <c r="D187" s="9">
        <f t="shared" si="57"/>
        <v>14.899999999999999</v>
      </c>
      <c r="E187" s="9">
        <v>7.6</v>
      </c>
      <c r="F187" s="9">
        <v>5</v>
      </c>
      <c r="G187" s="9">
        <v>7.3</v>
      </c>
    </row>
    <row r="188" spans="1:7" ht="12.75" customHeight="1" x14ac:dyDescent="0.25">
      <c r="A188" s="108"/>
      <c r="B188" s="60" t="s">
        <v>28</v>
      </c>
      <c r="C188" s="110"/>
      <c r="D188" s="9">
        <f t="shared" si="57"/>
        <v>653.9</v>
      </c>
      <c r="E188" s="9">
        <v>653.9</v>
      </c>
      <c r="F188" s="9">
        <v>634.1</v>
      </c>
      <c r="G188" s="21"/>
    </row>
    <row r="189" spans="1:7" ht="12.75" customHeight="1" x14ac:dyDescent="0.25">
      <c r="A189" s="108"/>
      <c r="B189" s="60" t="s">
        <v>22</v>
      </c>
      <c r="C189" s="110"/>
      <c r="D189" s="9">
        <f t="shared" si="57"/>
        <v>2</v>
      </c>
      <c r="E189" s="9">
        <v>2</v>
      </c>
      <c r="F189" s="9">
        <v>1.8</v>
      </c>
      <c r="G189" s="21"/>
    </row>
    <row r="190" spans="1:7" ht="12.75" customHeight="1" x14ac:dyDescent="0.25">
      <c r="A190" s="108"/>
      <c r="B190" s="60" t="s">
        <v>16</v>
      </c>
      <c r="C190" s="110"/>
      <c r="D190" s="9">
        <f t="shared" si="57"/>
        <v>425.7</v>
      </c>
      <c r="E190" s="9">
        <v>412.8</v>
      </c>
      <c r="F190" s="9">
        <v>280.7</v>
      </c>
      <c r="G190" s="9">
        <v>12.9</v>
      </c>
    </row>
    <row r="191" spans="1:7" ht="12.75" customHeight="1" x14ac:dyDescent="0.25">
      <c r="A191" s="108"/>
      <c r="B191" s="61" t="s">
        <v>24</v>
      </c>
      <c r="C191" s="111"/>
      <c r="D191" s="9">
        <f t="shared" si="57"/>
        <v>1.5</v>
      </c>
      <c r="E191" s="9">
        <v>1.5</v>
      </c>
      <c r="F191" s="13"/>
      <c r="G191" s="13"/>
    </row>
    <row r="192" spans="1:7" ht="18" customHeight="1" x14ac:dyDescent="0.25">
      <c r="A192" s="107" t="s">
        <v>69</v>
      </c>
      <c r="B192" s="71" t="s">
        <v>70</v>
      </c>
      <c r="C192" s="66"/>
      <c r="D192" s="67">
        <f t="shared" ref="D192" si="134">SUM(G192+E192)</f>
        <v>707.5</v>
      </c>
      <c r="E192" s="67">
        <f t="shared" ref="E192" si="135">SUM(E193+E195)</f>
        <v>704.5</v>
      </c>
      <c r="F192" s="67">
        <f t="shared" ref="F192" si="136">SUM(F193+F195)</f>
        <v>572</v>
      </c>
      <c r="G192" s="67">
        <f>SUM(G193+G195)</f>
        <v>3</v>
      </c>
    </row>
    <row r="193" spans="1:7" ht="15" customHeight="1" x14ac:dyDescent="0.25">
      <c r="A193" s="107"/>
      <c r="B193" s="46" t="s">
        <v>155</v>
      </c>
      <c r="C193" s="45" t="s">
        <v>17</v>
      </c>
      <c r="D193" s="44">
        <f>SUM(D194)</f>
        <v>18</v>
      </c>
      <c r="E193" s="44">
        <f>SUM(E194)</f>
        <v>18</v>
      </c>
      <c r="F193" s="44">
        <f>SUM(F194)</f>
        <v>0</v>
      </c>
      <c r="G193" s="44">
        <f>SUM(G194)</f>
        <v>0</v>
      </c>
    </row>
    <row r="194" spans="1:7" ht="12.75" customHeight="1" x14ac:dyDescent="0.25">
      <c r="A194" s="107"/>
      <c r="B194" s="11" t="s">
        <v>21</v>
      </c>
      <c r="C194" s="19"/>
      <c r="D194" s="9">
        <f t="shared" si="57"/>
        <v>18</v>
      </c>
      <c r="E194" s="9">
        <v>18</v>
      </c>
      <c r="F194" s="9"/>
      <c r="G194" s="21"/>
    </row>
    <row r="195" spans="1:7" ht="30.75" customHeight="1" x14ac:dyDescent="0.25">
      <c r="A195" s="107"/>
      <c r="B195" s="64" t="s">
        <v>165</v>
      </c>
      <c r="C195" s="49" t="s">
        <v>25</v>
      </c>
      <c r="D195" s="52">
        <f t="shared" ref="D195:F195" si="137">SUM(D196:D199)</f>
        <v>689.5</v>
      </c>
      <c r="E195" s="52">
        <f t="shared" si="137"/>
        <v>686.5</v>
      </c>
      <c r="F195" s="52">
        <f t="shared" si="137"/>
        <v>572</v>
      </c>
      <c r="G195" s="52">
        <f>SUM(G196:G199)</f>
        <v>3</v>
      </c>
    </row>
    <row r="196" spans="1:7" ht="12.75" customHeight="1" x14ac:dyDescent="0.25">
      <c r="A196" s="108"/>
      <c r="B196" s="59" t="s">
        <v>68</v>
      </c>
      <c r="C196" s="109"/>
      <c r="D196" s="9">
        <f t="shared" si="57"/>
        <v>6.7</v>
      </c>
      <c r="E196" s="9">
        <v>6.7</v>
      </c>
      <c r="F196" s="9">
        <v>2.1</v>
      </c>
      <c r="G196" s="21"/>
    </row>
    <row r="197" spans="1:7" ht="12.75" customHeight="1" x14ac:dyDescent="0.25">
      <c r="A197" s="108"/>
      <c r="B197" s="60" t="s">
        <v>28</v>
      </c>
      <c r="C197" s="110"/>
      <c r="D197" s="9">
        <f t="shared" si="57"/>
        <v>370.6</v>
      </c>
      <c r="E197" s="9">
        <v>370.6</v>
      </c>
      <c r="F197" s="9">
        <v>360.1</v>
      </c>
      <c r="G197" s="21"/>
    </row>
    <row r="198" spans="1:7" ht="12.75" customHeight="1" x14ac:dyDescent="0.25">
      <c r="A198" s="108"/>
      <c r="B198" s="60" t="s">
        <v>16</v>
      </c>
      <c r="C198" s="110"/>
      <c r="D198" s="9">
        <f t="shared" si="57"/>
        <v>311.89999999999998</v>
      </c>
      <c r="E198" s="9">
        <v>308.89999999999998</v>
      </c>
      <c r="F198" s="9">
        <v>209.8</v>
      </c>
      <c r="G198" s="9">
        <v>3</v>
      </c>
    </row>
    <row r="199" spans="1:7" ht="12.75" customHeight="1" x14ac:dyDescent="0.25">
      <c r="A199" s="108"/>
      <c r="B199" s="61" t="s">
        <v>24</v>
      </c>
      <c r="C199" s="111"/>
      <c r="D199" s="9">
        <f t="shared" si="57"/>
        <v>0.3</v>
      </c>
      <c r="E199" s="9">
        <v>0.3</v>
      </c>
      <c r="F199" s="9"/>
      <c r="G199" s="13"/>
    </row>
    <row r="200" spans="1:7" ht="18" customHeight="1" x14ac:dyDescent="0.25">
      <c r="A200" s="112" t="s">
        <v>71</v>
      </c>
      <c r="B200" s="71" t="s">
        <v>72</v>
      </c>
      <c r="C200" s="72"/>
      <c r="D200" s="67">
        <f t="shared" si="57"/>
        <v>1040.5999999999999</v>
      </c>
      <c r="E200" s="67">
        <f t="shared" ref="E200" si="138">SUM(E201+E203)</f>
        <v>1037.5999999999999</v>
      </c>
      <c r="F200" s="67">
        <f t="shared" ref="F200" si="139">SUM(F201+F203)</f>
        <v>832.60000000000014</v>
      </c>
      <c r="G200" s="67">
        <f>SUM(G201+G203)</f>
        <v>3</v>
      </c>
    </row>
    <row r="201" spans="1:7" ht="15" customHeight="1" x14ac:dyDescent="0.25">
      <c r="A201" s="115"/>
      <c r="B201" s="46" t="s">
        <v>155</v>
      </c>
      <c r="C201" s="45" t="s">
        <v>17</v>
      </c>
      <c r="D201" s="44">
        <f>SUM(D202)</f>
        <v>32</v>
      </c>
      <c r="E201" s="44">
        <f>SUM(E202)</f>
        <v>32</v>
      </c>
      <c r="F201" s="44">
        <f>SUM(F202)</f>
        <v>0</v>
      </c>
      <c r="G201" s="44">
        <f>SUM(G202)</f>
        <v>0</v>
      </c>
    </row>
    <row r="202" spans="1:7" ht="12.75" customHeight="1" x14ac:dyDescent="0.25">
      <c r="A202" s="115"/>
      <c r="B202" s="11" t="s">
        <v>21</v>
      </c>
      <c r="C202" s="19"/>
      <c r="D202" s="9">
        <f t="shared" si="57"/>
        <v>32</v>
      </c>
      <c r="E202" s="9">
        <v>32</v>
      </c>
      <c r="F202" s="9"/>
      <c r="G202" s="22"/>
    </row>
    <row r="203" spans="1:7" ht="30.75" customHeight="1" x14ac:dyDescent="0.25">
      <c r="A203" s="115"/>
      <c r="B203" s="64" t="s">
        <v>160</v>
      </c>
      <c r="C203" s="49" t="s">
        <v>25</v>
      </c>
      <c r="D203" s="52">
        <f t="shared" ref="D203:F203" si="140">SUM(D204:D209)</f>
        <v>1008.6</v>
      </c>
      <c r="E203" s="52">
        <f t="shared" si="140"/>
        <v>1005.6</v>
      </c>
      <c r="F203" s="52">
        <f t="shared" si="140"/>
        <v>832.60000000000014</v>
      </c>
      <c r="G203" s="52">
        <f>SUM(G204:G209)</f>
        <v>3</v>
      </c>
    </row>
    <row r="204" spans="1:7" ht="12.75" customHeight="1" x14ac:dyDescent="0.25">
      <c r="A204" s="114"/>
      <c r="B204" s="59" t="s">
        <v>68</v>
      </c>
      <c r="C204" s="109"/>
      <c r="D204" s="9">
        <f t="shared" si="57"/>
        <v>10.5</v>
      </c>
      <c r="E204" s="9">
        <v>10.5</v>
      </c>
      <c r="F204" s="9">
        <v>3.6</v>
      </c>
      <c r="G204" s="22"/>
    </row>
    <row r="205" spans="1:7" ht="12.75" customHeight="1" x14ac:dyDescent="0.25">
      <c r="A205" s="114"/>
      <c r="B205" s="60" t="s">
        <v>73</v>
      </c>
      <c r="C205" s="110"/>
      <c r="D205" s="9">
        <f t="shared" si="57"/>
        <v>7.2</v>
      </c>
      <c r="E205" s="9">
        <v>7.2</v>
      </c>
      <c r="F205" s="9">
        <v>7.1</v>
      </c>
      <c r="G205" s="22"/>
    </row>
    <row r="206" spans="1:7" ht="12.75" customHeight="1" x14ac:dyDescent="0.25">
      <c r="A206" s="114"/>
      <c r="B206" s="60" t="s">
        <v>28</v>
      </c>
      <c r="C206" s="110"/>
      <c r="D206" s="9">
        <f t="shared" si="57"/>
        <v>550.29999999999995</v>
      </c>
      <c r="E206" s="9">
        <v>550.29999999999995</v>
      </c>
      <c r="F206" s="9">
        <v>533.5</v>
      </c>
      <c r="G206" s="22"/>
    </row>
    <row r="207" spans="1:7" ht="12.75" customHeight="1" x14ac:dyDescent="0.25">
      <c r="A207" s="114"/>
      <c r="B207" s="60" t="s">
        <v>22</v>
      </c>
      <c r="C207" s="110"/>
      <c r="D207" s="9">
        <f t="shared" si="57"/>
        <v>2</v>
      </c>
      <c r="E207" s="9">
        <v>2</v>
      </c>
      <c r="F207" s="9">
        <v>1.7</v>
      </c>
      <c r="G207" s="22"/>
    </row>
    <row r="208" spans="1:7" ht="12.75" customHeight="1" x14ac:dyDescent="0.25">
      <c r="A208" s="114"/>
      <c r="B208" s="60" t="s">
        <v>16</v>
      </c>
      <c r="C208" s="110"/>
      <c r="D208" s="9">
        <f t="shared" si="57"/>
        <v>422.2</v>
      </c>
      <c r="E208" s="9">
        <v>419.2</v>
      </c>
      <c r="F208" s="9">
        <v>286.7</v>
      </c>
      <c r="G208" s="9">
        <v>3</v>
      </c>
    </row>
    <row r="209" spans="1:7" ht="12.75" customHeight="1" x14ac:dyDescent="0.25">
      <c r="A209" s="114"/>
      <c r="B209" s="61" t="s">
        <v>24</v>
      </c>
      <c r="C209" s="111"/>
      <c r="D209" s="9">
        <f t="shared" si="57"/>
        <v>16.399999999999999</v>
      </c>
      <c r="E209" s="9">
        <v>16.399999999999999</v>
      </c>
      <c r="F209" s="13"/>
      <c r="G209" s="13"/>
    </row>
    <row r="210" spans="1:7" ht="18" customHeight="1" x14ac:dyDescent="0.25">
      <c r="A210" s="112" t="s">
        <v>74</v>
      </c>
      <c r="B210" s="71" t="s">
        <v>75</v>
      </c>
      <c r="C210" s="68"/>
      <c r="D210" s="67">
        <f t="shared" ref="D210" si="141">SUM(G210+E210)</f>
        <v>1292.9000000000001</v>
      </c>
      <c r="E210" s="67">
        <f t="shared" ref="E210" si="142">SUM(E211+E213)</f>
        <v>1281</v>
      </c>
      <c r="F210" s="67">
        <f t="shared" ref="F210" si="143">SUM(F211+F213)</f>
        <v>1074.4000000000001</v>
      </c>
      <c r="G210" s="67">
        <f>SUM(G211+G213)</f>
        <v>11.9</v>
      </c>
    </row>
    <row r="211" spans="1:7" ht="15" customHeight="1" x14ac:dyDescent="0.25">
      <c r="A211" s="112"/>
      <c r="B211" s="46" t="s">
        <v>155</v>
      </c>
      <c r="C211" s="45" t="s">
        <v>17</v>
      </c>
      <c r="D211" s="44">
        <f>SUM(D212)</f>
        <v>26.3</v>
      </c>
      <c r="E211" s="44">
        <f>SUM(E212)</f>
        <v>26.3</v>
      </c>
      <c r="F211" s="44">
        <f>SUM(F212)</f>
        <v>0</v>
      </c>
      <c r="G211" s="44">
        <f>SUM(G212)</f>
        <v>0</v>
      </c>
    </row>
    <row r="212" spans="1:7" ht="12.75" customHeight="1" x14ac:dyDescent="0.25">
      <c r="A212" s="112"/>
      <c r="B212" s="11" t="s">
        <v>21</v>
      </c>
      <c r="C212" s="8"/>
      <c r="D212" s="9">
        <f t="shared" si="57"/>
        <v>26.3</v>
      </c>
      <c r="E212" s="9">
        <v>26.3</v>
      </c>
      <c r="F212" s="9"/>
      <c r="G212" s="21"/>
    </row>
    <row r="213" spans="1:7" ht="30.75" customHeight="1" x14ac:dyDescent="0.25">
      <c r="A213" s="112"/>
      <c r="B213" s="64" t="s">
        <v>160</v>
      </c>
      <c r="C213" s="49" t="s">
        <v>25</v>
      </c>
      <c r="D213" s="52">
        <f t="shared" ref="D213" si="144">SUM(D214:D219)</f>
        <v>1266.6000000000001</v>
      </c>
      <c r="E213" s="52">
        <f t="shared" ref="E213" si="145">SUM(E214:E219)</f>
        <v>1254.7</v>
      </c>
      <c r="F213" s="52">
        <f t="shared" ref="F213" si="146">SUM(F214:F219)</f>
        <v>1074.4000000000001</v>
      </c>
      <c r="G213" s="52">
        <f>SUM(G214:G219)</f>
        <v>11.9</v>
      </c>
    </row>
    <row r="214" spans="1:7" ht="12.75" customHeight="1" x14ac:dyDescent="0.25">
      <c r="A214" s="113"/>
      <c r="B214" s="59" t="s">
        <v>68</v>
      </c>
      <c r="C214" s="109"/>
      <c r="D214" s="9">
        <f t="shared" si="57"/>
        <v>11.4</v>
      </c>
      <c r="E214" s="9">
        <v>11.4</v>
      </c>
      <c r="F214" s="9">
        <v>3.8</v>
      </c>
      <c r="G214" s="9"/>
    </row>
    <row r="215" spans="1:7" ht="12.75" customHeight="1" x14ac:dyDescent="0.25">
      <c r="A215" s="113"/>
      <c r="B215" s="60" t="s">
        <v>73</v>
      </c>
      <c r="C215" s="110"/>
      <c r="D215" s="9">
        <f t="shared" si="57"/>
        <v>7.2</v>
      </c>
      <c r="E215" s="9">
        <v>7.2</v>
      </c>
      <c r="F215" s="9">
        <v>7.1</v>
      </c>
      <c r="G215" s="9"/>
    </row>
    <row r="216" spans="1:7" ht="12.75" customHeight="1" x14ac:dyDescent="0.25">
      <c r="A216" s="113"/>
      <c r="B216" s="60" t="s">
        <v>28</v>
      </c>
      <c r="C216" s="110"/>
      <c r="D216" s="9">
        <f t="shared" si="57"/>
        <v>607.70000000000005</v>
      </c>
      <c r="E216" s="9">
        <v>607.70000000000005</v>
      </c>
      <c r="F216" s="9">
        <v>590.4</v>
      </c>
      <c r="G216" s="13"/>
    </row>
    <row r="217" spans="1:7" ht="12.75" customHeight="1" x14ac:dyDescent="0.25">
      <c r="A217" s="113"/>
      <c r="B217" s="60" t="s">
        <v>22</v>
      </c>
      <c r="C217" s="110"/>
      <c r="D217" s="9">
        <f t="shared" si="57"/>
        <v>1.5</v>
      </c>
      <c r="E217" s="9">
        <v>1.5</v>
      </c>
      <c r="F217" s="9">
        <v>1.5</v>
      </c>
      <c r="G217" s="13"/>
    </row>
    <row r="218" spans="1:7" ht="12.75" customHeight="1" x14ac:dyDescent="0.25">
      <c r="A218" s="113"/>
      <c r="B218" s="60" t="s">
        <v>16</v>
      </c>
      <c r="C218" s="110"/>
      <c r="D218" s="9">
        <f t="shared" si="57"/>
        <v>625.6</v>
      </c>
      <c r="E218" s="9">
        <v>613.70000000000005</v>
      </c>
      <c r="F218" s="9">
        <v>471.6</v>
      </c>
      <c r="G218" s="9">
        <v>11.9</v>
      </c>
    </row>
    <row r="219" spans="1:7" ht="12.75" customHeight="1" x14ac:dyDescent="0.25">
      <c r="A219" s="113"/>
      <c r="B219" s="61" t="s">
        <v>24</v>
      </c>
      <c r="C219" s="111"/>
      <c r="D219" s="9">
        <f t="shared" si="57"/>
        <v>13.2</v>
      </c>
      <c r="E219" s="9">
        <v>13.2</v>
      </c>
      <c r="F219" s="13"/>
      <c r="G219" s="9"/>
    </row>
    <row r="220" spans="1:7" ht="18" customHeight="1" x14ac:dyDescent="0.25">
      <c r="A220" s="127" t="s">
        <v>76</v>
      </c>
      <c r="B220" s="78" t="s">
        <v>77</v>
      </c>
      <c r="C220" s="68"/>
      <c r="D220" s="67">
        <f t="shared" ref="D220:F220" si="147">SUM(D221+D223+D229)</f>
        <v>1511.6</v>
      </c>
      <c r="E220" s="67">
        <f t="shared" si="147"/>
        <v>1507.1</v>
      </c>
      <c r="F220" s="67">
        <f t="shared" si="147"/>
        <v>1224.8</v>
      </c>
      <c r="G220" s="67">
        <f>SUM(G221+G223+G229)</f>
        <v>4.5</v>
      </c>
    </row>
    <row r="221" spans="1:7" ht="15" customHeight="1" x14ac:dyDescent="0.25">
      <c r="A221" s="125"/>
      <c r="B221" s="79" t="s">
        <v>155</v>
      </c>
      <c r="C221" s="45" t="s">
        <v>17</v>
      </c>
      <c r="D221" s="44">
        <f>SUM(D222)</f>
        <v>54.2</v>
      </c>
      <c r="E221" s="44">
        <f>SUM(E222)</f>
        <v>54.2</v>
      </c>
      <c r="F221" s="44">
        <f>SUM(F222)</f>
        <v>0</v>
      </c>
      <c r="G221" s="44">
        <f>SUM(G222)</f>
        <v>0</v>
      </c>
    </row>
    <row r="222" spans="1:7" ht="12.75" customHeight="1" x14ac:dyDescent="0.25">
      <c r="A222" s="125"/>
      <c r="B222" s="80" t="s">
        <v>21</v>
      </c>
      <c r="C222" s="8"/>
      <c r="D222" s="9">
        <f t="shared" si="57"/>
        <v>54.2</v>
      </c>
      <c r="E222" s="9">
        <v>54.2</v>
      </c>
      <c r="F222" s="9"/>
      <c r="G222" s="22"/>
    </row>
    <row r="223" spans="1:7" ht="30.75" customHeight="1" x14ac:dyDescent="0.25">
      <c r="A223" s="125"/>
      <c r="B223" s="81" t="s">
        <v>160</v>
      </c>
      <c r="C223" s="49" t="s">
        <v>25</v>
      </c>
      <c r="D223" s="52">
        <f>SUM(D224:D228)</f>
        <v>1456.1999999999998</v>
      </c>
      <c r="E223" s="52">
        <f>SUM(E224:E228)</f>
        <v>1451.6999999999998</v>
      </c>
      <c r="F223" s="52">
        <f>SUM(F224:F228)</f>
        <v>1224.8</v>
      </c>
      <c r="G223" s="52">
        <f>SUM(G224:G228)</f>
        <v>4.5</v>
      </c>
    </row>
    <row r="224" spans="1:7" ht="12.75" customHeight="1" x14ac:dyDescent="0.25">
      <c r="A224" s="125"/>
      <c r="B224" s="82" t="s">
        <v>68</v>
      </c>
      <c r="C224" s="109"/>
      <c r="D224" s="9">
        <f t="shared" ref="D224:D233" si="148">SUM(G224+E224)</f>
        <v>18.899999999999999</v>
      </c>
      <c r="E224" s="9">
        <v>18.899999999999999</v>
      </c>
      <c r="F224" s="9">
        <v>6.4</v>
      </c>
      <c r="G224" s="13"/>
    </row>
    <row r="225" spans="1:7" ht="12.75" customHeight="1" x14ac:dyDescent="0.25">
      <c r="A225" s="125"/>
      <c r="B225" s="83" t="s">
        <v>28</v>
      </c>
      <c r="C225" s="110"/>
      <c r="D225" s="9">
        <f t="shared" si="148"/>
        <v>842.8</v>
      </c>
      <c r="E225" s="9">
        <v>842.8</v>
      </c>
      <c r="F225" s="9">
        <v>815.8</v>
      </c>
      <c r="G225" s="13"/>
    </row>
    <row r="226" spans="1:7" ht="12.75" customHeight="1" x14ac:dyDescent="0.25">
      <c r="A226" s="125"/>
      <c r="B226" s="83" t="s">
        <v>22</v>
      </c>
      <c r="C226" s="110"/>
      <c r="D226" s="9">
        <f t="shared" si="148"/>
        <v>2.4</v>
      </c>
      <c r="E226" s="9">
        <v>2.4</v>
      </c>
      <c r="F226" s="9">
        <v>2</v>
      </c>
      <c r="G226" s="13"/>
    </row>
    <row r="227" spans="1:7" ht="12.75" customHeight="1" x14ac:dyDescent="0.25">
      <c r="A227" s="125"/>
      <c r="B227" s="83" t="s">
        <v>16</v>
      </c>
      <c r="C227" s="110"/>
      <c r="D227" s="9">
        <f t="shared" si="148"/>
        <v>588.79999999999995</v>
      </c>
      <c r="E227" s="9">
        <v>584.29999999999995</v>
      </c>
      <c r="F227" s="9">
        <v>400.6</v>
      </c>
      <c r="G227" s="9">
        <v>4.5</v>
      </c>
    </row>
    <row r="228" spans="1:7" ht="12.75" customHeight="1" x14ac:dyDescent="0.25">
      <c r="A228" s="125"/>
      <c r="B228" s="84" t="s">
        <v>24</v>
      </c>
      <c r="C228" s="111"/>
      <c r="D228" s="9">
        <f t="shared" si="148"/>
        <v>3.3</v>
      </c>
      <c r="E228" s="9">
        <v>3.3</v>
      </c>
      <c r="F228" s="13"/>
      <c r="G228" s="13"/>
    </row>
    <row r="229" spans="1:7" ht="27" x14ac:dyDescent="0.25">
      <c r="A229" s="125"/>
      <c r="B229" s="81" t="s">
        <v>163</v>
      </c>
      <c r="C229" s="45" t="s">
        <v>31</v>
      </c>
      <c r="D229" s="52">
        <f t="shared" ref="D229:F229" si="149">SUM(D230)</f>
        <v>1.2</v>
      </c>
      <c r="E229" s="52">
        <f t="shared" si="149"/>
        <v>1.2</v>
      </c>
      <c r="F229" s="52">
        <f t="shared" si="149"/>
        <v>0</v>
      </c>
      <c r="G229" s="52">
        <f>SUM(G230)</f>
        <v>0</v>
      </c>
    </row>
    <row r="230" spans="1:7" ht="12.75" customHeight="1" x14ac:dyDescent="0.25">
      <c r="A230" s="126"/>
      <c r="B230" s="7" t="s">
        <v>16</v>
      </c>
      <c r="C230" s="19"/>
      <c r="D230" s="9">
        <f t="shared" ref="D230" si="150">SUM(G230+E230)</f>
        <v>1.2</v>
      </c>
      <c r="E230" s="9">
        <v>1.2</v>
      </c>
      <c r="F230" s="9"/>
      <c r="G230" s="9"/>
    </row>
    <row r="231" spans="1:7" ht="18" customHeight="1" x14ac:dyDescent="0.25">
      <c r="A231" s="112" t="s">
        <v>78</v>
      </c>
      <c r="B231" s="71" t="s">
        <v>79</v>
      </c>
      <c r="C231" s="68"/>
      <c r="D231" s="67">
        <f t="shared" si="148"/>
        <v>1159.5</v>
      </c>
      <c r="E231" s="67">
        <f t="shared" ref="E231" si="151">SUM(E232+E234)</f>
        <v>1147.5</v>
      </c>
      <c r="F231" s="67">
        <f t="shared" ref="F231" si="152">SUM(F232+F234)</f>
        <v>894.49999999999989</v>
      </c>
      <c r="G231" s="67">
        <f>SUM(G232+G234)</f>
        <v>12</v>
      </c>
    </row>
    <row r="232" spans="1:7" ht="15" customHeight="1" x14ac:dyDescent="0.25">
      <c r="A232" s="115"/>
      <c r="B232" s="46" t="s">
        <v>155</v>
      </c>
      <c r="C232" s="45" t="s">
        <v>17</v>
      </c>
      <c r="D232" s="44">
        <f>SUM(D233)</f>
        <v>46.3</v>
      </c>
      <c r="E232" s="44">
        <f>SUM(E233)</f>
        <v>46.3</v>
      </c>
      <c r="F232" s="44">
        <f>SUM(F233)</f>
        <v>0</v>
      </c>
      <c r="G232" s="44">
        <f>SUM(G233)</f>
        <v>0</v>
      </c>
    </row>
    <row r="233" spans="1:7" ht="12.75" customHeight="1" x14ac:dyDescent="0.25">
      <c r="A233" s="115"/>
      <c r="B233" s="11" t="s">
        <v>21</v>
      </c>
      <c r="C233" s="8"/>
      <c r="D233" s="9">
        <f t="shared" si="148"/>
        <v>46.3</v>
      </c>
      <c r="E233" s="9">
        <v>46.3</v>
      </c>
      <c r="F233" s="9"/>
      <c r="G233" s="21"/>
    </row>
    <row r="234" spans="1:7" ht="30.75" customHeight="1" x14ac:dyDescent="0.25">
      <c r="A234" s="115"/>
      <c r="B234" s="64" t="s">
        <v>160</v>
      </c>
      <c r="C234" s="49" t="s">
        <v>25</v>
      </c>
      <c r="D234" s="52">
        <f t="shared" ref="D234" si="153">SUM(D235:D241)</f>
        <v>1113.2</v>
      </c>
      <c r="E234" s="52">
        <f t="shared" ref="E234" si="154">SUM(E235:E241)</f>
        <v>1101.2</v>
      </c>
      <c r="F234" s="52">
        <f t="shared" ref="F234" si="155">SUM(F235:F241)</f>
        <v>894.49999999999989</v>
      </c>
      <c r="G234" s="52">
        <f>SUM(G235:G241)</f>
        <v>12</v>
      </c>
    </row>
    <row r="235" spans="1:7" ht="12.75" customHeight="1" x14ac:dyDescent="0.25">
      <c r="A235" s="114"/>
      <c r="B235" s="59" t="s">
        <v>68</v>
      </c>
      <c r="C235" s="109"/>
      <c r="D235" s="9">
        <f t="shared" ref="D235:D262" si="156">SUM(G235+E235)</f>
        <v>10.8</v>
      </c>
      <c r="E235" s="9">
        <v>10.8</v>
      </c>
      <c r="F235" s="9">
        <v>3.6</v>
      </c>
      <c r="G235" s="9"/>
    </row>
    <row r="236" spans="1:7" ht="12.75" customHeight="1" x14ac:dyDescent="0.25">
      <c r="A236" s="114"/>
      <c r="B236" s="60" t="s">
        <v>73</v>
      </c>
      <c r="C236" s="110"/>
      <c r="D236" s="9">
        <f t="shared" si="156"/>
        <v>7.2</v>
      </c>
      <c r="E236" s="9">
        <v>7.2</v>
      </c>
      <c r="F236" s="9">
        <v>7.1</v>
      </c>
      <c r="G236" s="9"/>
    </row>
    <row r="237" spans="1:7" ht="12.75" customHeight="1" x14ac:dyDescent="0.25">
      <c r="A237" s="114"/>
      <c r="B237" s="60" t="s">
        <v>27</v>
      </c>
      <c r="C237" s="110"/>
      <c r="D237" s="9">
        <f t="shared" si="156"/>
        <v>3</v>
      </c>
      <c r="E237" s="9">
        <v>3</v>
      </c>
      <c r="F237" s="9">
        <v>0.1</v>
      </c>
      <c r="G237" s="9"/>
    </row>
    <row r="238" spans="1:7" ht="12.75" customHeight="1" x14ac:dyDescent="0.25">
      <c r="A238" s="114"/>
      <c r="B238" s="60" t="s">
        <v>28</v>
      </c>
      <c r="C238" s="110"/>
      <c r="D238" s="9">
        <f t="shared" si="156"/>
        <v>599.70000000000005</v>
      </c>
      <c r="E238" s="9">
        <v>599.70000000000005</v>
      </c>
      <c r="F238" s="9">
        <v>581.4</v>
      </c>
      <c r="G238" s="9"/>
    </row>
    <row r="239" spans="1:7" ht="12.75" customHeight="1" x14ac:dyDescent="0.25">
      <c r="A239" s="114"/>
      <c r="B239" s="60" t="s">
        <v>22</v>
      </c>
      <c r="C239" s="110"/>
      <c r="D239" s="9">
        <f t="shared" si="156"/>
        <v>1</v>
      </c>
      <c r="E239" s="9">
        <v>1</v>
      </c>
      <c r="F239" s="9">
        <v>0.9</v>
      </c>
      <c r="G239" s="9"/>
    </row>
    <row r="240" spans="1:7" ht="12.75" customHeight="1" x14ac:dyDescent="0.25">
      <c r="A240" s="114"/>
      <c r="B240" s="60" t="s">
        <v>16</v>
      </c>
      <c r="C240" s="110"/>
      <c r="D240" s="9">
        <f t="shared" si="156"/>
        <v>475.7</v>
      </c>
      <c r="E240" s="9">
        <v>463.7</v>
      </c>
      <c r="F240" s="9">
        <v>301.39999999999998</v>
      </c>
      <c r="G240" s="9">
        <v>12</v>
      </c>
    </row>
    <row r="241" spans="1:7" ht="12.75" customHeight="1" x14ac:dyDescent="0.25">
      <c r="A241" s="114"/>
      <c r="B241" s="61" t="s">
        <v>24</v>
      </c>
      <c r="C241" s="111"/>
      <c r="D241" s="9">
        <f t="shared" si="156"/>
        <v>15.8</v>
      </c>
      <c r="E241" s="9">
        <v>15.8</v>
      </c>
      <c r="F241" s="13"/>
      <c r="G241" s="13"/>
    </row>
    <row r="242" spans="1:7" ht="18" customHeight="1" x14ac:dyDescent="0.25">
      <c r="A242" s="127" t="s">
        <v>80</v>
      </c>
      <c r="B242" s="78" t="s">
        <v>81</v>
      </c>
      <c r="C242" s="72"/>
      <c r="D242" s="67">
        <f t="shared" ref="D242:F242" si="157">SUM(D243+D245+D251)</f>
        <v>1786.6000000000001</v>
      </c>
      <c r="E242" s="67">
        <f t="shared" si="157"/>
        <v>1760.5</v>
      </c>
      <c r="F242" s="67">
        <f t="shared" si="157"/>
        <v>1426.1999999999998</v>
      </c>
      <c r="G242" s="67">
        <f>SUM(G243+G245+G251)</f>
        <v>26.1</v>
      </c>
    </row>
    <row r="243" spans="1:7" ht="15" customHeight="1" x14ac:dyDescent="0.25">
      <c r="A243" s="125"/>
      <c r="B243" s="79" t="s">
        <v>155</v>
      </c>
      <c r="C243" s="45" t="s">
        <v>17</v>
      </c>
      <c r="D243" s="44">
        <f>SUM(D244)</f>
        <v>47.8</v>
      </c>
      <c r="E243" s="44">
        <f>SUM(E244)</f>
        <v>47.8</v>
      </c>
      <c r="F243" s="44">
        <f>SUM(F244)</f>
        <v>0</v>
      </c>
      <c r="G243" s="44">
        <f>SUM(G244)</f>
        <v>0</v>
      </c>
    </row>
    <row r="244" spans="1:7" ht="12.75" customHeight="1" x14ac:dyDescent="0.25">
      <c r="A244" s="125"/>
      <c r="B244" s="80" t="s">
        <v>21</v>
      </c>
      <c r="C244" s="19"/>
      <c r="D244" s="9">
        <f t="shared" si="156"/>
        <v>47.8</v>
      </c>
      <c r="E244" s="9">
        <v>47.8</v>
      </c>
      <c r="F244" s="9"/>
      <c r="G244" s="22"/>
    </row>
    <row r="245" spans="1:7" ht="30.75" customHeight="1" x14ac:dyDescent="0.25">
      <c r="A245" s="125"/>
      <c r="B245" s="81" t="s">
        <v>160</v>
      </c>
      <c r="C245" s="49" t="s">
        <v>25</v>
      </c>
      <c r="D245" s="52">
        <f t="shared" ref="D245:F245" si="158">SUM(D246:D250)</f>
        <v>1737.6000000000001</v>
      </c>
      <c r="E245" s="52">
        <f t="shared" si="158"/>
        <v>1711.5</v>
      </c>
      <c r="F245" s="52">
        <f t="shared" si="158"/>
        <v>1426.1999999999998</v>
      </c>
      <c r="G245" s="52">
        <f>SUM(G246:G250)</f>
        <v>26.1</v>
      </c>
    </row>
    <row r="246" spans="1:7" ht="12.75" customHeight="1" x14ac:dyDescent="0.25">
      <c r="A246" s="125"/>
      <c r="B246" s="82" t="s">
        <v>68</v>
      </c>
      <c r="C246" s="109"/>
      <c r="D246" s="9">
        <f t="shared" si="156"/>
        <v>29.4</v>
      </c>
      <c r="E246" s="9">
        <v>15</v>
      </c>
      <c r="F246" s="9">
        <v>10.199999999999999</v>
      </c>
      <c r="G246" s="9">
        <v>14.4</v>
      </c>
    </row>
    <row r="247" spans="1:7" ht="12.75" customHeight="1" x14ac:dyDescent="0.25">
      <c r="A247" s="125"/>
      <c r="B247" s="83" t="s">
        <v>28</v>
      </c>
      <c r="C247" s="110"/>
      <c r="D247" s="9">
        <f t="shared" si="156"/>
        <v>1141.3</v>
      </c>
      <c r="E247" s="9">
        <v>1141.3</v>
      </c>
      <c r="F247" s="9">
        <v>1105.5999999999999</v>
      </c>
      <c r="G247" s="9"/>
    </row>
    <row r="248" spans="1:7" ht="12.75" customHeight="1" x14ac:dyDescent="0.25">
      <c r="A248" s="125"/>
      <c r="B248" s="83" t="s">
        <v>22</v>
      </c>
      <c r="C248" s="110"/>
      <c r="D248" s="9">
        <f t="shared" si="156"/>
        <v>3.3</v>
      </c>
      <c r="E248" s="9">
        <v>3.3</v>
      </c>
      <c r="F248" s="9">
        <v>3.3</v>
      </c>
      <c r="G248" s="9"/>
    </row>
    <row r="249" spans="1:7" ht="12.75" customHeight="1" x14ac:dyDescent="0.25">
      <c r="A249" s="125"/>
      <c r="B249" s="83" t="s">
        <v>16</v>
      </c>
      <c r="C249" s="110"/>
      <c r="D249" s="9">
        <f t="shared" si="156"/>
        <v>560.20000000000005</v>
      </c>
      <c r="E249" s="9">
        <v>548.5</v>
      </c>
      <c r="F249" s="9">
        <v>307.10000000000002</v>
      </c>
      <c r="G249" s="9">
        <v>11.7</v>
      </c>
    </row>
    <row r="250" spans="1:7" ht="12.75" customHeight="1" x14ac:dyDescent="0.25">
      <c r="A250" s="125"/>
      <c r="B250" s="84" t="s">
        <v>24</v>
      </c>
      <c r="C250" s="111"/>
      <c r="D250" s="9">
        <f t="shared" si="156"/>
        <v>3.4</v>
      </c>
      <c r="E250" s="9">
        <v>3.4</v>
      </c>
      <c r="F250" s="13"/>
      <c r="G250" s="13"/>
    </row>
    <row r="251" spans="1:7" ht="27" x14ac:dyDescent="0.25">
      <c r="A251" s="125"/>
      <c r="B251" s="81" t="s">
        <v>163</v>
      </c>
      <c r="C251" s="45" t="s">
        <v>31</v>
      </c>
      <c r="D251" s="52">
        <f t="shared" ref="D251" si="159">SUM(D252)</f>
        <v>1.2</v>
      </c>
      <c r="E251" s="52">
        <f t="shared" ref="E251" si="160">SUM(E252)</f>
        <v>1.2</v>
      </c>
      <c r="F251" s="52">
        <f t="shared" ref="F251" si="161">SUM(F252)</f>
        <v>0</v>
      </c>
      <c r="G251" s="52">
        <f>SUM(G252)</f>
        <v>0</v>
      </c>
    </row>
    <row r="252" spans="1:7" ht="12.75" customHeight="1" x14ac:dyDescent="0.25">
      <c r="A252" s="126"/>
      <c r="B252" s="31" t="s">
        <v>16</v>
      </c>
      <c r="C252" s="19"/>
      <c r="D252" s="9">
        <f t="shared" ref="D252" si="162">SUM(G252+E252)</f>
        <v>1.2</v>
      </c>
      <c r="E252" s="9">
        <v>1.2</v>
      </c>
      <c r="F252" s="9"/>
      <c r="G252" s="9"/>
    </row>
    <row r="253" spans="1:7" ht="18" customHeight="1" x14ac:dyDescent="0.25">
      <c r="A253" s="107" t="s">
        <v>82</v>
      </c>
      <c r="B253" s="71" t="s">
        <v>83</v>
      </c>
      <c r="C253" s="72"/>
      <c r="D253" s="67">
        <f t="shared" ref="D253" si="163">SUM(G253+E253)</f>
        <v>521.19999999999993</v>
      </c>
      <c r="E253" s="67">
        <f t="shared" ref="E253" si="164">SUM(E254+E256)</f>
        <v>519.69999999999993</v>
      </c>
      <c r="F253" s="67">
        <f t="shared" ref="F253" si="165">SUM(F254+F256)</f>
        <v>451.3</v>
      </c>
      <c r="G253" s="67">
        <f>SUM(G254+G256)</f>
        <v>1.5</v>
      </c>
    </row>
    <row r="254" spans="1:7" ht="15" customHeight="1" x14ac:dyDescent="0.25">
      <c r="A254" s="107"/>
      <c r="B254" s="46" t="s">
        <v>155</v>
      </c>
      <c r="C254" s="45" t="s">
        <v>17</v>
      </c>
      <c r="D254" s="44">
        <f>SUM(D255)</f>
        <v>12.2</v>
      </c>
      <c r="E254" s="44">
        <f>SUM(E255)</f>
        <v>12.2</v>
      </c>
      <c r="F254" s="44">
        <f>SUM(F255)</f>
        <v>0</v>
      </c>
      <c r="G254" s="44">
        <f>SUM(G255)</f>
        <v>0</v>
      </c>
    </row>
    <row r="255" spans="1:7" ht="12.75" customHeight="1" x14ac:dyDescent="0.25">
      <c r="A255" s="107"/>
      <c r="B255" s="11" t="s">
        <v>21</v>
      </c>
      <c r="C255" s="19"/>
      <c r="D255" s="9">
        <f t="shared" si="156"/>
        <v>12.2</v>
      </c>
      <c r="E255" s="9">
        <v>12.2</v>
      </c>
      <c r="F255" s="9"/>
      <c r="G255" s="22"/>
    </row>
    <row r="256" spans="1:7" ht="30.75" customHeight="1" x14ac:dyDescent="0.25">
      <c r="A256" s="107"/>
      <c r="B256" s="64" t="s">
        <v>165</v>
      </c>
      <c r="C256" s="49" t="s">
        <v>25</v>
      </c>
      <c r="D256" s="52">
        <f t="shared" ref="D256" si="166">SUM(D257:D262)</f>
        <v>508.99999999999994</v>
      </c>
      <c r="E256" s="52">
        <f t="shared" ref="E256" si="167">SUM(E257:E262)</f>
        <v>507.49999999999994</v>
      </c>
      <c r="F256" s="52">
        <f t="shared" ref="F256" si="168">SUM(F257:F262)</f>
        <v>451.3</v>
      </c>
      <c r="G256" s="52">
        <f>SUM(G257:G262)</f>
        <v>1.5</v>
      </c>
    </row>
    <row r="257" spans="1:7" ht="12.75" customHeight="1" x14ac:dyDescent="0.25">
      <c r="A257" s="108"/>
      <c r="B257" s="59" t="s">
        <v>68</v>
      </c>
      <c r="C257" s="109"/>
      <c r="D257" s="9">
        <f t="shared" si="156"/>
        <v>5.4</v>
      </c>
      <c r="E257" s="9">
        <v>5.4</v>
      </c>
      <c r="F257" s="9">
        <v>1.9</v>
      </c>
      <c r="G257" s="13"/>
    </row>
    <row r="258" spans="1:7" ht="12.75" customHeight="1" x14ac:dyDescent="0.25">
      <c r="A258" s="108"/>
      <c r="B258" s="60" t="s">
        <v>73</v>
      </c>
      <c r="C258" s="110"/>
      <c r="D258" s="9">
        <f t="shared" ref="D258:D259" si="169">SUM(G258+E258)</f>
        <v>7.2</v>
      </c>
      <c r="E258" s="9">
        <v>7.2</v>
      </c>
      <c r="F258" s="9">
        <v>7.1</v>
      </c>
      <c r="G258" s="13"/>
    </row>
    <row r="259" spans="1:7" ht="12.75" customHeight="1" x14ac:dyDescent="0.25">
      <c r="A259" s="108"/>
      <c r="B259" s="60" t="s">
        <v>27</v>
      </c>
      <c r="C259" s="110"/>
      <c r="D259" s="9">
        <f t="shared" si="169"/>
        <v>5.0999999999999996</v>
      </c>
      <c r="E259" s="9">
        <v>5.0999999999999996</v>
      </c>
      <c r="F259" s="9"/>
      <c r="G259" s="13"/>
    </row>
    <row r="260" spans="1:7" ht="12.75" customHeight="1" x14ac:dyDescent="0.25">
      <c r="A260" s="108"/>
      <c r="B260" s="60" t="s">
        <v>28</v>
      </c>
      <c r="C260" s="110"/>
      <c r="D260" s="9">
        <f t="shared" si="156"/>
        <v>255.7</v>
      </c>
      <c r="E260" s="9">
        <v>255.7</v>
      </c>
      <c r="F260" s="9">
        <v>247.8</v>
      </c>
      <c r="G260" s="13"/>
    </row>
    <row r="261" spans="1:7" ht="12.75" customHeight="1" x14ac:dyDescent="0.25">
      <c r="A261" s="108"/>
      <c r="B261" s="60" t="s">
        <v>16</v>
      </c>
      <c r="C261" s="110"/>
      <c r="D261" s="9">
        <f t="shared" si="156"/>
        <v>230.4</v>
      </c>
      <c r="E261" s="9">
        <v>228.9</v>
      </c>
      <c r="F261" s="9">
        <v>194.5</v>
      </c>
      <c r="G261" s="9">
        <v>1.5</v>
      </c>
    </row>
    <row r="262" spans="1:7" ht="12.75" customHeight="1" x14ac:dyDescent="0.25">
      <c r="A262" s="113"/>
      <c r="B262" s="61" t="s">
        <v>24</v>
      </c>
      <c r="C262" s="111"/>
      <c r="D262" s="9">
        <f t="shared" si="156"/>
        <v>5.2</v>
      </c>
      <c r="E262" s="9">
        <v>5.2</v>
      </c>
      <c r="F262" s="9"/>
      <c r="G262" s="13"/>
    </row>
    <row r="263" spans="1:7" ht="18" customHeight="1" x14ac:dyDescent="0.25">
      <c r="A263" s="122" t="s">
        <v>84</v>
      </c>
      <c r="B263" s="78" t="s">
        <v>85</v>
      </c>
      <c r="C263" s="66"/>
      <c r="D263" s="67">
        <f t="shared" ref="D263" si="170">SUM(G263+E263)</f>
        <v>296.89999999999998</v>
      </c>
      <c r="E263" s="67">
        <f t="shared" ref="E263" si="171">SUM(E264+E266)</f>
        <v>296.89999999999998</v>
      </c>
      <c r="F263" s="67">
        <f t="shared" ref="F263" si="172">SUM(F264+F266)</f>
        <v>248.20000000000002</v>
      </c>
      <c r="G263" s="67">
        <f>SUM(G264+G266)</f>
        <v>0</v>
      </c>
    </row>
    <row r="264" spans="1:7" ht="15" customHeight="1" x14ac:dyDescent="0.25">
      <c r="A264" s="123"/>
      <c r="B264" s="79" t="s">
        <v>155</v>
      </c>
      <c r="C264" s="45" t="s">
        <v>17</v>
      </c>
      <c r="D264" s="44">
        <f>SUM(D265)</f>
        <v>6.2</v>
      </c>
      <c r="E264" s="44">
        <f>SUM(E265)</f>
        <v>6.2</v>
      </c>
      <c r="F264" s="44">
        <f>SUM(F265)</f>
        <v>0</v>
      </c>
      <c r="G264" s="44">
        <f>SUM(G265)</f>
        <v>0</v>
      </c>
    </row>
    <row r="265" spans="1:7" ht="12.75" customHeight="1" x14ac:dyDescent="0.25">
      <c r="A265" s="123"/>
      <c r="B265" s="80" t="s">
        <v>21</v>
      </c>
      <c r="C265" s="8"/>
      <c r="D265" s="9">
        <f t="shared" ref="D265:D351" si="173">SUM(G265+E265)</f>
        <v>6.2</v>
      </c>
      <c r="E265" s="9">
        <v>6.2</v>
      </c>
      <c r="F265" s="9"/>
      <c r="G265" s="22"/>
    </row>
    <row r="266" spans="1:7" ht="30.75" customHeight="1" x14ac:dyDescent="0.25">
      <c r="A266" s="123"/>
      <c r="B266" s="89" t="s">
        <v>160</v>
      </c>
      <c r="C266" s="49" t="s">
        <v>25</v>
      </c>
      <c r="D266" s="52">
        <f>SUM(D267:D270)</f>
        <v>290.7</v>
      </c>
      <c r="E266" s="52">
        <f>SUM(E267:E270)</f>
        <v>290.7</v>
      </c>
      <c r="F266" s="52">
        <f>SUM(F267:F270)</f>
        <v>248.20000000000002</v>
      </c>
      <c r="G266" s="52">
        <f>SUM(G267:G270)</f>
        <v>0</v>
      </c>
    </row>
    <row r="267" spans="1:7" ht="12.75" customHeight="1" x14ac:dyDescent="0.25">
      <c r="A267" s="123"/>
      <c r="B267" s="83" t="s">
        <v>27</v>
      </c>
      <c r="C267" s="110"/>
      <c r="D267" s="9">
        <f t="shared" si="173"/>
        <v>2.1</v>
      </c>
      <c r="E267" s="9">
        <v>2.1</v>
      </c>
      <c r="F267" s="9"/>
      <c r="G267" s="13"/>
    </row>
    <row r="268" spans="1:7" ht="12.75" customHeight="1" x14ac:dyDescent="0.25">
      <c r="A268" s="123"/>
      <c r="B268" s="83" t="s">
        <v>28</v>
      </c>
      <c r="C268" s="110"/>
      <c r="D268" s="9">
        <f t="shared" si="173"/>
        <v>147</v>
      </c>
      <c r="E268" s="9">
        <v>147</v>
      </c>
      <c r="F268" s="9">
        <v>143.30000000000001</v>
      </c>
      <c r="G268" s="13"/>
    </row>
    <row r="269" spans="1:7" ht="12.75" customHeight="1" x14ac:dyDescent="0.25">
      <c r="A269" s="123"/>
      <c r="B269" s="83" t="s">
        <v>16</v>
      </c>
      <c r="C269" s="110"/>
      <c r="D269" s="9">
        <f t="shared" si="173"/>
        <v>140.30000000000001</v>
      </c>
      <c r="E269" s="9">
        <v>140.30000000000001</v>
      </c>
      <c r="F269" s="9">
        <v>104.9</v>
      </c>
      <c r="G269" s="13"/>
    </row>
    <row r="270" spans="1:7" ht="12.75" customHeight="1" x14ac:dyDescent="0.25">
      <c r="A270" s="124"/>
      <c r="B270" s="84" t="s">
        <v>24</v>
      </c>
      <c r="C270" s="111"/>
      <c r="D270" s="9">
        <f t="shared" si="173"/>
        <v>1.3</v>
      </c>
      <c r="E270" s="9">
        <v>1.3</v>
      </c>
      <c r="F270" s="9"/>
      <c r="G270" s="13"/>
    </row>
    <row r="271" spans="1:7" ht="18" customHeight="1" x14ac:dyDescent="0.25">
      <c r="A271" s="125" t="s">
        <v>86</v>
      </c>
      <c r="B271" s="78" t="s">
        <v>87</v>
      </c>
      <c r="C271" s="68"/>
      <c r="D271" s="67">
        <f t="shared" ref="D271:F271" si="174">SUM(D272+D274+D282)</f>
        <v>945.69999999999993</v>
      </c>
      <c r="E271" s="67">
        <f t="shared" si="174"/>
        <v>939.80000000000007</v>
      </c>
      <c r="F271" s="67">
        <f t="shared" si="174"/>
        <v>800.7</v>
      </c>
      <c r="G271" s="67">
        <f>SUM(G272+G274+G282)</f>
        <v>5.8999999999999995</v>
      </c>
    </row>
    <row r="272" spans="1:7" ht="15" customHeight="1" x14ac:dyDescent="0.25">
      <c r="A272" s="125"/>
      <c r="B272" s="79" t="s">
        <v>155</v>
      </c>
      <c r="C272" s="45" t="s">
        <v>17</v>
      </c>
      <c r="D272" s="44">
        <f>SUM(D273)</f>
        <v>31.4</v>
      </c>
      <c r="E272" s="44">
        <f>SUM(E273)</f>
        <v>31.4</v>
      </c>
      <c r="F272" s="44">
        <f>SUM(F273)</f>
        <v>0</v>
      </c>
      <c r="G272" s="44">
        <f>SUM(G273)</f>
        <v>0</v>
      </c>
    </row>
    <row r="273" spans="1:7" ht="12.75" customHeight="1" x14ac:dyDescent="0.25">
      <c r="A273" s="125"/>
      <c r="B273" s="80" t="s">
        <v>21</v>
      </c>
      <c r="C273" s="8"/>
      <c r="D273" s="9">
        <f t="shared" si="173"/>
        <v>31.4</v>
      </c>
      <c r="E273" s="9">
        <v>31.4</v>
      </c>
      <c r="F273" s="9"/>
      <c r="G273" s="21"/>
    </row>
    <row r="274" spans="1:7" ht="30.75" customHeight="1" x14ac:dyDescent="0.25">
      <c r="A274" s="125"/>
      <c r="B274" s="81" t="s">
        <v>165</v>
      </c>
      <c r="C274" s="49" t="s">
        <v>25</v>
      </c>
      <c r="D274" s="52">
        <f t="shared" ref="D274:F274" si="175">SUM(D275:D281)</f>
        <v>913.5</v>
      </c>
      <c r="E274" s="52">
        <f t="shared" si="175"/>
        <v>908.40000000000009</v>
      </c>
      <c r="F274" s="52">
        <f t="shared" si="175"/>
        <v>800.7</v>
      </c>
      <c r="G274" s="52">
        <f>SUM(G275:G281)</f>
        <v>5.0999999999999996</v>
      </c>
    </row>
    <row r="275" spans="1:7" ht="12.75" customHeight="1" x14ac:dyDescent="0.25">
      <c r="A275" s="125"/>
      <c r="B275" s="82" t="s">
        <v>68</v>
      </c>
      <c r="C275" s="109"/>
      <c r="D275" s="9">
        <f t="shared" si="173"/>
        <v>7.5</v>
      </c>
      <c r="E275" s="9">
        <v>7.5</v>
      </c>
      <c r="F275" s="9">
        <v>2.6</v>
      </c>
      <c r="G275" s="9"/>
    </row>
    <row r="276" spans="1:7" ht="12.75" customHeight="1" x14ac:dyDescent="0.25">
      <c r="A276" s="125"/>
      <c r="B276" s="83" t="s">
        <v>73</v>
      </c>
      <c r="C276" s="110"/>
      <c r="D276" s="9">
        <f t="shared" si="173"/>
        <v>7.2</v>
      </c>
      <c r="E276" s="9">
        <v>7.2</v>
      </c>
      <c r="F276" s="9">
        <v>7.1</v>
      </c>
      <c r="G276" s="9"/>
    </row>
    <row r="277" spans="1:7" ht="12.75" customHeight="1" x14ac:dyDescent="0.25">
      <c r="A277" s="125"/>
      <c r="B277" s="83" t="s">
        <v>27</v>
      </c>
      <c r="C277" s="110"/>
      <c r="D277" s="9">
        <f t="shared" si="173"/>
        <v>5.9</v>
      </c>
      <c r="E277" s="9">
        <v>5.9</v>
      </c>
      <c r="F277" s="9">
        <v>0.4</v>
      </c>
      <c r="G277" s="9"/>
    </row>
    <row r="278" spans="1:7" ht="12.75" customHeight="1" x14ac:dyDescent="0.25">
      <c r="A278" s="125"/>
      <c r="B278" s="83" t="s">
        <v>22</v>
      </c>
      <c r="C278" s="110"/>
      <c r="D278" s="9">
        <f t="shared" si="173"/>
        <v>0.1</v>
      </c>
      <c r="E278" s="9">
        <v>0.1</v>
      </c>
      <c r="F278" s="9"/>
      <c r="G278" s="9"/>
    </row>
    <row r="279" spans="1:7" ht="12.75" customHeight="1" x14ac:dyDescent="0.25">
      <c r="A279" s="125"/>
      <c r="B279" s="83" t="s">
        <v>28</v>
      </c>
      <c r="C279" s="110"/>
      <c r="D279" s="9">
        <f t="shared" si="173"/>
        <v>515</v>
      </c>
      <c r="E279" s="9">
        <v>515</v>
      </c>
      <c r="F279" s="9">
        <v>500.7</v>
      </c>
      <c r="G279" s="13"/>
    </row>
    <row r="280" spans="1:7" ht="12.75" customHeight="1" x14ac:dyDescent="0.25">
      <c r="A280" s="125"/>
      <c r="B280" s="83" t="s">
        <v>16</v>
      </c>
      <c r="C280" s="110"/>
      <c r="D280" s="9">
        <f t="shared" si="173"/>
        <v>361.8</v>
      </c>
      <c r="E280" s="9">
        <v>356.7</v>
      </c>
      <c r="F280" s="9">
        <v>289.89999999999998</v>
      </c>
      <c r="G280" s="9">
        <v>5.0999999999999996</v>
      </c>
    </row>
    <row r="281" spans="1:7" ht="12.75" customHeight="1" x14ac:dyDescent="0.25">
      <c r="A281" s="125"/>
      <c r="B281" s="84" t="s">
        <v>24</v>
      </c>
      <c r="C281" s="111"/>
      <c r="D281" s="9">
        <f t="shared" si="173"/>
        <v>16</v>
      </c>
      <c r="E281" s="9">
        <v>16</v>
      </c>
      <c r="F281" s="9"/>
      <c r="G281" s="13"/>
    </row>
    <row r="282" spans="1:7" ht="27" x14ac:dyDescent="0.25">
      <c r="A282" s="125"/>
      <c r="B282" s="81" t="s">
        <v>163</v>
      </c>
      <c r="C282" s="45" t="s">
        <v>31</v>
      </c>
      <c r="D282" s="52">
        <f t="shared" ref="D282" si="176">SUM(D283)</f>
        <v>0.8</v>
      </c>
      <c r="E282" s="52">
        <f t="shared" ref="E282" si="177">SUM(E283)</f>
        <v>0</v>
      </c>
      <c r="F282" s="52">
        <f t="shared" ref="F282" si="178">SUM(F283)</f>
        <v>0</v>
      </c>
      <c r="G282" s="52">
        <f>SUM(G283)</f>
        <v>0.8</v>
      </c>
    </row>
    <row r="283" spans="1:7" ht="12.75" customHeight="1" x14ac:dyDescent="0.25">
      <c r="A283" s="126"/>
      <c r="B283" s="31" t="s">
        <v>16</v>
      </c>
      <c r="C283" s="19"/>
      <c r="D283" s="9">
        <f t="shared" ref="D283" si="179">SUM(G283+E283)</f>
        <v>0.8</v>
      </c>
      <c r="E283" s="9"/>
      <c r="F283" s="9"/>
      <c r="G283" s="9">
        <v>0.8</v>
      </c>
    </row>
    <row r="284" spans="1:7" ht="18" customHeight="1" x14ac:dyDescent="0.25">
      <c r="A284" s="107" t="s">
        <v>88</v>
      </c>
      <c r="B284" s="71" t="s">
        <v>89</v>
      </c>
      <c r="C284" s="68"/>
      <c r="D284" s="67">
        <f t="shared" ref="D284" si="180">SUM(G284+E284)</f>
        <v>695.99999999999989</v>
      </c>
      <c r="E284" s="67">
        <f t="shared" ref="E284" si="181">SUM(E285+E287)</f>
        <v>693.09999999999991</v>
      </c>
      <c r="F284" s="67">
        <f t="shared" ref="F284" si="182">SUM(F285+F287)</f>
        <v>579.70000000000005</v>
      </c>
      <c r="G284" s="67">
        <f>SUM(G285+G287)</f>
        <v>2.9</v>
      </c>
    </row>
    <row r="285" spans="1:7" ht="15" customHeight="1" x14ac:dyDescent="0.25">
      <c r="A285" s="107"/>
      <c r="B285" s="46" t="s">
        <v>155</v>
      </c>
      <c r="C285" s="45" t="s">
        <v>17</v>
      </c>
      <c r="D285" s="44">
        <f>SUM(D286)</f>
        <v>19</v>
      </c>
      <c r="E285" s="44">
        <f>SUM(E286)</f>
        <v>19</v>
      </c>
      <c r="F285" s="44">
        <f>SUM(F286)</f>
        <v>0</v>
      </c>
      <c r="G285" s="44">
        <f>SUM(G286)</f>
        <v>0</v>
      </c>
    </row>
    <row r="286" spans="1:7" ht="12.75" customHeight="1" x14ac:dyDescent="0.25">
      <c r="A286" s="107"/>
      <c r="B286" s="11" t="s">
        <v>21</v>
      </c>
      <c r="C286" s="8"/>
      <c r="D286" s="9">
        <f t="shared" si="173"/>
        <v>19</v>
      </c>
      <c r="E286" s="9">
        <v>19</v>
      </c>
      <c r="F286" s="9"/>
      <c r="G286" s="22"/>
    </row>
    <row r="287" spans="1:7" ht="30.75" customHeight="1" x14ac:dyDescent="0.25">
      <c r="A287" s="107"/>
      <c r="B287" s="64" t="s">
        <v>160</v>
      </c>
      <c r="C287" s="49" t="s">
        <v>25</v>
      </c>
      <c r="D287" s="52">
        <f t="shared" ref="D287:F287" si="183">SUM(D288:D293)</f>
        <v>677</v>
      </c>
      <c r="E287" s="52">
        <f t="shared" si="183"/>
        <v>674.09999999999991</v>
      </c>
      <c r="F287" s="52">
        <f t="shared" si="183"/>
        <v>579.70000000000005</v>
      </c>
      <c r="G287" s="52">
        <f>SUM(G288:G293)</f>
        <v>2.9</v>
      </c>
    </row>
    <row r="288" spans="1:7" ht="12.75" customHeight="1" x14ac:dyDescent="0.25">
      <c r="A288" s="108"/>
      <c r="B288" s="59" t="s">
        <v>68</v>
      </c>
      <c r="C288" s="109"/>
      <c r="D288" s="9">
        <f t="shared" si="173"/>
        <v>4.4000000000000004</v>
      </c>
      <c r="E288" s="9">
        <v>4.4000000000000004</v>
      </c>
      <c r="F288" s="9">
        <v>1.4</v>
      </c>
      <c r="G288" s="13"/>
    </row>
    <row r="289" spans="1:7" ht="12.75" customHeight="1" x14ac:dyDescent="0.25">
      <c r="A289" s="108"/>
      <c r="B289" s="60" t="s">
        <v>73</v>
      </c>
      <c r="C289" s="110"/>
      <c r="D289" s="9">
        <f t="shared" si="173"/>
        <v>7.2</v>
      </c>
      <c r="E289" s="9">
        <v>7.2</v>
      </c>
      <c r="F289" s="9">
        <v>7.1</v>
      </c>
      <c r="G289" s="13"/>
    </row>
    <row r="290" spans="1:7" ht="12.75" customHeight="1" x14ac:dyDescent="0.25">
      <c r="A290" s="108"/>
      <c r="B290" s="60" t="s">
        <v>22</v>
      </c>
      <c r="C290" s="110"/>
      <c r="D290" s="9">
        <f t="shared" si="173"/>
        <v>0.2</v>
      </c>
      <c r="E290" s="9">
        <v>0.2</v>
      </c>
      <c r="F290" s="9"/>
      <c r="G290" s="13"/>
    </row>
    <row r="291" spans="1:7" ht="12.75" customHeight="1" x14ac:dyDescent="0.25">
      <c r="A291" s="108"/>
      <c r="B291" s="60" t="s">
        <v>28</v>
      </c>
      <c r="C291" s="110"/>
      <c r="D291" s="9">
        <f t="shared" si="173"/>
        <v>397.4</v>
      </c>
      <c r="E291" s="9">
        <v>397.4</v>
      </c>
      <c r="F291" s="9">
        <v>387</v>
      </c>
      <c r="G291" s="13"/>
    </row>
    <row r="292" spans="1:7" ht="12.75" customHeight="1" x14ac:dyDescent="0.25">
      <c r="A292" s="108"/>
      <c r="B292" s="60" t="s">
        <v>16</v>
      </c>
      <c r="C292" s="110"/>
      <c r="D292" s="9">
        <f t="shared" si="173"/>
        <v>251.6</v>
      </c>
      <c r="E292" s="9">
        <v>250.1</v>
      </c>
      <c r="F292" s="9">
        <v>184.2</v>
      </c>
      <c r="G292" s="9">
        <v>1.5</v>
      </c>
    </row>
    <row r="293" spans="1:7" ht="12.75" customHeight="1" x14ac:dyDescent="0.25">
      <c r="A293" s="108"/>
      <c r="B293" s="61" t="s">
        <v>24</v>
      </c>
      <c r="C293" s="111"/>
      <c r="D293" s="9">
        <f t="shared" si="173"/>
        <v>16.2</v>
      </c>
      <c r="E293" s="9">
        <v>14.8</v>
      </c>
      <c r="F293" s="9"/>
      <c r="G293" s="9">
        <v>1.4</v>
      </c>
    </row>
    <row r="294" spans="1:7" ht="18" customHeight="1" x14ac:dyDescent="0.25">
      <c r="A294" s="107" t="s">
        <v>90</v>
      </c>
      <c r="B294" s="71" t="s">
        <v>91</v>
      </c>
      <c r="C294" s="68"/>
      <c r="D294" s="67">
        <f t="shared" ref="D294" si="184">SUM(G294+E294)</f>
        <v>377.09999999999997</v>
      </c>
      <c r="E294" s="67">
        <f t="shared" ref="E294" si="185">SUM(E295+E297)</f>
        <v>377.09999999999997</v>
      </c>
      <c r="F294" s="67">
        <f t="shared" ref="F294" si="186">SUM(F295+F297)</f>
        <v>293.89999999999998</v>
      </c>
      <c r="G294" s="67">
        <f>SUM(G295+G297)</f>
        <v>0</v>
      </c>
    </row>
    <row r="295" spans="1:7" ht="15" customHeight="1" x14ac:dyDescent="0.25">
      <c r="A295" s="107"/>
      <c r="B295" s="46" t="s">
        <v>155</v>
      </c>
      <c r="C295" s="45" t="s">
        <v>17</v>
      </c>
      <c r="D295" s="44">
        <f>SUM(D296)</f>
        <v>14.9</v>
      </c>
      <c r="E295" s="44">
        <f>SUM(E296)</f>
        <v>14.9</v>
      </c>
      <c r="F295" s="44">
        <f>SUM(F296)</f>
        <v>0</v>
      </c>
      <c r="G295" s="44">
        <f>SUM(G296)</f>
        <v>0</v>
      </c>
    </row>
    <row r="296" spans="1:7" ht="12.75" customHeight="1" x14ac:dyDescent="0.25">
      <c r="A296" s="107"/>
      <c r="B296" s="11" t="s">
        <v>21</v>
      </c>
      <c r="C296" s="19"/>
      <c r="D296" s="9">
        <f t="shared" si="173"/>
        <v>14.9</v>
      </c>
      <c r="E296" s="9">
        <v>14.9</v>
      </c>
      <c r="F296" s="9"/>
      <c r="G296" s="21"/>
    </row>
    <row r="297" spans="1:7" ht="30.75" customHeight="1" x14ac:dyDescent="0.25">
      <c r="A297" s="107"/>
      <c r="B297" s="64" t="s">
        <v>146</v>
      </c>
      <c r="C297" s="49" t="s">
        <v>25</v>
      </c>
      <c r="D297" s="52">
        <f>SUM(D298:D300)</f>
        <v>362.2</v>
      </c>
      <c r="E297" s="52">
        <f>SUM(E298:E300)</f>
        <v>362.2</v>
      </c>
      <c r="F297" s="52">
        <f>SUM(F298:F300)</f>
        <v>293.89999999999998</v>
      </c>
      <c r="G297" s="52">
        <f>SUM(G298:G300)</f>
        <v>0</v>
      </c>
    </row>
    <row r="298" spans="1:7" ht="12.75" customHeight="1" x14ac:dyDescent="0.25">
      <c r="A298" s="108"/>
      <c r="B298" s="59" t="s">
        <v>68</v>
      </c>
      <c r="C298" s="109"/>
      <c r="D298" s="9">
        <f t="shared" si="173"/>
        <v>0.3</v>
      </c>
      <c r="E298" s="9">
        <v>0.3</v>
      </c>
      <c r="F298" s="9"/>
      <c r="G298" s="9"/>
    </row>
    <row r="299" spans="1:7" ht="12.75" customHeight="1" x14ac:dyDescent="0.25">
      <c r="A299" s="108"/>
      <c r="B299" s="60" t="s">
        <v>28</v>
      </c>
      <c r="C299" s="110"/>
      <c r="D299" s="9">
        <f t="shared" si="173"/>
        <v>192.7</v>
      </c>
      <c r="E299" s="9">
        <v>192.7</v>
      </c>
      <c r="F299" s="9">
        <v>184.5</v>
      </c>
      <c r="G299" s="13"/>
    </row>
    <row r="300" spans="1:7" ht="12.75" customHeight="1" x14ac:dyDescent="0.25">
      <c r="A300" s="108"/>
      <c r="B300" s="60" t="s">
        <v>16</v>
      </c>
      <c r="C300" s="110"/>
      <c r="D300" s="9">
        <f t="shared" si="173"/>
        <v>169.2</v>
      </c>
      <c r="E300" s="9">
        <v>169.2</v>
      </c>
      <c r="F300" s="9">
        <v>109.4</v>
      </c>
      <c r="G300" s="13"/>
    </row>
    <row r="301" spans="1:7" ht="18" customHeight="1" x14ac:dyDescent="0.25">
      <c r="A301" s="108" t="s">
        <v>92</v>
      </c>
      <c r="B301" s="86" t="s">
        <v>93</v>
      </c>
      <c r="C301" s="85"/>
      <c r="D301" s="67">
        <f t="shared" ref="D301" si="187">SUM(G301+E301)</f>
        <v>186.00000000000003</v>
      </c>
      <c r="E301" s="67">
        <f t="shared" ref="E301" si="188">SUM(E302+E304)</f>
        <v>186.00000000000003</v>
      </c>
      <c r="F301" s="67">
        <f t="shared" ref="F301" si="189">SUM(F302+F304)</f>
        <v>149.4</v>
      </c>
      <c r="G301" s="67">
        <f>SUM(G302+G304)</f>
        <v>0</v>
      </c>
    </row>
    <row r="302" spans="1:7" ht="15" customHeight="1" x14ac:dyDescent="0.25">
      <c r="A302" s="107"/>
      <c r="B302" s="46" t="s">
        <v>155</v>
      </c>
      <c r="C302" s="45" t="s">
        <v>17</v>
      </c>
      <c r="D302" s="44">
        <f>SUM(D303)</f>
        <v>1.8</v>
      </c>
      <c r="E302" s="44">
        <f>SUM(E303)</f>
        <v>1.8</v>
      </c>
      <c r="F302" s="44">
        <f>SUM(F303)</f>
        <v>0</v>
      </c>
      <c r="G302" s="44">
        <f>SUM(G303)</f>
        <v>0</v>
      </c>
    </row>
    <row r="303" spans="1:7" ht="12.95" customHeight="1" x14ac:dyDescent="0.25">
      <c r="A303" s="107"/>
      <c r="B303" s="11" t="s">
        <v>21</v>
      </c>
      <c r="C303" s="19"/>
      <c r="D303" s="9">
        <f t="shared" si="173"/>
        <v>1.8</v>
      </c>
      <c r="E303" s="9">
        <v>1.8</v>
      </c>
      <c r="F303" s="9"/>
      <c r="G303" s="22"/>
    </row>
    <row r="304" spans="1:7" ht="30.75" customHeight="1" x14ac:dyDescent="0.25">
      <c r="A304" s="107"/>
      <c r="B304" s="64" t="s">
        <v>165</v>
      </c>
      <c r="C304" s="49" t="s">
        <v>25</v>
      </c>
      <c r="D304" s="52">
        <f t="shared" ref="D304" si="190">SUM(D305:D308)</f>
        <v>184.20000000000002</v>
      </c>
      <c r="E304" s="52">
        <f t="shared" ref="E304" si="191">SUM(E305:E308)</f>
        <v>184.20000000000002</v>
      </c>
      <c r="F304" s="52">
        <f t="shared" ref="F304" si="192">SUM(F305:F308)</f>
        <v>149.4</v>
      </c>
      <c r="G304" s="52">
        <f>SUM(G305:G308)</f>
        <v>0</v>
      </c>
    </row>
    <row r="305" spans="1:7" ht="12.95" customHeight="1" x14ac:dyDescent="0.25">
      <c r="A305" s="108"/>
      <c r="B305" s="59" t="s">
        <v>68</v>
      </c>
      <c r="C305" s="109"/>
      <c r="D305" s="9">
        <f t="shared" si="173"/>
        <v>0.1</v>
      </c>
      <c r="E305" s="9">
        <v>0.1</v>
      </c>
      <c r="F305" s="9"/>
      <c r="G305" s="13"/>
    </row>
    <row r="306" spans="1:7" ht="12.95" customHeight="1" x14ac:dyDescent="0.25">
      <c r="A306" s="108"/>
      <c r="B306" s="60" t="s">
        <v>28</v>
      </c>
      <c r="C306" s="110"/>
      <c r="D306" s="9">
        <f t="shared" si="173"/>
        <v>67.400000000000006</v>
      </c>
      <c r="E306" s="9">
        <v>67.400000000000006</v>
      </c>
      <c r="F306" s="9">
        <v>65.900000000000006</v>
      </c>
      <c r="G306" s="13"/>
    </row>
    <row r="307" spans="1:7" ht="12.95" customHeight="1" x14ac:dyDescent="0.25">
      <c r="A307" s="108"/>
      <c r="B307" s="60" t="s">
        <v>16</v>
      </c>
      <c r="C307" s="110"/>
      <c r="D307" s="9">
        <f t="shared" si="173"/>
        <v>116.3</v>
      </c>
      <c r="E307" s="9">
        <v>116.3</v>
      </c>
      <c r="F307" s="9">
        <v>83.5</v>
      </c>
      <c r="G307" s="13"/>
    </row>
    <row r="308" spans="1:7" ht="12.95" customHeight="1" x14ac:dyDescent="0.25">
      <c r="A308" s="108"/>
      <c r="B308" s="61" t="s">
        <v>24</v>
      </c>
      <c r="C308" s="111"/>
      <c r="D308" s="9">
        <f t="shared" si="173"/>
        <v>0.4</v>
      </c>
      <c r="E308" s="9">
        <v>0.4</v>
      </c>
      <c r="F308" s="9"/>
      <c r="G308" s="13"/>
    </row>
    <row r="309" spans="1:7" ht="18" customHeight="1" x14ac:dyDescent="0.25">
      <c r="A309" s="107" t="s">
        <v>94</v>
      </c>
      <c r="B309" s="71" t="s">
        <v>95</v>
      </c>
      <c r="C309" s="68"/>
      <c r="D309" s="67">
        <f t="shared" ref="D309" si="193">SUM(G309+E309)</f>
        <v>464.4</v>
      </c>
      <c r="E309" s="67">
        <f t="shared" ref="E309" si="194">SUM(E310+E312)</f>
        <v>462.9</v>
      </c>
      <c r="F309" s="67">
        <f t="shared" ref="F309" si="195">SUM(F310+F312)</f>
        <v>380.6</v>
      </c>
      <c r="G309" s="67">
        <f>SUM(G310+G312)</f>
        <v>1.5</v>
      </c>
    </row>
    <row r="310" spans="1:7" ht="15" customHeight="1" x14ac:dyDescent="0.25">
      <c r="A310" s="107"/>
      <c r="B310" s="46" t="s">
        <v>155</v>
      </c>
      <c r="C310" s="45" t="s">
        <v>17</v>
      </c>
      <c r="D310" s="44">
        <f>SUM(D311)</f>
        <v>10.3</v>
      </c>
      <c r="E310" s="44">
        <f>SUM(E311)</f>
        <v>10.3</v>
      </c>
      <c r="F310" s="44">
        <f>SUM(F311)</f>
        <v>0</v>
      </c>
      <c r="G310" s="44">
        <f>SUM(G311)</f>
        <v>0</v>
      </c>
    </row>
    <row r="311" spans="1:7" ht="12.75" customHeight="1" x14ac:dyDescent="0.25">
      <c r="A311" s="107"/>
      <c r="B311" s="11" t="s">
        <v>21</v>
      </c>
      <c r="C311" s="19" t="s">
        <v>17</v>
      </c>
      <c r="D311" s="9">
        <f t="shared" si="173"/>
        <v>10.3</v>
      </c>
      <c r="E311" s="9">
        <v>10.3</v>
      </c>
      <c r="F311" s="9"/>
      <c r="G311" s="21"/>
    </row>
    <row r="312" spans="1:7" ht="30.75" customHeight="1" x14ac:dyDescent="0.25">
      <c r="A312" s="107"/>
      <c r="B312" s="64" t="s">
        <v>160</v>
      </c>
      <c r="C312" s="49" t="s">
        <v>25</v>
      </c>
      <c r="D312" s="52">
        <f t="shared" ref="D312" si="196">SUM(D313:D316)</f>
        <v>454.09999999999997</v>
      </c>
      <c r="E312" s="52">
        <f t="shared" ref="E312" si="197">SUM(E313:E316)</f>
        <v>452.59999999999997</v>
      </c>
      <c r="F312" s="52">
        <f t="shared" ref="F312" si="198">SUM(F313:F316)</f>
        <v>380.6</v>
      </c>
      <c r="G312" s="52">
        <f>SUM(G313:G316)</f>
        <v>1.5</v>
      </c>
    </row>
    <row r="313" spans="1:7" ht="12.75" customHeight="1" x14ac:dyDescent="0.25">
      <c r="A313" s="108"/>
      <c r="B313" s="59" t="s">
        <v>68</v>
      </c>
      <c r="C313" s="109" t="s">
        <v>25</v>
      </c>
      <c r="D313" s="9">
        <f t="shared" si="173"/>
        <v>2.4</v>
      </c>
      <c r="E313" s="9">
        <v>2.4</v>
      </c>
      <c r="F313" s="9">
        <v>0.8</v>
      </c>
      <c r="G313" s="9"/>
    </row>
    <row r="314" spans="1:7" ht="12.75" customHeight="1" x14ac:dyDescent="0.25">
      <c r="A314" s="108"/>
      <c r="B314" s="60" t="s">
        <v>28</v>
      </c>
      <c r="C314" s="110"/>
      <c r="D314" s="9">
        <f t="shared" si="173"/>
        <v>205</v>
      </c>
      <c r="E314" s="9">
        <v>205</v>
      </c>
      <c r="F314" s="9">
        <v>199</v>
      </c>
      <c r="G314" s="13"/>
    </row>
    <row r="315" spans="1:7" ht="12.75" customHeight="1" x14ac:dyDescent="0.25">
      <c r="A315" s="108"/>
      <c r="B315" s="60" t="s">
        <v>16</v>
      </c>
      <c r="C315" s="110"/>
      <c r="D315" s="9">
        <f t="shared" si="173"/>
        <v>226</v>
      </c>
      <c r="E315" s="9">
        <v>224.5</v>
      </c>
      <c r="F315" s="9">
        <v>180.8</v>
      </c>
      <c r="G315" s="9">
        <v>1.5</v>
      </c>
    </row>
    <row r="316" spans="1:7" ht="12.75" customHeight="1" x14ac:dyDescent="0.25">
      <c r="A316" s="108"/>
      <c r="B316" s="61" t="s">
        <v>24</v>
      </c>
      <c r="C316" s="111"/>
      <c r="D316" s="9">
        <f t="shared" si="173"/>
        <v>20.7</v>
      </c>
      <c r="E316" s="9">
        <v>20.7</v>
      </c>
      <c r="F316" s="9"/>
      <c r="G316" s="13"/>
    </row>
    <row r="317" spans="1:7" ht="18" customHeight="1" x14ac:dyDescent="0.25">
      <c r="A317" s="107" t="s">
        <v>96</v>
      </c>
      <c r="B317" s="71" t="s">
        <v>97</v>
      </c>
      <c r="C317" s="68"/>
      <c r="D317" s="67">
        <f t="shared" ref="D317" si="199">SUM(G317+E317)</f>
        <v>775.80000000000007</v>
      </c>
      <c r="E317" s="67">
        <f t="shared" ref="E317" si="200">SUM(E318+E320)</f>
        <v>774.30000000000007</v>
      </c>
      <c r="F317" s="67">
        <f t="shared" ref="F317" si="201">SUM(F318+F320)</f>
        <v>629.79999999999995</v>
      </c>
      <c r="G317" s="67">
        <f>SUM(G318+G320)</f>
        <v>1.5</v>
      </c>
    </row>
    <row r="318" spans="1:7" ht="15" customHeight="1" x14ac:dyDescent="0.25">
      <c r="A318" s="107"/>
      <c r="B318" s="46" t="s">
        <v>155</v>
      </c>
      <c r="C318" s="45" t="s">
        <v>17</v>
      </c>
      <c r="D318" s="44">
        <f>SUM(D319)</f>
        <v>19.5</v>
      </c>
      <c r="E318" s="44">
        <f>SUM(E319)</f>
        <v>19.5</v>
      </c>
      <c r="F318" s="44">
        <f>SUM(F319)</f>
        <v>0</v>
      </c>
      <c r="G318" s="44">
        <f>SUM(G319)</f>
        <v>0</v>
      </c>
    </row>
    <row r="319" spans="1:7" ht="12.75" customHeight="1" x14ac:dyDescent="0.25">
      <c r="A319" s="107"/>
      <c r="B319" s="11" t="s">
        <v>21</v>
      </c>
      <c r="C319" s="19"/>
      <c r="D319" s="9">
        <f t="shared" si="173"/>
        <v>19.5</v>
      </c>
      <c r="E319" s="9">
        <v>19.5</v>
      </c>
      <c r="F319" s="9"/>
      <c r="G319" s="21"/>
    </row>
    <row r="320" spans="1:7" ht="30.75" customHeight="1" x14ac:dyDescent="0.25">
      <c r="A320" s="107"/>
      <c r="B320" s="64" t="s">
        <v>160</v>
      </c>
      <c r="C320" s="49" t="s">
        <v>25</v>
      </c>
      <c r="D320" s="52">
        <f>SUM(D321:D325)</f>
        <v>756.30000000000007</v>
      </c>
      <c r="E320" s="52">
        <f>SUM(E321:E325)</f>
        <v>754.80000000000007</v>
      </c>
      <c r="F320" s="52">
        <f>SUM(F321:F325)</f>
        <v>629.79999999999995</v>
      </c>
      <c r="G320" s="52">
        <f>SUM(G321:G325)</f>
        <v>1.5</v>
      </c>
    </row>
    <row r="321" spans="1:7" ht="12.75" customHeight="1" x14ac:dyDescent="0.25">
      <c r="A321" s="108"/>
      <c r="B321" s="59" t="s">
        <v>68</v>
      </c>
      <c r="C321" s="109"/>
      <c r="D321" s="9">
        <f t="shared" si="173"/>
        <v>3.9</v>
      </c>
      <c r="E321" s="9">
        <v>3.9</v>
      </c>
      <c r="F321" s="9">
        <v>1.3</v>
      </c>
      <c r="G321" s="9"/>
    </row>
    <row r="322" spans="1:7" ht="12.75" customHeight="1" x14ac:dyDescent="0.25">
      <c r="A322" s="108"/>
      <c r="B322" s="60" t="s">
        <v>73</v>
      </c>
      <c r="C322" s="110"/>
      <c r="D322" s="9">
        <f t="shared" si="173"/>
        <v>7.2</v>
      </c>
      <c r="E322" s="9">
        <v>7.2</v>
      </c>
      <c r="F322" s="9">
        <v>7.1</v>
      </c>
      <c r="G322" s="9"/>
    </row>
    <row r="323" spans="1:7" ht="12.75" customHeight="1" x14ac:dyDescent="0.25">
      <c r="A323" s="108"/>
      <c r="B323" s="60" t="s">
        <v>28</v>
      </c>
      <c r="C323" s="110"/>
      <c r="D323" s="9">
        <f t="shared" si="173"/>
        <v>336.5</v>
      </c>
      <c r="E323" s="9">
        <v>336.5</v>
      </c>
      <c r="F323" s="9">
        <v>324.7</v>
      </c>
      <c r="G323" s="13"/>
    </row>
    <row r="324" spans="1:7" ht="12.75" customHeight="1" x14ac:dyDescent="0.25">
      <c r="A324" s="108"/>
      <c r="B324" s="60" t="s">
        <v>16</v>
      </c>
      <c r="C324" s="110"/>
      <c r="D324" s="9">
        <f t="shared" si="173"/>
        <v>353</v>
      </c>
      <c r="E324" s="9">
        <v>351.5</v>
      </c>
      <c r="F324" s="9">
        <v>296.7</v>
      </c>
      <c r="G324" s="9">
        <v>1.5</v>
      </c>
    </row>
    <row r="325" spans="1:7" ht="12.75" customHeight="1" x14ac:dyDescent="0.25">
      <c r="A325" s="108"/>
      <c r="B325" s="61" t="s">
        <v>24</v>
      </c>
      <c r="C325" s="111"/>
      <c r="D325" s="9">
        <f t="shared" si="173"/>
        <v>55.7</v>
      </c>
      <c r="E325" s="9">
        <v>55.7</v>
      </c>
      <c r="F325" s="9"/>
      <c r="G325" s="13"/>
    </row>
    <row r="326" spans="1:7" ht="18" customHeight="1" x14ac:dyDescent="0.25">
      <c r="A326" s="107" t="s">
        <v>98</v>
      </c>
      <c r="B326" s="71" t="s">
        <v>99</v>
      </c>
      <c r="C326" s="68"/>
      <c r="D326" s="67">
        <f t="shared" ref="D326" si="202">SUM(G326+E326)</f>
        <v>423</v>
      </c>
      <c r="E326" s="67">
        <f t="shared" ref="E326" si="203">SUM(E327+E329)</f>
        <v>423</v>
      </c>
      <c r="F326" s="67">
        <f t="shared" ref="F326" si="204">SUM(F327+F329)</f>
        <v>362.2</v>
      </c>
      <c r="G326" s="67">
        <f>SUM(G327+G329)</f>
        <v>0</v>
      </c>
    </row>
    <row r="327" spans="1:7" ht="15" customHeight="1" x14ac:dyDescent="0.25">
      <c r="A327" s="107"/>
      <c r="B327" s="46" t="s">
        <v>155</v>
      </c>
      <c r="C327" s="45" t="s">
        <v>17</v>
      </c>
      <c r="D327" s="44">
        <f>SUM(D328)</f>
        <v>6.3</v>
      </c>
      <c r="E327" s="44">
        <f>SUM(E328)</f>
        <v>6.3</v>
      </c>
      <c r="F327" s="44">
        <f>SUM(F328)</f>
        <v>0</v>
      </c>
      <c r="G327" s="44">
        <f>SUM(G328)</f>
        <v>0</v>
      </c>
    </row>
    <row r="328" spans="1:7" ht="12.75" customHeight="1" x14ac:dyDescent="0.25">
      <c r="A328" s="107"/>
      <c r="B328" s="11" t="s">
        <v>21</v>
      </c>
      <c r="C328" s="19"/>
      <c r="D328" s="9">
        <f t="shared" si="173"/>
        <v>6.3</v>
      </c>
      <c r="E328" s="9">
        <v>6.3</v>
      </c>
      <c r="F328" s="9"/>
      <c r="G328" s="21"/>
    </row>
    <row r="329" spans="1:7" ht="30.75" customHeight="1" x14ac:dyDescent="0.25">
      <c r="A329" s="107"/>
      <c r="B329" s="64" t="s">
        <v>160</v>
      </c>
      <c r="C329" s="49" t="s">
        <v>25</v>
      </c>
      <c r="D329" s="52">
        <f t="shared" ref="D329:F329" si="205">SUM(D330:D333)</f>
        <v>416.7</v>
      </c>
      <c r="E329" s="52">
        <f t="shared" si="205"/>
        <v>416.7</v>
      </c>
      <c r="F329" s="52">
        <f t="shared" si="205"/>
        <v>362.2</v>
      </c>
      <c r="G329" s="52">
        <f>SUM(G330:G333)</f>
        <v>0</v>
      </c>
    </row>
    <row r="330" spans="1:7" ht="12.75" customHeight="1" x14ac:dyDescent="0.25">
      <c r="A330" s="108"/>
      <c r="B330" s="59" t="s">
        <v>73</v>
      </c>
      <c r="C330" s="109"/>
      <c r="D330" s="9">
        <f t="shared" si="173"/>
        <v>3.7</v>
      </c>
      <c r="E330" s="9">
        <v>3.7</v>
      </c>
      <c r="F330" s="9">
        <v>3.6</v>
      </c>
      <c r="G330" s="21"/>
    </row>
    <row r="331" spans="1:7" ht="12.75" customHeight="1" x14ac:dyDescent="0.25">
      <c r="A331" s="108"/>
      <c r="B331" s="60" t="s">
        <v>28</v>
      </c>
      <c r="C331" s="110"/>
      <c r="D331" s="9">
        <f t="shared" si="173"/>
        <v>145.6</v>
      </c>
      <c r="E331" s="9">
        <v>145.6</v>
      </c>
      <c r="F331" s="9">
        <v>140.9</v>
      </c>
      <c r="G331" s="13"/>
    </row>
    <row r="332" spans="1:7" ht="12.75" customHeight="1" x14ac:dyDescent="0.25">
      <c r="A332" s="108"/>
      <c r="B332" s="60" t="s">
        <v>16</v>
      </c>
      <c r="C332" s="110"/>
      <c r="D332" s="9">
        <f t="shared" si="173"/>
        <v>250.9</v>
      </c>
      <c r="E332" s="9">
        <v>250.9</v>
      </c>
      <c r="F332" s="9">
        <v>217.7</v>
      </c>
      <c r="G332" s="13"/>
    </row>
    <row r="333" spans="1:7" ht="12.75" customHeight="1" x14ac:dyDescent="0.25">
      <c r="A333" s="108"/>
      <c r="B333" s="61" t="s">
        <v>24</v>
      </c>
      <c r="C333" s="111"/>
      <c r="D333" s="9">
        <f t="shared" si="173"/>
        <v>16.5</v>
      </c>
      <c r="E333" s="9">
        <v>16.5</v>
      </c>
      <c r="F333" s="9"/>
      <c r="G333" s="13"/>
    </row>
    <row r="334" spans="1:7" ht="18" customHeight="1" x14ac:dyDescent="0.25">
      <c r="A334" s="107" t="s">
        <v>100</v>
      </c>
      <c r="B334" s="71" t="s">
        <v>101</v>
      </c>
      <c r="C334" s="68"/>
      <c r="D334" s="67">
        <f t="shared" ref="D334" si="206">SUM(G334+E334)</f>
        <v>693.60000000000014</v>
      </c>
      <c r="E334" s="67">
        <f>SUM(E335+E337)</f>
        <v>693.60000000000014</v>
      </c>
      <c r="F334" s="67">
        <f>SUM(F335+F337)</f>
        <v>584.4</v>
      </c>
      <c r="G334" s="67">
        <f>SUM(G335+G337)</f>
        <v>0</v>
      </c>
    </row>
    <row r="335" spans="1:7" ht="15" customHeight="1" x14ac:dyDescent="0.25">
      <c r="A335" s="107"/>
      <c r="B335" s="46" t="s">
        <v>155</v>
      </c>
      <c r="C335" s="45" t="s">
        <v>17</v>
      </c>
      <c r="D335" s="44">
        <f>SUM(D336)</f>
        <v>6.1</v>
      </c>
      <c r="E335" s="44">
        <f>SUM(E336)</f>
        <v>6.1</v>
      </c>
      <c r="F335" s="44">
        <f>SUM(F336)</f>
        <v>0</v>
      </c>
      <c r="G335" s="44">
        <f>SUM(G336)</f>
        <v>0</v>
      </c>
    </row>
    <row r="336" spans="1:7" ht="12.75" customHeight="1" x14ac:dyDescent="0.25">
      <c r="A336" s="107"/>
      <c r="B336" s="11" t="s">
        <v>21</v>
      </c>
      <c r="C336" s="19"/>
      <c r="D336" s="9">
        <f t="shared" si="173"/>
        <v>6.1</v>
      </c>
      <c r="E336" s="9">
        <v>6.1</v>
      </c>
      <c r="F336" s="9"/>
      <c r="G336" s="21"/>
    </row>
    <row r="337" spans="1:7" ht="30.75" customHeight="1" x14ac:dyDescent="0.25">
      <c r="A337" s="107"/>
      <c r="B337" s="64" t="s">
        <v>160</v>
      </c>
      <c r="C337" s="49" t="s">
        <v>25</v>
      </c>
      <c r="D337" s="52">
        <f t="shared" ref="D337:F337" si="207">SUM(D338:D342)</f>
        <v>687.50000000000011</v>
      </c>
      <c r="E337" s="52">
        <f t="shared" si="207"/>
        <v>687.50000000000011</v>
      </c>
      <c r="F337" s="52">
        <f t="shared" si="207"/>
        <v>584.4</v>
      </c>
      <c r="G337" s="52">
        <f>SUM(G338:G342)</f>
        <v>0</v>
      </c>
    </row>
    <row r="338" spans="1:7" ht="12.75" customHeight="1" x14ac:dyDescent="0.25">
      <c r="A338" s="108"/>
      <c r="B338" s="59" t="s">
        <v>73</v>
      </c>
      <c r="C338" s="109"/>
      <c r="D338" s="9">
        <f t="shared" si="173"/>
        <v>1.8</v>
      </c>
      <c r="E338" s="9">
        <v>1.8</v>
      </c>
      <c r="F338" s="9">
        <v>1.8</v>
      </c>
      <c r="G338" s="21"/>
    </row>
    <row r="339" spans="1:7" ht="12.75" customHeight="1" x14ac:dyDescent="0.25">
      <c r="A339" s="108"/>
      <c r="B339" s="60" t="s">
        <v>27</v>
      </c>
      <c r="C339" s="110"/>
      <c r="D339" s="9">
        <f t="shared" si="173"/>
        <v>12.5</v>
      </c>
      <c r="E339" s="9">
        <v>12.5</v>
      </c>
      <c r="F339" s="9">
        <v>3.8</v>
      </c>
      <c r="G339" s="21"/>
    </row>
    <row r="340" spans="1:7" ht="12.75" customHeight="1" x14ac:dyDescent="0.25">
      <c r="A340" s="108"/>
      <c r="B340" s="60" t="s">
        <v>28</v>
      </c>
      <c r="C340" s="110"/>
      <c r="D340" s="9">
        <f t="shared" si="173"/>
        <v>221.8</v>
      </c>
      <c r="E340" s="9">
        <v>221.8</v>
      </c>
      <c r="F340" s="9">
        <v>215.1</v>
      </c>
      <c r="G340" s="9"/>
    </row>
    <row r="341" spans="1:7" ht="12.75" customHeight="1" x14ac:dyDescent="0.25">
      <c r="A341" s="108"/>
      <c r="B341" s="60" t="s">
        <v>16</v>
      </c>
      <c r="C341" s="110"/>
      <c r="D341" s="9">
        <f t="shared" si="173"/>
        <v>417.3</v>
      </c>
      <c r="E341" s="9">
        <v>417.3</v>
      </c>
      <c r="F341" s="9">
        <v>363.7</v>
      </c>
      <c r="G341" s="13"/>
    </row>
    <row r="342" spans="1:7" ht="12.75" customHeight="1" x14ac:dyDescent="0.25">
      <c r="A342" s="108"/>
      <c r="B342" s="61" t="s">
        <v>24</v>
      </c>
      <c r="C342" s="111"/>
      <c r="D342" s="9">
        <f t="shared" si="173"/>
        <v>34.1</v>
      </c>
      <c r="E342" s="9">
        <v>34.1</v>
      </c>
      <c r="F342" s="9"/>
      <c r="G342" s="13"/>
    </row>
    <row r="343" spans="1:7" ht="18" customHeight="1" x14ac:dyDescent="0.25">
      <c r="A343" s="107" t="s">
        <v>102</v>
      </c>
      <c r="B343" s="71" t="s">
        <v>103</v>
      </c>
      <c r="C343" s="68"/>
      <c r="D343" s="67">
        <f t="shared" ref="D343" si="208">SUM(G343+E343)</f>
        <v>381.40000000000003</v>
      </c>
      <c r="E343" s="67">
        <f t="shared" ref="E343" si="209">SUM(E344+E346)</f>
        <v>381.40000000000003</v>
      </c>
      <c r="F343" s="67">
        <f t="shared" ref="F343" si="210">SUM(F344+F346)</f>
        <v>327.29999999999995</v>
      </c>
      <c r="G343" s="67">
        <f>SUM(G344+G346)</f>
        <v>0</v>
      </c>
    </row>
    <row r="344" spans="1:7" ht="15" customHeight="1" x14ac:dyDescent="0.25">
      <c r="A344" s="107"/>
      <c r="B344" s="46" t="s">
        <v>155</v>
      </c>
      <c r="C344" s="45" t="s">
        <v>17</v>
      </c>
      <c r="D344" s="44">
        <f>SUM(D345)</f>
        <v>3.2</v>
      </c>
      <c r="E344" s="44">
        <f>SUM(E345)</f>
        <v>3.2</v>
      </c>
      <c r="F344" s="44">
        <f>SUM(F345)</f>
        <v>0</v>
      </c>
      <c r="G344" s="44">
        <f>SUM(G345)</f>
        <v>0</v>
      </c>
    </row>
    <row r="345" spans="1:7" ht="12.75" customHeight="1" x14ac:dyDescent="0.25">
      <c r="A345" s="107"/>
      <c r="B345" s="11" t="s">
        <v>21</v>
      </c>
      <c r="C345" s="19"/>
      <c r="D345" s="9">
        <f t="shared" si="173"/>
        <v>3.2</v>
      </c>
      <c r="E345" s="9">
        <v>3.2</v>
      </c>
      <c r="F345" s="9"/>
      <c r="G345" s="22"/>
    </row>
    <row r="346" spans="1:7" ht="30.75" customHeight="1" x14ac:dyDescent="0.25">
      <c r="A346" s="107"/>
      <c r="B346" s="64" t="s">
        <v>160</v>
      </c>
      <c r="C346" s="49" t="s">
        <v>25</v>
      </c>
      <c r="D346" s="52">
        <f t="shared" ref="D346:F346" si="211">SUM(D347:D351)</f>
        <v>378.20000000000005</v>
      </c>
      <c r="E346" s="52">
        <f t="shared" si="211"/>
        <v>378.20000000000005</v>
      </c>
      <c r="F346" s="52">
        <f t="shared" si="211"/>
        <v>327.29999999999995</v>
      </c>
      <c r="G346" s="52">
        <f>SUM(G347:G351)</f>
        <v>0</v>
      </c>
    </row>
    <row r="347" spans="1:7" ht="12.75" customHeight="1" x14ac:dyDescent="0.25">
      <c r="A347" s="108"/>
      <c r="B347" s="59" t="s">
        <v>73</v>
      </c>
      <c r="C347" s="118"/>
      <c r="D347" s="9">
        <f t="shared" si="173"/>
        <v>7.2</v>
      </c>
      <c r="E347" s="9">
        <v>7.2</v>
      </c>
      <c r="F347" s="9">
        <v>7.1</v>
      </c>
      <c r="G347" s="22"/>
    </row>
    <row r="348" spans="1:7" ht="12.75" customHeight="1" x14ac:dyDescent="0.25">
      <c r="A348" s="108"/>
      <c r="B348" s="60" t="s">
        <v>27</v>
      </c>
      <c r="C348" s="110"/>
      <c r="D348" s="9">
        <f t="shared" si="173"/>
        <v>4.4000000000000004</v>
      </c>
      <c r="E348" s="9">
        <v>4.4000000000000004</v>
      </c>
      <c r="F348" s="9">
        <v>1.4</v>
      </c>
      <c r="G348" s="22"/>
    </row>
    <row r="349" spans="1:7" ht="12.75" customHeight="1" x14ac:dyDescent="0.25">
      <c r="A349" s="108"/>
      <c r="B349" s="60" t="s">
        <v>28</v>
      </c>
      <c r="C349" s="110"/>
      <c r="D349" s="9">
        <f t="shared" si="173"/>
        <v>124</v>
      </c>
      <c r="E349" s="9">
        <v>124</v>
      </c>
      <c r="F349" s="9">
        <v>120.2</v>
      </c>
      <c r="G349" s="13"/>
    </row>
    <row r="350" spans="1:7" ht="12.75" customHeight="1" x14ac:dyDescent="0.25">
      <c r="A350" s="108"/>
      <c r="B350" s="60" t="s">
        <v>16</v>
      </c>
      <c r="C350" s="110"/>
      <c r="D350" s="9">
        <f t="shared" si="173"/>
        <v>230</v>
      </c>
      <c r="E350" s="9">
        <v>230</v>
      </c>
      <c r="F350" s="9">
        <v>198.6</v>
      </c>
      <c r="G350" s="13"/>
    </row>
    <row r="351" spans="1:7" ht="12.75" customHeight="1" x14ac:dyDescent="0.25">
      <c r="A351" s="108"/>
      <c r="B351" s="61" t="s">
        <v>24</v>
      </c>
      <c r="C351" s="111"/>
      <c r="D351" s="9">
        <f t="shared" si="173"/>
        <v>12.6</v>
      </c>
      <c r="E351" s="9">
        <v>12.6</v>
      </c>
      <c r="F351" s="9"/>
      <c r="G351" s="13"/>
    </row>
    <row r="352" spans="1:7" ht="18" customHeight="1" x14ac:dyDescent="0.25">
      <c r="A352" s="107" t="s">
        <v>104</v>
      </c>
      <c r="B352" s="71" t="s">
        <v>105</v>
      </c>
      <c r="C352" s="68"/>
      <c r="D352" s="67">
        <f t="shared" ref="D352" si="212">SUM(G352+E352)</f>
        <v>414.59999999999997</v>
      </c>
      <c r="E352" s="67">
        <f t="shared" ref="E352" si="213">SUM(E353+E355)</f>
        <v>414.59999999999997</v>
      </c>
      <c r="F352" s="67">
        <f t="shared" ref="F352" si="214">SUM(F353+F355)</f>
        <v>345.29999999999995</v>
      </c>
      <c r="G352" s="67">
        <f>SUM(G353+G355)</f>
        <v>0</v>
      </c>
    </row>
    <row r="353" spans="1:7" ht="15" customHeight="1" x14ac:dyDescent="0.25">
      <c r="A353" s="107"/>
      <c r="B353" s="46" t="s">
        <v>155</v>
      </c>
      <c r="C353" s="45" t="s">
        <v>17</v>
      </c>
      <c r="D353" s="44">
        <f>SUM(D354)</f>
        <v>6</v>
      </c>
      <c r="E353" s="44">
        <f>SUM(E354)</f>
        <v>6</v>
      </c>
      <c r="F353" s="44">
        <f>SUM(F354)</f>
        <v>0</v>
      </c>
      <c r="G353" s="44">
        <f>SUM(G354)</f>
        <v>0</v>
      </c>
    </row>
    <row r="354" spans="1:7" ht="12.75" customHeight="1" x14ac:dyDescent="0.25">
      <c r="A354" s="107"/>
      <c r="B354" s="11" t="s">
        <v>21</v>
      </c>
      <c r="C354" s="19"/>
      <c r="D354" s="9">
        <f t="shared" ref="D354:D417" si="215">SUM(G354+E354)</f>
        <v>6</v>
      </c>
      <c r="E354" s="9">
        <v>6</v>
      </c>
      <c r="F354" s="9"/>
      <c r="G354" s="21"/>
    </row>
    <row r="355" spans="1:7" ht="30.75" customHeight="1" x14ac:dyDescent="0.25">
      <c r="A355" s="107"/>
      <c r="B355" s="64" t="s">
        <v>160</v>
      </c>
      <c r="C355" s="49" t="s">
        <v>25</v>
      </c>
      <c r="D355" s="52">
        <f t="shared" ref="D355:F355" si="216">SUM(D356:D358)</f>
        <v>408.59999999999997</v>
      </c>
      <c r="E355" s="52">
        <f t="shared" si="216"/>
        <v>408.59999999999997</v>
      </c>
      <c r="F355" s="52">
        <f t="shared" si="216"/>
        <v>345.29999999999995</v>
      </c>
      <c r="G355" s="52">
        <f>SUM(G356:G358)</f>
        <v>0</v>
      </c>
    </row>
    <row r="356" spans="1:7" ht="12.75" customHeight="1" x14ac:dyDescent="0.25">
      <c r="A356" s="108"/>
      <c r="B356" s="59" t="s">
        <v>28</v>
      </c>
      <c r="C356" s="109"/>
      <c r="D356" s="9">
        <f t="shared" si="215"/>
        <v>147.30000000000001</v>
      </c>
      <c r="E356" s="9">
        <v>147.30000000000001</v>
      </c>
      <c r="F356" s="9">
        <v>142.6</v>
      </c>
      <c r="G356" s="9"/>
    </row>
    <row r="357" spans="1:7" ht="12.75" customHeight="1" x14ac:dyDescent="0.25">
      <c r="A357" s="108"/>
      <c r="B357" s="60" t="s">
        <v>16</v>
      </c>
      <c r="C357" s="110"/>
      <c r="D357" s="9">
        <f t="shared" si="215"/>
        <v>240.1</v>
      </c>
      <c r="E357" s="9">
        <v>240.1</v>
      </c>
      <c r="F357" s="9">
        <v>202.7</v>
      </c>
      <c r="G357" s="13"/>
    </row>
    <row r="358" spans="1:7" ht="12.75" customHeight="1" x14ac:dyDescent="0.25">
      <c r="A358" s="108"/>
      <c r="B358" s="61" t="s">
        <v>24</v>
      </c>
      <c r="C358" s="111"/>
      <c r="D358" s="9">
        <f t="shared" si="215"/>
        <v>21.2</v>
      </c>
      <c r="E358" s="9">
        <v>21.2</v>
      </c>
      <c r="F358" s="9"/>
      <c r="G358" s="13"/>
    </row>
    <row r="359" spans="1:7" ht="18" customHeight="1" x14ac:dyDescent="0.25">
      <c r="A359" s="107" t="s">
        <v>106</v>
      </c>
      <c r="B359" s="71" t="s">
        <v>107</v>
      </c>
      <c r="C359" s="68"/>
      <c r="D359" s="67">
        <f t="shared" ref="D359" si="217">SUM(G359+E359)</f>
        <v>677.2</v>
      </c>
      <c r="E359" s="67">
        <f t="shared" ref="E359" si="218">SUM(E360+E362)</f>
        <v>676.7</v>
      </c>
      <c r="F359" s="67">
        <f t="shared" ref="F359" si="219">SUM(F360+F362)</f>
        <v>539.6</v>
      </c>
      <c r="G359" s="67">
        <f>SUM(G360+G362)</f>
        <v>0.5</v>
      </c>
    </row>
    <row r="360" spans="1:7" ht="15" customHeight="1" x14ac:dyDescent="0.25">
      <c r="A360" s="107"/>
      <c r="B360" s="46" t="s">
        <v>155</v>
      </c>
      <c r="C360" s="45" t="s">
        <v>17</v>
      </c>
      <c r="D360" s="44">
        <f>SUM(D361)</f>
        <v>8.5</v>
      </c>
      <c r="E360" s="44">
        <f>SUM(E361)</f>
        <v>8.5</v>
      </c>
      <c r="F360" s="44">
        <f>SUM(F361)</f>
        <v>0</v>
      </c>
      <c r="G360" s="44">
        <f>SUM(G361)</f>
        <v>0</v>
      </c>
    </row>
    <row r="361" spans="1:7" ht="12.75" customHeight="1" x14ac:dyDescent="0.25">
      <c r="A361" s="107"/>
      <c r="B361" s="11" t="s">
        <v>21</v>
      </c>
      <c r="C361" s="19"/>
      <c r="D361" s="9">
        <f t="shared" si="215"/>
        <v>8.5</v>
      </c>
      <c r="E361" s="9">
        <v>8.5</v>
      </c>
      <c r="F361" s="9"/>
      <c r="G361" s="22"/>
    </row>
    <row r="362" spans="1:7" ht="30.75" customHeight="1" x14ac:dyDescent="0.25">
      <c r="A362" s="107"/>
      <c r="B362" s="64" t="s">
        <v>160</v>
      </c>
      <c r="C362" s="49" t="s">
        <v>25</v>
      </c>
      <c r="D362" s="52">
        <f>SUM(D363:D367)</f>
        <v>668.7</v>
      </c>
      <c r="E362" s="52">
        <f t="shared" ref="E362:F362" si="220">SUM(E363:E367)</f>
        <v>668.2</v>
      </c>
      <c r="F362" s="52">
        <f t="shared" si="220"/>
        <v>539.6</v>
      </c>
      <c r="G362" s="52">
        <f>SUM(G363:G367)</f>
        <v>0.5</v>
      </c>
    </row>
    <row r="363" spans="1:7" ht="12.75" customHeight="1" x14ac:dyDescent="0.25">
      <c r="A363" s="108"/>
      <c r="B363" s="87" t="s">
        <v>27</v>
      </c>
      <c r="C363" s="119"/>
      <c r="D363" s="9">
        <f t="shared" si="215"/>
        <v>3</v>
      </c>
      <c r="E363" s="32">
        <v>3</v>
      </c>
      <c r="F363" s="32">
        <v>0.9</v>
      </c>
      <c r="G363" s="52"/>
    </row>
    <row r="364" spans="1:7" ht="12.75" customHeight="1" x14ac:dyDescent="0.25">
      <c r="A364" s="108"/>
      <c r="B364" s="88" t="s">
        <v>22</v>
      </c>
      <c r="C364" s="120"/>
      <c r="D364" s="9">
        <f t="shared" si="215"/>
        <v>1</v>
      </c>
      <c r="E364" s="32">
        <v>1</v>
      </c>
      <c r="F364" s="32"/>
      <c r="G364" s="52"/>
    </row>
    <row r="365" spans="1:7" ht="12.75" customHeight="1" x14ac:dyDescent="0.25">
      <c r="A365" s="108"/>
      <c r="B365" s="60" t="s">
        <v>28</v>
      </c>
      <c r="C365" s="120"/>
      <c r="D365" s="9">
        <f t="shared" si="215"/>
        <v>274.5</v>
      </c>
      <c r="E365" s="9">
        <v>274.5</v>
      </c>
      <c r="F365" s="9">
        <v>265.60000000000002</v>
      </c>
      <c r="G365" s="13"/>
    </row>
    <row r="366" spans="1:7" ht="12.75" customHeight="1" x14ac:dyDescent="0.25">
      <c r="A366" s="108"/>
      <c r="B366" s="60" t="s">
        <v>16</v>
      </c>
      <c r="C366" s="120"/>
      <c r="D366" s="9">
        <f t="shared" si="215"/>
        <v>335.1</v>
      </c>
      <c r="E366" s="9">
        <v>335.1</v>
      </c>
      <c r="F366" s="9">
        <v>273.10000000000002</v>
      </c>
      <c r="G366" s="13"/>
    </row>
    <row r="367" spans="1:7" ht="12.75" customHeight="1" x14ac:dyDescent="0.25">
      <c r="A367" s="108"/>
      <c r="B367" s="61" t="s">
        <v>24</v>
      </c>
      <c r="C367" s="121"/>
      <c r="D367" s="9">
        <f t="shared" si="215"/>
        <v>55.1</v>
      </c>
      <c r="E367" s="9">
        <v>54.6</v>
      </c>
      <c r="F367" s="9"/>
      <c r="G367" s="9">
        <v>0.5</v>
      </c>
    </row>
    <row r="368" spans="1:7" ht="18" customHeight="1" x14ac:dyDescent="0.25">
      <c r="A368" s="112" t="s">
        <v>108</v>
      </c>
      <c r="B368" s="71" t="s">
        <v>109</v>
      </c>
      <c r="C368" s="68"/>
      <c r="D368" s="67">
        <f t="shared" ref="D368" si="221">SUM(G368+E368)</f>
        <v>232.4</v>
      </c>
      <c r="E368" s="67">
        <f t="shared" ref="E368:F368" si="222">SUM(E369+E372)</f>
        <v>232.4</v>
      </c>
      <c r="F368" s="67">
        <f t="shared" si="222"/>
        <v>143.39999999999998</v>
      </c>
      <c r="G368" s="67">
        <f>SUM(G369+G372)</f>
        <v>0</v>
      </c>
    </row>
    <row r="369" spans="1:7" ht="30.75" customHeight="1" x14ac:dyDescent="0.25">
      <c r="A369" s="115"/>
      <c r="B369" s="64" t="s">
        <v>156</v>
      </c>
      <c r="C369" s="49" t="s">
        <v>25</v>
      </c>
      <c r="D369" s="52">
        <f t="shared" ref="D369:F369" si="223">SUM(D370:D371)</f>
        <v>216.9</v>
      </c>
      <c r="E369" s="52">
        <f t="shared" si="223"/>
        <v>216.9</v>
      </c>
      <c r="F369" s="52">
        <f t="shared" si="223"/>
        <v>139.69999999999999</v>
      </c>
      <c r="G369" s="52">
        <f>SUM(G370:G371)</f>
        <v>0</v>
      </c>
    </row>
    <row r="370" spans="1:7" ht="12.95" customHeight="1" x14ac:dyDescent="0.25">
      <c r="A370" s="114"/>
      <c r="B370" s="59" t="s">
        <v>16</v>
      </c>
      <c r="C370" s="110"/>
      <c r="D370" s="9">
        <f t="shared" si="215"/>
        <v>196.9</v>
      </c>
      <c r="E370" s="9">
        <v>196.9</v>
      </c>
      <c r="F370" s="9">
        <v>139.69999999999999</v>
      </c>
      <c r="G370" s="13"/>
    </row>
    <row r="371" spans="1:7" ht="12.95" customHeight="1" x14ac:dyDescent="0.25">
      <c r="A371" s="114"/>
      <c r="B371" s="61" t="s">
        <v>24</v>
      </c>
      <c r="C371" s="111"/>
      <c r="D371" s="9">
        <f t="shared" si="215"/>
        <v>20</v>
      </c>
      <c r="E371" s="9">
        <v>20</v>
      </c>
      <c r="F371" s="9"/>
      <c r="G371" s="13"/>
    </row>
    <row r="372" spans="1:7" ht="15" customHeight="1" x14ac:dyDescent="0.25">
      <c r="A372" s="115"/>
      <c r="B372" s="46" t="s">
        <v>148</v>
      </c>
      <c r="C372" s="49" t="s">
        <v>30</v>
      </c>
      <c r="D372" s="51">
        <f t="shared" ref="D372:F372" si="224">SUM(D373)</f>
        <v>15.5</v>
      </c>
      <c r="E372" s="51">
        <f t="shared" si="224"/>
        <v>15.5</v>
      </c>
      <c r="F372" s="51">
        <f t="shared" si="224"/>
        <v>3.7</v>
      </c>
      <c r="G372" s="51">
        <f>SUM(G373)</f>
        <v>0</v>
      </c>
    </row>
    <row r="373" spans="1:7" ht="12.95" customHeight="1" x14ac:dyDescent="0.25">
      <c r="A373" s="117"/>
      <c r="B373" s="7" t="s">
        <v>16</v>
      </c>
      <c r="C373" s="24"/>
      <c r="D373" s="9">
        <f t="shared" si="215"/>
        <v>15.5</v>
      </c>
      <c r="E373" s="9">
        <v>15.5</v>
      </c>
      <c r="F373" s="9">
        <v>3.7</v>
      </c>
      <c r="G373" s="13"/>
    </row>
    <row r="374" spans="1:7" ht="18" customHeight="1" x14ac:dyDescent="0.25">
      <c r="A374" s="112" t="s">
        <v>110</v>
      </c>
      <c r="B374" s="65" t="s">
        <v>111</v>
      </c>
      <c r="C374" s="75"/>
      <c r="D374" s="67">
        <f t="shared" si="215"/>
        <v>129.1</v>
      </c>
      <c r="E374" s="67">
        <f t="shared" ref="E374:F374" si="225">SUM(E375)</f>
        <v>129.1</v>
      </c>
      <c r="F374" s="67">
        <f t="shared" si="225"/>
        <v>119.19999999999999</v>
      </c>
      <c r="G374" s="67">
        <f>SUM(G375)</f>
        <v>0</v>
      </c>
    </row>
    <row r="375" spans="1:7" ht="30.75" customHeight="1" x14ac:dyDescent="0.25">
      <c r="A375" s="112"/>
      <c r="B375" s="64" t="s">
        <v>156</v>
      </c>
      <c r="C375" s="49" t="s">
        <v>25</v>
      </c>
      <c r="D375" s="52">
        <f t="shared" ref="D375:F375" si="226">SUM(D376:D377)</f>
        <v>129.1</v>
      </c>
      <c r="E375" s="52">
        <f t="shared" si="226"/>
        <v>129.1</v>
      </c>
      <c r="F375" s="52">
        <f t="shared" si="226"/>
        <v>119.19999999999999</v>
      </c>
      <c r="G375" s="52">
        <f>SUM(G376:G377)</f>
        <v>0</v>
      </c>
    </row>
    <row r="376" spans="1:7" ht="12.75" customHeight="1" x14ac:dyDescent="0.25">
      <c r="A376" s="113"/>
      <c r="B376" s="59" t="s">
        <v>28</v>
      </c>
      <c r="C376" s="109"/>
      <c r="D376" s="9">
        <f t="shared" si="215"/>
        <v>73.8</v>
      </c>
      <c r="E376" s="9">
        <v>73.8</v>
      </c>
      <c r="F376" s="9">
        <v>72.8</v>
      </c>
      <c r="G376" s="13"/>
    </row>
    <row r="377" spans="1:7" ht="12.75" customHeight="1" x14ac:dyDescent="0.25">
      <c r="A377" s="113"/>
      <c r="B377" s="61" t="s">
        <v>16</v>
      </c>
      <c r="C377" s="111"/>
      <c r="D377" s="9">
        <f t="shared" si="215"/>
        <v>55.3</v>
      </c>
      <c r="E377" s="9">
        <v>55.3</v>
      </c>
      <c r="F377" s="9">
        <v>46.4</v>
      </c>
      <c r="G377" s="13"/>
    </row>
    <row r="378" spans="1:7" ht="18" customHeight="1" x14ac:dyDescent="0.25">
      <c r="A378" s="107" t="s">
        <v>112</v>
      </c>
      <c r="B378" s="71" t="s">
        <v>113</v>
      </c>
      <c r="C378" s="75"/>
      <c r="D378" s="67">
        <f t="shared" si="215"/>
        <v>411.8</v>
      </c>
      <c r="E378" s="67">
        <f t="shared" ref="E378:F378" si="227">SUM(E379)</f>
        <v>407.8</v>
      </c>
      <c r="F378" s="67">
        <f t="shared" si="227"/>
        <v>371.4</v>
      </c>
      <c r="G378" s="67">
        <f>SUM(G379)</f>
        <v>4</v>
      </c>
    </row>
    <row r="379" spans="1:7" ht="30.75" customHeight="1" x14ac:dyDescent="0.25">
      <c r="A379" s="107"/>
      <c r="B379" s="64" t="s">
        <v>156</v>
      </c>
      <c r="C379" s="49" t="s">
        <v>25</v>
      </c>
      <c r="D379" s="52">
        <f t="shared" ref="D379:F379" si="228">SUM(D380:D383)</f>
        <v>411.8</v>
      </c>
      <c r="E379" s="52">
        <f t="shared" si="228"/>
        <v>407.8</v>
      </c>
      <c r="F379" s="52">
        <f t="shared" si="228"/>
        <v>371.4</v>
      </c>
      <c r="G379" s="52">
        <f>SUM(G380:G383)</f>
        <v>4</v>
      </c>
    </row>
    <row r="380" spans="1:7" ht="12.75" customHeight="1" x14ac:dyDescent="0.25">
      <c r="A380" s="108"/>
      <c r="B380" s="59" t="s">
        <v>26</v>
      </c>
      <c r="C380" s="109"/>
      <c r="D380" s="9">
        <f t="shared" si="215"/>
        <v>0.1</v>
      </c>
      <c r="E380" s="9">
        <v>0.1</v>
      </c>
      <c r="F380" s="9">
        <v>0.1</v>
      </c>
      <c r="G380" s="9"/>
    </row>
    <row r="381" spans="1:7" ht="12.75" customHeight="1" x14ac:dyDescent="0.25">
      <c r="A381" s="108"/>
      <c r="B381" s="60" t="s">
        <v>28</v>
      </c>
      <c r="C381" s="110"/>
      <c r="D381" s="9">
        <f t="shared" si="215"/>
        <v>56.4</v>
      </c>
      <c r="E381" s="9">
        <v>56.4</v>
      </c>
      <c r="F381" s="9">
        <v>55.6</v>
      </c>
      <c r="G381" s="9"/>
    </row>
    <row r="382" spans="1:7" ht="12.75" customHeight="1" x14ac:dyDescent="0.25">
      <c r="A382" s="108"/>
      <c r="B382" s="60" t="s">
        <v>16</v>
      </c>
      <c r="C382" s="110"/>
      <c r="D382" s="9">
        <f t="shared" si="215"/>
        <v>345.3</v>
      </c>
      <c r="E382" s="9">
        <v>345.3</v>
      </c>
      <c r="F382" s="9">
        <v>315.7</v>
      </c>
      <c r="G382" s="13"/>
    </row>
    <row r="383" spans="1:7" ht="12.75" customHeight="1" x14ac:dyDescent="0.25">
      <c r="A383" s="108"/>
      <c r="B383" s="61" t="s">
        <v>24</v>
      </c>
      <c r="C383" s="111"/>
      <c r="D383" s="9">
        <f t="shared" si="215"/>
        <v>10</v>
      </c>
      <c r="E383" s="9">
        <v>6</v>
      </c>
      <c r="F383" s="9"/>
      <c r="G383" s="9">
        <v>4</v>
      </c>
    </row>
    <row r="384" spans="1:7" ht="18" customHeight="1" x14ac:dyDescent="0.25">
      <c r="A384" s="107" t="s">
        <v>114</v>
      </c>
      <c r="B384" s="71" t="s">
        <v>115</v>
      </c>
      <c r="C384" s="66"/>
      <c r="D384" s="67">
        <f t="shared" si="215"/>
        <v>1033.1000000000001</v>
      </c>
      <c r="E384" s="67">
        <f t="shared" ref="E384:F384" si="229">SUM(E385+E387)</f>
        <v>991.90000000000009</v>
      </c>
      <c r="F384" s="67">
        <f t="shared" si="229"/>
        <v>857.1</v>
      </c>
      <c r="G384" s="67">
        <f>SUM(G385+G387)</f>
        <v>41.2</v>
      </c>
    </row>
    <row r="385" spans="1:7" ht="30.75" customHeight="1" x14ac:dyDescent="0.25">
      <c r="A385" s="107"/>
      <c r="B385" s="64" t="s">
        <v>156</v>
      </c>
      <c r="C385" s="49" t="s">
        <v>25</v>
      </c>
      <c r="D385" s="52">
        <f t="shared" ref="D385:F385" si="230">SUM(D386)</f>
        <v>0.7</v>
      </c>
      <c r="E385" s="52">
        <f t="shared" si="230"/>
        <v>0.7</v>
      </c>
      <c r="F385" s="52">
        <f t="shared" si="230"/>
        <v>0</v>
      </c>
      <c r="G385" s="52">
        <f>SUM(G386)</f>
        <v>0</v>
      </c>
    </row>
    <row r="386" spans="1:7" ht="12.75" customHeight="1" x14ac:dyDescent="0.25">
      <c r="A386" s="107"/>
      <c r="B386" s="7" t="s">
        <v>26</v>
      </c>
      <c r="C386" s="23"/>
      <c r="D386" s="9">
        <f t="shared" si="215"/>
        <v>0.7</v>
      </c>
      <c r="E386" s="9">
        <v>0.7</v>
      </c>
      <c r="F386" s="9"/>
      <c r="G386" s="9"/>
    </row>
    <row r="387" spans="1:7" ht="15" customHeight="1" x14ac:dyDescent="0.25">
      <c r="A387" s="107"/>
      <c r="B387" s="46" t="s">
        <v>148</v>
      </c>
      <c r="C387" s="49" t="s">
        <v>30</v>
      </c>
      <c r="D387" s="51">
        <f t="shared" ref="D387:F387" si="231">SUM(D388:D392)</f>
        <v>1032.3999999999999</v>
      </c>
      <c r="E387" s="51">
        <f t="shared" si="231"/>
        <v>991.2</v>
      </c>
      <c r="F387" s="51">
        <f t="shared" si="231"/>
        <v>857.1</v>
      </c>
      <c r="G387" s="51">
        <f>SUM(G388:G392)</f>
        <v>41.2</v>
      </c>
    </row>
    <row r="388" spans="1:7" ht="12.75" customHeight="1" x14ac:dyDescent="0.25">
      <c r="A388" s="108"/>
      <c r="B388" s="59" t="s">
        <v>27</v>
      </c>
      <c r="C388" s="109"/>
      <c r="D388" s="9">
        <f t="shared" si="215"/>
        <v>41.2</v>
      </c>
      <c r="E388" s="9"/>
      <c r="F388" s="9"/>
      <c r="G388" s="9">
        <v>41.2</v>
      </c>
    </row>
    <row r="389" spans="1:7" ht="12.75" customHeight="1" x14ac:dyDescent="0.25">
      <c r="A389" s="108"/>
      <c r="B389" s="60" t="s">
        <v>73</v>
      </c>
      <c r="C389" s="110"/>
      <c r="D389" s="9">
        <f t="shared" si="215"/>
        <v>13.6</v>
      </c>
      <c r="E389" s="9">
        <v>13.6</v>
      </c>
      <c r="F389" s="9">
        <v>13.6</v>
      </c>
      <c r="G389" s="9"/>
    </row>
    <row r="390" spans="1:7" ht="12.75" customHeight="1" x14ac:dyDescent="0.25">
      <c r="A390" s="108"/>
      <c r="B390" s="60" t="s">
        <v>22</v>
      </c>
      <c r="C390" s="110"/>
      <c r="D390" s="9">
        <f t="shared" si="215"/>
        <v>0.4</v>
      </c>
      <c r="E390" s="9">
        <v>0.4</v>
      </c>
      <c r="F390" s="9"/>
      <c r="G390" s="9"/>
    </row>
    <row r="391" spans="1:7" ht="12.75" customHeight="1" x14ac:dyDescent="0.25">
      <c r="A391" s="108"/>
      <c r="B391" s="60" t="s">
        <v>16</v>
      </c>
      <c r="C391" s="110"/>
      <c r="D391" s="9">
        <f t="shared" si="215"/>
        <v>975.1</v>
      </c>
      <c r="E391" s="9">
        <v>975.1</v>
      </c>
      <c r="F391" s="9">
        <v>843.5</v>
      </c>
      <c r="G391" s="9"/>
    </row>
    <row r="392" spans="1:7" ht="12.75" customHeight="1" x14ac:dyDescent="0.25">
      <c r="A392" s="108"/>
      <c r="B392" s="61" t="s">
        <v>24</v>
      </c>
      <c r="C392" s="111"/>
      <c r="D392" s="9">
        <f t="shared" si="215"/>
        <v>2.1</v>
      </c>
      <c r="E392" s="9">
        <v>2.1</v>
      </c>
      <c r="F392" s="9"/>
      <c r="G392" s="13"/>
    </row>
    <row r="393" spans="1:7" ht="18" customHeight="1" x14ac:dyDescent="0.25">
      <c r="A393" s="112" t="s">
        <v>116</v>
      </c>
      <c r="B393" s="71" t="s">
        <v>117</v>
      </c>
      <c r="C393" s="66"/>
      <c r="D393" s="67">
        <f t="shared" si="215"/>
        <v>224</v>
      </c>
      <c r="E393" s="67">
        <f t="shared" ref="E393:F393" si="232">SUM(E394+E398)</f>
        <v>138.4</v>
      </c>
      <c r="F393" s="67">
        <f t="shared" si="232"/>
        <v>100.3</v>
      </c>
      <c r="G393" s="67">
        <f>SUM(G394+G398)</f>
        <v>85.6</v>
      </c>
    </row>
    <row r="394" spans="1:7" ht="15" customHeight="1" x14ac:dyDescent="0.25">
      <c r="A394" s="115"/>
      <c r="B394" s="46" t="s">
        <v>157</v>
      </c>
      <c r="C394" s="49" t="s">
        <v>30</v>
      </c>
      <c r="D394" s="51">
        <f t="shared" ref="D394:F394" si="233">SUM(D395:D397)</f>
        <v>138.4</v>
      </c>
      <c r="E394" s="51">
        <f t="shared" si="233"/>
        <v>138.4</v>
      </c>
      <c r="F394" s="51">
        <f t="shared" si="233"/>
        <v>100.3</v>
      </c>
      <c r="G394" s="51">
        <f>SUM(G395:G397)</f>
        <v>0</v>
      </c>
    </row>
    <row r="395" spans="1:7" ht="12.75" customHeight="1" x14ac:dyDescent="0.25">
      <c r="A395" s="114"/>
      <c r="B395" s="59" t="s">
        <v>73</v>
      </c>
      <c r="C395" s="109"/>
      <c r="D395" s="9">
        <f t="shared" si="215"/>
        <v>1.7</v>
      </c>
      <c r="E395" s="9">
        <v>1.7</v>
      </c>
      <c r="F395" s="9">
        <v>1.7</v>
      </c>
      <c r="G395" s="9"/>
    </row>
    <row r="396" spans="1:7" ht="12.75" customHeight="1" x14ac:dyDescent="0.25">
      <c r="A396" s="114"/>
      <c r="B396" s="60" t="s">
        <v>16</v>
      </c>
      <c r="C396" s="110"/>
      <c r="D396" s="9">
        <f t="shared" si="215"/>
        <v>133.30000000000001</v>
      </c>
      <c r="E396" s="9">
        <v>133.30000000000001</v>
      </c>
      <c r="F396" s="9">
        <v>98.6</v>
      </c>
      <c r="G396" s="13"/>
    </row>
    <row r="397" spans="1:7" ht="12.75" customHeight="1" x14ac:dyDescent="0.25">
      <c r="A397" s="114"/>
      <c r="B397" s="61" t="s">
        <v>24</v>
      </c>
      <c r="C397" s="111"/>
      <c r="D397" s="9">
        <f t="shared" si="215"/>
        <v>3.4</v>
      </c>
      <c r="E397" s="9">
        <v>3.4</v>
      </c>
      <c r="F397" s="9"/>
      <c r="G397" s="13"/>
    </row>
    <row r="398" spans="1:7" ht="15" customHeight="1" x14ac:dyDescent="0.25">
      <c r="A398" s="115"/>
      <c r="B398" s="64" t="s">
        <v>153</v>
      </c>
      <c r="C398" s="70" t="s">
        <v>38</v>
      </c>
      <c r="D398" s="52">
        <f t="shared" ref="D398:F398" si="234">SUM(D399:D401)</f>
        <v>85.6</v>
      </c>
      <c r="E398" s="52">
        <f t="shared" si="234"/>
        <v>0</v>
      </c>
      <c r="F398" s="52">
        <f t="shared" si="234"/>
        <v>0</v>
      </c>
      <c r="G398" s="52">
        <f>SUM(G399:G401)</f>
        <v>85.6</v>
      </c>
    </row>
    <row r="399" spans="1:7" ht="12.75" customHeight="1" x14ac:dyDescent="0.25">
      <c r="A399" s="114"/>
      <c r="B399" s="59" t="s">
        <v>20</v>
      </c>
      <c r="C399" s="109"/>
      <c r="D399" s="9">
        <f t="shared" si="215"/>
        <v>65</v>
      </c>
      <c r="E399" s="9"/>
      <c r="F399" s="9"/>
      <c r="G399" s="9">
        <v>65</v>
      </c>
    </row>
    <row r="400" spans="1:7" ht="12.75" customHeight="1" x14ac:dyDescent="0.25">
      <c r="A400" s="114"/>
      <c r="B400" s="60" t="s">
        <v>29</v>
      </c>
      <c r="C400" s="110"/>
      <c r="D400" s="9">
        <f t="shared" ref="D400" si="235">SUM(G400+E400)</f>
        <v>11.5</v>
      </c>
      <c r="E400" s="9"/>
      <c r="F400" s="9"/>
      <c r="G400" s="9">
        <v>11.5</v>
      </c>
    </row>
    <row r="401" spans="1:7" ht="12.75" customHeight="1" x14ac:dyDescent="0.25">
      <c r="A401" s="116"/>
      <c r="B401" s="61" t="s">
        <v>16</v>
      </c>
      <c r="C401" s="111"/>
      <c r="D401" s="9">
        <f t="shared" si="215"/>
        <v>9.1</v>
      </c>
      <c r="E401" s="9"/>
      <c r="F401" s="9"/>
      <c r="G401" s="9">
        <v>9.1</v>
      </c>
    </row>
    <row r="402" spans="1:7" ht="18" customHeight="1" x14ac:dyDescent="0.25">
      <c r="A402" s="107" t="s">
        <v>118</v>
      </c>
      <c r="B402" s="71" t="s">
        <v>119</v>
      </c>
      <c r="C402" s="66"/>
      <c r="D402" s="67">
        <f t="shared" si="215"/>
        <v>227.20000000000002</v>
      </c>
      <c r="E402" s="67">
        <f t="shared" ref="E402:F402" si="236">SUM(E403)</f>
        <v>218.9</v>
      </c>
      <c r="F402" s="67">
        <f t="shared" si="236"/>
        <v>125.89999999999999</v>
      </c>
      <c r="G402" s="67">
        <f>SUM(G403)</f>
        <v>8.3000000000000007</v>
      </c>
    </row>
    <row r="403" spans="1:7" ht="15" customHeight="1" x14ac:dyDescent="0.25">
      <c r="A403" s="107"/>
      <c r="B403" s="46" t="s">
        <v>157</v>
      </c>
      <c r="C403" s="49" t="s">
        <v>30</v>
      </c>
      <c r="D403" s="51">
        <f t="shared" ref="D403" si="237">SUM(D404:D406)</f>
        <v>227.20000000000002</v>
      </c>
      <c r="E403" s="51">
        <f t="shared" ref="E403" si="238">SUM(E404:E406)</f>
        <v>218.9</v>
      </c>
      <c r="F403" s="51">
        <f t="shared" ref="F403" si="239">SUM(F404:F406)</f>
        <v>125.89999999999999</v>
      </c>
      <c r="G403" s="51">
        <f>SUM(G404:G406)</f>
        <v>8.3000000000000007</v>
      </c>
    </row>
    <row r="404" spans="1:7" ht="12.75" customHeight="1" x14ac:dyDescent="0.25">
      <c r="A404" s="108"/>
      <c r="B404" s="59" t="s">
        <v>73</v>
      </c>
      <c r="C404" s="109"/>
      <c r="D404" s="9">
        <f t="shared" si="215"/>
        <v>1.8</v>
      </c>
      <c r="E404" s="9">
        <v>1.8</v>
      </c>
      <c r="F404" s="9">
        <v>1.8</v>
      </c>
      <c r="G404" s="15"/>
    </row>
    <row r="405" spans="1:7" ht="12.75" customHeight="1" x14ac:dyDescent="0.25">
      <c r="A405" s="108"/>
      <c r="B405" s="60" t="s">
        <v>16</v>
      </c>
      <c r="C405" s="110"/>
      <c r="D405" s="9">
        <f t="shared" si="215"/>
        <v>222.4</v>
      </c>
      <c r="E405" s="9">
        <v>214.1</v>
      </c>
      <c r="F405" s="9">
        <v>124.1</v>
      </c>
      <c r="G405" s="9">
        <v>8.3000000000000007</v>
      </c>
    </row>
    <row r="406" spans="1:7" ht="12.75" customHeight="1" x14ac:dyDescent="0.25">
      <c r="A406" s="108"/>
      <c r="B406" s="61" t="s">
        <v>24</v>
      </c>
      <c r="C406" s="111"/>
      <c r="D406" s="9">
        <f t="shared" si="215"/>
        <v>3</v>
      </c>
      <c r="E406" s="9">
        <v>3</v>
      </c>
      <c r="F406" s="9"/>
      <c r="G406" s="13"/>
    </row>
    <row r="407" spans="1:7" ht="18" customHeight="1" x14ac:dyDescent="0.25">
      <c r="A407" s="107" t="s">
        <v>120</v>
      </c>
      <c r="B407" s="71" t="s">
        <v>121</v>
      </c>
      <c r="C407" s="72"/>
      <c r="D407" s="67">
        <f t="shared" si="215"/>
        <v>156.9</v>
      </c>
      <c r="E407" s="67">
        <f t="shared" ref="E407:F407" si="240">SUM(E408+E410)</f>
        <v>156.9</v>
      </c>
      <c r="F407" s="67">
        <f t="shared" si="240"/>
        <v>125.3</v>
      </c>
      <c r="G407" s="67">
        <f>SUM(G408+G410)</f>
        <v>0</v>
      </c>
    </row>
    <row r="408" spans="1:7" ht="30.75" customHeight="1" x14ac:dyDescent="0.25">
      <c r="A408" s="107"/>
      <c r="B408" s="64" t="s">
        <v>156</v>
      </c>
      <c r="C408" s="49" t="s">
        <v>25</v>
      </c>
      <c r="D408" s="52">
        <f t="shared" ref="D408" si="241">SUM(D409)</f>
        <v>1.1000000000000001</v>
      </c>
      <c r="E408" s="52">
        <f t="shared" ref="E408" si="242">SUM(E409)</f>
        <v>1.1000000000000001</v>
      </c>
      <c r="F408" s="52">
        <f t="shared" ref="F408" si="243">SUM(F409)</f>
        <v>0</v>
      </c>
      <c r="G408" s="52">
        <f>SUM(G409)</f>
        <v>0</v>
      </c>
    </row>
    <row r="409" spans="1:7" ht="12.75" customHeight="1" x14ac:dyDescent="0.25">
      <c r="A409" s="107"/>
      <c r="B409" s="7" t="s">
        <v>26</v>
      </c>
      <c r="C409" s="23"/>
      <c r="D409" s="9">
        <f t="shared" si="215"/>
        <v>1.1000000000000001</v>
      </c>
      <c r="E409" s="9">
        <v>1.1000000000000001</v>
      </c>
      <c r="F409" s="9"/>
      <c r="G409" s="13"/>
    </row>
    <row r="410" spans="1:7" ht="15" customHeight="1" x14ac:dyDescent="0.25">
      <c r="A410" s="107"/>
      <c r="B410" s="46" t="s">
        <v>148</v>
      </c>
      <c r="C410" s="49" t="s">
        <v>30</v>
      </c>
      <c r="D410" s="51">
        <f t="shared" ref="D410" si="244">SUM(D411:D413)</f>
        <v>155.80000000000001</v>
      </c>
      <c r="E410" s="51">
        <f t="shared" ref="E410" si="245">SUM(E411:E413)</f>
        <v>155.80000000000001</v>
      </c>
      <c r="F410" s="51">
        <f t="shared" ref="F410" si="246">SUM(F411:F413)</f>
        <v>125.3</v>
      </c>
      <c r="G410" s="51">
        <f>SUM(G411:G413)</f>
        <v>0</v>
      </c>
    </row>
    <row r="411" spans="1:7" ht="12.75" customHeight="1" x14ac:dyDescent="0.25">
      <c r="A411" s="108"/>
      <c r="B411" s="59" t="s">
        <v>73</v>
      </c>
      <c r="C411" s="109"/>
      <c r="D411" s="9">
        <f t="shared" si="215"/>
        <v>1.8</v>
      </c>
      <c r="E411" s="9">
        <v>1.8</v>
      </c>
      <c r="F411" s="9">
        <v>1.8</v>
      </c>
      <c r="G411" s="13"/>
    </row>
    <row r="412" spans="1:7" ht="12.75" customHeight="1" x14ac:dyDescent="0.25">
      <c r="A412" s="108"/>
      <c r="B412" s="60" t="s">
        <v>16</v>
      </c>
      <c r="C412" s="110"/>
      <c r="D412" s="9">
        <f t="shared" si="215"/>
        <v>152.6</v>
      </c>
      <c r="E412" s="9">
        <v>152.6</v>
      </c>
      <c r="F412" s="9">
        <v>123.5</v>
      </c>
      <c r="G412" s="13"/>
    </row>
    <row r="413" spans="1:7" ht="12.75" customHeight="1" x14ac:dyDescent="0.25">
      <c r="A413" s="108"/>
      <c r="B413" s="61" t="s">
        <v>24</v>
      </c>
      <c r="C413" s="111"/>
      <c r="D413" s="9">
        <f t="shared" si="215"/>
        <v>1.4</v>
      </c>
      <c r="E413" s="9">
        <v>1.4</v>
      </c>
      <c r="F413" s="9"/>
      <c r="G413" s="13"/>
    </row>
    <row r="414" spans="1:7" ht="18" customHeight="1" x14ac:dyDescent="0.25">
      <c r="A414" s="107" t="s">
        <v>122</v>
      </c>
      <c r="B414" s="71" t="s">
        <v>123</v>
      </c>
      <c r="C414" s="66"/>
      <c r="D414" s="67">
        <f t="shared" ref="D414" si="247">SUM(G414+E414)</f>
        <v>241.5</v>
      </c>
      <c r="E414" s="67">
        <f t="shared" ref="E414" si="248">SUM(E415)</f>
        <v>241.5</v>
      </c>
      <c r="F414" s="67">
        <f t="shared" ref="F414" si="249">SUM(F415)</f>
        <v>191.7</v>
      </c>
      <c r="G414" s="67">
        <f>SUM(G415)</f>
        <v>0</v>
      </c>
    </row>
    <row r="415" spans="1:7" ht="15" customHeight="1" x14ac:dyDescent="0.25">
      <c r="A415" s="107"/>
      <c r="B415" s="46" t="s">
        <v>157</v>
      </c>
      <c r="C415" s="49" t="s">
        <v>30</v>
      </c>
      <c r="D415" s="51">
        <f t="shared" ref="D415" si="250">SUM(D416:D418)</f>
        <v>241.5</v>
      </c>
      <c r="E415" s="51">
        <f t="shared" ref="E415" si="251">SUM(E416:E418)</f>
        <v>241.5</v>
      </c>
      <c r="F415" s="51">
        <f t="shared" ref="F415" si="252">SUM(F416:F418)</f>
        <v>191.7</v>
      </c>
      <c r="G415" s="51">
        <f>SUM(G416:G418)</f>
        <v>0</v>
      </c>
    </row>
    <row r="416" spans="1:7" ht="12.75" customHeight="1" x14ac:dyDescent="0.25">
      <c r="A416" s="108"/>
      <c r="B416" s="59" t="s">
        <v>73</v>
      </c>
      <c r="C416" s="109"/>
      <c r="D416" s="9">
        <f t="shared" si="215"/>
        <v>2.5</v>
      </c>
      <c r="E416" s="9">
        <v>2.5</v>
      </c>
      <c r="F416" s="9">
        <v>2.5</v>
      </c>
      <c r="G416" s="9"/>
    </row>
    <row r="417" spans="1:7" ht="12.75" customHeight="1" x14ac:dyDescent="0.25">
      <c r="A417" s="108"/>
      <c r="B417" s="60" t="s">
        <v>16</v>
      </c>
      <c r="C417" s="110"/>
      <c r="D417" s="9">
        <f t="shared" si="215"/>
        <v>233.7</v>
      </c>
      <c r="E417" s="9">
        <v>233.7</v>
      </c>
      <c r="F417" s="9">
        <v>189.2</v>
      </c>
      <c r="G417" s="9"/>
    </row>
    <row r="418" spans="1:7" ht="12.75" customHeight="1" x14ac:dyDescent="0.25">
      <c r="A418" s="108"/>
      <c r="B418" s="61" t="s">
        <v>24</v>
      </c>
      <c r="C418" s="111"/>
      <c r="D418" s="9">
        <f t="shared" ref="D418:D490" si="253">SUM(G418+E418)</f>
        <v>5.3</v>
      </c>
      <c r="E418" s="9">
        <v>5.3</v>
      </c>
      <c r="F418" s="9"/>
      <c r="G418" s="13"/>
    </row>
    <row r="419" spans="1:7" ht="18" customHeight="1" x14ac:dyDescent="0.25">
      <c r="A419" s="107" t="s">
        <v>124</v>
      </c>
      <c r="B419" s="71" t="s">
        <v>125</v>
      </c>
      <c r="C419" s="72"/>
      <c r="D419" s="67">
        <f t="shared" ref="D419" si="254">SUM(G419+E419)</f>
        <v>158.29999999999998</v>
      </c>
      <c r="E419" s="67">
        <f t="shared" ref="E419" si="255">SUM(E420+E422)</f>
        <v>158.29999999999998</v>
      </c>
      <c r="F419" s="67">
        <f t="shared" ref="F419" si="256">SUM(F420+F422)</f>
        <v>120</v>
      </c>
      <c r="G419" s="67">
        <f>SUM(G420+G422)</f>
        <v>0</v>
      </c>
    </row>
    <row r="420" spans="1:7" ht="30.75" customHeight="1" x14ac:dyDescent="0.25">
      <c r="A420" s="107"/>
      <c r="B420" s="64" t="s">
        <v>156</v>
      </c>
      <c r="C420" s="49" t="s">
        <v>25</v>
      </c>
      <c r="D420" s="52">
        <f t="shared" ref="D420" si="257">SUM(D421)</f>
        <v>0.1</v>
      </c>
      <c r="E420" s="52">
        <f t="shared" ref="E420" si="258">SUM(E421)</f>
        <v>0.1</v>
      </c>
      <c r="F420" s="52">
        <f t="shared" ref="F420" si="259">SUM(F421)</f>
        <v>0</v>
      </c>
      <c r="G420" s="52">
        <f>SUM(G421)</f>
        <v>0</v>
      </c>
    </row>
    <row r="421" spans="1:7" ht="12.75" customHeight="1" x14ac:dyDescent="0.25">
      <c r="A421" s="107"/>
      <c r="B421" s="7" t="s">
        <v>26</v>
      </c>
      <c r="C421" s="23"/>
      <c r="D421" s="9">
        <f t="shared" si="253"/>
        <v>0.1</v>
      </c>
      <c r="E421" s="9">
        <v>0.1</v>
      </c>
      <c r="F421" s="9"/>
      <c r="G421" s="13"/>
    </row>
    <row r="422" spans="1:7" ht="15" customHeight="1" x14ac:dyDescent="0.25">
      <c r="A422" s="107"/>
      <c r="B422" s="46" t="s">
        <v>148</v>
      </c>
      <c r="C422" s="49" t="s">
        <v>30</v>
      </c>
      <c r="D422" s="51">
        <f t="shared" ref="D422" si="260">SUM(D423:D425)</f>
        <v>158.19999999999999</v>
      </c>
      <c r="E422" s="51">
        <f t="shared" ref="E422" si="261">SUM(E423:E425)</f>
        <v>158.19999999999999</v>
      </c>
      <c r="F422" s="51">
        <f t="shared" ref="F422" si="262">SUM(F423:F425)</f>
        <v>120</v>
      </c>
      <c r="G422" s="51">
        <f>SUM(G423:G425)</f>
        <v>0</v>
      </c>
    </row>
    <row r="423" spans="1:7" ht="12.75" customHeight="1" x14ac:dyDescent="0.25">
      <c r="A423" s="108"/>
      <c r="B423" s="59" t="s">
        <v>73</v>
      </c>
      <c r="C423" s="109"/>
      <c r="D423" s="9">
        <f t="shared" si="253"/>
        <v>1.7</v>
      </c>
      <c r="E423" s="9">
        <v>1.7</v>
      </c>
      <c r="F423" s="9">
        <v>1.7</v>
      </c>
      <c r="G423" s="13"/>
    </row>
    <row r="424" spans="1:7" ht="12.75" customHeight="1" x14ac:dyDescent="0.25">
      <c r="A424" s="108"/>
      <c r="B424" s="60" t="s">
        <v>16</v>
      </c>
      <c r="C424" s="110"/>
      <c r="D424" s="9">
        <f t="shared" si="253"/>
        <v>156.5</v>
      </c>
      <c r="E424" s="9">
        <v>156.5</v>
      </c>
      <c r="F424" s="9">
        <v>118.3</v>
      </c>
      <c r="G424" s="13"/>
    </row>
    <row r="425" spans="1:7" ht="12.75" customHeight="1" x14ac:dyDescent="0.25">
      <c r="A425" s="108"/>
      <c r="B425" s="61" t="s">
        <v>24</v>
      </c>
      <c r="C425" s="111"/>
      <c r="D425" s="9">
        <f t="shared" si="253"/>
        <v>0</v>
      </c>
      <c r="E425" s="9"/>
      <c r="F425" s="9"/>
      <c r="G425" s="13"/>
    </row>
    <row r="426" spans="1:7" ht="18" customHeight="1" x14ac:dyDescent="0.25">
      <c r="A426" s="113" t="s">
        <v>126</v>
      </c>
      <c r="B426" s="71" t="s">
        <v>127</v>
      </c>
      <c r="C426" s="72"/>
      <c r="D426" s="67">
        <f t="shared" ref="D426" si="263">SUM(G426+E426)</f>
        <v>172.39999999999998</v>
      </c>
      <c r="E426" s="67">
        <f t="shared" ref="E426:F426" si="264">SUM(E427+E429)</f>
        <v>172.39999999999998</v>
      </c>
      <c r="F426" s="67">
        <f t="shared" si="264"/>
        <v>131.19999999999999</v>
      </c>
      <c r="G426" s="67">
        <f>SUM(G427+G429)</f>
        <v>0</v>
      </c>
    </row>
    <row r="427" spans="1:7" ht="30.75" customHeight="1" x14ac:dyDescent="0.25">
      <c r="A427" s="114"/>
      <c r="B427" s="64" t="s">
        <v>156</v>
      </c>
      <c r="C427" s="49" t="s">
        <v>25</v>
      </c>
      <c r="D427" s="52">
        <f t="shared" ref="D427" si="265">SUM(D428)</f>
        <v>0.6</v>
      </c>
      <c r="E427" s="52">
        <f t="shared" ref="E427" si="266">SUM(E428)</f>
        <v>0.6</v>
      </c>
      <c r="F427" s="52">
        <f t="shared" ref="F427" si="267">SUM(F428)</f>
        <v>0</v>
      </c>
      <c r="G427" s="52">
        <f>SUM(G428)</f>
        <v>0</v>
      </c>
    </row>
    <row r="428" spans="1:7" ht="12.75" customHeight="1" x14ac:dyDescent="0.25">
      <c r="A428" s="114"/>
      <c r="B428" s="7" t="s">
        <v>26</v>
      </c>
      <c r="C428" s="23"/>
      <c r="D428" s="9">
        <f t="shared" si="253"/>
        <v>0.6</v>
      </c>
      <c r="E428" s="9">
        <v>0.6</v>
      </c>
      <c r="F428" s="9"/>
      <c r="G428" s="13"/>
    </row>
    <row r="429" spans="1:7" ht="15" customHeight="1" x14ac:dyDescent="0.25">
      <c r="A429" s="114"/>
      <c r="B429" s="46" t="s">
        <v>148</v>
      </c>
      <c r="C429" s="49" t="s">
        <v>30</v>
      </c>
      <c r="D429" s="51">
        <f t="shared" ref="D429" si="268">SUM(D430:D432)</f>
        <v>171.79999999999998</v>
      </c>
      <c r="E429" s="51">
        <f t="shared" ref="E429" si="269">SUM(E430:E432)</f>
        <v>171.79999999999998</v>
      </c>
      <c r="F429" s="51">
        <f t="shared" ref="F429" si="270">SUM(F430:F432)</f>
        <v>131.19999999999999</v>
      </c>
      <c r="G429" s="51">
        <f>SUM(G430:G432)</f>
        <v>0</v>
      </c>
    </row>
    <row r="430" spans="1:7" ht="12.75" customHeight="1" x14ac:dyDescent="0.25">
      <c r="A430" s="114"/>
      <c r="B430" s="59" t="s">
        <v>73</v>
      </c>
      <c r="C430" s="109"/>
      <c r="D430" s="9">
        <f t="shared" si="253"/>
        <v>1.7</v>
      </c>
      <c r="E430" s="9">
        <v>1.7</v>
      </c>
      <c r="F430" s="9">
        <v>1.7</v>
      </c>
      <c r="G430" s="9"/>
    </row>
    <row r="431" spans="1:7" ht="12.75" customHeight="1" x14ac:dyDescent="0.25">
      <c r="A431" s="114"/>
      <c r="B431" s="60" t="s">
        <v>16</v>
      </c>
      <c r="C431" s="110"/>
      <c r="D431" s="9">
        <f t="shared" si="253"/>
        <v>166.6</v>
      </c>
      <c r="E431" s="9">
        <v>166.6</v>
      </c>
      <c r="F431" s="9">
        <v>129.5</v>
      </c>
      <c r="G431" s="9"/>
    </row>
    <row r="432" spans="1:7" ht="12.75" customHeight="1" x14ac:dyDescent="0.25">
      <c r="A432" s="114"/>
      <c r="B432" s="61" t="s">
        <v>24</v>
      </c>
      <c r="C432" s="111"/>
      <c r="D432" s="9">
        <f t="shared" si="253"/>
        <v>3.5</v>
      </c>
      <c r="E432" s="9">
        <v>3.5</v>
      </c>
      <c r="F432" s="9"/>
      <c r="G432" s="13"/>
    </row>
    <row r="433" spans="1:7" ht="18" customHeight="1" x14ac:dyDescent="0.25">
      <c r="A433" s="107" t="s">
        <v>128</v>
      </c>
      <c r="B433" s="71" t="s">
        <v>129</v>
      </c>
      <c r="C433" s="72"/>
      <c r="D433" s="67">
        <f t="shared" si="253"/>
        <v>129</v>
      </c>
      <c r="E433" s="67">
        <f t="shared" ref="E433:F433" si="271">SUM(E434)</f>
        <v>129</v>
      </c>
      <c r="F433" s="67">
        <f t="shared" si="271"/>
        <v>88.899999999999991</v>
      </c>
      <c r="G433" s="67">
        <f>SUM(G434)</f>
        <v>0</v>
      </c>
    </row>
    <row r="434" spans="1:7" ht="15" customHeight="1" x14ac:dyDescent="0.25">
      <c r="A434" s="107"/>
      <c r="B434" s="46" t="s">
        <v>157</v>
      </c>
      <c r="C434" s="49" t="s">
        <v>30</v>
      </c>
      <c r="D434" s="51">
        <f t="shared" ref="D434" si="272">SUM(D435:D437)</f>
        <v>129</v>
      </c>
      <c r="E434" s="51">
        <f t="shared" ref="E434" si="273">SUM(E435:E437)</f>
        <v>129</v>
      </c>
      <c r="F434" s="51">
        <f t="shared" ref="F434" si="274">SUM(F435:F437)</f>
        <v>88.899999999999991</v>
      </c>
      <c r="G434" s="51">
        <f>SUM(G435:G437)</f>
        <v>0</v>
      </c>
    </row>
    <row r="435" spans="1:7" ht="12.75" customHeight="1" x14ac:dyDescent="0.25">
      <c r="A435" s="108"/>
      <c r="B435" s="59" t="s">
        <v>73</v>
      </c>
      <c r="C435" s="109"/>
      <c r="D435" s="9">
        <f t="shared" si="253"/>
        <v>1.3</v>
      </c>
      <c r="E435" s="9">
        <v>1.3</v>
      </c>
      <c r="F435" s="9">
        <v>1.3</v>
      </c>
      <c r="G435" s="14"/>
    </row>
    <row r="436" spans="1:7" ht="12.75" customHeight="1" x14ac:dyDescent="0.25">
      <c r="A436" s="108"/>
      <c r="B436" s="60" t="s">
        <v>16</v>
      </c>
      <c r="C436" s="110"/>
      <c r="D436" s="9">
        <f t="shared" si="253"/>
        <v>127.3</v>
      </c>
      <c r="E436" s="9">
        <v>127.3</v>
      </c>
      <c r="F436" s="9">
        <v>87.6</v>
      </c>
      <c r="G436" s="9"/>
    </row>
    <row r="437" spans="1:7" ht="12.75" customHeight="1" x14ac:dyDescent="0.25">
      <c r="A437" s="108"/>
      <c r="B437" s="61" t="s">
        <v>24</v>
      </c>
      <c r="C437" s="111"/>
      <c r="D437" s="9">
        <f t="shared" si="253"/>
        <v>0.4</v>
      </c>
      <c r="E437" s="9">
        <v>0.4</v>
      </c>
      <c r="F437" s="9"/>
      <c r="G437" s="13"/>
    </row>
    <row r="438" spans="1:7" ht="18" customHeight="1" x14ac:dyDescent="0.25">
      <c r="A438" s="107" t="s">
        <v>130</v>
      </c>
      <c r="B438" s="71" t="s">
        <v>131</v>
      </c>
      <c r="C438" s="72"/>
      <c r="D438" s="67">
        <f t="shared" si="253"/>
        <v>153.90000000000003</v>
      </c>
      <c r="E438" s="67">
        <f t="shared" ref="E438:F438" si="275">SUM(E439+E441)</f>
        <v>153.90000000000003</v>
      </c>
      <c r="F438" s="67">
        <f t="shared" si="275"/>
        <v>122.80000000000001</v>
      </c>
      <c r="G438" s="67">
        <f>SUM(G439+G441)</f>
        <v>0</v>
      </c>
    </row>
    <row r="439" spans="1:7" ht="30.75" customHeight="1" x14ac:dyDescent="0.25">
      <c r="A439" s="107"/>
      <c r="B439" s="64" t="s">
        <v>156</v>
      </c>
      <c r="C439" s="49" t="s">
        <v>25</v>
      </c>
      <c r="D439" s="52">
        <f t="shared" ref="D439" si="276">SUM(D440)</f>
        <v>0.8</v>
      </c>
      <c r="E439" s="52">
        <f t="shared" ref="E439" si="277">SUM(E440)</f>
        <v>0.8</v>
      </c>
      <c r="F439" s="52">
        <f t="shared" ref="F439" si="278">SUM(F440)</f>
        <v>0</v>
      </c>
      <c r="G439" s="52">
        <f>SUM(G440)</f>
        <v>0</v>
      </c>
    </row>
    <row r="440" spans="1:7" ht="12.75" customHeight="1" x14ac:dyDescent="0.25">
      <c r="A440" s="107"/>
      <c r="B440" s="7" t="s">
        <v>26</v>
      </c>
      <c r="C440" s="23"/>
      <c r="D440" s="9">
        <f t="shared" si="253"/>
        <v>0.8</v>
      </c>
      <c r="E440" s="9">
        <v>0.8</v>
      </c>
      <c r="F440" s="9"/>
      <c r="G440" s="9"/>
    </row>
    <row r="441" spans="1:7" ht="15.75" customHeight="1" x14ac:dyDescent="0.25">
      <c r="A441" s="107"/>
      <c r="B441" s="73" t="s">
        <v>166</v>
      </c>
      <c r="C441" s="49" t="s">
        <v>30</v>
      </c>
      <c r="D441" s="51">
        <f t="shared" ref="D441" si="279">SUM(D442:D444)</f>
        <v>153.10000000000002</v>
      </c>
      <c r="E441" s="51">
        <f t="shared" ref="E441" si="280">SUM(E442:E444)</f>
        <v>153.10000000000002</v>
      </c>
      <c r="F441" s="51">
        <f t="shared" ref="F441" si="281">SUM(F442:F444)</f>
        <v>122.80000000000001</v>
      </c>
      <c r="G441" s="51">
        <f>SUM(G442:G444)</f>
        <v>0</v>
      </c>
    </row>
    <row r="442" spans="1:7" ht="12.75" customHeight="1" x14ac:dyDescent="0.25">
      <c r="A442" s="108"/>
      <c r="B442" s="59" t="s">
        <v>73</v>
      </c>
      <c r="C442" s="109"/>
      <c r="D442" s="9">
        <f t="shared" si="253"/>
        <v>1.4</v>
      </c>
      <c r="E442" s="9">
        <v>1.4</v>
      </c>
      <c r="F442" s="9">
        <v>1.4</v>
      </c>
      <c r="G442" s="13"/>
    </row>
    <row r="443" spans="1:7" ht="12.75" customHeight="1" x14ac:dyDescent="0.25">
      <c r="A443" s="108"/>
      <c r="B443" s="60" t="s">
        <v>16</v>
      </c>
      <c r="C443" s="110"/>
      <c r="D443" s="9">
        <f t="shared" si="253"/>
        <v>149.30000000000001</v>
      </c>
      <c r="E443" s="9">
        <v>149.30000000000001</v>
      </c>
      <c r="F443" s="9">
        <v>121.4</v>
      </c>
      <c r="G443" s="13"/>
    </row>
    <row r="444" spans="1:7" ht="12.75" customHeight="1" x14ac:dyDescent="0.25">
      <c r="A444" s="108"/>
      <c r="B444" s="61" t="s">
        <v>24</v>
      </c>
      <c r="C444" s="111"/>
      <c r="D444" s="9">
        <f t="shared" si="253"/>
        <v>2.4</v>
      </c>
      <c r="E444" s="9">
        <v>2.4</v>
      </c>
      <c r="F444" s="9"/>
      <c r="G444" s="13"/>
    </row>
    <row r="445" spans="1:7" ht="18" customHeight="1" x14ac:dyDescent="0.25">
      <c r="A445" s="107" t="s">
        <v>132</v>
      </c>
      <c r="B445" s="71" t="s">
        <v>133</v>
      </c>
      <c r="C445" s="72"/>
      <c r="D445" s="67">
        <f t="shared" si="253"/>
        <v>144</v>
      </c>
      <c r="E445" s="67">
        <f t="shared" ref="E445:F445" si="282">SUM(E446+E448)</f>
        <v>144</v>
      </c>
      <c r="F445" s="67">
        <f t="shared" si="282"/>
        <v>116.80000000000001</v>
      </c>
      <c r="G445" s="67">
        <f>SUM(G446+G448)</f>
        <v>0</v>
      </c>
    </row>
    <row r="446" spans="1:7" ht="30.75" customHeight="1" x14ac:dyDescent="0.25">
      <c r="A446" s="107"/>
      <c r="B446" s="64" t="s">
        <v>156</v>
      </c>
      <c r="C446" s="49" t="s">
        <v>25</v>
      </c>
      <c r="D446" s="52">
        <f t="shared" ref="D446" si="283">SUM(D447)</f>
        <v>1.2</v>
      </c>
      <c r="E446" s="52">
        <f t="shared" ref="E446" si="284">SUM(E447)</f>
        <v>1.2</v>
      </c>
      <c r="F446" s="52">
        <f t="shared" ref="F446" si="285">SUM(F447)</f>
        <v>0</v>
      </c>
      <c r="G446" s="52">
        <f>SUM(G447)</f>
        <v>0</v>
      </c>
    </row>
    <row r="447" spans="1:7" ht="12.75" customHeight="1" x14ac:dyDescent="0.25">
      <c r="A447" s="107"/>
      <c r="B447" s="7" t="s">
        <v>26</v>
      </c>
      <c r="C447" s="23"/>
      <c r="D447" s="9">
        <f>SUM(G447+E447)</f>
        <v>1.2</v>
      </c>
      <c r="E447" s="9">
        <v>1.2</v>
      </c>
      <c r="F447" s="9"/>
      <c r="G447" s="14"/>
    </row>
    <row r="448" spans="1:7" ht="15" customHeight="1" x14ac:dyDescent="0.25">
      <c r="A448" s="107"/>
      <c r="B448" s="73" t="s">
        <v>148</v>
      </c>
      <c r="C448" s="49" t="s">
        <v>30</v>
      </c>
      <c r="D448" s="51">
        <f t="shared" ref="D448" si="286">SUM(D449:D451)</f>
        <v>142.80000000000001</v>
      </c>
      <c r="E448" s="51">
        <f t="shared" ref="E448" si="287">SUM(E449:E451)</f>
        <v>142.80000000000001</v>
      </c>
      <c r="F448" s="51">
        <f t="shared" ref="F448" si="288">SUM(F449:F451)</f>
        <v>116.80000000000001</v>
      </c>
      <c r="G448" s="51">
        <f>SUM(G449:G451)</f>
        <v>0</v>
      </c>
    </row>
    <row r="449" spans="1:7" ht="12.75" customHeight="1" x14ac:dyDescent="0.25">
      <c r="A449" s="108"/>
      <c r="B449" s="59" t="s">
        <v>73</v>
      </c>
      <c r="C449" s="109"/>
      <c r="D449" s="9">
        <f t="shared" si="253"/>
        <v>1.4</v>
      </c>
      <c r="E449" s="9">
        <v>1.4</v>
      </c>
      <c r="F449" s="9">
        <v>1.4</v>
      </c>
      <c r="G449" s="9"/>
    </row>
    <row r="450" spans="1:7" ht="12.75" customHeight="1" x14ac:dyDescent="0.25">
      <c r="A450" s="108"/>
      <c r="B450" s="60" t="s">
        <v>16</v>
      </c>
      <c r="C450" s="110"/>
      <c r="D450" s="9">
        <f t="shared" si="253"/>
        <v>140.30000000000001</v>
      </c>
      <c r="E450" s="9">
        <v>140.30000000000001</v>
      </c>
      <c r="F450" s="9">
        <v>115.4</v>
      </c>
      <c r="G450" s="9"/>
    </row>
    <row r="451" spans="1:7" ht="12.75" customHeight="1" x14ac:dyDescent="0.25">
      <c r="A451" s="108"/>
      <c r="B451" s="61" t="s">
        <v>24</v>
      </c>
      <c r="C451" s="111"/>
      <c r="D451" s="9">
        <f t="shared" si="253"/>
        <v>1.1000000000000001</v>
      </c>
      <c r="E451" s="9">
        <v>1.1000000000000001</v>
      </c>
      <c r="F451" s="9"/>
      <c r="G451" s="13"/>
    </row>
    <row r="452" spans="1:7" ht="18" customHeight="1" x14ac:dyDescent="0.25">
      <c r="A452" s="107" t="s">
        <v>134</v>
      </c>
      <c r="B452" s="71" t="s">
        <v>135</v>
      </c>
      <c r="C452" s="72"/>
      <c r="D452" s="67">
        <f t="shared" ref="D452" si="289">SUM(G452+E452)</f>
        <v>155.30000000000001</v>
      </c>
      <c r="E452" s="67">
        <f t="shared" ref="E452" si="290">SUM(E453+E455)</f>
        <v>150.80000000000001</v>
      </c>
      <c r="F452" s="67">
        <f t="shared" ref="F452" si="291">SUM(F453+F455)</f>
        <v>98.4</v>
      </c>
      <c r="G452" s="67">
        <f>SUM(G453+G455)</f>
        <v>4.5</v>
      </c>
    </row>
    <row r="453" spans="1:7" ht="30.75" customHeight="1" x14ac:dyDescent="0.25">
      <c r="A453" s="107"/>
      <c r="B453" s="64" t="s">
        <v>156</v>
      </c>
      <c r="C453" s="49" t="s">
        <v>25</v>
      </c>
      <c r="D453" s="52">
        <f t="shared" ref="D453" si="292">SUM(D454)</f>
        <v>0.5</v>
      </c>
      <c r="E453" s="52">
        <f t="shared" ref="E453" si="293">SUM(E454)</f>
        <v>0.5</v>
      </c>
      <c r="F453" s="52">
        <f t="shared" ref="F453" si="294">SUM(F454)</f>
        <v>0</v>
      </c>
      <c r="G453" s="52">
        <f>SUM(G454)</f>
        <v>0</v>
      </c>
    </row>
    <row r="454" spans="1:7" ht="12.75" customHeight="1" x14ac:dyDescent="0.25">
      <c r="A454" s="107"/>
      <c r="B454" s="7" t="s">
        <v>26</v>
      </c>
      <c r="C454" s="23"/>
      <c r="D454" s="9">
        <f t="shared" si="253"/>
        <v>0.5</v>
      </c>
      <c r="E454" s="9">
        <v>0.5</v>
      </c>
      <c r="F454" s="9"/>
      <c r="G454" s="9"/>
    </row>
    <row r="455" spans="1:7" ht="15" customHeight="1" x14ac:dyDescent="0.25">
      <c r="A455" s="107"/>
      <c r="B455" s="73" t="s">
        <v>148</v>
      </c>
      <c r="C455" s="49" t="s">
        <v>30</v>
      </c>
      <c r="D455" s="51">
        <f t="shared" ref="D455" si="295">SUM(D456:D458)</f>
        <v>154.80000000000001</v>
      </c>
      <c r="E455" s="51">
        <f t="shared" ref="E455" si="296">SUM(E456:E458)</f>
        <v>150.30000000000001</v>
      </c>
      <c r="F455" s="51">
        <f t="shared" ref="F455" si="297">SUM(F456:F458)</f>
        <v>98.4</v>
      </c>
      <c r="G455" s="51">
        <f>SUM(G456:G458)</f>
        <v>4.5</v>
      </c>
    </row>
    <row r="456" spans="1:7" ht="12.75" customHeight="1" x14ac:dyDescent="0.25">
      <c r="A456" s="108"/>
      <c r="B456" s="59" t="s">
        <v>73</v>
      </c>
      <c r="C456" s="109"/>
      <c r="D456" s="9">
        <f t="shared" si="253"/>
        <v>1.2</v>
      </c>
      <c r="E456" s="9">
        <v>1.2</v>
      </c>
      <c r="F456" s="9">
        <v>1.2</v>
      </c>
      <c r="G456" s="9"/>
    </row>
    <row r="457" spans="1:7" ht="12.75" customHeight="1" x14ac:dyDescent="0.25">
      <c r="A457" s="108"/>
      <c r="B457" s="60" t="s">
        <v>16</v>
      </c>
      <c r="C457" s="110"/>
      <c r="D457" s="9">
        <f t="shared" si="253"/>
        <v>138.30000000000001</v>
      </c>
      <c r="E457" s="9">
        <v>138.30000000000001</v>
      </c>
      <c r="F457" s="9">
        <v>97.2</v>
      </c>
      <c r="G457" s="9"/>
    </row>
    <row r="458" spans="1:7" ht="12.75" customHeight="1" x14ac:dyDescent="0.25">
      <c r="A458" s="108"/>
      <c r="B458" s="61" t="s">
        <v>24</v>
      </c>
      <c r="C458" s="111"/>
      <c r="D458" s="9">
        <f t="shared" si="253"/>
        <v>15.3</v>
      </c>
      <c r="E458" s="9">
        <v>10.8</v>
      </c>
      <c r="F458" s="9"/>
      <c r="G458" s="9">
        <v>4.5</v>
      </c>
    </row>
    <row r="459" spans="1:7" ht="18" customHeight="1" x14ac:dyDescent="0.25">
      <c r="A459" s="107" t="s">
        <v>136</v>
      </c>
      <c r="B459" s="71" t="s">
        <v>137</v>
      </c>
      <c r="C459" s="72"/>
      <c r="D459" s="67">
        <f t="shared" si="253"/>
        <v>145.30000000000001</v>
      </c>
      <c r="E459" s="67">
        <f t="shared" ref="E459" si="298">SUM(E460+E462)</f>
        <v>145.30000000000001</v>
      </c>
      <c r="F459" s="67">
        <f t="shared" ref="F459" si="299">SUM(F460+F462)</f>
        <v>115.6</v>
      </c>
      <c r="G459" s="67">
        <f>SUM(G460+G462)</f>
        <v>0</v>
      </c>
    </row>
    <row r="460" spans="1:7" ht="30.75" customHeight="1" x14ac:dyDescent="0.25">
      <c r="A460" s="107"/>
      <c r="B460" s="64" t="s">
        <v>156</v>
      </c>
      <c r="C460" s="49" t="s">
        <v>25</v>
      </c>
      <c r="D460" s="52">
        <f t="shared" ref="D460" si="300">SUM(D461)</f>
        <v>0.3</v>
      </c>
      <c r="E460" s="52">
        <f t="shared" ref="E460" si="301">SUM(E461)</f>
        <v>0.3</v>
      </c>
      <c r="F460" s="52">
        <f t="shared" ref="F460" si="302">SUM(F461)</f>
        <v>0</v>
      </c>
      <c r="G460" s="52">
        <f>SUM(G461)</f>
        <v>0</v>
      </c>
    </row>
    <row r="461" spans="1:7" ht="12.75" customHeight="1" x14ac:dyDescent="0.25">
      <c r="A461" s="107"/>
      <c r="B461" s="7" t="s">
        <v>26</v>
      </c>
      <c r="C461" s="23"/>
      <c r="D461" s="9">
        <f t="shared" si="253"/>
        <v>0.3</v>
      </c>
      <c r="E461" s="9">
        <v>0.3</v>
      </c>
      <c r="F461" s="9"/>
      <c r="G461" s="9"/>
    </row>
    <row r="462" spans="1:7" ht="15" customHeight="1" x14ac:dyDescent="0.25">
      <c r="A462" s="107"/>
      <c r="B462" s="73" t="s">
        <v>148</v>
      </c>
      <c r="C462" s="49" t="s">
        <v>30</v>
      </c>
      <c r="D462" s="51">
        <f t="shared" ref="D462" si="303">SUM(D463:D465)</f>
        <v>145</v>
      </c>
      <c r="E462" s="51">
        <f t="shared" ref="E462" si="304">SUM(E463:E465)</f>
        <v>145</v>
      </c>
      <c r="F462" s="51">
        <f t="shared" ref="F462" si="305">SUM(F463:F465)</f>
        <v>115.6</v>
      </c>
      <c r="G462" s="51">
        <f>SUM(G463:G465)</f>
        <v>0</v>
      </c>
    </row>
    <row r="463" spans="1:7" ht="12.75" customHeight="1" x14ac:dyDescent="0.25">
      <c r="A463" s="108"/>
      <c r="B463" s="59" t="s">
        <v>73</v>
      </c>
      <c r="C463" s="109"/>
      <c r="D463" s="9">
        <f t="shared" si="253"/>
        <v>1.5</v>
      </c>
      <c r="E463" s="9">
        <v>1.5</v>
      </c>
      <c r="F463" s="9">
        <v>1.5</v>
      </c>
      <c r="G463" s="13"/>
    </row>
    <row r="464" spans="1:7" ht="12.75" customHeight="1" x14ac:dyDescent="0.25">
      <c r="A464" s="108"/>
      <c r="B464" s="60" t="s">
        <v>16</v>
      </c>
      <c r="C464" s="110"/>
      <c r="D464" s="9">
        <f t="shared" si="253"/>
        <v>142.19999999999999</v>
      </c>
      <c r="E464" s="9">
        <v>142.19999999999999</v>
      </c>
      <c r="F464" s="9">
        <v>114.1</v>
      </c>
      <c r="G464" s="13"/>
    </row>
    <row r="465" spans="1:7" ht="12.75" customHeight="1" x14ac:dyDescent="0.25">
      <c r="A465" s="108"/>
      <c r="B465" s="61" t="s">
        <v>24</v>
      </c>
      <c r="C465" s="111"/>
      <c r="D465" s="9">
        <f t="shared" si="253"/>
        <v>1.3</v>
      </c>
      <c r="E465" s="9">
        <v>1.3</v>
      </c>
      <c r="F465" s="9"/>
      <c r="G465" s="13"/>
    </row>
    <row r="466" spans="1:7" ht="18" customHeight="1" x14ac:dyDescent="0.25">
      <c r="A466" s="107" t="s">
        <v>138</v>
      </c>
      <c r="B466" s="71" t="s">
        <v>139</v>
      </c>
      <c r="C466" s="72"/>
      <c r="D466" s="67">
        <f t="shared" si="253"/>
        <v>110.3</v>
      </c>
      <c r="E466" s="67">
        <f t="shared" ref="E466" si="306">SUM(E467+E469)</f>
        <v>110.3</v>
      </c>
      <c r="F466" s="67">
        <f t="shared" ref="F466" si="307">SUM(F467+F469)</f>
        <v>88</v>
      </c>
      <c r="G466" s="67">
        <f>SUM(G467+G469)</f>
        <v>0</v>
      </c>
    </row>
    <row r="467" spans="1:7" ht="30.75" customHeight="1" x14ac:dyDescent="0.25">
      <c r="A467" s="107"/>
      <c r="B467" s="64" t="s">
        <v>156</v>
      </c>
      <c r="C467" s="49" t="s">
        <v>25</v>
      </c>
      <c r="D467" s="52">
        <f t="shared" ref="D467" si="308">SUM(D468)</f>
        <v>0.6</v>
      </c>
      <c r="E467" s="52">
        <f t="shared" ref="E467" si="309">SUM(E468)</f>
        <v>0.6</v>
      </c>
      <c r="F467" s="52">
        <f t="shared" ref="F467" si="310">SUM(F468)</f>
        <v>0</v>
      </c>
      <c r="G467" s="52">
        <f>SUM(G468)</f>
        <v>0</v>
      </c>
    </row>
    <row r="468" spans="1:7" ht="12.75" customHeight="1" x14ac:dyDescent="0.25">
      <c r="A468" s="107"/>
      <c r="B468" s="7" t="s">
        <v>26</v>
      </c>
      <c r="C468" s="23"/>
      <c r="D468" s="9">
        <f t="shared" si="253"/>
        <v>0.6</v>
      </c>
      <c r="E468" s="9">
        <v>0.6</v>
      </c>
      <c r="F468" s="9"/>
      <c r="G468" s="9"/>
    </row>
    <row r="469" spans="1:7" ht="15" customHeight="1" x14ac:dyDescent="0.25">
      <c r="A469" s="107"/>
      <c r="B469" s="73" t="s">
        <v>148</v>
      </c>
      <c r="C469" s="49" t="s">
        <v>30</v>
      </c>
      <c r="D469" s="51">
        <f t="shared" ref="D469" si="311">SUM(D470:D472)</f>
        <v>109.7</v>
      </c>
      <c r="E469" s="51">
        <f t="shared" ref="E469" si="312">SUM(E470:E472)</f>
        <v>109.7</v>
      </c>
      <c r="F469" s="51">
        <f t="shared" ref="F469" si="313">SUM(F470:F472)</f>
        <v>88</v>
      </c>
      <c r="G469" s="51">
        <f>SUM(G470:G472)</f>
        <v>0</v>
      </c>
    </row>
    <row r="470" spans="1:7" ht="12.75" customHeight="1" x14ac:dyDescent="0.25">
      <c r="A470" s="108"/>
      <c r="B470" s="59" t="s">
        <v>73</v>
      </c>
      <c r="C470" s="109" t="s">
        <v>30</v>
      </c>
      <c r="D470" s="9">
        <f t="shared" si="253"/>
        <v>1.4</v>
      </c>
      <c r="E470" s="9">
        <v>1.4</v>
      </c>
      <c r="F470" s="9">
        <v>1.4</v>
      </c>
      <c r="G470" s="9"/>
    </row>
    <row r="471" spans="1:7" ht="12.75" customHeight="1" x14ac:dyDescent="0.25">
      <c r="A471" s="108"/>
      <c r="B471" s="60" t="s">
        <v>16</v>
      </c>
      <c r="C471" s="110"/>
      <c r="D471" s="9">
        <f t="shared" si="253"/>
        <v>107</v>
      </c>
      <c r="E471" s="9">
        <v>107</v>
      </c>
      <c r="F471" s="9">
        <v>86.6</v>
      </c>
      <c r="G471" s="9"/>
    </row>
    <row r="472" spans="1:7" ht="12.75" customHeight="1" x14ac:dyDescent="0.25">
      <c r="A472" s="108"/>
      <c r="B472" s="61" t="s">
        <v>24</v>
      </c>
      <c r="C472" s="111"/>
      <c r="D472" s="9">
        <f t="shared" si="253"/>
        <v>1.3</v>
      </c>
      <c r="E472" s="9">
        <v>1.3</v>
      </c>
      <c r="F472" s="9"/>
      <c r="G472" s="13"/>
    </row>
    <row r="473" spans="1:7" ht="18" customHeight="1" x14ac:dyDescent="0.25">
      <c r="A473" s="107" t="s">
        <v>140</v>
      </c>
      <c r="B473" s="71" t="s">
        <v>141</v>
      </c>
      <c r="C473" s="72"/>
      <c r="D473" s="67">
        <f t="shared" si="253"/>
        <v>1967.9000000000003</v>
      </c>
      <c r="E473" s="67">
        <f t="shared" ref="E473:F473" si="314">SUM(E474+E476)</f>
        <v>1960.7000000000003</v>
      </c>
      <c r="F473" s="67">
        <f t="shared" si="314"/>
        <v>1528.5</v>
      </c>
      <c r="G473" s="67">
        <f>SUM(G474+G476)</f>
        <v>7.1999999999999993</v>
      </c>
    </row>
    <row r="474" spans="1:7" ht="15" customHeight="1" x14ac:dyDescent="0.25">
      <c r="A474" s="107"/>
      <c r="B474" s="46" t="s">
        <v>155</v>
      </c>
      <c r="C474" s="45" t="s">
        <v>17</v>
      </c>
      <c r="D474" s="44">
        <f>SUM(D475)</f>
        <v>164.7</v>
      </c>
      <c r="E474" s="44">
        <f>SUM(E475)</f>
        <v>164.7</v>
      </c>
      <c r="F474" s="44">
        <f>SUM(F475)</f>
        <v>161.19999999999999</v>
      </c>
      <c r="G474" s="44">
        <f>SUM(G475)</f>
        <v>0</v>
      </c>
    </row>
    <row r="475" spans="1:7" ht="12.75" customHeight="1" x14ac:dyDescent="0.25">
      <c r="A475" s="107"/>
      <c r="B475" s="11" t="s">
        <v>21</v>
      </c>
      <c r="C475" s="19"/>
      <c r="D475" s="9">
        <f t="shared" si="253"/>
        <v>164.7</v>
      </c>
      <c r="E475" s="9">
        <v>164.7</v>
      </c>
      <c r="F475" s="9">
        <v>161.19999999999999</v>
      </c>
      <c r="G475" s="9"/>
    </row>
    <row r="476" spans="1:7" ht="15" customHeight="1" x14ac:dyDescent="0.25">
      <c r="A476" s="107"/>
      <c r="B476" s="77" t="s">
        <v>164</v>
      </c>
      <c r="C476" s="45" t="s">
        <v>33</v>
      </c>
      <c r="D476" s="52">
        <f t="shared" ref="D476:F476" si="315">SUM(D477:D483)</f>
        <v>1803.2</v>
      </c>
      <c r="E476" s="52">
        <f t="shared" si="315"/>
        <v>1796.0000000000002</v>
      </c>
      <c r="F476" s="52">
        <f t="shared" si="315"/>
        <v>1367.3</v>
      </c>
      <c r="G476" s="52">
        <f>SUM(G477:G483)</f>
        <v>7.1999999999999993</v>
      </c>
    </row>
    <row r="477" spans="1:7" ht="12.75" customHeight="1" x14ac:dyDescent="0.25">
      <c r="A477" s="108"/>
      <c r="B477" s="59" t="s">
        <v>20</v>
      </c>
      <c r="C477" s="109"/>
      <c r="D477" s="9">
        <f t="shared" si="253"/>
        <v>180.9</v>
      </c>
      <c r="E477" s="9">
        <v>176.6</v>
      </c>
      <c r="F477" s="9">
        <v>159.30000000000001</v>
      </c>
      <c r="G477" s="9">
        <v>4.3</v>
      </c>
    </row>
    <row r="478" spans="1:7" ht="12.75" customHeight="1" x14ac:dyDescent="0.25">
      <c r="A478" s="108"/>
      <c r="B478" s="60" t="s">
        <v>27</v>
      </c>
      <c r="C478" s="110"/>
      <c r="D478" s="9">
        <f t="shared" si="253"/>
        <v>62.3</v>
      </c>
      <c r="E478" s="9">
        <v>62.3</v>
      </c>
      <c r="F478" s="9">
        <v>31.8</v>
      </c>
      <c r="G478" s="9"/>
    </row>
    <row r="479" spans="1:7" ht="12.75" customHeight="1" x14ac:dyDescent="0.25">
      <c r="A479" s="108"/>
      <c r="B479" s="62" t="s">
        <v>21</v>
      </c>
      <c r="C479" s="110"/>
      <c r="D479" s="9">
        <f t="shared" si="253"/>
        <v>146.69999999999999</v>
      </c>
      <c r="E479" s="9">
        <v>146.69999999999999</v>
      </c>
      <c r="F479" s="9">
        <v>140.4</v>
      </c>
      <c r="G479" s="9"/>
    </row>
    <row r="480" spans="1:7" ht="12.75" customHeight="1" x14ac:dyDescent="0.25">
      <c r="A480" s="108"/>
      <c r="B480" s="60" t="s">
        <v>22</v>
      </c>
      <c r="C480" s="110"/>
      <c r="D480" s="9">
        <f t="shared" si="253"/>
        <v>1.7</v>
      </c>
      <c r="E480" s="9">
        <v>1.7</v>
      </c>
      <c r="F480" s="9"/>
      <c r="G480" s="9"/>
    </row>
    <row r="481" spans="1:7" ht="12.75" customHeight="1" x14ac:dyDescent="0.25">
      <c r="A481" s="108"/>
      <c r="B481" s="60" t="s">
        <v>16</v>
      </c>
      <c r="C481" s="110"/>
      <c r="D481" s="9">
        <f t="shared" si="253"/>
        <v>19</v>
      </c>
      <c r="E481" s="9">
        <v>16.100000000000001</v>
      </c>
      <c r="F481" s="9">
        <v>7.2</v>
      </c>
      <c r="G481" s="9">
        <v>2.9</v>
      </c>
    </row>
    <row r="482" spans="1:7" ht="12.75" customHeight="1" x14ac:dyDescent="0.25">
      <c r="A482" s="108"/>
      <c r="B482" s="60" t="s">
        <v>34</v>
      </c>
      <c r="C482" s="110"/>
      <c r="D482" s="9">
        <f t="shared" si="253"/>
        <v>1168.9000000000001</v>
      </c>
      <c r="E482" s="9">
        <v>1168.9000000000001</v>
      </c>
      <c r="F482" s="9">
        <v>989.4</v>
      </c>
      <c r="G482" s="9"/>
    </row>
    <row r="483" spans="1:7" ht="12.75" customHeight="1" x14ac:dyDescent="0.25">
      <c r="A483" s="108"/>
      <c r="B483" s="61" t="s">
        <v>24</v>
      </c>
      <c r="C483" s="111"/>
      <c r="D483" s="9">
        <f t="shared" si="253"/>
        <v>223.7</v>
      </c>
      <c r="E483" s="9">
        <v>223.7</v>
      </c>
      <c r="F483" s="9">
        <v>39.200000000000003</v>
      </c>
      <c r="G483" s="13"/>
    </row>
    <row r="484" spans="1:7" ht="18" customHeight="1" x14ac:dyDescent="0.25">
      <c r="A484" s="112" t="s">
        <v>142</v>
      </c>
      <c r="B484" s="20" t="s">
        <v>143</v>
      </c>
      <c r="C484" s="10"/>
      <c r="D484" s="14">
        <f t="shared" si="253"/>
        <v>390</v>
      </c>
      <c r="E484" s="14">
        <f t="shared" ref="E484:F484" si="316">SUM(E485)</f>
        <v>390</v>
      </c>
      <c r="F484" s="14">
        <f t="shared" si="316"/>
        <v>301.70000000000005</v>
      </c>
      <c r="G484" s="14">
        <f>SUM(G485)</f>
        <v>0</v>
      </c>
    </row>
    <row r="485" spans="1:7" ht="15" customHeight="1" x14ac:dyDescent="0.25">
      <c r="A485" s="112"/>
      <c r="B485" s="64" t="s">
        <v>158</v>
      </c>
      <c r="C485" s="49" t="s">
        <v>35</v>
      </c>
      <c r="D485" s="52">
        <f t="shared" ref="D485:F485" si="317">SUM(D486:D490)</f>
        <v>390</v>
      </c>
      <c r="E485" s="52">
        <f t="shared" si="317"/>
        <v>390</v>
      </c>
      <c r="F485" s="52">
        <f t="shared" si="317"/>
        <v>301.70000000000005</v>
      </c>
      <c r="G485" s="52">
        <f>SUM(G486:G490)</f>
        <v>0</v>
      </c>
    </row>
    <row r="486" spans="1:7" ht="12.75" customHeight="1" x14ac:dyDescent="0.25">
      <c r="A486" s="113"/>
      <c r="B486" s="59" t="s">
        <v>20</v>
      </c>
      <c r="C486" s="109"/>
      <c r="D486" s="9">
        <f t="shared" si="253"/>
        <v>0.5</v>
      </c>
      <c r="E486" s="9">
        <v>0.5</v>
      </c>
      <c r="F486" s="9"/>
      <c r="G486" s="9"/>
    </row>
    <row r="487" spans="1:7" ht="12.75" customHeight="1" x14ac:dyDescent="0.25">
      <c r="A487" s="113"/>
      <c r="B487" s="60" t="s">
        <v>21</v>
      </c>
      <c r="C487" s="110"/>
      <c r="D487" s="26">
        <f t="shared" si="253"/>
        <v>380.9</v>
      </c>
      <c r="E487" s="26">
        <v>380.9</v>
      </c>
      <c r="F487" s="26">
        <v>299.60000000000002</v>
      </c>
      <c r="G487" s="26"/>
    </row>
    <row r="488" spans="1:7" ht="12.75" customHeight="1" x14ac:dyDescent="0.25">
      <c r="A488" s="113"/>
      <c r="B488" s="60" t="s">
        <v>22</v>
      </c>
      <c r="C488" s="110"/>
      <c r="D488" s="26">
        <f t="shared" si="253"/>
        <v>4.5999999999999996</v>
      </c>
      <c r="E488" s="26">
        <v>4.5999999999999996</v>
      </c>
      <c r="F488" s="26">
        <v>2.1</v>
      </c>
      <c r="G488" s="26"/>
    </row>
    <row r="489" spans="1:7" ht="12.75" customHeight="1" x14ac:dyDescent="0.25">
      <c r="A489" s="113"/>
      <c r="B489" s="60" t="s">
        <v>29</v>
      </c>
      <c r="C489" s="110"/>
      <c r="D489" s="26">
        <f t="shared" si="253"/>
        <v>0.1</v>
      </c>
      <c r="E489" s="26">
        <v>0.1</v>
      </c>
      <c r="F489" s="26"/>
      <c r="G489" s="26"/>
    </row>
    <row r="490" spans="1:7" ht="12.75" customHeight="1" x14ac:dyDescent="0.25">
      <c r="A490" s="113"/>
      <c r="B490" s="61" t="s">
        <v>16</v>
      </c>
      <c r="C490" s="110"/>
      <c r="D490" s="26">
        <f t="shared" si="253"/>
        <v>3.9</v>
      </c>
      <c r="E490" s="26">
        <v>3.9</v>
      </c>
      <c r="F490" s="26"/>
      <c r="G490" s="26"/>
    </row>
    <row r="491" spans="1:7" ht="21" customHeight="1" x14ac:dyDescent="0.25">
      <c r="A491" s="92" t="s">
        <v>144</v>
      </c>
      <c r="B491" s="93"/>
      <c r="C491" s="27"/>
      <c r="D491" s="28">
        <f t="shared" ref="D491:D498" si="318">SUM(G491+E491)</f>
        <v>45159.1</v>
      </c>
      <c r="E491" s="28">
        <f>SUM(E548+E543+E536+E528+E521+E511+E500+E492)</f>
        <v>37350.9</v>
      </c>
      <c r="F491" s="28">
        <f>SUM(F548+F543+F536+F528+F521+F511+F500+F492)</f>
        <v>23365.599999999999</v>
      </c>
      <c r="G491" s="28">
        <f>SUM(G548+G543+G536+G528+G521+G511+G500+G492)</f>
        <v>7808.2</v>
      </c>
    </row>
    <row r="492" spans="1:7" ht="15" customHeight="1" x14ac:dyDescent="0.25">
      <c r="A492" s="94" t="s">
        <v>145</v>
      </c>
      <c r="B492" s="94"/>
      <c r="C492" s="29" t="s">
        <v>17</v>
      </c>
      <c r="D492" s="30">
        <f t="shared" si="318"/>
        <v>9467.5000000000018</v>
      </c>
      <c r="E492" s="30">
        <f>SUM(E493:E499)</f>
        <v>7965.9000000000015</v>
      </c>
      <c r="F492" s="30">
        <f>SUM(F493:F499)</f>
        <v>5563.5</v>
      </c>
      <c r="G492" s="30">
        <f>SUM(G493:G499)</f>
        <v>1501.6000000000001</v>
      </c>
    </row>
    <row r="493" spans="1:7" ht="12.75" customHeight="1" x14ac:dyDescent="0.25">
      <c r="A493" s="94"/>
      <c r="B493" s="31" t="s">
        <v>20</v>
      </c>
      <c r="C493" s="95"/>
      <c r="D493" s="9">
        <f t="shared" si="318"/>
        <v>73.400000000000006</v>
      </c>
      <c r="E493" s="32">
        <f>SUM(E18)</f>
        <v>46.3</v>
      </c>
      <c r="F493" s="32"/>
      <c r="G493" s="32">
        <f>SUM(G18)</f>
        <v>27.1</v>
      </c>
    </row>
    <row r="494" spans="1:7" ht="12.75" customHeight="1" x14ac:dyDescent="0.25">
      <c r="A494" s="90"/>
      <c r="B494" s="11" t="s">
        <v>21</v>
      </c>
      <c r="C494" s="96"/>
      <c r="D494" s="9">
        <f t="shared" si="318"/>
        <v>3165.8</v>
      </c>
      <c r="E494" s="32">
        <f>SUM(E19+E180+E185+E194+E202+E212+E222+E233+E244+E255+E265+E273+E286+E296+E303+E319+E328+E336+E345+E354+E361+E475+E311)</f>
        <v>3165.8</v>
      </c>
      <c r="F494" s="32">
        <f>SUM(F19+F180+F185+F194+F202+F212+F222+F233+F244+F255+F265+F273+F286+F296+F303+F319+F328+F336+F345+F354+F361+F475+F311)</f>
        <v>1901.7</v>
      </c>
      <c r="G494" s="32"/>
    </row>
    <row r="495" spans="1:7" ht="12.75" customHeight="1" x14ac:dyDescent="0.25">
      <c r="A495" s="90"/>
      <c r="B495" s="7" t="s">
        <v>22</v>
      </c>
      <c r="C495" s="96"/>
      <c r="D495" s="9">
        <f t="shared" si="318"/>
        <v>91.899999999999991</v>
      </c>
      <c r="E495" s="32">
        <f>SUM(E20+E181)</f>
        <v>91.899999999999991</v>
      </c>
      <c r="F495" s="32"/>
      <c r="G495" s="32"/>
    </row>
    <row r="496" spans="1:7" ht="12.75" customHeight="1" x14ac:dyDescent="0.25">
      <c r="A496" s="90"/>
      <c r="B496" s="33" t="s">
        <v>159</v>
      </c>
      <c r="C496" s="96"/>
      <c r="D496" s="9">
        <f t="shared" si="318"/>
        <v>923.9</v>
      </c>
      <c r="E496" s="32"/>
      <c r="F496" s="32"/>
      <c r="G496" s="32">
        <f>SUM(G21)</f>
        <v>923.9</v>
      </c>
    </row>
    <row r="497" spans="1:7" ht="12.75" customHeight="1" x14ac:dyDescent="0.25">
      <c r="A497" s="90"/>
      <c r="B497" s="33" t="s">
        <v>23</v>
      </c>
      <c r="C497" s="96"/>
      <c r="D497" s="9">
        <f t="shared" si="318"/>
        <v>112.2</v>
      </c>
      <c r="E497" s="32"/>
      <c r="F497" s="32"/>
      <c r="G497" s="32">
        <f>SUM(G22)</f>
        <v>112.2</v>
      </c>
    </row>
    <row r="498" spans="1:7" ht="12.95" customHeight="1" x14ac:dyDescent="0.25">
      <c r="A498" s="90"/>
      <c r="B498" s="33" t="s">
        <v>16</v>
      </c>
      <c r="C498" s="96"/>
      <c r="D498" s="9">
        <f t="shared" si="318"/>
        <v>5067.8</v>
      </c>
      <c r="E498" s="9">
        <f>SUM(E15+E23+E70+E80+E90+E98+E108+E118+E126+E136+E144+E154+E162+E172+E182)</f>
        <v>4629.4000000000005</v>
      </c>
      <c r="F498" s="9">
        <f>SUM(F15+F23+F70+F80+F90+F98+F108+F118+F126+F136+F144+F154+F162+F172+F182)</f>
        <v>3661.8</v>
      </c>
      <c r="G498" s="9">
        <f>SUM(G15+G23+G70+G80+G90+G98+G108+G118+G126+G136+G144+G154+G162+G172+G182)</f>
        <v>438.40000000000003</v>
      </c>
    </row>
    <row r="499" spans="1:7" ht="12.95" customHeight="1" x14ac:dyDescent="0.25">
      <c r="A499" s="102"/>
      <c r="B499" s="7" t="s">
        <v>24</v>
      </c>
      <c r="C499" s="97"/>
      <c r="D499" s="9">
        <f t="shared" ref="D499:D527" si="319">SUM(G499+E499)</f>
        <v>32.5</v>
      </c>
      <c r="E499" s="9">
        <f>SUM(E24)</f>
        <v>32.5</v>
      </c>
      <c r="F499" s="9"/>
      <c r="G499" s="9"/>
    </row>
    <row r="500" spans="1:7" ht="15" customHeight="1" x14ac:dyDescent="0.25">
      <c r="A500" s="90" t="s">
        <v>146</v>
      </c>
      <c r="B500" s="90"/>
      <c r="C500" s="29" t="s">
        <v>25</v>
      </c>
      <c r="D500" s="30">
        <f>SUM(G500+E500)</f>
        <v>16418.3</v>
      </c>
      <c r="E500" s="30">
        <f>SUM(E501:E510)</f>
        <v>16258.9</v>
      </c>
      <c r="F500" s="30">
        <f>SUM(F501:F510)</f>
        <v>13277.3</v>
      </c>
      <c r="G500" s="30">
        <f>SUM(G501:G510)</f>
        <v>159.4</v>
      </c>
    </row>
    <row r="501" spans="1:7" ht="12.95" customHeight="1" x14ac:dyDescent="0.25">
      <c r="A501" s="103"/>
      <c r="B501" s="7" t="s">
        <v>20</v>
      </c>
      <c r="C501" s="98"/>
      <c r="D501" s="9">
        <f t="shared" si="319"/>
        <v>44.4</v>
      </c>
      <c r="E501" s="9">
        <f>SUM(E26)</f>
        <v>7.4</v>
      </c>
      <c r="F501" s="9">
        <f>SUM(F26)</f>
        <v>4.0999999999999996</v>
      </c>
      <c r="G501" s="9">
        <f>SUM(G26)</f>
        <v>37</v>
      </c>
    </row>
    <row r="502" spans="1:7" ht="12.95" customHeight="1" x14ac:dyDescent="0.25">
      <c r="A502" s="104"/>
      <c r="B502" s="7" t="s">
        <v>147</v>
      </c>
      <c r="C502" s="99"/>
      <c r="D502" s="9">
        <f t="shared" si="319"/>
        <v>10.7</v>
      </c>
      <c r="E502" s="9">
        <f>SUM(E27+E380+E386+E409+E421+E428+E440+E447+E454+E461+E468)</f>
        <v>10.7</v>
      </c>
      <c r="F502" s="9">
        <f>SUM(F27+F380+F386+F409+F421+F428+F440+F447+F454+F461+F468)</f>
        <v>0.1</v>
      </c>
      <c r="G502" s="9"/>
    </row>
    <row r="503" spans="1:7" ht="12.95" customHeight="1" x14ac:dyDescent="0.25">
      <c r="A503" s="104"/>
      <c r="B503" s="7" t="s">
        <v>27</v>
      </c>
      <c r="C503" s="99"/>
      <c r="D503" s="9">
        <f t="shared" si="319"/>
        <v>186.7</v>
      </c>
      <c r="E503" s="9">
        <f>SUM(E28+E237+E259+E277+E339+E348+E363+E283+E267)</f>
        <v>186.7</v>
      </c>
      <c r="F503" s="9">
        <f>SUM(F28+F237+F259+F277+F339+F348+F363+F283+F267)</f>
        <v>11</v>
      </c>
      <c r="G503" s="9"/>
    </row>
    <row r="504" spans="1:7" ht="12.95" customHeight="1" x14ac:dyDescent="0.25">
      <c r="A504" s="104"/>
      <c r="B504" s="7" t="s">
        <v>73</v>
      </c>
      <c r="C504" s="99"/>
      <c r="D504" s="9">
        <f t="shared" si="319"/>
        <v>63.100000000000009</v>
      </c>
      <c r="E504" s="9">
        <f>SUM(E205+E258+E236+E322+E347+E215+E276+E289+E330+E338)</f>
        <v>63.100000000000009</v>
      </c>
      <c r="F504" s="9">
        <f>SUM(F205+F258+F236+F322+F347+F215+F276+F289+F330+F338)</f>
        <v>62.2</v>
      </c>
      <c r="G504" s="9"/>
    </row>
    <row r="505" spans="1:7" ht="12.95" customHeight="1" x14ac:dyDescent="0.25">
      <c r="A505" s="104"/>
      <c r="B505" s="7" t="s">
        <v>28</v>
      </c>
      <c r="C505" s="99"/>
      <c r="D505" s="9">
        <f t="shared" si="319"/>
        <v>8075.7999999999993</v>
      </c>
      <c r="E505" s="9">
        <f>SUM(E29+E188+E197+E206+E216+E225+E238+E247+E260+E268+E279+E291+E299+E306+E314+E323+E331+E340+E349+E356+E365+E376+E381)</f>
        <v>8075.7999999999993</v>
      </c>
      <c r="F505" s="9">
        <f>SUM(F29+F188+F197+F206+F216+F225+F238+F247+F260+F268+F279+F291+F299+F306+F314+F323+F331+F340+F349+F356+F365+F376+F381)</f>
        <v>7686.6</v>
      </c>
      <c r="G505" s="9"/>
    </row>
    <row r="506" spans="1:7" ht="12.95" customHeight="1" x14ac:dyDescent="0.25">
      <c r="A506" s="104"/>
      <c r="B506" s="7" t="s">
        <v>22</v>
      </c>
      <c r="C506" s="99"/>
      <c r="D506" s="9">
        <f t="shared" si="319"/>
        <v>13.499999999999998</v>
      </c>
      <c r="E506" s="9">
        <f>SUM(E189+E207+E217+E226+E239+E248+E278+E290+E364)</f>
        <v>13.499999999999998</v>
      </c>
      <c r="F506" s="9">
        <f>SUM(F189+F207+F217+F226+F239+F248+F278+F290+F364)</f>
        <v>11.2</v>
      </c>
      <c r="G506" s="9"/>
    </row>
    <row r="507" spans="1:7" ht="12.95" customHeight="1" x14ac:dyDescent="0.25">
      <c r="A507" s="104"/>
      <c r="B507" s="7" t="s">
        <v>68</v>
      </c>
      <c r="C507" s="99"/>
      <c r="D507" s="9">
        <f t="shared" si="319"/>
        <v>126.60000000000002</v>
      </c>
      <c r="E507" s="9">
        <f t="shared" ref="E507" si="320">SUM(E187+E196+E204+E214+E224+E235+E246+E257+E275+E288+E298+E305+E313+E321)</f>
        <v>104.90000000000002</v>
      </c>
      <c r="F507" s="9">
        <f>SUM(F187+F196+F204+F214+F224+F235+F246+F257+F275+F288+F298+F305+F313+F321)</f>
        <v>42.699999999999996</v>
      </c>
      <c r="G507" s="9">
        <f>SUM(G187+G196+G204+G214+G224+G235+G246+G257+G275+G288+G298+G305+G313+G321)</f>
        <v>21.7</v>
      </c>
    </row>
    <row r="508" spans="1:7" ht="12.95" customHeight="1" x14ac:dyDescent="0.25">
      <c r="A508" s="104"/>
      <c r="B508" s="7" t="s">
        <v>29</v>
      </c>
      <c r="C508" s="99"/>
      <c r="D508" s="9">
        <f t="shared" si="319"/>
        <v>3.3</v>
      </c>
      <c r="E508" s="9"/>
      <c r="F508" s="9"/>
      <c r="G508" s="9">
        <f>SUM(G30)</f>
        <v>3.3</v>
      </c>
    </row>
    <row r="509" spans="1:7" ht="12.95" customHeight="1" x14ac:dyDescent="0.25">
      <c r="A509" s="104"/>
      <c r="B509" s="7" t="s">
        <v>16</v>
      </c>
      <c r="C509" s="99"/>
      <c r="D509" s="9">
        <f t="shared" si="319"/>
        <v>7555.3000000000011</v>
      </c>
      <c r="E509" s="9">
        <f>SUM(E31+E190+E198+E208+E218+E227+E240+E249+E261+E269+E280+E292+E300+E307+E315+E324+E332+E341+E350+E357+E366+E370+E377+E382)</f>
        <v>7463.8000000000011</v>
      </c>
      <c r="F509" s="9">
        <f>SUM(F31+F190+F198+F208+F218+F227+F240+F249+F261+F269+F280+F292+F300+F307+F315+F324+F332+F341+F350+F357+F366+F370+F377+F382)</f>
        <v>5459.4</v>
      </c>
      <c r="G509" s="9">
        <f>SUM(G31+G190+G198+G208+G218+G227+G240+G249+G261+G269+G280+G292+G300+G307+G315+G324+G332+G341+G350+G357+G366+G370+G377+G382)</f>
        <v>91.499999999999986</v>
      </c>
    </row>
    <row r="510" spans="1:7" ht="12.95" customHeight="1" x14ac:dyDescent="0.25">
      <c r="A510" s="105"/>
      <c r="B510" s="7" t="s">
        <v>24</v>
      </c>
      <c r="C510" s="100"/>
      <c r="D510" s="9">
        <f t="shared" si="319"/>
        <v>338.9</v>
      </c>
      <c r="E510" s="9">
        <f t="shared" ref="E510" si="321">SUM(E191+E199+E209+E219+E228+E241+E250+E262+E270+E281+E293+E308+E316+E325+E333+E342+E351+E358+E367+E371+E383)</f>
        <v>333</v>
      </c>
      <c r="F510" s="9"/>
      <c r="G510" s="9">
        <f>SUM(G191+G199+G209+G219+G228+G241+G250+G262+G270+G281+G293+G308+G316+G325+G333+G342+G351+G358+G367+G371+G383)</f>
        <v>5.9</v>
      </c>
    </row>
    <row r="511" spans="1:7" ht="15" customHeight="1" x14ac:dyDescent="0.25">
      <c r="A511" s="90" t="s">
        <v>148</v>
      </c>
      <c r="B511" s="90"/>
      <c r="C511" s="29" t="s">
        <v>30</v>
      </c>
      <c r="D511" s="30">
        <f>SUM(G511+E511)</f>
        <v>4244.6000000000004</v>
      </c>
      <c r="E511" s="30">
        <f>SUM(E512:E520)</f>
        <v>3394.4000000000005</v>
      </c>
      <c r="F511" s="30">
        <f t="shared" ref="F511:G511" si="322">SUM(F512:F520)</f>
        <v>2398.3999999999996</v>
      </c>
      <c r="G511" s="30">
        <f t="shared" si="322"/>
        <v>850.2</v>
      </c>
    </row>
    <row r="512" spans="1:7" ht="12.75" customHeight="1" x14ac:dyDescent="0.25">
      <c r="A512" s="94"/>
      <c r="B512" s="31" t="s">
        <v>20</v>
      </c>
      <c r="C512" s="95"/>
      <c r="D512" s="9">
        <f t="shared" si="319"/>
        <v>173.9</v>
      </c>
      <c r="E512" s="32">
        <f>SUM(E33)</f>
        <v>25.5</v>
      </c>
      <c r="F512" s="32">
        <f>SUM(F33)</f>
        <v>11.4</v>
      </c>
      <c r="G512" s="32">
        <f>SUM(G33)</f>
        <v>148.4</v>
      </c>
    </row>
    <row r="513" spans="1:7" ht="12.75" customHeight="1" x14ac:dyDescent="0.25">
      <c r="A513" s="90"/>
      <c r="B513" s="7" t="s">
        <v>29</v>
      </c>
      <c r="C513" s="96"/>
      <c r="D513" s="9">
        <f t="shared" si="319"/>
        <v>6.5</v>
      </c>
      <c r="E513" s="32"/>
      <c r="F513" s="32"/>
      <c r="G513" s="32">
        <f>SUM(G34)</f>
        <v>6.5</v>
      </c>
    </row>
    <row r="514" spans="1:7" ht="12.75" customHeight="1" x14ac:dyDescent="0.25">
      <c r="A514" s="90"/>
      <c r="B514" s="7" t="s">
        <v>27</v>
      </c>
      <c r="C514" s="96"/>
      <c r="D514" s="9">
        <f t="shared" si="319"/>
        <v>41.2</v>
      </c>
      <c r="E514" s="32"/>
      <c r="F514" s="32"/>
      <c r="G514" s="32">
        <f>SUM(G388)</f>
        <v>41.2</v>
      </c>
    </row>
    <row r="515" spans="1:7" ht="12.95" customHeight="1" x14ac:dyDescent="0.25">
      <c r="A515" s="90"/>
      <c r="B515" s="7" t="s">
        <v>73</v>
      </c>
      <c r="C515" s="96"/>
      <c r="D515" s="9">
        <f t="shared" si="319"/>
        <v>32.999999999999993</v>
      </c>
      <c r="E515" s="9">
        <f>SUM(E389+E395+E404+E411+E416+E423+E430+E435+E442+E449+E456+E463+E470)</f>
        <v>32.999999999999993</v>
      </c>
      <c r="F515" s="9">
        <f>SUM(F389+F395+F404+F411+F416+F423+F430+F435+F442+F449+F456+F463+F470)</f>
        <v>32.999999999999993</v>
      </c>
      <c r="G515" s="9"/>
    </row>
    <row r="516" spans="1:7" ht="12.95" customHeight="1" x14ac:dyDescent="0.25">
      <c r="A516" s="90"/>
      <c r="B516" s="60" t="s">
        <v>167</v>
      </c>
      <c r="C516" s="96"/>
      <c r="D516" s="9">
        <f t="shared" si="319"/>
        <v>6.5</v>
      </c>
      <c r="E516" s="9"/>
      <c r="F516" s="9"/>
      <c r="G516" s="9">
        <f>SUM(G35)</f>
        <v>6.5</v>
      </c>
    </row>
    <row r="517" spans="1:7" ht="12.95" customHeight="1" x14ac:dyDescent="0.25">
      <c r="A517" s="106"/>
      <c r="B517" s="76" t="s">
        <v>22</v>
      </c>
      <c r="C517" s="101"/>
      <c r="D517" s="9">
        <f t="shared" si="319"/>
        <v>0.4</v>
      </c>
      <c r="E517" s="9">
        <f>SUM(E390)</f>
        <v>0.4</v>
      </c>
      <c r="F517" s="9"/>
      <c r="G517" s="9"/>
    </row>
    <row r="518" spans="1:7" ht="12.95" customHeight="1" x14ac:dyDescent="0.25">
      <c r="A518" s="90"/>
      <c r="B518" s="34" t="s">
        <v>23</v>
      </c>
      <c r="C518" s="96"/>
      <c r="D518" s="9">
        <f>SUM(G518+E518)</f>
        <v>348</v>
      </c>
      <c r="E518" s="32"/>
      <c r="F518" s="32"/>
      <c r="G518" s="32">
        <f>SUM(G36)</f>
        <v>348</v>
      </c>
    </row>
    <row r="519" spans="1:7" ht="12.95" customHeight="1" x14ac:dyDescent="0.25">
      <c r="A519" s="90"/>
      <c r="B519" s="7" t="s">
        <v>16</v>
      </c>
      <c r="C519" s="96"/>
      <c r="D519" s="9">
        <f t="shared" si="319"/>
        <v>3594.6000000000004</v>
      </c>
      <c r="E519" s="9">
        <f>SUM(E37+E373+E391+E396+E405+E412+E417+E424+E431+E436+E443+E450+E457+E464+E471+E72+E110+E128+E164+E82)</f>
        <v>3299.5000000000005</v>
      </c>
      <c r="F519" s="9">
        <f>SUM(F37+F373+F391+F396+F405+F412+F417+F424+F431+F436+F443+F450+F457+F464+F471+F72+F110+F128+F164+F82)</f>
        <v>2353.9999999999995</v>
      </c>
      <c r="G519" s="9">
        <f>SUM(G37+G373+G391+G396+G405+G412+G417+G424+G431+G436+G443+G450+G457+G464+G471+G72+G110+G128+G164+G82+G100)</f>
        <v>295.09999999999997</v>
      </c>
    </row>
    <row r="520" spans="1:7" ht="12.95" customHeight="1" x14ac:dyDescent="0.25">
      <c r="A520" s="102"/>
      <c r="B520" s="7" t="s">
        <v>24</v>
      </c>
      <c r="C520" s="97"/>
      <c r="D520" s="9">
        <f t="shared" si="319"/>
        <v>40.499999999999993</v>
      </c>
      <c r="E520" s="9">
        <f>SUM(E392+E397+E406+E413+E418+E425+E432+E437+E444+E451+E458+E465+E472)</f>
        <v>35.999999999999993</v>
      </c>
      <c r="F520" s="9"/>
      <c r="G520" s="9">
        <f>SUM(G392+G397+G406+G413+G418+G425+G432+G437+G444+G451+G458+G465+G472)</f>
        <v>4.5</v>
      </c>
    </row>
    <row r="521" spans="1:7" ht="15" customHeight="1" x14ac:dyDescent="0.25">
      <c r="A521" s="90" t="s">
        <v>149</v>
      </c>
      <c r="B521" s="90"/>
      <c r="C521" s="29" t="s">
        <v>31</v>
      </c>
      <c r="D521" s="30">
        <f>SUM(G521+E521)</f>
        <v>4764.8</v>
      </c>
      <c r="E521" s="30">
        <f>SUM(E522:E527)</f>
        <v>1745.9999999999998</v>
      </c>
      <c r="F521" s="30">
        <f>SUM(F522:F527)</f>
        <v>126.39999999999999</v>
      </c>
      <c r="G521" s="30">
        <f>SUM(G522:G527)</f>
        <v>3018.8</v>
      </c>
    </row>
    <row r="522" spans="1:7" ht="12.75" customHeight="1" x14ac:dyDescent="0.25">
      <c r="A522" s="94"/>
      <c r="B522" s="31" t="s">
        <v>20</v>
      </c>
      <c r="C522" s="95"/>
      <c r="D522" s="9">
        <f t="shared" si="319"/>
        <v>300.8</v>
      </c>
      <c r="E522" s="30"/>
      <c r="F522" s="30"/>
      <c r="G522" s="32">
        <f>SUM(G39)</f>
        <v>300.8</v>
      </c>
    </row>
    <row r="523" spans="1:7" ht="12.75" customHeight="1" x14ac:dyDescent="0.25">
      <c r="A523" s="90"/>
      <c r="B523" s="11" t="s">
        <v>21</v>
      </c>
      <c r="C523" s="96"/>
      <c r="D523" s="9">
        <f t="shared" si="319"/>
        <v>29.1</v>
      </c>
      <c r="E523" s="32">
        <f>SUM(E41)</f>
        <v>29.1</v>
      </c>
      <c r="F523" s="32">
        <f>SUM(F41)</f>
        <v>22.3</v>
      </c>
      <c r="G523" s="32"/>
    </row>
    <row r="524" spans="1:7" ht="12.75" customHeight="1" x14ac:dyDescent="0.25">
      <c r="A524" s="90"/>
      <c r="B524" s="7" t="s">
        <v>32</v>
      </c>
      <c r="C524" s="96"/>
      <c r="D524" s="9">
        <f t="shared" si="319"/>
        <v>2469.3000000000002</v>
      </c>
      <c r="E524" s="32">
        <f>SUM(E40)</f>
        <v>1035</v>
      </c>
      <c r="F524" s="32"/>
      <c r="G524" s="32">
        <f>SUM(G40)</f>
        <v>1434.3</v>
      </c>
    </row>
    <row r="525" spans="1:7" ht="12.95" customHeight="1" x14ac:dyDescent="0.25">
      <c r="A525" s="90"/>
      <c r="B525" s="7" t="s">
        <v>29</v>
      </c>
      <c r="C525" s="96"/>
      <c r="D525" s="9">
        <f t="shared" si="319"/>
        <v>53.1</v>
      </c>
      <c r="E525" s="9"/>
      <c r="F525" s="9"/>
      <c r="G525" s="9">
        <f>SUM(G42)</f>
        <v>53.1</v>
      </c>
    </row>
    <row r="526" spans="1:7" ht="12.95" customHeight="1" x14ac:dyDescent="0.25">
      <c r="A526" s="90"/>
      <c r="B526" s="34" t="s">
        <v>16</v>
      </c>
      <c r="C526" s="96"/>
      <c r="D526" s="9">
        <f t="shared" si="319"/>
        <v>1881.8000000000002</v>
      </c>
      <c r="E526" s="9">
        <f t="shared" ref="E526:F526" si="323">SUM(E43+E74+E84+E92+E102+E112+E120+E130+E138+E146+E156+E166+E174+E230+E252+E283)</f>
        <v>651.19999999999993</v>
      </c>
      <c r="F526" s="9">
        <f t="shared" si="323"/>
        <v>104.1</v>
      </c>
      <c r="G526" s="9">
        <f>SUM(G43+G74+G84+G92+G102+G112+G120+G130+G138+G146+G156+G166+G174+G230+G252+G283)</f>
        <v>1230.6000000000001</v>
      </c>
    </row>
    <row r="527" spans="1:7" ht="12.95" customHeight="1" x14ac:dyDescent="0.25">
      <c r="A527" s="102"/>
      <c r="B527" s="7" t="s">
        <v>24</v>
      </c>
      <c r="C527" s="97"/>
      <c r="D527" s="9">
        <f t="shared" si="319"/>
        <v>30.699999999999996</v>
      </c>
      <c r="E527" s="9">
        <f>SUM(E75+E85+E93+E103+E113+E121+E131+E139+E147+E157+E167+E175)</f>
        <v>30.699999999999996</v>
      </c>
      <c r="F527" s="9"/>
      <c r="G527" s="9"/>
    </row>
    <row r="528" spans="1:7" ht="15" customHeight="1" x14ac:dyDescent="0.25">
      <c r="A528" s="90" t="s">
        <v>150</v>
      </c>
      <c r="B528" s="90"/>
      <c r="C528" s="29" t="s">
        <v>33</v>
      </c>
      <c r="D528" s="30">
        <f>SUM(G528+E528)</f>
        <v>6085.7999999999993</v>
      </c>
      <c r="E528" s="30">
        <f>SUM(E529:E535)</f>
        <v>5913.9</v>
      </c>
      <c r="F528" s="30">
        <f>SUM(F529:F535)</f>
        <v>1689.8999999999999</v>
      </c>
      <c r="G528" s="30">
        <f>SUM(G529:G535)</f>
        <v>171.9</v>
      </c>
    </row>
    <row r="529" spans="1:7" ht="12.95" customHeight="1" x14ac:dyDescent="0.25">
      <c r="A529" s="103"/>
      <c r="B529" s="7" t="s">
        <v>20</v>
      </c>
      <c r="C529" s="98"/>
      <c r="D529" s="9">
        <f t="shared" ref="D529:D553" si="324">SUM(G529+E529)</f>
        <v>446.20000000000005</v>
      </c>
      <c r="E529" s="9">
        <f>SUM(E477+E45)</f>
        <v>289.3</v>
      </c>
      <c r="F529" s="9">
        <f>SUM(F477+F45)</f>
        <v>260</v>
      </c>
      <c r="G529" s="9">
        <f>SUM(G477+G45)</f>
        <v>156.9</v>
      </c>
    </row>
    <row r="530" spans="1:7" ht="12.95" customHeight="1" x14ac:dyDescent="0.25">
      <c r="A530" s="104"/>
      <c r="B530" s="7" t="s">
        <v>27</v>
      </c>
      <c r="C530" s="99"/>
      <c r="D530" s="26">
        <f t="shared" si="324"/>
        <v>115.69999999999999</v>
      </c>
      <c r="E530" s="26">
        <f>SUM(E478+E46)</f>
        <v>115.69999999999999</v>
      </c>
      <c r="F530" s="26">
        <f>SUM(F478+F46)</f>
        <v>39.5</v>
      </c>
      <c r="G530" s="26"/>
    </row>
    <row r="531" spans="1:7" ht="12.95" customHeight="1" x14ac:dyDescent="0.25">
      <c r="A531" s="104"/>
      <c r="B531" s="11" t="s">
        <v>21</v>
      </c>
      <c r="C531" s="99"/>
      <c r="D531" s="9">
        <f t="shared" si="324"/>
        <v>148.39999999999998</v>
      </c>
      <c r="E531" s="9">
        <f>SUM(E479+E47)</f>
        <v>148.39999999999998</v>
      </c>
      <c r="F531" s="9">
        <f>SUM(F479+F47)</f>
        <v>140.4</v>
      </c>
      <c r="G531" s="9"/>
    </row>
    <row r="532" spans="1:7" ht="12.95" customHeight="1" x14ac:dyDescent="0.25">
      <c r="A532" s="104"/>
      <c r="B532" s="7" t="s">
        <v>22</v>
      </c>
      <c r="C532" s="99"/>
      <c r="D532" s="9">
        <f t="shared" si="324"/>
        <v>1.7</v>
      </c>
      <c r="E532" s="9">
        <f>SUM(E480)</f>
        <v>1.7</v>
      </c>
      <c r="F532" s="9"/>
      <c r="G532" s="9"/>
    </row>
    <row r="533" spans="1:7" ht="12.95" customHeight="1" x14ac:dyDescent="0.25">
      <c r="A533" s="104"/>
      <c r="B533" s="7" t="s">
        <v>16</v>
      </c>
      <c r="C533" s="99"/>
      <c r="D533" s="9">
        <f>SUM(D48+D77+D87+D95+D105+D115+D123+D133+D141+D149+D159+D169+D177+D481)</f>
        <v>1629.2999999999997</v>
      </c>
      <c r="E533" s="9">
        <f>SUM(E48+E77+E87+E95+E105+E115+E123+E133+E141+E149+E159+E169+E177+E481)</f>
        <v>1614.2999999999997</v>
      </c>
      <c r="F533" s="9">
        <f>SUM(F48+F77+F87+F95+F105+F115+F123+F133+F141+F149+F159+F169+F177+F481)</f>
        <v>221.39999999999998</v>
      </c>
      <c r="G533" s="9">
        <f>SUM(G48+G77+G87+G95+G105+G115+G123+G133+G141+G149+G159+G169+G177+G481)</f>
        <v>15</v>
      </c>
    </row>
    <row r="534" spans="1:7" ht="12.75" customHeight="1" x14ac:dyDescent="0.25">
      <c r="A534" s="104"/>
      <c r="B534" s="25" t="s">
        <v>34</v>
      </c>
      <c r="C534" s="99"/>
      <c r="D534" s="9">
        <f t="shared" si="324"/>
        <v>3520.8</v>
      </c>
      <c r="E534" s="35">
        <f>SUM(E482+E49)</f>
        <v>3520.8</v>
      </c>
      <c r="F534" s="35">
        <f>SUM(F482+F49)</f>
        <v>989.4</v>
      </c>
      <c r="G534" s="35"/>
    </row>
    <row r="535" spans="1:7" ht="12.95" customHeight="1" x14ac:dyDescent="0.25">
      <c r="A535" s="105"/>
      <c r="B535" s="7" t="s">
        <v>24</v>
      </c>
      <c r="C535" s="100"/>
      <c r="D535" s="9">
        <f t="shared" si="324"/>
        <v>223.7</v>
      </c>
      <c r="E535" s="35">
        <f>SUM(E483)</f>
        <v>223.7</v>
      </c>
      <c r="F535" s="35">
        <f>SUM(F483)</f>
        <v>39.200000000000003</v>
      </c>
      <c r="G535" s="35"/>
    </row>
    <row r="536" spans="1:7" ht="15" customHeight="1" x14ac:dyDescent="0.25">
      <c r="A536" s="90" t="s">
        <v>151</v>
      </c>
      <c r="B536" s="90"/>
      <c r="C536" s="29" t="s">
        <v>35</v>
      </c>
      <c r="D536" s="30">
        <f t="shared" si="324"/>
        <v>608.79999999999995</v>
      </c>
      <c r="E536" s="30">
        <f>SUM(E537:E542)</f>
        <v>608.79999999999995</v>
      </c>
      <c r="F536" s="30">
        <f>SUM(F537:F542)</f>
        <v>308.50000000000006</v>
      </c>
      <c r="G536" s="30">
        <f>SUM(G537:G542)</f>
        <v>0</v>
      </c>
    </row>
    <row r="537" spans="1:7" ht="12.95" customHeight="1" x14ac:dyDescent="0.25">
      <c r="A537" s="103"/>
      <c r="B537" s="31" t="s">
        <v>20</v>
      </c>
      <c r="C537" s="98"/>
      <c r="D537" s="9">
        <f t="shared" si="324"/>
        <v>11</v>
      </c>
      <c r="E537" s="9">
        <f>SUM(E51+E486)</f>
        <v>11</v>
      </c>
      <c r="F537" s="9">
        <f>SUM(F51+F486)</f>
        <v>3</v>
      </c>
      <c r="G537" s="9"/>
    </row>
    <row r="538" spans="1:7" ht="12.95" customHeight="1" x14ac:dyDescent="0.25">
      <c r="A538" s="104"/>
      <c r="B538" s="11" t="s">
        <v>21</v>
      </c>
      <c r="C538" s="99"/>
      <c r="D538" s="9">
        <f t="shared" si="324"/>
        <v>384.79999999999995</v>
      </c>
      <c r="E538" s="9">
        <f>SUM(E487+E52)</f>
        <v>384.79999999999995</v>
      </c>
      <c r="F538" s="9">
        <f>SUM(F487+F52)</f>
        <v>303.40000000000003</v>
      </c>
      <c r="G538" s="9"/>
    </row>
    <row r="539" spans="1:7" ht="12.95" customHeight="1" x14ac:dyDescent="0.25">
      <c r="A539" s="104"/>
      <c r="B539" s="7" t="s">
        <v>22</v>
      </c>
      <c r="C539" s="99"/>
      <c r="D539" s="9">
        <f t="shared" si="324"/>
        <v>136.79999999999998</v>
      </c>
      <c r="E539" s="9">
        <f>SUM(E488+E53)</f>
        <v>136.79999999999998</v>
      </c>
      <c r="F539" s="9">
        <f>SUM(F488+F53)</f>
        <v>2.1</v>
      </c>
      <c r="G539" s="9"/>
    </row>
    <row r="540" spans="1:7" ht="12.95" customHeight="1" x14ac:dyDescent="0.25">
      <c r="A540" s="104"/>
      <c r="B540" s="36" t="s">
        <v>29</v>
      </c>
      <c r="C540" s="99"/>
      <c r="D540" s="9">
        <f t="shared" si="324"/>
        <v>1.1000000000000001</v>
      </c>
      <c r="E540" s="9">
        <f>SUM(E489+E54)</f>
        <v>1.1000000000000001</v>
      </c>
      <c r="F540" s="9"/>
      <c r="G540" s="9"/>
    </row>
    <row r="541" spans="1:7" ht="12.95" customHeight="1" x14ac:dyDescent="0.25">
      <c r="A541" s="104"/>
      <c r="B541" s="7" t="s">
        <v>16</v>
      </c>
      <c r="C541" s="99"/>
      <c r="D541" s="9">
        <f t="shared" si="324"/>
        <v>49.1</v>
      </c>
      <c r="E541" s="9">
        <f>SUM(E490+E55)</f>
        <v>49.1</v>
      </c>
      <c r="F541" s="9"/>
      <c r="G541" s="9"/>
    </row>
    <row r="542" spans="1:7" ht="12.95" customHeight="1" x14ac:dyDescent="0.25">
      <c r="A542" s="105"/>
      <c r="B542" s="7" t="s">
        <v>36</v>
      </c>
      <c r="C542" s="100"/>
      <c r="D542" s="9">
        <f t="shared" si="324"/>
        <v>26</v>
      </c>
      <c r="E542" s="35">
        <f>SUM(E56)</f>
        <v>26</v>
      </c>
      <c r="F542" s="37"/>
      <c r="G542" s="37"/>
    </row>
    <row r="543" spans="1:7" ht="15" customHeight="1" x14ac:dyDescent="0.25">
      <c r="A543" s="90" t="s">
        <v>152</v>
      </c>
      <c r="B543" s="90"/>
      <c r="C543" s="29" t="s">
        <v>37</v>
      </c>
      <c r="D543" s="30">
        <f t="shared" si="324"/>
        <v>1161.2</v>
      </c>
      <c r="E543" s="30">
        <f t="shared" ref="E543:F543" si="325">SUM(E544:E547)</f>
        <v>950.2</v>
      </c>
      <c r="F543" s="30">
        <f t="shared" si="325"/>
        <v>1.3</v>
      </c>
      <c r="G543" s="30">
        <f>SUM(G544:G547)</f>
        <v>210.99999999999997</v>
      </c>
    </row>
    <row r="544" spans="1:7" ht="12.6" customHeight="1" x14ac:dyDescent="0.25">
      <c r="A544" s="103"/>
      <c r="B544" s="7" t="s">
        <v>20</v>
      </c>
      <c r="C544" s="95"/>
      <c r="D544" s="9">
        <f t="shared" si="324"/>
        <v>220.2</v>
      </c>
      <c r="E544" s="38">
        <f>SUM(E58)</f>
        <v>87</v>
      </c>
      <c r="F544" s="38">
        <f>SUM(F58)</f>
        <v>1.3</v>
      </c>
      <c r="G544" s="38">
        <f>SUM(G58)</f>
        <v>133.19999999999999</v>
      </c>
    </row>
    <row r="545" spans="1:7" ht="12.6" customHeight="1" x14ac:dyDescent="0.25">
      <c r="A545" s="104"/>
      <c r="B545" s="60" t="s">
        <v>167</v>
      </c>
      <c r="C545" s="96"/>
      <c r="D545" s="9">
        <f t="shared" si="324"/>
        <v>8.6</v>
      </c>
      <c r="E545" s="38"/>
      <c r="F545" s="38"/>
      <c r="G545" s="9">
        <f>SUM(G59)</f>
        <v>8.6</v>
      </c>
    </row>
    <row r="546" spans="1:7" ht="12.95" customHeight="1" x14ac:dyDescent="0.25">
      <c r="A546" s="104"/>
      <c r="B546" s="7" t="s">
        <v>16</v>
      </c>
      <c r="C546" s="96"/>
      <c r="D546" s="9">
        <f t="shared" si="324"/>
        <v>778.40000000000009</v>
      </c>
      <c r="E546" s="9">
        <f t="shared" ref="E546" si="326">SUM(E60+E151)</f>
        <v>774.2</v>
      </c>
      <c r="F546" s="9"/>
      <c r="G546" s="9">
        <f>SUM(G60+G151)</f>
        <v>4.2</v>
      </c>
    </row>
    <row r="547" spans="1:7" ht="12.95" customHeight="1" x14ac:dyDescent="0.25">
      <c r="A547" s="105"/>
      <c r="B547" s="7" t="s">
        <v>36</v>
      </c>
      <c r="C547" s="97"/>
      <c r="D547" s="9">
        <f t="shared" si="324"/>
        <v>154</v>
      </c>
      <c r="E547" s="35">
        <f>SUM(E61)</f>
        <v>89</v>
      </c>
      <c r="F547" s="35"/>
      <c r="G547" s="35">
        <f>SUM(G61)</f>
        <v>65</v>
      </c>
    </row>
    <row r="548" spans="1:7" ht="15" customHeight="1" x14ac:dyDescent="0.25">
      <c r="A548" s="90" t="s">
        <v>153</v>
      </c>
      <c r="B548" s="90"/>
      <c r="C548" s="29" t="s">
        <v>38</v>
      </c>
      <c r="D548" s="30">
        <f t="shared" si="324"/>
        <v>2408.1</v>
      </c>
      <c r="E548" s="30">
        <f>SUM(E549:E553)</f>
        <v>512.79999999999995</v>
      </c>
      <c r="F548" s="30">
        <f>SUM(F549:F553)</f>
        <v>0.3</v>
      </c>
      <c r="G548" s="30">
        <f>SUM(G549:G553)</f>
        <v>1895.3</v>
      </c>
    </row>
    <row r="549" spans="1:7" ht="12.95" customHeight="1" x14ac:dyDescent="0.25">
      <c r="A549" s="103"/>
      <c r="B549" s="36" t="s">
        <v>20</v>
      </c>
      <c r="C549" s="94"/>
      <c r="D549" s="32">
        <f t="shared" si="324"/>
        <v>636.9</v>
      </c>
      <c r="E549" s="32">
        <f>SUM(E63+E399)</f>
        <v>0.3</v>
      </c>
      <c r="F549" s="32">
        <f>SUM(F63+F399)</f>
        <v>0.3</v>
      </c>
      <c r="G549" s="32">
        <f>SUM(G63+G399)</f>
        <v>636.6</v>
      </c>
    </row>
    <row r="550" spans="1:7" ht="12.95" customHeight="1" x14ac:dyDescent="0.25">
      <c r="A550" s="104"/>
      <c r="B550" s="39" t="s">
        <v>21</v>
      </c>
      <c r="C550" s="90"/>
      <c r="D550" s="32">
        <f t="shared" si="324"/>
        <v>453</v>
      </c>
      <c r="E550" s="32">
        <f>SUM(E64)</f>
        <v>453</v>
      </c>
      <c r="F550" s="32"/>
      <c r="G550" s="32"/>
    </row>
    <row r="551" spans="1:7" ht="12.95" customHeight="1" x14ac:dyDescent="0.25">
      <c r="A551" s="104"/>
      <c r="B551" s="36" t="s">
        <v>39</v>
      </c>
      <c r="C551" s="90"/>
      <c r="D551" s="32">
        <f t="shared" si="324"/>
        <v>920</v>
      </c>
      <c r="E551" s="32"/>
      <c r="F551" s="32"/>
      <c r="G551" s="32">
        <f>SUM(G65)</f>
        <v>920</v>
      </c>
    </row>
    <row r="552" spans="1:7" ht="12.95" customHeight="1" x14ac:dyDescent="0.25">
      <c r="A552" s="104"/>
      <c r="B552" s="36" t="s">
        <v>29</v>
      </c>
      <c r="C552" s="90"/>
      <c r="D552" s="32">
        <f t="shared" si="324"/>
        <v>112.3</v>
      </c>
      <c r="E552" s="32"/>
      <c r="F552" s="32"/>
      <c r="G552" s="32">
        <f>SUM(G66+G400)</f>
        <v>112.3</v>
      </c>
    </row>
    <row r="553" spans="1:7" ht="12.95" customHeight="1" x14ac:dyDescent="0.25">
      <c r="A553" s="105"/>
      <c r="B553" s="36" t="s">
        <v>16</v>
      </c>
      <c r="C553" s="102"/>
      <c r="D553" s="32">
        <f t="shared" si="324"/>
        <v>285.89999999999998</v>
      </c>
      <c r="E553" s="40">
        <f>SUM(E401+E67)</f>
        <v>59.5</v>
      </c>
      <c r="F553" s="40"/>
      <c r="G553" s="40">
        <f>SUM(G401+G67)</f>
        <v>226.4</v>
      </c>
    </row>
    <row r="554" spans="1:7" ht="15" customHeight="1" x14ac:dyDescent="0.25">
      <c r="A554" s="91" t="s">
        <v>154</v>
      </c>
      <c r="B554" s="91"/>
      <c r="C554" s="91"/>
      <c r="D554" s="91"/>
      <c r="E554" s="91"/>
      <c r="F554" s="91"/>
      <c r="G554" s="91"/>
    </row>
    <row r="555" spans="1:7" ht="15" customHeight="1" x14ac:dyDescent="0.25"/>
  </sheetData>
  <mergeCells count="147">
    <mergeCell ref="A544:A547"/>
    <mergeCell ref="A549:A553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68:A77"/>
    <mergeCell ref="C74:C75"/>
    <mergeCell ref="A78:A87"/>
    <mergeCell ref="C84:C85"/>
    <mergeCell ref="A88:A95"/>
    <mergeCell ref="C92:C93"/>
    <mergeCell ref="A13:A15"/>
    <mergeCell ref="A16:A67"/>
    <mergeCell ref="C26:C31"/>
    <mergeCell ref="C33:C37"/>
    <mergeCell ref="C39:C43"/>
    <mergeCell ref="C45:C49"/>
    <mergeCell ref="C51:C56"/>
    <mergeCell ref="C58:C61"/>
    <mergeCell ref="C63:C67"/>
    <mergeCell ref="A124:A133"/>
    <mergeCell ref="C130:C131"/>
    <mergeCell ref="A134:A141"/>
    <mergeCell ref="C138:C139"/>
    <mergeCell ref="C146:C147"/>
    <mergeCell ref="A96:A105"/>
    <mergeCell ref="C102:C103"/>
    <mergeCell ref="A106:A115"/>
    <mergeCell ref="C112:C113"/>
    <mergeCell ref="A116:A123"/>
    <mergeCell ref="C120:C121"/>
    <mergeCell ref="A142:A151"/>
    <mergeCell ref="A178:A182"/>
    <mergeCell ref="C180:C182"/>
    <mergeCell ref="A183:A191"/>
    <mergeCell ref="C187:C191"/>
    <mergeCell ref="A192:A199"/>
    <mergeCell ref="C196:C199"/>
    <mergeCell ref="A152:A159"/>
    <mergeCell ref="C156:C157"/>
    <mergeCell ref="A160:A169"/>
    <mergeCell ref="C166:C167"/>
    <mergeCell ref="A170:A177"/>
    <mergeCell ref="C174:C175"/>
    <mergeCell ref="A231:A241"/>
    <mergeCell ref="C235:C241"/>
    <mergeCell ref="C246:C250"/>
    <mergeCell ref="A253:A262"/>
    <mergeCell ref="C257:C262"/>
    <mergeCell ref="A200:A209"/>
    <mergeCell ref="C204:C209"/>
    <mergeCell ref="A210:A219"/>
    <mergeCell ref="C214:C219"/>
    <mergeCell ref="C224:C228"/>
    <mergeCell ref="A220:A230"/>
    <mergeCell ref="A242:A252"/>
    <mergeCell ref="A294:A300"/>
    <mergeCell ref="C298:C300"/>
    <mergeCell ref="A301:A308"/>
    <mergeCell ref="C305:C308"/>
    <mergeCell ref="A309:A316"/>
    <mergeCell ref="C313:C316"/>
    <mergeCell ref="A263:A270"/>
    <mergeCell ref="C267:C270"/>
    <mergeCell ref="C275:C281"/>
    <mergeCell ref="A284:A293"/>
    <mergeCell ref="C288:C293"/>
    <mergeCell ref="A271:A283"/>
    <mergeCell ref="A343:A351"/>
    <mergeCell ref="A352:A358"/>
    <mergeCell ref="C356:C358"/>
    <mergeCell ref="A359:A367"/>
    <mergeCell ref="C347:C351"/>
    <mergeCell ref="A317:A325"/>
    <mergeCell ref="C321:C325"/>
    <mergeCell ref="A326:A333"/>
    <mergeCell ref="C330:C333"/>
    <mergeCell ref="A334:A342"/>
    <mergeCell ref="C338:C342"/>
    <mergeCell ref="C363:C367"/>
    <mergeCell ref="A384:A392"/>
    <mergeCell ref="C388:C392"/>
    <mergeCell ref="A393:A401"/>
    <mergeCell ref="C395:C397"/>
    <mergeCell ref="C399:C401"/>
    <mergeCell ref="A402:A406"/>
    <mergeCell ref="C404:C406"/>
    <mergeCell ref="A368:A373"/>
    <mergeCell ref="C370:C371"/>
    <mergeCell ref="A374:A377"/>
    <mergeCell ref="C376:C377"/>
    <mergeCell ref="A378:A383"/>
    <mergeCell ref="C380:C383"/>
    <mergeCell ref="C430:C432"/>
    <mergeCell ref="A433:A437"/>
    <mergeCell ref="C435:C437"/>
    <mergeCell ref="A438:A444"/>
    <mergeCell ref="C442:C444"/>
    <mergeCell ref="A426:A432"/>
    <mergeCell ref="A407:A413"/>
    <mergeCell ref="C411:C413"/>
    <mergeCell ref="A414:A418"/>
    <mergeCell ref="C416:C418"/>
    <mergeCell ref="A419:A425"/>
    <mergeCell ref="C423:C425"/>
    <mergeCell ref="A466:A472"/>
    <mergeCell ref="C470:C472"/>
    <mergeCell ref="A473:A483"/>
    <mergeCell ref="C477:C483"/>
    <mergeCell ref="A484:A490"/>
    <mergeCell ref="C486:C490"/>
    <mergeCell ref="A445:A451"/>
    <mergeCell ref="C449:C451"/>
    <mergeCell ref="A452:A458"/>
    <mergeCell ref="C456:C458"/>
    <mergeCell ref="A459:A465"/>
    <mergeCell ref="C463:C465"/>
    <mergeCell ref="A536:B536"/>
    <mergeCell ref="A543:B543"/>
    <mergeCell ref="A548:B548"/>
    <mergeCell ref="A554:G554"/>
    <mergeCell ref="A491:B491"/>
    <mergeCell ref="A492:B492"/>
    <mergeCell ref="A500:B500"/>
    <mergeCell ref="A511:B511"/>
    <mergeCell ref="A521:B521"/>
    <mergeCell ref="A528:B528"/>
    <mergeCell ref="C493:C499"/>
    <mergeCell ref="C501:C510"/>
    <mergeCell ref="C512:C520"/>
    <mergeCell ref="C522:C527"/>
    <mergeCell ref="C529:C535"/>
    <mergeCell ref="C537:C542"/>
    <mergeCell ref="C544:C547"/>
    <mergeCell ref="C549:C553"/>
    <mergeCell ref="A493:A499"/>
    <mergeCell ref="A501:A510"/>
    <mergeCell ref="A512:A520"/>
    <mergeCell ref="A522:A527"/>
    <mergeCell ref="A529:A535"/>
    <mergeCell ref="A537:A542"/>
  </mergeCells>
  <pageMargins left="0.43307086614173229" right="0.23622047244094491" top="0.19685039370078741" bottom="0.19685039370078741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2021-10-21T04:46:05Z</cp:lastPrinted>
  <dcterms:created xsi:type="dcterms:W3CDTF">2021-07-29T06:19:49Z</dcterms:created>
  <dcterms:modified xsi:type="dcterms:W3CDTF">2021-10-21T04:46:09Z</dcterms:modified>
</cp:coreProperties>
</file>