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as.samkus\Desktop\Komunalinis ūkis\"/>
    </mc:Choice>
  </mc:AlternateContent>
  <xr:revisionPtr revIDLastSave="0" documentId="13_ncr:1_{E10013A5-052D-4F55-8B60-7F4A5DD7BEBE}" xr6:coauthVersionLast="47" xr6:coauthVersionMax="47" xr10:uidLastSave="{00000000-0000-0000-0000-000000000000}"/>
  <bookViews>
    <workbookView xWindow="-120" yWindow="-120" windowWidth="29040" windowHeight="15840" xr2:uid="{92CEDD1B-88EF-4EF7-9B85-D3FD8EB537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1" i="1"/>
  <c r="B36" i="1"/>
  <c r="B21" i="1"/>
  <c r="H30" i="1" l="1"/>
  <c r="H28" i="1"/>
  <c r="E29" i="1" l="1"/>
  <c r="F29" i="1"/>
  <c r="G29" i="1"/>
  <c r="I29" i="1"/>
  <c r="J29" i="1"/>
  <c r="K29" i="1"/>
  <c r="L29" i="1"/>
  <c r="N29" i="1"/>
  <c r="O29" i="1"/>
  <c r="P29" i="1"/>
  <c r="Q29" i="1"/>
  <c r="E27" i="1"/>
  <c r="F27" i="1"/>
  <c r="G27" i="1"/>
  <c r="H27" i="1"/>
  <c r="I27" i="1"/>
  <c r="J27" i="1"/>
  <c r="K27" i="1"/>
  <c r="L27" i="1"/>
  <c r="N27" i="1"/>
  <c r="O27" i="1"/>
  <c r="P27" i="1"/>
  <c r="Q27" i="1"/>
  <c r="C27" i="1" l="1"/>
  <c r="R28" i="1" l="1"/>
  <c r="R27" i="1" s="1"/>
  <c r="R30" i="1"/>
  <c r="R29" i="1" s="1"/>
  <c r="M28" i="1"/>
  <c r="M27" i="1" s="1"/>
  <c r="M30" i="1"/>
  <c r="M29" i="1" s="1"/>
  <c r="H23" i="1"/>
  <c r="H25" i="1"/>
  <c r="H26" i="1"/>
  <c r="S28" i="1"/>
  <c r="S27" i="1" s="1"/>
  <c r="H29" i="1"/>
  <c r="R72" i="1"/>
  <c r="R73" i="1"/>
  <c r="M73" i="1"/>
  <c r="H73" i="1"/>
  <c r="D27" i="1"/>
  <c r="S73" i="1" l="1"/>
  <c r="S30" i="1"/>
  <c r="S29" i="1" s="1"/>
  <c r="G72" i="1"/>
  <c r="I72" i="1"/>
  <c r="M72" i="1" s="1"/>
  <c r="C72" i="1"/>
  <c r="D29" i="1"/>
  <c r="C29" i="1"/>
  <c r="R120" i="1"/>
  <c r="M120" i="1"/>
  <c r="H120" i="1"/>
  <c r="R119" i="1"/>
  <c r="M119" i="1"/>
  <c r="H119" i="1"/>
  <c r="R118" i="1"/>
  <c r="M118" i="1"/>
  <c r="H118" i="1"/>
  <c r="R117" i="1"/>
  <c r="M117" i="1"/>
  <c r="H117" i="1"/>
  <c r="R116" i="1"/>
  <c r="M116" i="1"/>
  <c r="H116" i="1"/>
  <c r="R115" i="1"/>
  <c r="M115" i="1"/>
  <c r="H115" i="1"/>
  <c r="R114" i="1"/>
  <c r="M114" i="1"/>
  <c r="H114" i="1"/>
  <c r="R113" i="1"/>
  <c r="M113" i="1"/>
  <c r="H113" i="1"/>
  <c r="S113" i="1" s="1"/>
  <c r="R112" i="1"/>
  <c r="M112" i="1"/>
  <c r="H112" i="1"/>
  <c r="R111" i="1"/>
  <c r="M111" i="1"/>
  <c r="H111" i="1"/>
  <c r="R110" i="1"/>
  <c r="M110" i="1"/>
  <c r="H110" i="1"/>
  <c r="R109" i="1"/>
  <c r="M109" i="1"/>
  <c r="H109" i="1"/>
  <c r="R108" i="1"/>
  <c r="M108" i="1"/>
  <c r="H108" i="1"/>
  <c r="R107" i="1"/>
  <c r="M107" i="1"/>
  <c r="H107" i="1"/>
  <c r="R106" i="1"/>
  <c r="M106" i="1"/>
  <c r="H106" i="1"/>
  <c r="R105" i="1"/>
  <c r="M105" i="1"/>
  <c r="H105" i="1"/>
  <c r="R104" i="1"/>
  <c r="M104" i="1"/>
  <c r="H104" i="1"/>
  <c r="R103" i="1"/>
  <c r="M103" i="1"/>
  <c r="H103" i="1"/>
  <c r="R102" i="1"/>
  <c r="M102" i="1"/>
  <c r="H102" i="1"/>
  <c r="R101" i="1"/>
  <c r="M101" i="1"/>
  <c r="H101" i="1"/>
  <c r="R100" i="1"/>
  <c r="M100" i="1"/>
  <c r="H100" i="1"/>
  <c r="R99" i="1"/>
  <c r="M99" i="1"/>
  <c r="H99" i="1"/>
  <c r="R98" i="1"/>
  <c r="M98" i="1"/>
  <c r="H98" i="1"/>
  <c r="R97" i="1"/>
  <c r="M97" i="1"/>
  <c r="H97" i="1"/>
  <c r="R96" i="1"/>
  <c r="M96" i="1"/>
  <c r="H96" i="1"/>
  <c r="R95" i="1"/>
  <c r="M95" i="1"/>
  <c r="H95" i="1"/>
  <c r="R94" i="1"/>
  <c r="M94" i="1"/>
  <c r="H94" i="1"/>
  <c r="R93" i="1"/>
  <c r="M93" i="1"/>
  <c r="H93" i="1"/>
  <c r="R92" i="1"/>
  <c r="M92" i="1"/>
  <c r="H92" i="1"/>
  <c r="R91" i="1"/>
  <c r="M91" i="1"/>
  <c r="H91" i="1"/>
  <c r="R90" i="1"/>
  <c r="M90" i="1"/>
  <c r="H90" i="1"/>
  <c r="R89" i="1"/>
  <c r="M89" i="1"/>
  <c r="H89" i="1"/>
  <c r="R88" i="1"/>
  <c r="M88" i="1"/>
  <c r="H88" i="1"/>
  <c r="R87" i="1"/>
  <c r="M87" i="1"/>
  <c r="H87" i="1"/>
  <c r="R86" i="1"/>
  <c r="M86" i="1"/>
  <c r="H86" i="1"/>
  <c r="R85" i="1"/>
  <c r="M85" i="1"/>
  <c r="H85" i="1"/>
  <c r="R84" i="1"/>
  <c r="M84" i="1"/>
  <c r="H84" i="1"/>
  <c r="R83" i="1"/>
  <c r="M83" i="1"/>
  <c r="H83" i="1"/>
  <c r="R82" i="1"/>
  <c r="M82" i="1"/>
  <c r="H82" i="1"/>
  <c r="R81" i="1"/>
  <c r="M81" i="1"/>
  <c r="H81" i="1"/>
  <c r="R80" i="1"/>
  <c r="M80" i="1"/>
  <c r="H80" i="1"/>
  <c r="R79" i="1"/>
  <c r="M79" i="1"/>
  <c r="H79" i="1"/>
  <c r="R78" i="1"/>
  <c r="M78" i="1"/>
  <c r="H78" i="1"/>
  <c r="R77" i="1"/>
  <c r="M77" i="1"/>
  <c r="H77" i="1"/>
  <c r="R76" i="1"/>
  <c r="M76" i="1"/>
  <c r="H76" i="1"/>
  <c r="R75" i="1"/>
  <c r="M75" i="1"/>
  <c r="H75" i="1"/>
  <c r="Q74" i="1"/>
  <c r="Q71" i="1" s="1"/>
  <c r="P74" i="1"/>
  <c r="P71" i="1" s="1"/>
  <c r="O74" i="1"/>
  <c r="N74" i="1"/>
  <c r="N71" i="1" s="1"/>
  <c r="L74" i="1"/>
  <c r="L71" i="1" s="1"/>
  <c r="K74" i="1"/>
  <c r="K71" i="1" s="1"/>
  <c r="J74" i="1"/>
  <c r="J71" i="1" s="1"/>
  <c r="I74" i="1"/>
  <c r="G74" i="1"/>
  <c r="F74" i="1"/>
  <c r="F71" i="1" s="1"/>
  <c r="E74" i="1"/>
  <c r="E71" i="1" s="1"/>
  <c r="D74" i="1"/>
  <c r="D71" i="1" s="1"/>
  <c r="C74" i="1"/>
  <c r="R70" i="1"/>
  <c r="L70" i="1"/>
  <c r="M70" i="1" s="1"/>
  <c r="H70" i="1"/>
  <c r="B70" i="1"/>
  <c r="R69" i="1"/>
  <c r="L69" i="1"/>
  <c r="M69" i="1" s="1"/>
  <c r="H69" i="1"/>
  <c r="B69" i="1"/>
  <c r="R68" i="1"/>
  <c r="L68" i="1"/>
  <c r="M68" i="1" s="1"/>
  <c r="H68" i="1"/>
  <c r="B68" i="1"/>
  <c r="R67" i="1"/>
  <c r="L67" i="1"/>
  <c r="M67" i="1" s="1"/>
  <c r="H67" i="1"/>
  <c r="B67" i="1"/>
  <c r="R66" i="1"/>
  <c r="L66" i="1"/>
  <c r="M66" i="1" s="1"/>
  <c r="H66" i="1"/>
  <c r="B66" i="1"/>
  <c r="Q65" i="1"/>
  <c r="R65" i="1" s="1"/>
  <c r="M65" i="1"/>
  <c r="G65" i="1"/>
  <c r="H65" i="1" s="1"/>
  <c r="B65" i="1"/>
  <c r="R64" i="1"/>
  <c r="L64" i="1"/>
  <c r="M64" i="1" s="1"/>
  <c r="H64" i="1"/>
  <c r="B64" i="1"/>
  <c r="Q63" i="1"/>
  <c r="R63" i="1" s="1"/>
  <c r="L63" i="1"/>
  <c r="M63" i="1" s="1"/>
  <c r="G63" i="1"/>
  <c r="H63" i="1" s="1"/>
  <c r="B63" i="1"/>
  <c r="Q62" i="1"/>
  <c r="R62" i="1" s="1"/>
  <c r="L62" i="1"/>
  <c r="M62" i="1" s="1"/>
  <c r="G62" i="1"/>
  <c r="H62" i="1" s="1"/>
  <c r="B62" i="1"/>
  <c r="Q61" i="1"/>
  <c r="R61" i="1" s="1"/>
  <c r="L61" i="1"/>
  <c r="M61" i="1" s="1"/>
  <c r="G61" i="1"/>
  <c r="H61" i="1" s="1"/>
  <c r="B61" i="1"/>
  <c r="Q60" i="1"/>
  <c r="R60" i="1" s="1"/>
  <c r="L60" i="1"/>
  <c r="M60" i="1" s="1"/>
  <c r="G60" i="1"/>
  <c r="H60" i="1" s="1"/>
  <c r="B60" i="1"/>
  <c r="R59" i="1"/>
  <c r="M59" i="1"/>
  <c r="G59" i="1"/>
  <c r="H59" i="1" s="1"/>
  <c r="B59" i="1"/>
  <c r="R58" i="1"/>
  <c r="M58" i="1"/>
  <c r="H58" i="1"/>
  <c r="G58" i="1"/>
  <c r="B58" i="1"/>
  <c r="R57" i="1"/>
  <c r="M57" i="1"/>
  <c r="G57" i="1"/>
  <c r="H57" i="1" s="1"/>
  <c r="B57" i="1"/>
  <c r="Q56" i="1"/>
  <c r="R56" i="1" s="1"/>
  <c r="M56" i="1"/>
  <c r="H56" i="1"/>
  <c r="B56" i="1"/>
  <c r="R55" i="1"/>
  <c r="M55" i="1"/>
  <c r="G55" i="1"/>
  <c r="H55" i="1" s="1"/>
  <c r="B55" i="1"/>
  <c r="R54" i="1"/>
  <c r="L54" i="1"/>
  <c r="M54" i="1" s="1"/>
  <c r="H54" i="1"/>
  <c r="B54" i="1"/>
  <c r="R53" i="1"/>
  <c r="L53" i="1"/>
  <c r="M53" i="1" s="1"/>
  <c r="H53" i="1"/>
  <c r="B53" i="1"/>
  <c r="Q52" i="1"/>
  <c r="R52" i="1" s="1"/>
  <c r="M52" i="1"/>
  <c r="H52" i="1"/>
  <c r="B52" i="1"/>
  <c r="R51" i="1"/>
  <c r="M51" i="1"/>
  <c r="G51" i="1"/>
  <c r="H51" i="1" s="1"/>
  <c r="B51" i="1"/>
  <c r="R50" i="1"/>
  <c r="M50" i="1"/>
  <c r="G50" i="1"/>
  <c r="H50" i="1" s="1"/>
  <c r="B50" i="1"/>
  <c r="R49" i="1"/>
  <c r="M49" i="1"/>
  <c r="G49" i="1"/>
  <c r="H49" i="1" s="1"/>
  <c r="B49" i="1"/>
  <c r="Q48" i="1"/>
  <c r="R48" i="1" s="1"/>
  <c r="M48" i="1"/>
  <c r="L48" i="1"/>
  <c r="H48" i="1"/>
  <c r="B48" i="1"/>
  <c r="Q47" i="1"/>
  <c r="R47" i="1" s="1"/>
  <c r="L47" i="1"/>
  <c r="M47" i="1" s="1"/>
  <c r="H47" i="1"/>
  <c r="B47" i="1"/>
  <c r="Q46" i="1"/>
  <c r="R46" i="1" s="1"/>
  <c r="L46" i="1"/>
  <c r="M46" i="1" s="1"/>
  <c r="H46" i="1"/>
  <c r="B46" i="1"/>
  <c r="R45" i="1"/>
  <c r="L45" i="1"/>
  <c r="M45" i="1" s="1"/>
  <c r="H45" i="1"/>
  <c r="B45" i="1"/>
  <c r="Q44" i="1"/>
  <c r="R44" i="1" s="1"/>
  <c r="M44" i="1"/>
  <c r="H44" i="1"/>
  <c r="B44" i="1"/>
  <c r="R43" i="1"/>
  <c r="H43" i="1"/>
  <c r="R42" i="1"/>
  <c r="L42" i="1"/>
  <c r="M42" i="1" s="1"/>
  <c r="H42" i="1"/>
  <c r="B42" i="1"/>
  <c r="R41" i="1"/>
  <c r="M41" i="1"/>
  <c r="M40" i="1"/>
  <c r="H40" i="1"/>
  <c r="B40" i="1"/>
  <c r="R39" i="1"/>
  <c r="M39" i="1"/>
  <c r="G39" i="1"/>
  <c r="H39" i="1" s="1"/>
  <c r="B39" i="1"/>
  <c r="R38" i="1"/>
  <c r="M38" i="1"/>
  <c r="G38" i="1"/>
  <c r="B38" i="1"/>
  <c r="Q37" i="1"/>
  <c r="R37" i="1" s="1"/>
  <c r="M37" i="1"/>
  <c r="H37" i="1"/>
  <c r="B37" i="1"/>
  <c r="Q36" i="1"/>
  <c r="R36" i="1" s="1"/>
  <c r="M36" i="1"/>
  <c r="H36" i="1"/>
  <c r="R35" i="1"/>
  <c r="L35" i="1"/>
  <c r="M35" i="1" s="1"/>
  <c r="H35" i="1"/>
  <c r="B35" i="1"/>
  <c r="R34" i="1"/>
  <c r="M34" i="1"/>
  <c r="H34" i="1"/>
  <c r="R33" i="1"/>
  <c r="M33" i="1"/>
  <c r="H33" i="1"/>
  <c r="R32" i="1"/>
  <c r="M32" i="1"/>
  <c r="H32" i="1"/>
  <c r="P31" i="1"/>
  <c r="O31" i="1"/>
  <c r="N31" i="1"/>
  <c r="K31" i="1"/>
  <c r="J31" i="1"/>
  <c r="I31" i="1"/>
  <c r="F31" i="1"/>
  <c r="E31" i="1"/>
  <c r="D31" i="1"/>
  <c r="C31" i="1"/>
  <c r="R26" i="1"/>
  <c r="M26" i="1"/>
  <c r="R25" i="1"/>
  <c r="M25" i="1"/>
  <c r="S25" i="1"/>
  <c r="Q24" i="1"/>
  <c r="P24" i="1"/>
  <c r="O24" i="1"/>
  <c r="N24" i="1"/>
  <c r="L24" i="1"/>
  <c r="K24" i="1"/>
  <c r="J24" i="1"/>
  <c r="I24" i="1"/>
  <c r="G24" i="1"/>
  <c r="F24" i="1"/>
  <c r="E24" i="1"/>
  <c r="D24" i="1"/>
  <c r="H24" i="1" s="1"/>
  <c r="C24" i="1"/>
  <c r="R23" i="1"/>
  <c r="M23" i="1"/>
  <c r="M22" i="1"/>
  <c r="H22" i="1"/>
  <c r="Q21" i="1"/>
  <c r="R21" i="1" s="1"/>
  <c r="M21" i="1"/>
  <c r="H21" i="1"/>
  <c r="Q20" i="1"/>
  <c r="R20" i="1" s="1"/>
  <c r="M20" i="1"/>
  <c r="H20" i="1"/>
  <c r="B20" i="1"/>
  <c r="R19" i="1"/>
  <c r="H19" i="1"/>
  <c r="R18" i="1"/>
  <c r="L18" i="1"/>
  <c r="M18" i="1" s="1"/>
  <c r="H18" i="1"/>
  <c r="B18" i="1"/>
  <c r="R17" i="1"/>
  <c r="L17" i="1"/>
  <c r="M17" i="1" s="1"/>
  <c r="H17" i="1"/>
  <c r="S17" i="1" s="1"/>
  <c r="B17" i="1"/>
  <c r="R16" i="1"/>
  <c r="M16" i="1"/>
  <c r="R15" i="1"/>
  <c r="M15" i="1"/>
  <c r="H15" i="1"/>
  <c r="G15" i="1"/>
  <c r="B15" i="1"/>
  <c r="Q14" i="1"/>
  <c r="R14" i="1" s="1"/>
  <c r="M14" i="1"/>
  <c r="L14" i="1"/>
  <c r="G14" i="1"/>
  <c r="H14" i="1" s="1"/>
  <c r="B14" i="1"/>
  <c r="R13" i="1"/>
  <c r="M13" i="1"/>
  <c r="G13" i="1"/>
  <c r="H13" i="1" s="1"/>
  <c r="B13" i="1"/>
  <c r="R12" i="1"/>
  <c r="M12" i="1"/>
  <c r="H12" i="1"/>
  <c r="C12" i="1"/>
  <c r="C9" i="1" s="1"/>
  <c r="Q9" i="1" s="1"/>
  <c r="R9" i="1" s="1"/>
  <c r="R11" i="1"/>
  <c r="M11" i="1"/>
  <c r="H11" i="1"/>
  <c r="R10" i="1"/>
  <c r="M10" i="1"/>
  <c r="H10" i="1"/>
  <c r="P8" i="1"/>
  <c r="J6" i="1"/>
  <c r="O6" i="1" s="1"/>
  <c r="S14" i="1" l="1"/>
  <c r="S107" i="1"/>
  <c r="S117" i="1"/>
  <c r="S33" i="1"/>
  <c r="S98" i="1"/>
  <c r="S110" i="1"/>
  <c r="S116" i="1"/>
  <c r="S77" i="1"/>
  <c r="S101" i="1"/>
  <c r="D8" i="1"/>
  <c r="G71" i="1"/>
  <c r="H71" i="1" s="1"/>
  <c r="H72" i="1"/>
  <c r="S72" i="1" s="1"/>
  <c r="O71" i="1"/>
  <c r="R71" i="1" s="1"/>
  <c r="I71" i="1"/>
  <c r="M71" i="1" s="1"/>
  <c r="C71" i="1"/>
  <c r="K8" i="1"/>
  <c r="J8" i="1"/>
  <c r="N8" i="1"/>
  <c r="S78" i="1"/>
  <c r="S104" i="1"/>
  <c r="E8" i="1"/>
  <c r="S57" i="1"/>
  <c r="S70" i="1"/>
  <c r="S89" i="1"/>
  <c r="S95" i="1"/>
  <c r="S80" i="1"/>
  <c r="S86" i="1"/>
  <c r="S62" i="1"/>
  <c r="S11" i="1"/>
  <c r="S58" i="1"/>
  <c r="S87" i="1"/>
  <c r="S119" i="1"/>
  <c r="R24" i="1"/>
  <c r="S108" i="1"/>
  <c r="S34" i="1"/>
  <c r="S92" i="1"/>
  <c r="S99" i="1"/>
  <c r="S12" i="1"/>
  <c r="S83" i="1"/>
  <c r="S90" i="1"/>
  <c r="S23" i="1"/>
  <c r="S81" i="1"/>
  <c r="S96" i="1"/>
  <c r="S63" i="1"/>
  <c r="S18" i="1"/>
  <c r="G9" i="1"/>
  <c r="S42" i="1"/>
  <c r="S45" i="1"/>
  <c r="S47" i="1"/>
  <c r="S52" i="1"/>
  <c r="S56" i="1"/>
  <c r="S64" i="1"/>
  <c r="S69" i="1"/>
  <c r="S76" i="1"/>
  <c r="S85" i="1"/>
  <c r="S94" i="1"/>
  <c r="S103" i="1"/>
  <c r="S112" i="1"/>
  <c r="L9" i="1"/>
  <c r="M9" i="1" s="1"/>
  <c r="S21" i="1"/>
  <c r="O8" i="1"/>
  <c r="S39" i="1"/>
  <c r="S68" i="1"/>
  <c r="H74" i="1"/>
  <c r="S105" i="1"/>
  <c r="S114" i="1"/>
  <c r="S46" i="1"/>
  <c r="S20" i="1"/>
  <c r="M24" i="1"/>
  <c r="S26" i="1"/>
  <c r="S35" i="1"/>
  <c r="S51" i="1"/>
  <c r="S55" i="1"/>
  <c r="S67" i="1"/>
  <c r="S82" i="1"/>
  <c r="S91" i="1"/>
  <c r="S100" i="1"/>
  <c r="S109" i="1"/>
  <c r="S118" i="1"/>
  <c r="S48" i="1"/>
  <c r="S50" i="1"/>
  <c r="S54" i="1"/>
  <c r="S60" i="1"/>
  <c r="S66" i="1"/>
  <c r="M74" i="1"/>
  <c r="S74" i="1" s="1"/>
  <c r="S75" i="1"/>
  <c r="S84" i="1"/>
  <c r="S93" i="1"/>
  <c r="S102" i="1"/>
  <c r="S111" i="1"/>
  <c r="S120" i="1"/>
  <c r="S10" i="1"/>
  <c r="S13" i="1"/>
  <c r="S15" i="1"/>
  <c r="S32" i="1"/>
  <c r="S49" i="1"/>
  <c r="S59" i="1"/>
  <c r="S61" i="1"/>
  <c r="R74" i="1"/>
  <c r="S79" i="1"/>
  <c r="S88" i="1"/>
  <c r="S97" i="1"/>
  <c r="S106" i="1"/>
  <c r="S115" i="1"/>
  <c r="S37" i="1"/>
  <c r="S53" i="1"/>
  <c r="S65" i="1"/>
  <c r="S36" i="1"/>
  <c r="S44" i="1"/>
  <c r="L19" i="1"/>
  <c r="F8" i="1"/>
  <c r="H38" i="1"/>
  <c r="S38" i="1" s="1"/>
  <c r="Q22" i="1"/>
  <c r="C8" i="1"/>
  <c r="I8" i="1"/>
  <c r="S24" i="1" l="1"/>
  <c r="S71" i="1"/>
  <c r="H9" i="1"/>
  <c r="S9" i="1" s="1"/>
  <c r="G16" i="1"/>
  <c r="R22" i="1"/>
  <c r="S22" i="1" s="1"/>
  <c r="Q40" i="1"/>
  <c r="M19" i="1"/>
  <c r="S19" i="1" s="1"/>
  <c r="L43" i="1"/>
  <c r="H16" i="1" l="1"/>
  <c r="S16" i="1" s="1"/>
  <c r="G41" i="1"/>
  <c r="L31" i="1"/>
  <c r="M43" i="1"/>
  <c r="S43" i="1" s="1"/>
  <c r="R40" i="1"/>
  <c r="S40" i="1" s="1"/>
  <c r="Q31" i="1"/>
  <c r="H41" i="1" l="1"/>
  <c r="S41" i="1" s="1"/>
  <c r="G31" i="1"/>
  <c r="Q8" i="1"/>
  <c r="R8" i="1" s="1"/>
  <c r="R31" i="1"/>
  <c r="M31" i="1"/>
  <c r="L8" i="1"/>
  <c r="M8" i="1" s="1"/>
  <c r="G8" i="1" l="1"/>
  <c r="H8" i="1" s="1"/>
  <c r="S8" i="1" s="1"/>
  <c r="H31" i="1"/>
  <c r="S31" i="1" s="1"/>
</calcChain>
</file>

<file path=xl/sharedStrings.xml><?xml version="1.0" encoding="utf-8"?>
<sst xmlns="http://schemas.openxmlformats.org/spreadsheetml/2006/main" count="207" uniqueCount="187">
  <si>
    <t>Eil. Nr.</t>
  </si>
  <si>
    <t>Įsigytas (atstatytas) ilgalaikis</t>
  </si>
  <si>
    <t xml:space="preserve">  metai</t>
  </si>
  <si>
    <t xml:space="preserve"> metai</t>
  </si>
  <si>
    <t>Iš viso
2019-2023 m.</t>
  </si>
  <si>
    <t xml:space="preserve"> t  u  r  t  a  s</t>
  </si>
  <si>
    <t>I</t>
  </si>
  <si>
    <t>II</t>
  </si>
  <si>
    <t>III</t>
  </si>
  <si>
    <t>IV</t>
  </si>
  <si>
    <t>Iš viso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</si>
  <si>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</si>
  <si>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</si>
  <si>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</si>
  <si>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</si>
  <si>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</si>
  <si>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</si>
  <si>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1.1.2.</t>
  </si>
  <si>
    <t>Kompiuterinės ir programinės įrangos atnaujinimas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</si>
  <si>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</si>
  <si>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</si>
  <si>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</si>
  <si>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</si>
  <si>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</si>
  <si>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</si>
  <si>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</si>
  <si>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</si>
  <si>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</si>
  <si>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</si>
  <si>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</si>
  <si>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 xml:space="preserve">Katinų NVĮ: spaudiminės linijos rekonstrukcija. </t>
  </si>
  <si>
    <t>1.2.</t>
  </si>
  <si>
    <t>Valstybės subsidijų ir dotacijų lėšos</t>
  </si>
  <si>
    <t>1.3.</t>
  </si>
  <si>
    <t>1.3.1.</t>
  </si>
  <si>
    <t>1.3.2.</t>
  </si>
  <si>
    <t>1.4.</t>
  </si>
  <si>
    <t>Paskolos investicijų projektams įgyvendinti</t>
  </si>
  <si>
    <t>1.5.</t>
  </si>
  <si>
    <t>1.6.</t>
  </si>
  <si>
    <t>Kitos nuosavos lėšos</t>
  </si>
  <si>
    <t>1.6.1.</t>
  </si>
  <si>
    <t>1.6.2.</t>
  </si>
  <si>
    <t>Ankstesniais laikotarpiais sukauptos piniginės lėšos</t>
  </si>
  <si>
    <t>1.6.3.</t>
  </si>
  <si>
    <t>1.6.4.</t>
  </si>
  <si>
    <t>1.6.5.</t>
  </si>
  <si>
    <t>1.6.6.</t>
  </si>
  <si>
    <t>1.6.7.</t>
  </si>
  <si>
    <t>1.6.8.</t>
  </si>
  <si>
    <t>1.6.9.</t>
  </si>
  <si>
    <t>1.6.10.</t>
  </si>
  <si>
    <t>1.6.11.</t>
  </si>
  <si>
    <t>1.6.12.</t>
  </si>
  <si>
    <t>1.6.13.</t>
  </si>
  <si>
    <t>1.6.14.</t>
  </si>
  <si>
    <t>1.6.15.</t>
  </si>
  <si>
    <t>1.6.16.</t>
  </si>
  <si>
    <t>1.6.17.</t>
  </si>
  <si>
    <t>1.6.18.</t>
  </si>
  <si>
    <t>1.6.19.</t>
  </si>
  <si>
    <t>1.6.20.</t>
  </si>
  <si>
    <t>1.6.21.</t>
  </si>
  <si>
    <t>1.6.22.</t>
  </si>
  <si>
    <t>1.6.23.</t>
  </si>
  <si>
    <t>1.6.24.</t>
  </si>
  <si>
    <t>1.6.25.</t>
  </si>
  <si>
    <t>1.6.26.</t>
  </si>
  <si>
    <t>1.6.27.</t>
  </si>
  <si>
    <t>1.6.28.</t>
  </si>
  <si>
    <t>1.6.29.</t>
  </si>
  <si>
    <t>1.6.30.</t>
  </si>
  <si>
    <t>1.6.31.</t>
  </si>
  <si>
    <t>1.6.32.</t>
  </si>
  <si>
    <t>1.6.33.</t>
  </si>
  <si>
    <t>1.6.34.</t>
  </si>
  <si>
    <t>1.6.35.</t>
  </si>
  <si>
    <t>1.6.36.</t>
  </si>
  <si>
    <t>1.6.37.</t>
  </si>
  <si>
    <t>1.6.38.</t>
  </si>
  <si>
    <t>1.6.39.</t>
  </si>
  <si>
    <t>2.</t>
  </si>
  <si>
    <t>Lėšų panaudojimas</t>
  </si>
  <si>
    <t>2.1.</t>
  </si>
  <si>
    <t>Investicijų ir plėtros projektams įgyvendinti</t>
  </si>
  <si>
    <t>2.2.</t>
  </si>
  <si>
    <t>Ilgalaikiam turtui įsigyti ir atnaujinti (renovuoti)</t>
  </si>
  <si>
    <t>2.2.1.</t>
  </si>
  <si>
    <t>2.2.2.</t>
  </si>
  <si>
    <t>2.2.3.</t>
  </si>
  <si>
    <t>2.2.4.</t>
  </si>
  <si>
    <t>Nuotekų linijų rekonstrukcija (Raguvoje, Liūdynėje, Žibartoniuose)</t>
  </si>
  <si>
    <t>2.2.5.</t>
  </si>
  <si>
    <t>2.2.6.</t>
  </si>
  <si>
    <t>Krekenavos ir Upytės NVĮ automatikos rekonstrukcija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</si>
  <si>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</si>
  <si>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</si>
  <si>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</si>
  <si>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</si>
  <si>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</si>
  <si>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</si>
  <si>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</si>
  <si>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</si>
  <si>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</si>
  <si>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NVĮ Rauguvos mstl. statyba ir projektavimo darbai</t>
  </si>
  <si>
    <t>2.2.16.</t>
  </si>
  <si>
    <t>2.2.17.</t>
  </si>
  <si>
    <t>2.2.18.</t>
  </si>
  <si>
    <t>2.2.19.</t>
  </si>
  <si>
    <t>Raguvos nugeležinimo filtrų išvalymas ir užpildo pakeitimas</t>
  </si>
  <si>
    <t>2.2.20.</t>
  </si>
  <si>
    <t>Raguvos nugeležinimo vamzdynų su sklendėmis pakeitimas</t>
  </si>
  <si>
    <t>2.2.21.</t>
  </si>
  <si>
    <t>Velžio vandentiekio bokšto kapitalinis remontas</t>
  </si>
  <si>
    <t>2.2.22.</t>
  </si>
  <si>
    <t xml:space="preserve">Velžio nugeležinimo stoties automatizacija </t>
  </si>
  <si>
    <t>2.2.23.</t>
  </si>
  <si>
    <t xml:space="preserve">Krekenavos nugeležinimo stoties rekonstrukcija </t>
  </si>
  <si>
    <t>2.2.24.</t>
  </si>
  <si>
    <t xml:space="preserve">Daniūnų vandenvietės nugeležinimo filtrų frakcijos keitimas </t>
  </si>
  <si>
    <t>2.2.25.</t>
  </si>
  <si>
    <t xml:space="preserve">Berniūnų vandenvietės nugeležinimo filtrų frakcijos keitimas </t>
  </si>
  <si>
    <t>2.2.26.</t>
  </si>
  <si>
    <t xml:space="preserve">Mikėnų vandenvietės nugeležinimo filtrų frakcijos keitimas </t>
  </si>
  <si>
    <t>2.2.27.</t>
  </si>
  <si>
    <t>Nevėžio vandenvietės nugeležinimo filtrų frakcijos keitimas</t>
  </si>
  <si>
    <t>2.2.28.</t>
  </si>
  <si>
    <t>Užunevėžių  vandenvietės nugeležinimo filtrų frakcijos keitimas</t>
  </si>
  <si>
    <t>2.2.29.</t>
  </si>
  <si>
    <t>2.2.30.</t>
  </si>
  <si>
    <t>Miežiškių vandenvietės nugeležinimo filtrų frakcijos keitimas</t>
  </si>
  <si>
    <t>2.2.31.</t>
  </si>
  <si>
    <t>2.2.32.</t>
  </si>
  <si>
    <t>Nuotekų ir vandentiekio šulinių rekonstrukcija</t>
  </si>
  <si>
    <t>2.2.33.</t>
  </si>
  <si>
    <t>Vandens apskaitos prietaisai</t>
  </si>
  <si>
    <t>2.2.34.</t>
  </si>
  <si>
    <t>Dažninės pavaros vandenvietėse ir nuotekų valyklose</t>
  </si>
  <si>
    <t>2.2.35.</t>
  </si>
  <si>
    <t>Orapūtės nuotekų valyklose</t>
  </si>
  <si>
    <t>2.2.36.</t>
  </si>
  <si>
    <t>Aeracinė žarna deguonies įterpimui</t>
  </si>
  <si>
    <t>2.2.37.</t>
  </si>
  <si>
    <t>Nuotekų siurbliai</t>
  </si>
  <si>
    <t>2.2.38.</t>
  </si>
  <si>
    <t>Vandens gręžinių siurbliai</t>
  </si>
  <si>
    <t>2.2.39.</t>
  </si>
  <si>
    <t>2.2.40.</t>
  </si>
  <si>
    <t>Lengvojo transporto parko atnaujinimas</t>
  </si>
  <si>
    <t>2.2.41.</t>
  </si>
  <si>
    <t>Elektros generatorius</t>
  </si>
  <si>
    <t>2.2.42.</t>
  </si>
  <si>
    <t>Aukšto spaudimo įrenginys nuotekų vamzdynų plovimui</t>
  </si>
  <si>
    <t>2.2.43.</t>
  </si>
  <si>
    <t>Priekaba su tentu</t>
  </si>
  <si>
    <t>2.2.44.</t>
  </si>
  <si>
    <t>Įrankių įsigijimas</t>
  </si>
  <si>
    <t>2.2.45.</t>
  </si>
  <si>
    <t>Siurblys asenizaciniam automobiliui MAN JNU 897</t>
  </si>
  <si>
    <t>2.2.46.</t>
  </si>
  <si>
    <t>Prietaisas dujų koncentracijai ir deguonies kiekiui nustatyti</t>
  </si>
  <si>
    <t>1.4.1.</t>
  </si>
  <si>
    <t>1.5.1.</t>
  </si>
  <si>
    <t>Geriamojo vandens tiekimo ir nuotekų tvarkymo sistemų statyba Paįstrio k., Gegužinės k. ir Ėriškių k. Panevėžio rajone</t>
  </si>
  <si>
    <t>2.1.1.</t>
  </si>
  <si>
    <t>2019–2020 metai</t>
  </si>
  <si>
    <t>Liberiškio NVĮ:  pertvaros, kuri dalija talpą į aeracinę  ir anoksinę dalis, rekonstrukcija</t>
  </si>
  <si>
    <t xml:space="preserve">Savivaldybės subsidijų ir dotacijų lėšos </t>
  </si>
  <si>
    <t>Įrankių, naudojamų administracinėje veikloje, atnaujinimas</t>
  </si>
  <si>
    <t>Europos Sąjungos fondų lėšos</t>
  </si>
  <si>
    <t>Nuotekų šalinimo tinklai Krekenavos mstl.</t>
  </si>
  <si>
    <t>Savivartis su pailginta kabina</t>
  </si>
  <si>
    <t>Raguvos nugeležinimo stoties naujų filtrų įrengimas (be vamzdynų atnaujinimo, bet su kompresoriumi)</t>
  </si>
  <si>
    <t>Naujarodžių NVĮ: aeravimo rezervuaro dangčių atnaujinimas</t>
  </si>
  <si>
    <t>Liberiškio NVĮ:  pertvaros, kurį dalina talpą į aeracinę  ir anoksinę dalis, rekonstrukcija</t>
  </si>
  <si>
    <t>Šilagalio NVĮ: aeravimo rezervuaro dangčių atnaujinimas</t>
  </si>
  <si>
    <t>Šilų NVĮ: anoksinės kameros priverstinio ventiliavimo įrengimas</t>
  </si>
  <si>
    <t>Katinų NVĮ: spaudiminės linijos rekonstrukcija</t>
  </si>
  <si>
    <t>Žibartonių NVĮ:  oro padavimo įrenginių atnaujinimas, veikliojo dumblo atskyrimo įrenginių atnaujinimas, perteklinio dumblo nuleidimo sifono rekonstravimas</t>
  </si>
  <si>
    <t>Linkaučių NVĮ rekonstrukcija: susidėvėjusios oro tiekimo sistemos rekonstrukcija. Aeravimo rezervuaro dangčio atnaujinimas</t>
  </si>
  <si>
    <t>Vandentiekio tinklų rekonstrukcijos (Užunevėžių k. ir Paukštyno)</t>
  </si>
  <si>
    <t>Nuotekų siurblinių rekonstrukcijos (Žibartonių Nr. 1 ir Nr. 2, Nevėžio ir Naujarodžių)</t>
  </si>
  <si>
    <t>Šilų mstl. vandenvietės nugeležinimo filtrų frakcijos keitimas</t>
  </si>
  <si>
    <t xml:space="preserve">   </t>
  </si>
  <si>
    <t>Nevėžio NVĮ: aeravimo rezervuaro dangčių atnaujinimas</t>
  </si>
  <si>
    <t>Nugeležinimo įrenginių statyba (Gustonių, Jotainių, Šilagalio, Jasvilonių, Rabikių, Memenčių, Preidžių, Genėtinių kaimuose)</t>
  </si>
  <si>
    <t>VIEŠOSIOS ĮSTAIGOS VELŽIO KOMUNALINIO ŪKIO 2021–2023 METŲ GERIAMOJO VANDENS TIEKIMO IR NUOTEKŲ TVARKYMO VEIKLOS PLANAS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</si>
</sst>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#,##0.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4" fontId="2" fillId="2" borderId="26" xfId="1" applyNumberFormat="1" applyFont="1" applyFill="1" applyBorder="1" applyAlignment="1" applyProtection="1">
      <alignment horizontal="right" vertical="center"/>
      <protection locked="0"/>
    </xf>
    <xf numFmtId="4" fontId="2" fillId="2" borderId="25" xfId="1" applyNumberFormat="1" applyFont="1" applyFill="1" applyBorder="1" applyAlignment="1" applyProtection="1">
      <alignment horizontal="right" vertical="center"/>
      <protection hidden="1"/>
    </xf>
    <xf numFmtId="0" fontId="10" fillId="2" borderId="38" xfId="3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/>
      <protection hidden="1"/>
    </xf>
    <xf numFmtId="0" fontId="2" fillId="2" borderId="0" xfId="1" applyFont="1" applyFill="1" applyAlignment="1" applyProtection="1">
      <alignment vertical="center" wrapText="1"/>
      <protection hidden="1"/>
    </xf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 applyProtection="1">
      <alignment vertical="center"/>
      <protection hidden="1"/>
    </xf>
    <xf numFmtId="0" fontId="2" fillId="2" borderId="0" xfId="1" applyFont="1" applyFill="1" applyAlignment="1">
      <alignment horizontal="center" wrapText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vertical="center"/>
      <protection hidden="1"/>
    </xf>
    <xf numFmtId="0" fontId="7" fillId="2" borderId="3" xfId="1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 applyProtection="1">
      <alignment vertical="center"/>
      <protection hidden="1"/>
    </xf>
    <xf numFmtId="1" fontId="7" fillId="2" borderId="5" xfId="1" applyNumberFormat="1" applyFont="1" applyFill="1" applyBorder="1" applyAlignment="1" applyProtection="1">
      <alignment horizontal="right" vertical="center"/>
      <protection hidden="1"/>
    </xf>
    <xf numFmtId="0" fontId="7" fillId="2" borderId="6" xfId="1" applyFont="1" applyFill="1" applyBorder="1" applyAlignment="1" applyProtection="1">
      <alignment vertical="center"/>
      <protection hidden="1"/>
    </xf>
    <xf numFmtId="0" fontId="7" fillId="2" borderId="7" xfId="1" applyFont="1" applyFill="1" applyBorder="1" applyAlignment="1" applyProtection="1">
      <alignment vertical="center"/>
      <protection hidden="1"/>
    </xf>
    <xf numFmtId="0" fontId="7" fillId="2" borderId="10" xfId="1" applyFont="1" applyFill="1" applyBorder="1" applyAlignment="1" applyProtection="1">
      <alignment horizontal="center" vertical="center" wrapText="1"/>
      <protection hidden="1"/>
    </xf>
    <xf numFmtId="0" fontId="7" fillId="2" borderId="12" xfId="1" applyFont="1" applyFill="1" applyBorder="1" applyAlignment="1" applyProtection="1">
      <alignment horizontal="center" vertical="center"/>
      <protection hidden="1"/>
    </xf>
    <xf numFmtId="0" fontId="7" fillId="2" borderId="13" xfId="1" applyFont="1" applyFill="1" applyBorder="1" applyAlignment="1" applyProtection="1">
      <alignment horizontal="center" vertical="center"/>
      <protection hidden="1"/>
    </xf>
    <xf numFmtId="0" fontId="7" fillId="2" borderId="14" xfId="1" applyFont="1" applyFill="1" applyBorder="1" applyAlignment="1" applyProtection="1">
      <alignment horizontal="center" vertical="center"/>
      <protection hidden="1"/>
    </xf>
    <xf numFmtId="0" fontId="7" fillId="2" borderId="15" xfId="1" applyFont="1" applyFill="1" applyBorder="1" applyAlignment="1" applyProtection="1">
      <alignment horizontal="center" vertical="center"/>
      <protection hidden="1"/>
    </xf>
    <xf numFmtId="0" fontId="7" fillId="2" borderId="7" xfId="1" applyFont="1" applyFill="1" applyBorder="1" applyAlignment="1" applyProtection="1">
      <alignment horizontal="center" vertical="center"/>
      <protection hidden="1"/>
    </xf>
    <xf numFmtId="0" fontId="7" fillId="2" borderId="16" xfId="1" applyFont="1" applyFill="1" applyBorder="1" applyAlignment="1" applyProtection="1">
      <alignment horizontal="center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7" fillId="2" borderId="19" xfId="1" applyFont="1" applyFill="1" applyBorder="1" applyAlignment="1" applyProtection="1">
      <alignment vertical="center" wrapText="1"/>
      <protection hidden="1"/>
    </xf>
    <xf numFmtId="4" fontId="7" fillId="2" borderId="20" xfId="1" applyNumberFormat="1" applyFont="1" applyFill="1" applyBorder="1" applyAlignment="1" applyProtection="1">
      <alignment horizontal="center" vertical="center"/>
      <protection hidden="1"/>
    </xf>
    <xf numFmtId="4" fontId="7" fillId="2" borderId="21" xfId="1" applyNumberFormat="1" applyFont="1" applyFill="1" applyBorder="1" applyAlignment="1" applyProtection="1">
      <alignment horizontal="center" vertical="center"/>
      <protection hidden="1"/>
    </xf>
    <xf numFmtId="4" fontId="7" fillId="2" borderId="22" xfId="1" applyNumberFormat="1" applyFont="1" applyFill="1" applyBorder="1" applyAlignment="1" applyProtection="1">
      <alignment horizontal="center" vertical="center"/>
      <protection hidden="1"/>
    </xf>
    <xf numFmtId="4" fontId="7" fillId="2" borderId="23" xfId="1" applyNumberFormat="1" applyFont="1" applyFill="1" applyBorder="1" applyAlignment="1" applyProtection="1">
      <alignment horizontal="center" vertical="center"/>
      <protection hidden="1"/>
    </xf>
    <xf numFmtId="4" fontId="7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18" xfId="1" applyFont="1" applyFill="1" applyBorder="1" applyAlignment="1" applyProtection="1">
      <alignment horizontal="center" vertical="center"/>
      <protection hidden="1"/>
    </xf>
    <xf numFmtId="0" fontId="2" fillId="2" borderId="19" xfId="1" applyFont="1" applyFill="1" applyBorder="1" applyAlignment="1" applyProtection="1">
      <alignment vertical="center" wrapText="1"/>
      <protection hidden="1"/>
    </xf>
    <xf numFmtId="2" fontId="2" fillId="2" borderId="24" xfId="1" applyNumberFormat="1" applyFont="1" applyFill="1" applyBorder="1" applyAlignment="1" applyProtection="1">
      <alignment horizontal="right" vertical="center"/>
      <protection hidden="1"/>
    </xf>
    <xf numFmtId="4" fontId="2" fillId="2" borderId="18" xfId="1" applyNumberFormat="1" applyFont="1" applyFill="1" applyBorder="1" applyAlignment="1" applyProtection="1">
      <alignment horizontal="right" vertical="center"/>
      <protection hidden="1"/>
    </xf>
    <xf numFmtId="4" fontId="2" fillId="2" borderId="19" xfId="1" applyNumberFormat="1" applyFont="1" applyFill="1" applyBorder="1" applyAlignment="1" applyProtection="1">
      <alignment horizontal="right" vertical="center"/>
      <protection hidden="1"/>
    </xf>
    <xf numFmtId="4" fontId="2" fillId="2" borderId="24" xfId="1" applyNumberFormat="1" applyFont="1" applyFill="1" applyBorder="1" applyAlignment="1" applyProtection="1">
      <alignment horizontal="right" vertical="center"/>
      <protection hidden="1"/>
    </xf>
    <xf numFmtId="0" fontId="8" fillId="2" borderId="18" xfId="1" applyFont="1" applyFill="1" applyBorder="1" applyAlignment="1" applyProtection="1">
      <alignment horizontal="center" vertical="center"/>
      <protection hidden="1"/>
    </xf>
    <xf numFmtId="0" fontId="8" fillId="2" borderId="19" xfId="1" applyFont="1" applyFill="1" applyBorder="1" applyAlignment="1" applyProtection="1">
      <alignment vertical="center" wrapText="1"/>
      <protection hidden="1"/>
    </xf>
    <xf numFmtId="4" fontId="8" fillId="2" borderId="18" xfId="1" applyNumberFormat="1" applyFont="1" applyFill="1" applyBorder="1" applyAlignment="1" applyProtection="1">
      <alignment horizontal="right" vertical="center"/>
      <protection hidden="1"/>
    </xf>
    <xf numFmtId="4" fontId="8" fillId="2" borderId="25" xfId="1" applyNumberFormat="1" applyFont="1" applyFill="1" applyBorder="1" applyAlignment="1" applyProtection="1">
      <alignment horizontal="right" vertical="center"/>
      <protection hidden="1"/>
    </xf>
    <xf numFmtId="4" fontId="8" fillId="2" borderId="19" xfId="1" applyNumberFormat="1" applyFont="1" applyFill="1" applyBorder="1" applyAlignment="1" applyProtection="1">
      <alignment horizontal="right" vertical="center"/>
      <protection hidden="1"/>
    </xf>
    <xf numFmtId="4" fontId="8" fillId="2" borderId="24" xfId="1" applyNumberFormat="1" applyFont="1" applyFill="1" applyBorder="1" applyAlignment="1" applyProtection="1">
      <alignment horizontal="right" vertical="center"/>
      <protection hidden="1"/>
    </xf>
    <xf numFmtId="4" fontId="2" fillId="2" borderId="18" xfId="1" applyNumberFormat="1" applyFont="1" applyFill="1" applyBorder="1" applyAlignment="1" applyProtection="1">
      <alignment horizontal="right"/>
      <protection hidden="1"/>
    </xf>
    <xf numFmtId="4" fontId="2" fillId="2" borderId="25" xfId="1" applyNumberFormat="1" applyFont="1" applyFill="1" applyBorder="1" applyAlignment="1" applyProtection="1">
      <alignment horizontal="right"/>
      <protection hidden="1"/>
    </xf>
    <xf numFmtId="4" fontId="2" fillId="2" borderId="19" xfId="1" applyNumberFormat="1" applyFont="1" applyFill="1" applyBorder="1" applyAlignment="1" applyProtection="1">
      <alignment horizontal="right" vertical="center"/>
      <protection locked="0"/>
    </xf>
    <xf numFmtId="4" fontId="2" fillId="2" borderId="19" xfId="1" applyNumberFormat="1" applyFont="1" applyFill="1" applyBorder="1" applyAlignment="1" applyProtection="1">
      <alignment horizontal="right"/>
      <protection hidden="1"/>
    </xf>
    <xf numFmtId="4" fontId="2" fillId="2" borderId="24" xfId="1" applyNumberFormat="1" applyFont="1" applyFill="1" applyBorder="1" applyAlignment="1" applyProtection="1">
      <alignment horizontal="right"/>
      <protection hidden="1"/>
    </xf>
    <xf numFmtId="0" fontId="2" fillId="2" borderId="19" xfId="1" applyFont="1" applyFill="1" applyBorder="1" applyAlignment="1" applyProtection="1">
      <alignment vertical="center" wrapText="1"/>
      <protection locked="0"/>
    </xf>
    <xf numFmtId="2" fontId="2" fillId="2" borderId="24" xfId="1" applyNumberFormat="1" applyFont="1" applyFill="1" applyBorder="1" applyAlignment="1" applyProtection="1">
      <alignment horizontal="right" vertical="center"/>
      <protection locked="0"/>
    </xf>
    <xf numFmtId="4" fontId="2" fillId="2" borderId="27" xfId="1" applyNumberFormat="1" applyFont="1" applyFill="1" applyBorder="1" applyAlignment="1" applyProtection="1">
      <alignment horizontal="right" vertical="center"/>
      <protection locked="0"/>
    </xf>
    <xf numFmtId="4" fontId="2" fillId="2" borderId="25" xfId="1" applyNumberFormat="1" applyFont="1" applyFill="1" applyBorder="1" applyAlignment="1" applyProtection="1">
      <alignment horizontal="right" vertical="center"/>
      <protection locked="0"/>
    </xf>
    <xf numFmtId="4" fontId="2" fillId="2" borderId="28" xfId="1" applyNumberFormat="1" applyFont="1" applyFill="1" applyBorder="1" applyAlignment="1" applyProtection="1">
      <alignment horizontal="right" vertical="center"/>
      <protection locked="0"/>
    </xf>
    <xf numFmtId="4" fontId="2" fillId="2" borderId="18" xfId="1" applyNumberFormat="1" applyFont="1" applyFill="1" applyBorder="1" applyAlignment="1" applyProtection="1">
      <alignment horizontal="right" vertical="center"/>
      <protection locked="0"/>
    </xf>
    <xf numFmtId="4" fontId="2" fillId="2" borderId="24" xfId="1" applyNumberFormat="1" applyFont="1" applyFill="1" applyBorder="1" applyAlignment="1" applyProtection="1">
      <alignment horizontal="right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hidden="1"/>
    </xf>
    <xf numFmtId="0" fontId="2" fillId="2" borderId="30" xfId="1" applyFont="1" applyFill="1" applyBorder="1" applyAlignment="1" applyProtection="1">
      <alignment horizontal="left" vertical="center" wrapText="1"/>
      <protection locked="0"/>
    </xf>
    <xf numFmtId="4" fontId="2" fillId="2" borderId="20" xfId="1" applyNumberFormat="1" applyFont="1" applyFill="1" applyBorder="1" applyAlignment="1" applyProtection="1">
      <alignment horizontal="right" vertical="center"/>
      <protection locked="0"/>
    </xf>
    <xf numFmtId="4" fontId="2" fillId="2" borderId="31" xfId="1" applyNumberFormat="1" applyFont="1" applyFill="1" applyBorder="1" applyAlignment="1" applyProtection="1">
      <alignment horizontal="right" vertical="center"/>
      <protection locked="0"/>
    </xf>
    <xf numFmtId="4" fontId="2" fillId="2" borderId="30" xfId="1" applyNumberFormat="1" applyFont="1" applyFill="1" applyBorder="1" applyAlignment="1" applyProtection="1">
      <alignment horizontal="right" vertical="center"/>
      <protection hidden="1"/>
    </xf>
    <xf numFmtId="4" fontId="2" fillId="2" borderId="26" xfId="1" applyNumberFormat="1" applyFont="1" applyFill="1" applyBorder="1" applyAlignment="1" applyProtection="1">
      <alignment horizontal="right" vertical="center"/>
      <protection hidden="1"/>
    </xf>
    <xf numFmtId="4" fontId="2" fillId="2" borderId="32" xfId="1" applyNumberFormat="1" applyFont="1" applyFill="1" applyBorder="1" applyAlignment="1" applyProtection="1">
      <alignment horizontal="right" vertical="center"/>
      <protection hidden="1"/>
    </xf>
    <xf numFmtId="4" fontId="2" fillId="2" borderId="20" xfId="1" applyNumberFormat="1" applyFont="1" applyFill="1" applyBorder="1" applyAlignment="1" applyProtection="1">
      <alignment horizontal="right" vertical="center"/>
      <protection hidden="1"/>
    </xf>
    <xf numFmtId="0" fontId="2" fillId="2" borderId="33" xfId="1" applyFont="1" applyFill="1" applyBorder="1" applyAlignment="1" applyProtection="1">
      <alignment horizontal="center" vertical="center"/>
      <protection hidden="1"/>
    </xf>
    <xf numFmtId="0" fontId="7" fillId="2" borderId="21" xfId="1" applyFont="1" applyFill="1" applyBorder="1" applyAlignment="1" applyProtection="1">
      <alignment horizontal="center" vertical="center"/>
      <protection hidden="1"/>
    </xf>
    <xf numFmtId="0" fontId="7" fillId="2" borderId="34" xfId="1" applyFont="1" applyFill="1" applyBorder="1" applyAlignment="1" applyProtection="1">
      <alignment vertical="center" wrapText="1"/>
      <protection hidden="1"/>
    </xf>
    <xf numFmtId="4" fontId="7" fillId="2" borderId="35" xfId="1" applyNumberFormat="1" applyFont="1" applyFill="1" applyBorder="1" applyAlignment="1" applyProtection="1">
      <alignment horizontal="center" vertical="center"/>
      <protection hidden="1"/>
    </xf>
    <xf numFmtId="4" fontId="7" fillId="2" borderId="36" xfId="1" applyNumberFormat="1" applyFont="1" applyFill="1" applyBorder="1" applyAlignment="1" applyProtection="1">
      <alignment horizontal="center" vertical="center"/>
      <protection hidden="1"/>
    </xf>
    <xf numFmtId="0" fontId="2" fillId="2" borderId="37" xfId="1" applyFont="1" applyFill="1" applyBorder="1" applyAlignment="1" applyProtection="1">
      <alignment vertical="center" wrapText="1"/>
      <protection hidden="1"/>
    </xf>
    <xf numFmtId="43" fontId="2" fillId="2" borderId="24" xfId="2" applyFont="1" applyFill="1" applyBorder="1" applyAlignment="1" applyProtection="1">
      <alignment horizontal="right" vertical="center" wrapText="1"/>
      <protection locked="0"/>
    </xf>
    <xf numFmtId="4" fontId="2" fillId="2" borderId="38" xfId="1" applyNumberFormat="1" applyFont="1" applyFill="1" applyBorder="1" applyAlignment="1" applyProtection="1">
      <alignment horizontal="right" vertical="center"/>
      <protection hidden="1"/>
    </xf>
    <xf numFmtId="4" fontId="2" fillId="2" borderId="28" xfId="1" applyNumberFormat="1" applyFont="1" applyFill="1" applyBorder="1" applyAlignment="1" applyProtection="1">
      <alignment horizontal="right" vertical="center"/>
      <protection hidden="1"/>
    </xf>
    <xf numFmtId="0" fontId="2" fillId="2" borderId="32" xfId="1" applyFont="1" applyFill="1" applyBorder="1" applyAlignment="1" applyProtection="1">
      <alignment vertical="center" wrapText="1"/>
      <protection hidden="1"/>
    </xf>
    <xf numFmtId="0" fontId="2" fillId="2" borderId="38" xfId="1" applyFont="1" applyFill="1" applyBorder="1" applyAlignment="1" applyProtection="1">
      <alignment vertical="center" wrapText="1"/>
      <protection locked="0"/>
    </xf>
    <xf numFmtId="4" fontId="4" fillId="2" borderId="0" xfId="1" applyNumberFormat="1" applyFont="1" applyFill="1" applyAlignment="1" applyProtection="1">
      <alignment vertical="center"/>
      <protection hidden="1"/>
    </xf>
    <xf numFmtId="0" fontId="2" fillId="2" borderId="39" xfId="1" applyFont="1" applyFill="1" applyBorder="1" applyAlignment="1" applyProtection="1">
      <alignment horizontal="center" vertical="center"/>
      <protection hidden="1"/>
    </xf>
    <xf numFmtId="0" fontId="2" fillId="2" borderId="40" xfId="1" applyFont="1" applyFill="1" applyBorder="1" applyAlignment="1" applyProtection="1">
      <alignment vertical="center" wrapText="1"/>
      <protection locked="0"/>
    </xf>
    <xf numFmtId="43" fontId="2" fillId="2" borderId="17" xfId="2" applyFont="1" applyFill="1" applyBorder="1" applyAlignment="1" applyProtection="1">
      <alignment horizontal="right" vertical="center" wrapText="1"/>
      <protection locked="0"/>
    </xf>
    <xf numFmtId="4" fontId="2" fillId="2" borderId="41" xfId="1" applyNumberFormat="1" applyFont="1" applyFill="1" applyBorder="1" applyAlignment="1" applyProtection="1">
      <alignment horizontal="right" vertical="center"/>
      <protection locked="0"/>
    </xf>
    <xf numFmtId="4" fontId="2" fillId="2" borderId="42" xfId="1" applyNumberFormat="1" applyFont="1" applyFill="1" applyBorder="1" applyAlignment="1" applyProtection="1">
      <alignment horizontal="right" vertical="center"/>
      <protection locked="0"/>
    </xf>
    <xf numFmtId="4" fontId="2" fillId="2" borderId="43" xfId="1" applyNumberFormat="1" applyFont="1" applyFill="1" applyBorder="1" applyAlignment="1" applyProtection="1">
      <alignment horizontal="right" vertical="center"/>
      <protection hidden="1"/>
    </xf>
    <xf numFmtId="4" fontId="2" fillId="2" borderId="42" xfId="1" applyNumberFormat="1" applyFont="1" applyFill="1" applyBorder="1" applyAlignment="1" applyProtection="1">
      <alignment horizontal="right" vertical="center"/>
      <protection hidden="1"/>
    </xf>
    <xf numFmtId="4" fontId="2" fillId="2" borderId="40" xfId="1" applyNumberFormat="1" applyFont="1" applyFill="1" applyBorder="1" applyAlignment="1" applyProtection="1">
      <alignment horizontal="right" vertical="center"/>
      <protection hidden="1"/>
    </xf>
    <xf numFmtId="4" fontId="2" fillId="2" borderId="17" xfId="1" applyNumberFormat="1" applyFont="1" applyFill="1" applyBorder="1" applyAlignment="1" applyProtection="1">
      <alignment horizontal="right" vertical="center"/>
      <protection hidden="1"/>
    </xf>
    <xf numFmtId="165" fontId="2" fillId="2" borderId="0" xfId="1" applyNumberFormat="1" applyFont="1" applyFill="1" applyAlignment="1" applyProtection="1">
      <alignment vertical="center"/>
      <protection hidden="1"/>
    </xf>
    <xf numFmtId="166" fontId="2" fillId="2" borderId="0" xfId="1" applyNumberFormat="1" applyFont="1" applyFill="1" applyAlignment="1" applyProtection="1">
      <alignment vertical="center"/>
      <protection hidden="1"/>
    </xf>
    <xf numFmtId="0" fontId="3" fillId="2" borderId="0" xfId="1" applyFont="1" applyFill="1" applyAlignment="1">
      <alignment horizontal="left" wrapText="1"/>
    </xf>
    <xf numFmtId="0" fontId="5" fillId="2" borderId="0" xfId="1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0" fontId="2" fillId="2" borderId="9" xfId="1" applyFont="1" applyFill="1" applyBorder="1" applyAlignment="1" applyProtection="1">
      <alignment horizontal="center" vertical="center" wrapText="1"/>
      <protection hidden="1"/>
    </xf>
    <xf numFmtId="1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8" xfId="1" applyFont="1" applyFill="1" applyBorder="1" applyAlignment="1" applyProtection="1">
      <alignment horizontal="center" vertical="center" wrapText="1"/>
      <protection hidden="1"/>
    </xf>
    <xf numFmtId="0" fontId="7" fillId="2" borderId="17" xfId="1" applyFont="1" applyFill="1" applyBorder="1" applyAlignment="1" applyProtection="1">
      <alignment horizontal="center" vertical="center"/>
      <protection hidden="1"/>
    </xf>
  </cellXfs>
  <cellStyles count="4">
    <cellStyle name="Comma 2" xfId="2" xr:uid="{4ADCE395-3BDA-4F20-B39D-AEF9C2E5E6F2}"/>
    <cellStyle name="Įprastas" xfId="0" builtinId="0"/>
    <cellStyle name="Normal 2" xfId="3" xr:uid="{8874608A-4880-4E8A-AA42-F171AF2E0621}"/>
    <cellStyle name="Normal 3 2" xfId="1" xr:uid="{D2D82EBE-CA65-4D38-8F94-C82598852100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0BE2-BEF1-4694-A78F-402532FB6304}">
  <dimension ref="A1:U153"/>
  <sheetViews>
    <sheetView tabSelected="1" zoomScale="80" zoomScaleNormal="80" workbookViewId="0">
      <selection activeCell="A4" sqref="A4:S4"/>
    </sheetView>
  </sheetViews>
  <sheetFormatPr defaultColWidth="9.140625" defaultRowHeight="12.75" x14ac:dyDescent="0.25"/>
  <cols>
    <col min="1" max="1" width="6.85546875" style="5" customWidth="1"/>
    <col min="2" max="2" width="76.85546875" style="6" customWidth="1"/>
    <col min="3" max="3" width="11.5703125" style="5" customWidth="1"/>
    <col min="4" max="4" width="10.42578125" style="5" customWidth="1"/>
    <col min="5" max="6" width="8.7109375" style="5" customWidth="1"/>
    <col min="7" max="7" width="10.7109375" style="5" customWidth="1"/>
    <col min="8" max="8" width="11" style="5" customWidth="1"/>
    <col min="9" max="11" width="8.7109375" style="5" customWidth="1"/>
    <col min="12" max="12" width="12.28515625" style="5" customWidth="1"/>
    <col min="13" max="13" width="11.28515625" style="5" customWidth="1"/>
    <col min="14" max="14" width="8.5703125" style="5" customWidth="1"/>
    <col min="15" max="16" width="8.7109375" style="5" customWidth="1"/>
    <col min="17" max="18" width="10.5703125" style="5" bestFit="1" customWidth="1"/>
    <col min="19" max="19" width="12.140625" style="5" bestFit="1" customWidth="1"/>
    <col min="20" max="20" width="9.140625" style="9"/>
    <col min="21" max="21" width="10.5703125" style="9" bestFit="1" customWidth="1"/>
    <col min="22" max="16384" width="9.140625" style="5"/>
  </cols>
  <sheetData>
    <row r="1" spans="1:20" x14ac:dyDescent="0.2">
      <c r="J1" s="7"/>
      <c r="K1" s="7"/>
      <c r="L1" s="7"/>
      <c r="N1" s="87"/>
      <c r="O1" s="87"/>
      <c r="P1" s="87"/>
      <c r="Q1" s="87"/>
      <c r="R1" s="87"/>
      <c r="S1" s="8"/>
    </row>
    <row r="2" spans="1:20" ht="12.75" customHeight="1" x14ac:dyDescent="0.2">
      <c r="B2" s="10"/>
    </row>
    <row r="3" spans="1:20" ht="12.75" customHeight="1" x14ac:dyDescent="0.2">
      <c r="B3" s="10"/>
    </row>
    <row r="4" spans="1:20" ht="15.75" x14ac:dyDescent="0.25">
      <c r="A4" s="88" t="s">
        <v>186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0" ht="12" customHeight="1" thickBot="1" x14ac:dyDescent="0.3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</row>
    <row r="6" spans="1:20" ht="16.5" customHeight="1" thickBot="1" x14ac:dyDescent="0.3">
      <c r="A6" s="89" t="s">
        <v>0</v>
      </c>
      <c r="B6" s="13" t="s">
        <v>1</v>
      </c>
      <c r="C6" s="91" t="s">
        <v>165</v>
      </c>
      <c r="D6" s="14"/>
      <c r="E6" s="15">
        <v>2021</v>
      </c>
      <c r="F6" s="14" t="s">
        <v>2</v>
      </c>
      <c r="G6" s="14"/>
      <c r="H6" s="16"/>
      <c r="I6" s="14"/>
      <c r="J6" s="15">
        <f>E6+1</f>
        <v>2022</v>
      </c>
      <c r="K6" s="14" t="s">
        <v>3</v>
      </c>
      <c r="L6" s="14"/>
      <c r="M6" s="14"/>
      <c r="N6" s="17"/>
      <c r="O6" s="15">
        <f>J6+1</f>
        <v>2023</v>
      </c>
      <c r="P6" s="14" t="s">
        <v>3</v>
      </c>
      <c r="Q6" s="14"/>
      <c r="R6" s="14"/>
      <c r="S6" s="93" t="s">
        <v>4</v>
      </c>
    </row>
    <row r="7" spans="1:20" ht="12.75" customHeight="1" thickBot="1" x14ac:dyDescent="0.3">
      <c r="A7" s="90"/>
      <c r="B7" s="18" t="s">
        <v>5</v>
      </c>
      <c r="C7" s="92"/>
      <c r="D7" s="19" t="s">
        <v>6</v>
      </c>
      <c r="E7" s="20" t="s">
        <v>7</v>
      </c>
      <c r="F7" s="20" t="s">
        <v>8</v>
      </c>
      <c r="G7" s="21" t="s">
        <v>9</v>
      </c>
      <c r="H7" s="22" t="s">
        <v>10</v>
      </c>
      <c r="I7" s="19" t="s">
        <v>6</v>
      </c>
      <c r="J7" s="20" t="s">
        <v>7</v>
      </c>
      <c r="K7" s="20" t="s">
        <v>8</v>
      </c>
      <c r="L7" s="21" t="s">
        <v>9</v>
      </c>
      <c r="M7" s="23" t="s">
        <v>10</v>
      </c>
      <c r="N7" s="24" t="s">
        <v>6</v>
      </c>
      <c r="O7" s="20" t="s">
        <v>7</v>
      </c>
      <c r="P7" s="20" t="s">
        <v>8</v>
      </c>
      <c r="Q7" s="21" t="s">
        <v>9</v>
      </c>
      <c r="R7" s="23" t="s">
        <v>10</v>
      </c>
      <c r="S7" s="94"/>
    </row>
    <row r="8" spans="1:20" ht="12.75" customHeight="1" x14ac:dyDescent="0.25">
      <c r="A8" s="25" t="s">
        <v>11</v>
      </c>
      <c r="B8" s="26" t="s">
        <v>12</v>
      </c>
      <c r="C8" s="27">
        <f>SUM(C9,C23,C24,C27,C29,C31)</f>
        <v>1684.04393</v>
      </c>
      <c r="D8" s="28">
        <f>SUM(D9,D23,D24,D27,D29,D31)</f>
        <v>0</v>
      </c>
      <c r="E8" s="29">
        <f>SUM(E9,E23,E24,E27,E29,E31)</f>
        <v>0</v>
      </c>
      <c r="F8" s="29">
        <f>SUM(F9,F23,F24,F27,F29,F31)</f>
        <v>0</v>
      </c>
      <c r="G8" s="29">
        <f>SUM(G9,G23,G24,G27,G29,G31)</f>
        <v>223.57792000000001</v>
      </c>
      <c r="H8" s="30">
        <f>+SUM(D8:G8)</f>
        <v>223.57792000000001</v>
      </c>
      <c r="I8" s="28">
        <f>SUM(I9,I23,I24,I27,I29,I31)</f>
        <v>1138.08</v>
      </c>
      <c r="J8" s="29">
        <f>SUM(J9,J23,J24,J27,J29,J31)</f>
        <v>0</v>
      </c>
      <c r="K8" s="29">
        <f>SUM(K9,K23,K24,K27,K29,K31)</f>
        <v>0</v>
      </c>
      <c r="L8" s="29">
        <f>SUM(L9,L23,L24,L27,L29,L31)</f>
        <v>289.74215999999996</v>
      </c>
      <c r="M8" s="30">
        <f t="shared" ref="M8:M33" si="0">+SUM(I8:L8)</f>
        <v>1427.8221599999999</v>
      </c>
      <c r="N8" s="28">
        <f>SUM(N9,N23,N24,N27,N29,N31)</f>
        <v>0</v>
      </c>
      <c r="O8" s="29">
        <f>SUM(O9,O23,O24,O27,O29,O31)</f>
        <v>0</v>
      </c>
      <c r="P8" s="29">
        <f>SUM(P9,P23,P24,P27,P29,P31)</f>
        <v>0</v>
      </c>
      <c r="Q8" s="29">
        <f>SUM(Q9,Q23,Q24,Q27,Q29,Q31)</f>
        <v>686.44627000000003</v>
      </c>
      <c r="R8" s="30">
        <f t="shared" ref="R8:R33" si="1">+SUM(N8:Q8)</f>
        <v>686.44627000000003</v>
      </c>
      <c r="S8" s="31">
        <f>C8+H8+M8+R8</f>
        <v>4021.8902800000001</v>
      </c>
    </row>
    <row r="9" spans="1:20" x14ac:dyDescent="0.25">
      <c r="A9" s="32" t="s">
        <v>13</v>
      </c>
      <c r="B9" s="33" t="s">
        <v>14</v>
      </c>
      <c r="C9" s="34">
        <f>+SUM(C11:C22)</f>
        <v>5.96</v>
      </c>
      <c r="D9" s="35"/>
      <c r="E9" s="3"/>
      <c r="F9" s="3"/>
      <c r="G9" s="3">
        <f>+C9</f>
        <v>5.96</v>
      </c>
      <c r="H9" s="36">
        <f t="shared" ref="H9" si="2">+SUM(D9:G9)</f>
        <v>5.96</v>
      </c>
      <c r="I9" s="35"/>
      <c r="J9" s="3"/>
      <c r="K9" s="3"/>
      <c r="L9" s="3">
        <f>+C9</f>
        <v>5.96</v>
      </c>
      <c r="M9" s="36">
        <f t="shared" ref="M9" si="3">+SUM(I9:L9)</f>
        <v>5.96</v>
      </c>
      <c r="N9" s="35"/>
      <c r="O9" s="3"/>
      <c r="P9" s="3"/>
      <c r="Q9" s="3">
        <f>+C9</f>
        <v>5.96</v>
      </c>
      <c r="R9" s="36">
        <f t="shared" ref="R9" si="4">+SUM(N9:Q9)</f>
        <v>5.96</v>
      </c>
      <c r="S9" s="37">
        <f>+C9+H9+M9+R9</f>
        <v>23.84</v>
      </c>
    </row>
    <row r="10" spans="1:20" x14ac:dyDescent="0.25">
      <c r="A10" s="38" t="s">
        <v>15</v>
      </c>
      <c r="B10" s="39" t="s">
        <v>16</v>
      </c>
      <c r="C10" s="37"/>
      <c r="D10" s="40"/>
      <c r="E10" s="41"/>
      <c r="F10" s="41"/>
      <c r="G10" s="41"/>
      <c r="H10" s="42">
        <f t="shared" ref="H10:H33" si="5">+SUM(D10:G10)</f>
        <v>0</v>
      </c>
      <c r="I10" s="40"/>
      <c r="J10" s="41"/>
      <c r="K10" s="41"/>
      <c r="L10" s="41"/>
      <c r="M10" s="42">
        <f t="shared" si="0"/>
        <v>0</v>
      </c>
      <c r="N10" s="40"/>
      <c r="O10" s="41"/>
      <c r="P10" s="41"/>
      <c r="Q10" s="41"/>
      <c r="R10" s="42">
        <f t="shared" si="1"/>
        <v>0</v>
      </c>
      <c r="S10" s="43">
        <f t="shared" ref="S10:S94" si="6">+C10+H10+M10+R10</f>
        <v>0</v>
      </c>
    </row>
    <row r="11" spans="1:20" x14ac:dyDescent="0.25">
      <c r="A11" s="38" t="s">
        <v>17</v>
      </c>
      <c r="B11" s="33" t="s">
        <v>18</v>
      </c>
      <c r="C11" s="37">
        <v>0.87840000000000007</v>
      </c>
      <c r="D11" s="40"/>
      <c r="E11" s="41"/>
      <c r="F11" s="41"/>
      <c r="G11" s="41"/>
      <c r="H11" s="36">
        <f t="shared" ref="H11:H22" si="7">+SUM(D11:G11)</f>
        <v>0</v>
      </c>
      <c r="I11" s="40"/>
      <c r="J11" s="41"/>
      <c r="K11" s="41"/>
      <c r="L11" s="41"/>
      <c r="M11" s="36">
        <f t="shared" ref="M11:M22" si="8">+SUM(I11:L11)</f>
        <v>0</v>
      </c>
      <c r="N11" s="40"/>
      <c r="O11" s="41"/>
      <c r="P11" s="41"/>
      <c r="Q11" s="41"/>
      <c r="R11" s="36">
        <f t="shared" ref="R11:R22" si="9">+SUM(N11:Q11)</f>
        <v>0</v>
      </c>
      <c r="S11" s="37">
        <f t="shared" si="6"/>
        <v>0.87840000000000007</v>
      </c>
    </row>
    <row r="12" spans="1:20" x14ac:dyDescent="0.25">
      <c r="A12" s="38" t="s">
        <v>19</v>
      </c>
      <c r="B12" s="33" t="s">
        <v>170</v>
      </c>
      <c r="C12" s="37">
        <f>5.96-C11</f>
        <v>5.0815999999999999</v>
      </c>
      <c r="D12" s="40"/>
      <c r="E12" s="41"/>
      <c r="F12" s="41"/>
      <c r="G12" s="41"/>
      <c r="H12" s="36">
        <f t="shared" si="7"/>
        <v>0</v>
      </c>
      <c r="I12" s="40"/>
      <c r="J12" s="41"/>
      <c r="K12" s="41"/>
      <c r="L12" s="41"/>
      <c r="M12" s="36">
        <f t="shared" si="8"/>
        <v>0</v>
      </c>
      <c r="N12" s="40"/>
      <c r="O12" s="41"/>
      <c r="P12" s="41"/>
      <c r="Q12" s="41"/>
      <c r="R12" s="36">
        <f t="shared" si="9"/>
        <v>0</v>
      </c>
      <c r="S12" s="37">
        <f t="shared" si="6"/>
        <v>5.0815999999999999</v>
      </c>
    </row>
    <row r="13" spans="1:20" x14ac:dyDescent="0.25">
      <c r="A13" s="38" t="s">
        <v>20</v>
      </c>
      <c r="B13" s="1" t="str">
        <f>+B100</f>
        <v xml:space="preserve">Mikėnų vandenvietės nugeležinimo filtrų frakcijos keitimas </v>
      </c>
      <c r="C13" s="37"/>
      <c r="D13" s="40"/>
      <c r="E13" s="41"/>
      <c r="F13" s="41"/>
      <c r="G13" s="2">
        <f>+G100</f>
        <v>2.5942099999999999</v>
      </c>
      <c r="H13" s="36">
        <f t="shared" si="7"/>
        <v>2.5942099999999999</v>
      </c>
      <c r="I13" s="40"/>
      <c r="J13" s="41"/>
      <c r="K13" s="41"/>
      <c r="L13" s="41"/>
      <c r="M13" s="36">
        <f t="shared" si="8"/>
        <v>0</v>
      </c>
      <c r="N13" s="40"/>
      <c r="O13" s="41"/>
      <c r="P13" s="41"/>
      <c r="Q13" s="41"/>
      <c r="R13" s="36">
        <f t="shared" si="9"/>
        <v>0</v>
      </c>
      <c r="S13" s="37">
        <f t="shared" si="6"/>
        <v>2.5942099999999999</v>
      </c>
    </row>
    <row r="14" spans="1:20" x14ac:dyDescent="0.25">
      <c r="A14" s="38" t="s">
        <v>21</v>
      </c>
      <c r="B14" s="1" t="str">
        <f>+B112</f>
        <v>Vandens gręžinių siurbliai</v>
      </c>
      <c r="C14" s="37"/>
      <c r="D14" s="40"/>
      <c r="E14" s="41"/>
      <c r="F14" s="41"/>
      <c r="G14" s="2">
        <f>+G112</f>
        <v>0.82645000000000002</v>
      </c>
      <c r="H14" s="36">
        <f t="shared" si="7"/>
        <v>0.82645000000000002</v>
      </c>
      <c r="I14" s="40"/>
      <c r="J14" s="41"/>
      <c r="K14" s="41"/>
      <c r="L14" s="2">
        <f>+L112</f>
        <v>0.82645000000000002</v>
      </c>
      <c r="M14" s="36">
        <f t="shared" si="8"/>
        <v>0.82645000000000002</v>
      </c>
      <c r="N14" s="40"/>
      <c r="O14" s="41"/>
      <c r="P14" s="41"/>
      <c r="Q14" s="2">
        <f>+Q112</f>
        <v>0.82645000000000002</v>
      </c>
      <c r="R14" s="36">
        <f t="shared" si="9"/>
        <v>0.82645000000000002</v>
      </c>
      <c r="S14" s="37">
        <f t="shared" si="6"/>
        <v>2.4793500000000002</v>
      </c>
    </row>
    <row r="15" spans="1:20" x14ac:dyDescent="0.25">
      <c r="A15" s="38" t="s">
        <v>22</v>
      </c>
      <c r="B15" s="1" t="str">
        <f>+B120</f>
        <v>Prietaisas dujų koncentracijai ir deguonies kiekiui nustatyti</v>
      </c>
      <c r="C15" s="37"/>
      <c r="D15" s="40"/>
      <c r="E15" s="41"/>
      <c r="F15" s="41"/>
      <c r="G15" s="2">
        <f>+G120</f>
        <v>2.4793400000000001</v>
      </c>
      <c r="H15" s="36">
        <f t="shared" si="7"/>
        <v>2.4793400000000001</v>
      </c>
      <c r="I15" s="40"/>
      <c r="J15" s="41"/>
      <c r="K15" s="41"/>
      <c r="L15" s="41"/>
      <c r="M15" s="36">
        <f t="shared" si="8"/>
        <v>0</v>
      </c>
      <c r="N15" s="40"/>
      <c r="O15" s="41"/>
      <c r="P15" s="41"/>
      <c r="Q15" s="41"/>
      <c r="R15" s="36">
        <f t="shared" si="9"/>
        <v>0</v>
      </c>
      <c r="S15" s="37">
        <f t="shared" si="6"/>
        <v>2.4793400000000001</v>
      </c>
    </row>
    <row r="16" spans="1:20" x14ac:dyDescent="0.25">
      <c r="A16" s="38" t="s">
        <v>23</v>
      </c>
      <c r="B16" s="33" t="s">
        <v>176</v>
      </c>
      <c r="C16" s="37"/>
      <c r="D16" s="40"/>
      <c r="E16" s="41"/>
      <c r="F16" s="41"/>
      <c r="G16" s="3">
        <f>+G9-G13-G14-G15</f>
        <v>6.0000000000000053E-2</v>
      </c>
      <c r="H16" s="36">
        <f t="shared" si="7"/>
        <v>6.0000000000000053E-2</v>
      </c>
      <c r="I16" s="40"/>
      <c r="J16" s="41"/>
      <c r="K16" s="41"/>
      <c r="L16" s="41"/>
      <c r="M16" s="36">
        <f t="shared" si="8"/>
        <v>0</v>
      </c>
      <c r="N16" s="40"/>
      <c r="O16" s="41"/>
      <c r="P16" s="41"/>
      <c r="Q16" s="41"/>
      <c r="R16" s="36">
        <f t="shared" si="9"/>
        <v>0</v>
      </c>
      <c r="S16" s="37">
        <f t="shared" si="6"/>
        <v>6.0000000000000053E-2</v>
      </c>
    </row>
    <row r="17" spans="1:19" x14ac:dyDescent="0.25">
      <c r="A17" s="38" t="s">
        <v>24</v>
      </c>
      <c r="B17" s="1" t="str">
        <f>+B99</f>
        <v xml:space="preserve">Berniūnų vandenvietės nugeležinimo filtrų frakcijos keitimas </v>
      </c>
      <c r="C17" s="37"/>
      <c r="D17" s="40"/>
      <c r="E17" s="41"/>
      <c r="F17" s="41"/>
      <c r="G17" s="41"/>
      <c r="H17" s="36">
        <f t="shared" si="7"/>
        <v>0</v>
      </c>
      <c r="I17" s="40"/>
      <c r="J17" s="41"/>
      <c r="K17" s="41"/>
      <c r="L17" s="2">
        <f>+L99</f>
        <v>2.5</v>
      </c>
      <c r="M17" s="36">
        <f t="shared" si="8"/>
        <v>2.5</v>
      </c>
      <c r="N17" s="40"/>
      <c r="O17" s="41"/>
      <c r="P17" s="41"/>
      <c r="Q17" s="41"/>
      <c r="R17" s="36">
        <f t="shared" si="9"/>
        <v>0</v>
      </c>
      <c r="S17" s="37">
        <f t="shared" si="6"/>
        <v>2.5</v>
      </c>
    </row>
    <row r="18" spans="1:19" x14ac:dyDescent="0.25">
      <c r="A18" s="38" t="s">
        <v>25</v>
      </c>
      <c r="B18" s="1" t="str">
        <f>+B103</f>
        <v>Šilų mstl. vandenvietės nugeležinimo filtrų frakcijos keitimas</v>
      </c>
      <c r="C18" s="37"/>
      <c r="D18" s="40"/>
      <c r="E18" s="41"/>
      <c r="F18" s="41"/>
      <c r="G18" s="41"/>
      <c r="H18" s="36">
        <f t="shared" si="7"/>
        <v>0</v>
      </c>
      <c r="I18" s="40"/>
      <c r="J18" s="41"/>
      <c r="K18" s="41"/>
      <c r="L18" s="2">
        <f>+L103</f>
        <v>2.5</v>
      </c>
      <c r="M18" s="36">
        <f t="shared" si="8"/>
        <v>2.5</v>
      </c>
      <c r="N18" s="40"/>
      <c r="O18" s="41"/>
      <c r="P18" s="41"/>
      <c r="Q18" s="41"/>
      <c r="R18" s="36">
        <f t="shared" si="9"/>
        <v>0</v>
      </c>
      <c r="S18" s="37">
        <f t="shared" si="6"/>
        <v>2.5</v>
      </c>
    </row>
    <row r="19" spans="1:19" x14ac:dyDescent="0.25">
      <c r="A19" s="38" t="s">
        <v>26</v>
      </c>
      <c r="B19" s="33" t="s">
        <v>166</v>
      </c>
      <c r="C19" s="37"/>
      <c r="D19" s="40"/>
      <c r="E19" s="41"/>
      <c r="F19" s="41"/>
      <c r="G19" s="41"/>
      <c r="H19" s="36">
        <f t="shared" si="7"/>
        <v>0</v>
      </c>
      <c r="I19" s="40"/>
      <c r="J19" s="41"/>
      <c r="K19" s="41"/>
      <c r="L19" s="3">
        <f>+L9-L14-L17-L18</f>
        <v>0.13354999999999961</v>
      </c>
      <c r="M19" s="36">
        <f t="shared" si="8"/>
        <v>0.13354999999999961</v>
      </c>
      <c r="N19" s="40"/>
      <c r="O19" s="41"/>
      <c r="P19" s="41"/>
      <c r="Q19" s="41"/>
      <c r="R19" s="36">
        <f t="shared" si="9"/>
        <v>0</v>
      </c>
      <c r="S19" s="37">
        <f t="shared" si="6"/>
        <v>0.13354999999999961</v>
      </c>
    </row>
    <row r="20" spans="1:19" x14ac:dyDescent="0.25">
      <c r="A20" s="38" t="s">
        <v>27</v>
      </c>
      <c r="B20" s="1" t="str">
        <f>+B101</f>
        <v>Nevėžio vandenvietės nugeležinimo filtrų frakcijos keitimas</v>
      </c>
      <c r="C20" s="37"/>
      <c r="D20" s="40"/>
      <c r="E20" s="41"/>
      <c r="F20" s="41"/>
      <c r="G20" s="41"/>
      <c r="H20" s="36">
        <f t="shared" si="7"/>
        <v>0</v>
      </c>
      <c r="I20" s="40"/>
      <c r="J20" s="41"/>
      <c r="K20" s="41"/>
      <c r="L20" s="41"/>
      <c r="M20" s="36">
        <f t="shared" si="8"/>
        <v>0</v>
      </c>
      <c r="N20" s="40"/>
      <c r="O20" s="41"/>
      <c r="P20" s="41"/>
      <c r="Q20" s="2">
        <f>+Q101</f>
        <v>2.5</v>
      </c>
      <c r="R20" s="36">
        <f t="shared" si="9"/>
        <v>2.5</v>
      </c>
      <c r="S20" s="37">
        <f t="shared" si="6"/>
        <v>2.5</v>
      </c>
    </row>
    <row r="21" spans="1:19" x14ac:dyDescent="0.25">
      <c r="A21" s="38" t="s">
        <v>28</v>
      </c>
      <c r="B21" s="1" t="str">
        <f>+B102</f>
        <v>Užunevėžių  vandenvietės nugeležinimo filtrų frakcijos keitimas</v>
      </c>
      <c r="C21" s="37"/>
      <c r="D21" s="40"/>
      <c r="E21" s="41"/>
      <c r="F21" s="41"/>
      <c r="G21" s="41"/>
      <c r="H21" s="36">
        <f t="shared" si="7"/>
        <v>0</v>
      </c>
      <c r="I21" s="40"/>
      <c r="J21" s="41"/>
      <c r="K21" s="41"/>
      <c r="L21" s="41"/>
      <c r="M21" s="36">
        <f t="shared" si="8"/>
        <v>0</v>
      </c>
      <c r="N21" s="40"/>
      <c r="O21" s="41"/>
      <c r="P21" s="41"/>
      <c r="Q21" s="2">
        <f>+Q102</f>
        <v>2.5</v>
      </c>
      <c r="R21" s="36">
        <f t="shared" si="9"/>
        <v>2.5</v>
      </c>
      <c r="S21" s="37">
        <f t="shared" si="6"/>
        <v>2.5</v>
      </c>
    </row>
    <row r="22" spans="1:19" x14ac:dyDescent="0.25">
      <c r="A22" s="38" t="s">
        <v>29</v>
      </c>
      <c r="B22" s="33" t="s">
        <v>30</v>
      </c>
      <c r="C22" s="37"/>
      <c r="D22" s="40"/>
      <c r="E22" s="41"/>
      <c r="F22" s="41"/>
      <c r="G22" s="41"/>
      <c r="H22" s="36">
        <f t="shared" si="7"/>
        <v>0</v>
      </c>
      <c r="I22" s="40"/>
      <c r="J22" s="41"/>
      <c r="K22" s="41"/>
      <c r="L22" s="41"/>
      <c r="M22" s="36">
        <f t="shared" si="8"/>
        <v>0</v>
      </c>
      <c r="N22" s="40"/>
      <c r="O22" s="41"/>
      <c r="P22" s="41"/>
      <c r="Q22" s="3">
        <f>+Q9-Q14-Q20-Q21</f>
        <v>0.13354999999999961</v>
      </c>
      <c r="R22" s="36">
        <f t="shared" si="9"/>
        <v>0.13354999999999961</v>
      </c>
      <c r="S22" s="37">
        <f t="shared" si="6"/>
        <v>0.13354999999999961</v>
      </c>
    </row>
    <row r="23" spans="1:19" x14ac:dyDescent="0.2">
      <c r="A23" s="32" t="s">
        <v>31</v>
      </c>
      <c r="B23" s="33" t="s">
        <v>32</v>
      </c>
      <c r="C23" s="37">
        <v>0</v>
      </c>
      <c r="D23" s="44">
        <v>0</v>
      </c>
      <c r="E23" s="45">
        <v>0</v>
      </c>
      <c r="F23" s="45">
        <v>0</v>
      </c>
      <c r="G23" s="45">
        <v>0</v>
      </c>
      <c r="H23" s="46">
        <f t="shared" si="5"/>
        <v>0</v>
      </c>
      <c r="I23" s="44">
        <v>0</v>
      </c>
      <c r="J23" s="45">
        <v>0</v>
      </c>
      <c r="K23" s="45">
        <v>0</v>
      </c>
      <c r="L23" s="45">
        <v>0</v>
      </c>
      <c r="M23" s="47">
        <f t="shared" si="0"/>
        <v>0</v>
      </c>
      <c r="N23" s="44">
        <v>0</v>
      </c>
      <c r="O23" s="45">
        <v>0</v>
      </c>
      <c r="P23" s="45">
        <v>0</v>
      </c>
      <c r="Q23" s="45">
        <v>0</v>
      </c>
      <c r="R23" s="47">
        <f t="shared" si="1"/>
        <v>0</v>
      </c>
      <c r="S23" s="48">
        <f t="shared" si="6"/>
        <v>0</v>
      </c>
    </row>
    <row r="24" spans="1:19" x14ac:dyDescent="0.25">
      <c r="A24" s="32" t="s">
        <v>33</v>
      </c>
      <c r="B24" s="33" t="s">
        <v>167</v>
      </c>
      <c r="C24" s="37">
        <f>SUM(C25:C26)</f>
        <v>2.7007799999999995</v>
      </c>
      <c r="D24" s="35">
        <f>SUM(D25:D26)</f>
        <v>0</v>
      </c>
      <c r="E24" s="3">
        <f>SUM(E25:E26)</f>
        <v>0</v>
      </c>
      <c r="F24" s="3">
        <f>SUM(F25:F26)</f>
        <v>0</v>
      </c>
      <c r="G24" s="3">
        <f>SUM(G25:G26)</f>
        <v>0</v>
      </c>
      <c r="H24" s="46">
        <f t="shared" si="5"/>
        <v>0</v>
      </c>
      <c r="I24" s="35">
        <f>SUM(I25:I26)</f>
        <v>0</v>
      </c>
      <c r="J24" s="3">
        <f>SUM(J25:J26)</f>
        <v>0</v>
      </c>
      <c r="K24" s="3">
        <f>SUM(K25:K26)</f>
        <v>0</v>
      </c>
      <c r="L24" s="3">
        <f>SUM(L25:L26)</f>
        <v>0</v>
      </c>
      <c r="M24" s="36">
        <f t="shared" si="0"/>
        <v>0</v>
      </c>
      <c r="N24" s="35">
        <f>SUM(N25:N26)</f>
        <v>0</v>
      </c>
      <c r="O24" s="3">
        <f>SUM(O25:O26)</f>
        <v>0</v>
      </c>
      <c r="P24" s="3">
        <f>SUM(P25:P26)</f>
        <v>0</v>
      </c>
      <c r="Q24" s="3">
        <f>SUM(Q25:Q26)</f>
        <v>0</v>
      </c>
      <c r="R24" s="36">
        <f t="shared" si="1"/>
        <v>0</v>
      </c>
      <c r="S24" s="37">
        <f t="shared" si="6"/>
        <v>2.7007799999999995</v>
      </c>
    </row>
    <row r="25" spans="1:19" x14ac:dyDescent="0.25">
      <c r="A25" s="32" t="s">
        <v>34</v>
      </c>
      <c r="B25" s="49" t="s">
        <v>18</v>
      </c>
      <c r="C25" s="50">
        <v>0.21159999999999998</v>
      </c>
      <c r="D25" s="51"/>
      <c r="E25" s="52"/>
      <c r="F25" s="52"/>
      <c r="G25" s="53"/>
      <c r="H25" s="46">
        <f t="shared" si="5"/>
        <v>0</v>
      </c>
      <c r="I25" s="54"/>
      <c r="J25" s="52"/>
      <c r="K25" s="52"/>
      <c r="L25" s="52"/>
      <c r="M25" s="36">
        <f t="shared" ref="M25" si="10">+SUM(I25:L25)</f>
        <v>0</v>
      </c>
      <c r="N25" s="54"/>
      <c r="O25" s="52"/>
      <c r="P25" s="52"/>
      <c r="Q25" s="3"/>
      <c r="R25" s="36">
        <f t="shared" ref="R25" si="11">+SUM(N25:Q25)</f>
        <v>0</v>
      </c>
      <c r="S25" s="37">
        <f t="shared" si="6"/>
        <v>0.21159999999999998</v>
      </c>
    </row>
    <row r="26" spans="1:19" x14ac:dyDescent="0.25">
      <c r="A26" s="32" t="s">
        <v>35</v>
      </c>
      <c r="B26" s="49" t="s">
        <v>168</v>
      </c>
      <c r="C26" s="55">
        <v>2.4891799999999997</v>
      </c>
      <c r="D26" s="54"/>
      <c r="E26" s="52"/>
      <c r="F26" s="52"/>
      <c r="G26" s="52"/>
      <c r="H26" s="46">
        <f t="shared" si="5"/>
        <v>0</v>
      </c>
      <c r="I26" s="54"/>
      <c r="J26" s="52"/>
      <c r="K26" s="52"/>
      <c r="L26" s="52"/>
      <c r="M26" s="36">
        <f t="shared" si="0"/>
        <v>0</v>
      </c>
      <c r="N26" s="54"/>
      <c r="O26" s="52"/>
      <c r="P26" s="52"/>
      <c r="Q26" s="3"/>
      <c r="R26" s="36">
        <f t="shared" si="1"/>
        <v>0</v>
      </c>
      <c r="S26" s="37">
        <f t="shared" si="6"/>
        <v>2.4891799999999997</v>
      </c>
    </row>
    <row r="27" spans="1:19" x14ac:dyDescent="0.25">
      <c r="A27" s="32" t="s">
        <v>36</v>
      </c>
      <c r="B27" s="33" t="s">
        <v>37</v>
      </c>
      <c r="C27" s="37">
        <f>SUM(C28:C28)</f>
        <v>680.6</v>
      </c>
      <c r="D27" s="37">
        <f>SUM(D28:D28)</f>
        <v>0</v>
      </c>
      <c r="E27" s="37">
        <f t="shared" ref="E27:S27" si="12">SUM(E28:E28)</f>
        <v>0</v>
      </c>
      <c r="F27" s="37">
        <f t="shared" si="12"/>
        <v>0</v>
      </c>
      <c r="G27" s="37">
        <f t="shared" si="12"/>
        <v>27.93</v>
      </c>
      <c r="H27" s="37">
        <f t="shared" si="12"/>
        <v>27.93</v>
      </c>
      <c r="I27" s="37">
        <f t="shared" si="12"/>
        <v>239.91</v>
      </c>
      <c r="J27" s="37">
        <f t="shared" si="12"/>
        <v>0</v>
      </c>
      <c r="K27" s="37">
        <f t="shared" si="12"/>
        <v>0</v>
      </c>
      <c r="L27" s="37">
        <f t="shared" si="12"/>
        <v>0</v>
      </c>
      <c r="M27" s="37">
        <f t="shared" si="12"/>
        <v>239.91</v>
      </c>
      <c r="N27" s="37">
        <f t="shared" si="12"/>
        <v>0</v>
      </c>
      <c r="O27" s="37">
        <f t="shared" si="12"/>
        <v>0</v>
      </c>
      <c r="P27" s="37">
        <f t="shared" si="12"/>
        <v>0</v>
      </c>
      <c r="Q27" s="37">
        <f t="shared" si="12"/>
        <v>0</v>
      </c>
      <c r="R27" s="37">
        <f t="shared" si="12"/>
        <v>0</v>
      </c>
      <c r="S27" s="37">
        <f t="shared" si="12"/>
        <v>948.43999999999994</v>
      </c>
    </row>
    <row r="28" spans="1:19" ht="24" x14ac:dyDescent="0.2">
      <c r="A28" s="32" t="s">
        <v>161</v>
      </c>
      <c r="B28" s="4" t="s">
        <v>163</v>
      </c>
      <c r="C28" s="37">
        <v>680.6</v>
      </c>
      <c r="D28" s="44"/>
      <c r="E28" s="45"/>
      <c r="F28" s="45"/>
      <c r="G28" s="45">
        <v>27.93</v>
      </c>
      <c r="H28" s="46">
        <f>+SUM(D28:G28)</f>
        <v>27.93</v>
      </c>
      <c r="I28" s="44">
        <v>239.91</v>
      </c>
      <c r="J28" s="45"/>
      <c r="K28" s="45"/>
      <c r="L28" s="45"/>
      <c r="M28" s="46">
        <f t="shared" si="0"/>
        <v>239.91</v>
      </c>
      <c r="N28" s="44"/>
      <c r="O28" s="45"/>
      <c r="P28" s="45"/>
      <c r="Q28" s="45"/>
      <c r="R28" s="46">
        <f t="shared" si="1"/>
        <v>0</v>
      </c>
      <c r="S28" s="55">
        <f t="shared" si="6"/>
        <v>948.43999999999994</v>
      </c>
    </row>
    <row r="29" spans="1:19" x14ac:dyDescent="0.25">
      <c r="A29" s="32" t="s">
        <v>38</v>
      </c>
      <c r="B29" s="33" t="s">
        <v>169</v>
      </c>
      <c r="C29" s="37">
        <f>SUM(C30:C30)</f>
        <v>960.5</v>
      </c>
      <c r="D29" s="37">
        <f t="shared" ref="D29:S29" si="13">SUM(D30:D30)</f>
        <v>0</v>
      </c>
      <c r="E29" s="37">
        <f t="shared" si="13"/>
        <v>0</v>
      </c>
      <c r="F29" s="37">
        <f t="shared" si="13"/>
        <v>0</v>
      </c>
      <c r="G29" s="37">
        <f t="shared" si="13"/>
        <v>88.73</v>
      </c>
      <c r="H29" s="37">
        <f t="shared" si="13"/>
        <v>88.73</v>
      </c>
      <c r="I29" s="37">
        <f t="shared" si="13"/>
        <v>726.75</v>
      </c>
      <c r="J29" s="37">
        <f t="shared" si="13"/>
        <v>0</v>
      </c>
      <c r="K29" s="37">
        <f t="shared" si="13"/>
        <v>0</v>
      </c>
      <c r="L29" s="37">
        <f t="shared" si="13"/>
        <v>0</v>
      </c>
      <c r="M29" s="37">
        <f t="shared" si="13"/>
        <v>726.75</v>
      </c>
      <c r="N29" s="37">
        <f t="shared" si="13"/>
        <v>0</v>
      </c>
      <c r="O29" s="37">
        <f t="shared" si="13"/>
        <v>0</v>
      </c>
      <c r="P29" s="37">
        <f t="shared" si="13"/>
        <v>0</v>
      </c>
      <c r="Q29" s="37">
        <f t="shared" si="13"/>
        <v>0</v>
      </c>
      <c r="R29" s="37">
        <f t="shared" si="13"/>
        <v>0</v>
      </c>
      <c r="S29" s="37">
        <f t="shared" si="13"/>
        <v>1775.98</v>
      </c>
    </row>
    <row r="30" spans="1:19" ht="24" x14ac:dyDescent="0.2">
      <c r="A30" s="32" t="s">
        <v>162</v>
      </c>
      <c r="B30" s="4" t="s">
        <v>163</v>
      </c>
      <c r="C30" s="37">
        <v>960.5</v>
      </c>
      <c r="D30" s="44"/>
      <c r="E30" s="45"/>
      <c r="F30" s="45"/>
      <c r="G30" s="45">
        <v>88.73</v>
      </c>
      <c r="H30" s="46">
        <f t="shared" si="5"/>
        <v>88.73</v>
      </c>
      <c r="I30" s="44">
        <v>726.75</v>
      </c>
      <c r="J30" s="45"/>
      <c r="K30" s="45"/>
      <c r="L30" s="45"/>
      <c r="M30" s="46">
        <f t="shared" si="0"/>
        <v>726.75</v>
      </c>
      <c r="N30" s="44"/>
      <c r="O30" s="45"/>
      <c r="P30" s="45"/>
      <c r="Q30" s="45"/>
      <c r="R30" s="46">
        <f t="shared" si="1"/>
        <v>0</v>
      </c>
      <c r="S30" s="55">
        <f t="shared" si="6"/>
        <v>1775.98</v>
      </c>
    </row>
    <row r="31" spans="1:19" x14ac:dyDescent="0.25">
      <c r="A31" s="56" t="s">
        <v>39</v>
      </c>
      <c r="B31" s="49" t="s">
        <v>40</v>
      </c>
      <c r="C31" s="55">
        <f>SUM(C32:C70)</f>
        <v>34.283149999999999</v>
      </c>
      <c r="D31" s="54">
        <f>SUM(D32:D70)</f>
        <v>0</v>
      </c>
      <c r="E31" s="52">
        <f>SUM(E32:E70)</f>
        <v>0</v>
      </c>
      <c r="F31" s="52">
        <f>SUM(F32:F70)</f>
        <v>0</v>
      </c>
      <c r="G31" s="52">
        <f>SUM(G32:G70)</f>
        <v>100.95792</v>
      </c>
      <c r="H31" s="46">
        <f t="shared" si="5"/>
        <v>100.95792</v>
      </c>
      <c r="I31" s="54">
        <f>SUM(I32:I70)</f>
        <v>171.42</v>
      </c>
      <c r="J31" s="52">
        <f>SUM(J32:J70)</f>
        <v>0</v>
      </c>
      <c r="K31" s="52">
        <f>SUM(K32:K70)</f>
        <v>0</v>
      </c>
      <c r="L31" s="52">
        <f>SUM(L32:L70)</f>
        <v>283.78215999999998</v>
      </c>
      <c r="M31" s="46">
        <f t="shared" si="0"/>
        <v>455.20215999999994</v>
      </c>
      <c r="N31" s="54">
        <f>SUM(N32:N70)</f>
        <v>0</v>
      </c>
      <c r="O31" s="52">
        <f>SUM(O32:O70)</f>
        <v>0</v>
      </c>
      <c r="P31" s="52">
        <f>SUM(P32:P70)</f>
        <v>0</v>
      </c>
      <c r="Q31" s="52">
        <f>SUM(Q32:Q70)</f>
        <v>680.48626999999999</v>
      </c>
      <c r="R31" s="46">
        <f t="shared" si="1"/>
        <v>680.48626999999999</v>
      </c>
      <c r="S31" s="55">
        <f t="shared" si="6"/>
        <v>1270.9295</v>
      </c>
    </row>
    <row r="32" spans="1:19" ht="24" x14ac:dyDescent="0.25">
      <c r="A32" s="56" t="s">
        <v>41</v>
      </c>
      <c r="B32" s="4" t="s">
        <v>163</v>
      </c>
      <c r="C32" s="55">
        <v>0</v>
      </c>
      <c r="D32" s="54"/>
      <c r="E32" s="52"/>
      <c r="F32" s="52"/>
      <c r="G32" s="52">
        <v>29.5</v>
      </c>
      <c r="H32" s="36">
        <f t="shared" si="5"/>
        <v>29.5</v>
      </c>
      <c r="I32" s="54">
        <v>171.42</v>
      </c>
      <c r="J32" s="52"/>
      <c r="K32" s="52"/>
      <c r="L32" s="52"/>
      <c r="M32" s="36">
        <f t="shared" si="0"/>
        <v>171.42</v>
      </c>
      <c r="N32" s="54"/>
      <c r="O32" s="52"/>
      <c r="P32" s="52"/>
      <c r="Q32" s="3"/>
      <c r="R32" s="36">
        <f t="shared" si="1"/>
        <v>0</v>
      </c>
      <c r="S32" s="37">
        <f t="shared" si="6"/>
        <v>200.92</v>
      </c>
    </row>
    <row r="33" spans="1:19" x14ac:dyDescent="0.25">
      <c r="A33" s="56" t="s">
        <v>42</v>
      </c>
      <c r="B33" s="57" t="s">
        <v>43</v>
      </c>
      <c r="C33" s="55"/>
      <c r="D33" s="54"/>
      <c r="E33" s="52"/>
      <c r="F33" s="52"/>
      <c r="G33" s="52"/>
      <c r="H33" s="36">
        <f t="shared" si="5"/>
        <v>0</v>
      </c>
      <c r="I33" s="54"/>
      <c r="J33" s="52"/>
      <c r="K33" s="52"/>
      <c r="L33" s="52"/>
      <c r="M33" s="36">
        <f t="shared" si="0"/>
        <v>0</v>
      </c>
      <c r="N33" s="54"/>
      <c r="O33" s="52"/>
      <c r="P33" s="52"/>
      <c r="Q33" s="3"/>
      <c r="R33" s="36">
        <f t="shared" si="1"/>
        <v>0</v>
      </c>
      <c r="S33" s="37">
        <f t="shared" si="6"/>
        <v>0</v>
      </c>
    </row>
    <row r="34" spans="1:19" x14ac:dyDescent="0.25">
      <c r="A34" s="56" t="s">
        <v>44</v>
      </c>
      <c r="B34" s="33" t="s">
        <v>170</v>
      </c>
      <c r="C34" s="55">
        <v>34.283149999999999</v>
      </c>
      <c r="D34" s="54"/>
      <c r="E34" s="52"/>
      <c r="F34" s="52"/>
      <c r="G34" s="52"/>
      <c r="H34" s="36">
        <f>+SUM(D34:G34)</f>
        <v>0</v>
      </c>
      <c r="I34" s="54"/>
      <c r="J34" s="52"/>
      <c r="K34" s="52"/>
      <c r="L34" s="52"/>
      <c r="M34" s="36">
        <f t="shared" ref="M34:M70" si="14">+SUM(I34:L34)</f>
        <v>0</v>
      </c>
      <c r="N34" s="54"/>
      <c r="O34" s="52"/>
      <c r="P34" s="52"/>
      <c r="Q34" s="3"/>
      <c r="R34" s="36">
        <f t="shared" ref="R34:R70" si="15">+SUM(N34:Q34)</f>
        <v>0</v>
      </c>
      <c r="S34" s="37">
        <f t="shared" si="6"/>
        <v>34.283149999999999</v>
      </c>
    </row>
    <row r="35" spans="1:19" x14ac:dyDescent="0.25">
      <c r="A35" s="32" t="s">
        <v>45</v>
      </c>
      <c r="B35" s="1" t="str">
        <f>+B78</f>
        <v>Nuotekų linijų rekonstrukcija (Raguvoje, Liūdynėje, Žibartoniuose)</v>
      </c>
      <c r="C35" s="58"/>
      <c r="D35" s="59"/>
      <c r="E35" s="2"/>
      <c r="F35" s="2"/>
      <c r="G35" s="2"/>
      <c r="H35" s="60">
        <f t="shared" ref="H35:H70" si="16">+SUM(D35:G35)</f>
        <v>0</v>
      </c>
      <c r="I35" s="59"/>
      <c r="J35" s="2"/>
      <c r="K35" s="2"/>
      <c r="L35" s="2">
        <f t="shared" ref="L35" si="17">+L78</f>
        <v>53.719010000000004</v>
      </c>
      <c r="M35" s="60">
        <f t="shared" si="14"/>
        <v>53.719010000000004</v>
      </c>
      <c r="N35" s="59"/>
      <c r="O35" s="2"/>
      <c r="P35" s="2"/>
      <c r="Q35" s="61"/>
      <c r="R35" s="62">
        <f t="shared" si="15"/>
        <v>0</v>
      </c>
      <c r="S35" s="63">
        <f t="shared" si="6"/>
        <v>53.719010000000004</v>
      </c>
    </row>
    <row r="36" spans="1:19" x14ac:dyDescent="0.25">
      <c r="A36" s="32" t="s">
        <v>46</v>
      </c>
      <c r="B36" s="1" t="str">
        <f>+B79</f>
        <v>Vandentiekio tinklų rekonstrukcijos (Užunevėžių k. ir Paukštyno)</v>
      </c>
      <c r="C36" s="58"/>
      <c r="D36" s="59"/>
      <c r="E36" s="2"/>
      <c r="F36" s="2"/>
      <c r="G36" s="2"/>
      <c r="H36" s="60">
        <f t="shared" si="16"/>
        <v>0</v>
      </c>
      <c r="I36" s="59"/>
      <c r="J36" s="2"/>
      <c r="K36" s="2"/>
      <c r="L36" s="2"/>
      <c r="M36" s="60">
        <f t="shared" si="14"/>
        <v>0</v>
      </c>
      <c r="N36" s="59"/>
      <c r="O36" s="2"/>
      <c r="P36" s="2"/>
      <c r="Q36" s="61">
        <f t="shared" ref="Q36:Q37" si="18">+Q79</f>
        <v>18.842970000000001</v>
      </c>
      <c r="R36" s="62">
        <f t="shared" si="15"/>
        <v>18.842970000000001</v>
      </c>
      <c r="S36" s="63">
        <f t="shared" si="6"/>
        <v>18.842970000000001</v>
      </c>
    </row>
    <row r="37" spans="1:19" x14ac:dyDescent="0.25">
      <c r="A37" s="32" t="s">
        <v>47</v>
      </c>
      <c r="B37" s="1" t="str">
        <f t="shared" ref="B37:B55" si="19">+B80</f>
        <v>Krekenavos ir Upytės NVĮ automatikos rekonstrukcija</v>
      </c>
      <c r="C37" s="58"/>
      <c r="D37" s="59"/>
      <c r="E37" s="2"/>
      <c r="F37" s="2"/>
      <c r="G37" s="2"/>
      <c r="H37" s="60">
        <f t="shared" si="16"/>
        <v>0</v>
      </c>
      <c r="I37" s="59"/>
      <c r="J37" s="2"/>
      <c r="K37" s="2"/>
      <c r="L37" s="2"/>
      <c r="M37" s="60">
        <f t="shared" si="14"/>
        <v>0</v>
      </c>
      <c r="N37" s="59"/>
      <c r="O37" s="2"/>
      <c r="P37" s="2"/>
      <c r="Q37" s="61">
        <f t="shared" si="18"/>
        <v>190.08264000000003</v>
      </c>
      <c r="R37" s="62">
        <f t="shared" si="15"/>
        <v>190.08264000000003</v>
      </c>
      <c r="S37" s="63">
        <f t="shared" si="6"/>
        <v>190.08264000000003</v>
      </c>
    </row>
    <row r="38" spans="1:19" ht="25.5" x14ac:dyDescent="0.25">
      <c r="A38" s="32" t="s">
        <v>48</v>
      </c>
      <c r="B38" s="1" t="str">
        <f t="shared" si="19"/>
        <v>Linkaučių NVĮ rekonstrukcija: susidėvėjusios oro tiekimo sistemos rekonstrukcija. Aeravimo rezervuaro dangčio atnaujinimas</v>
      </c>
      <c r="C38" s="58"/>
      <c r="D38" s="59"/>
      <c r="E38" s="2"/>
      <c r="F38" s="2"/>
      <c r="G38" s="2">
        <f t="shared" ref="G38:G39" si="20">+G81</f>
        <v>3.7190100000000004</v>
      </c>
      <c r="H38" s="60">
        <f t="shared" si="16"/>
        <v>3.7190100000000004</v>
      </c>
      <c r="I38" s="59"/>
      <c r="J38" s="2"/>
      <c r="K38" s="2"/>
      <c r="L38" s="2"/>
      <c r="M38" s="60">
        <f t="shared" si="14"/>
        <v>0</v>
      </c>
      <c r="N38" s="59"/>
      <c r="O38" s="2"/>
      <c r="P38" s="2"/>
      <c r="Q38" s="61"/>
      <c r="R38" s="62">
        <f t="shared" si="15"/>
        <v>0</v>
      </c>
      <c r="S38" s="63">
        <f t="shared" si="6"/>
        <v>3.7190100000000004</v>
      </c>
    </row>
    <row r="39" spans="1:19" ht="25.5" x14ac:dyDescent="0.25">
      <c r="A39" s="32" t="s">
        <v>49</v>
      </c>
      <c r="B39" s="1" t="str">
        <f t="shared" si="19"/>
        <v>Žibartonių NVĮ:  oro padavimo įrenginių atnaujinimas, veikliojo dumblo atskyrimo įrenginių atnaujinimas, perteklinio dumblo nuleidimo sifono rekonstravimas</v>
      </c>
      <c r="C39" s="58"/>
      <c r="D39" s="59"/>
      <c r="E39" s="2"/>
      <c r="F39" s="2"/>
      <c r="G39" s="2">
        <f t="shared" si="20"/>
        <v>6.6115699999999995</v>
      </c>
      <c r="H39" s="60">
        <f t="shared" si="16"/>
        <v>6.6115699999999995</v>
      </c>
      <c r="I39" s="59"/>
      <c r="J39" s="2"/>
      <c r="K39" s="2"/>
      <c r="L39" s="2"/>
      <c r="M39" s="60">
        <f t="shared" si="14"/>
        <v>0</v>
      </c>
      <c r="N39" s="59"/>
      <c r="O39" s="2"/>
      <c r="P39" s="2"/>
      <c r="Q39" s="2"/>
      <c r="R39" s="62">
        <f t="shared" si="15"/>
        <v>0</v>
      </c>
      <c r="S39" s="63">
        <f t="shared" si="6"/>
        <v>6.6115699999999995</v>
      </c>
    </row>
    <row r="40" spans="1:19" x14ac:dyDescent="0.25">
      <c r="A40" s="32" t="s">
        <v>50</v>
      </c>
      <c r="B40" s="1" t="str">
        <f t="shared" si="19"/>
        <v>Katinų NVĮ: spaudiminės linijos rekonstrukcija</v>
      </c>
      <c r="C40" s="58"/>
      <c r="D40" s="59"/>
      <c r="E40" s="2"/>
      <c r="F40" s="2"/>
      <c r="G40" s="2"/>
      <c r="H40" s="60">
        <f t="shared" si="16"/>
        <v>0</v>
      </c>
      <c r="I40" s="59"/>
      <c r="J40" s="2"/>
      <c r="K40" s="2"/>
      <c r="L40" s="2"/>
      <c r="M40" s="60">
        <f t="shared" si="14"/>
        <v>0</v>
      </c>
      <c r="N40" s="59"/>
      <c r="O40" s="2"/>
      <c r="P40" s="2"/>
      <c r="Q40" s="2">
        <f>+Q83-Q22</f>
        <v>1.5193400000000006</v>
      </c>
      <c r="R40" s="62">
        <f t="shared" si="15"/>
        <v>1.5193400000000006</v>
      </c>
      <c r="S40" s="63">
        <f t="shared" si="6"/>
        <v>1.5193400000000006</v>
      </c>
    </row>
    <row r="41" spans="1:19" x14ac:dyDescent="0.25">
      <c r="A41" s="32" t="s">
        <v>51</v>
      </c>
      <c r="B41" s="1" t="str">
        <f>+B84</f>
        <v>Šilų NVĮ: anoksinės kameros priverstinio ventiliavimo įrengimas</v>
      </c>
      <c r="C41" s="58"/>
      <c r="D41" s="59"/>
      <c r="E41" s="2"/>
      <c r="F41" s="2"/>
      <c r="G41" s="2">
        <f>+G84-G16</f>
        <v>0.35321999999999998</v>
      </c>
      <c r="H41" s="60">
        <f t="shared" si="16"/>
        <v>0.35321999999999998</v>
      </c>
      <c r="I41" s="59"/>
      <c r="J41" s="2"/>
      <c r="K41" s="2"/>
      <c r="L41" s="2"/>
      <c r="M41" s="60">
        <f t="shared" si="14"/>
        <v>0</v>
      </c>
      <c r="N41" s="59"/>
      <c r="O41" s="2"/>
      <c r="P41" s="2"/>
      <c r="Q41" s="2"/>
      <c r="R41" s="62">
        <f t="shared" si="15"/>
        <v>0</v>
      </c>
      <c r="S41" s="63">
        <f t="shared" si="6"/>
        <v>0.35321999999999998</v>
      </c>
    </row>
    <row r="42" spans="1:19" x14ac:dyDescent="0.25">
      <c r="A42" s="32" t="s">
        <v>52</v>
      </c>
      <c r="B42" s="1" t="str">
        <f t="shared" si="19"/>
        <v>Šilagalio NVĮ: aeravimo rezervuaro dangčių atnaujinimas</v>
      </c>
      <c r="C42" s="58"/>
      <c r="D42" s="59"/>
      <c r="E42" s="2"/>
      <c r="F42" s="2"/>
      <c r="G42" s="2"/>
      <c r="H42" s="60">
        <f t="shared" si="16"/>
        <v>0</v>
      </c>
      <c r="I42" s="59"/>
      <c r="J42" s="2"/>
      <c r="K42" s="2"/>
      <c r="L42" s="2">
        <f>+L85</f>
        <v>1.6528900000000002</v>
      </c>
      <c r="M42" s="60">
        <f t="shared" si="14"/>
        <v>1.6528900000000002</v>
      </c>
      <c r="N42" s="59"/>
      <c r="O42" s="2"/>
      <c r="P42" s="2"/>
      <c r="Q42" s="2"/>
      <c r="R42" s="62">
        <f t="shared" si="15"/>
        <v>0</v>
      </c>
      <c r="S42" s="63">
        <f t="shared" si="6"/>
        <v>1.6528900000000002</v>
      </c>
    </row>
    <row r="43" spans="1:19" x14ac:dyDescent="0.25">
      <c r="A43" s="56" t="s">
        <v>53</v>
      </c>
      <c r="B43" s="1" t="str">
        <f>+B86</f>
        <v>Liberiškio NVĮ:  pertvaros, kurį dalina talpą į aeracinę  ir anoksinę dalis, rekonstrukcija</v>
      </c>
      <c r="C43" s="58"/>
      <c r="D43" s="59"/>
      <c r="E43" s="2"/>
      <c r="F43" s="2"/>
      <c r="G43" s="2"/>
      <c r="H43" s="60">
        <f t="shared" si="16"/>
        <v>0</v>
      </c>
      <c r="I43" s="59"/>
      <c r="J43" s="2"/>
      <c r="K43" s="2"/>
      <c r="L43" s="2">
        <f>+L86-L19</f>
        <v>0.27967000000000042</v>
      </c>
      <c r="M43" s="60">
        <f t="shared" si="14"/>
        <v>0.27967000000000042</v>
      </c>
      <c r="N43" s="59"/>
      <c r="O43" s="2"/>
      <c r="P43" s="2"/>
      <c r="Q43" s="2"/>
      <c r="R43" s="62">
        <f t="shared" si="15"/>
        <v>0</v>
      </c>
      <c r="S43" s="63">
        <f t="shared" si="6"/>
        <v>0.27967000000000042</v>
      </c>
    </row>
    <row r="44" spans="1:19" x14ac:dyDescent="0.25">
      <c r="A44" s="32" t="s">
        <v>54</v>
      </c>
      <c r="B44" s="1" t="str">
        <f t="shared" si="19"/>
        <v>Naujarodžių NVĮ: aeravimo rezervuaro dangčių atnaujinimas</v>
      </c>
      <c r="C44" s="58"/>
      <c r="D44" s="59"/>
      <c r="E44" s="2"/>
      <c r="F44" s="2"/>
      <c r="G44" s="2"/>
      <c r="H44" s="60">
        <f t="shared" si="16"/>
        <v>0</v>
      </c>
      <c r="I44" s="59"/>
      <c r="J44" s="2"/>
      <c r="K44" s="2"/>
      <c r="L44" s="2"/>
      <c r="M44" s="60">
        <f t="shared" si="14"/>
        <v>0</v>
      </c>
      <c r="N44" s="59"/>
      <c r="O44" s="2"/>
      <c r="P44" s="2"/>
      <c r="Q44" s="2">
        <f t="shared" ref="Q44" si="21">+Q87</f>
        <v>1.6528900000000002</v>
      </c>
      <c r="R44" s="62">
        <f t="shared" si="15"/>
        <v>1.6528900000000002</v>
      </c>
      <c r="S44" s="63">
        <f t="shared" si="6"/>
        <v>1.6528900000000002</v>
      </c>
    </row>
    <row r="45" spans="1:19" x14ac:dyDescent="0.25">
      <c r="A45" s="32" t="s">
        <v>55</v>
      </c>
      <c r="B45" s="1" t="str">
        <f t="shared" si="19"/>
        <v>Nevėžio NVĮ: aeravimo rezervuaro dangčių atnaujinimas</v>
      </c>
      <c r="C45" s="58"/>
      <c r="D45" s="59"/>
      <c r="E45" s="2"/>
      <c r="F45" s="2"/>
      <c r="G45" s="2"/>
      <c r="H45" s="60">
        <f t="shared" si="16"/>
        <v>0</v>
      </c>
      <c r="I45" s="59"/>
      <c r="J45" s="2"/>
      <c r="K45" s="2"/>
      <c r="L45" s="2">
        <f t="shared" ref="L45:L48" si="22">+L88</f>
        <v>1.6528900000000002</v>
      </c>
      <c r="M45" s="60">
        <f t="shared" si="14"/>
        <v>1.6528900000000002</v>
      </c>
      <c r="N45" s="59"/>
      <c r="O45" s="2"/>
      <c r="P45" s="2"/>
      <c r="Q45" s="2"/>
      <c r="R45" s="62">
        <f t="shared" si="15"/>
        <v>0</v>
      </c>
      <c r="S45" s="63">
        <f t="shared" si="6"/>
        <v>1.6528900000000002</v>
      </c>
    </row>
    <row r="46" spans="1:19" x14ac:dyDescent="0.25">
      <c r="A46" s="32" t="s">
        <v>56</v>
      </c>
      <c r="B46" s="1" t="str">
        <f t="shared" si="19"/>
        <v>NVĮ Rauguvos mstl. statyba ir projektavimo darbai</v>
      </c>
      <c r="C46" s="58"/>
      <c r="D46" s="59"/>
      <c r="E46" s="2"/>
      <c r="F46" s="2"/>
      <c r="G46" s="2"/>
      <c r="H46" s="60">
        <f t="shared" si="16"/>
        <v>0</v>
      </c>
      <c r="I46" s="59"/>
      <c r="J46" s="2"/>
      <c r="K46" s="2"/>
      <c r="L46" s="2">
        <f t="shared" si="22"/>
        <v>12.396690000000001</v>
      </c>
      <c r="M46" s="60">
        <f t="shared" si="14"/>
        <v>12.396690000000001</v>
      </c>
      <c r="N46" s="59"/>
      <c r="O46" s="2"/>
      <c r="P46" s="2"/>
      <c r="Q46" s="2">
        <f t="shared" ref="Q46:Q48" si="23">+Q89</f>
        <v>206.61157</v>
      </c>
      <c r="R46" s="62">
        <f t="shared" si="15"/>
        <v>206.61157</v>
      </c>
      <c r="S46" s="63">
        <f t="shared" si="6"/>
        <v>219.00826000000001</v>
      </c>
    </row>
    <row r="47" spans="1:19" x14ac:dyDescent="0.25">
      <c r="A47" s="32" t="s">
        <v>57</v>
      </c>
      <c r="B47" s="1" t="str">
        <f t="shared" si="19"/>
        <v>Nuotekų siurblinių rekonstrukcijos (Žibartonių Nr. 1 ir Nr. 2, Nevėžio ir Naujarodžių)</v>
      </c>
      <c r="C47" s="58"/>
      <c r="D47" s="59"/>
      <c r="E47" s="2"/>
      <c r="F47" s="2"/>
      <c r="G47" s="2"/>
      <c r="H47" s="60">
        <f t="shared" si="16"/>
        <v>0</v>
      </c>
      <c r="I47" s="59"/>
      <c r="J47" s="2"/>
      <c r="K47" s="2"/>
      <c r="L47" s="2">
        <f t="shared" si="22"/>
        <v>29.75206</v>
      </c>
      <c r="M47" s="60">
        <f t="shared" si="14"/>
        <v>29.75206</v>
      </c>
      <c r="N47" s="59"/>
      <c r="O47" s="2"/>
      <c r="P47" s="2"/>
      <c r="Q47" s="2">
        <f t="shared" si="23"/>
        <v>29.75206</v>
      </c>
      <c r="R47" s="62">
        <f t="shared" si="15"/>
        <v>29.75206</v>
      </c>
      <c r="S47" s="63">
        <f t="shared" si="6"/>
        <v>59.50412</v>
      </c>
    </row>
    <row r="48" spans="1:19" ht="25.5" x14ac:dyDescent="0.25">
      <c r="A48" s="32" t="s">
        <v>58</v>
      </c>
      <c r="B48" s="1" t="str">
        <f t="shared" si="19"/>
        <v>Nugeležinimo įrenginių statyba (Gustonių, Jotainių, Šilagalio, Jasvilonių, Rabikių, Memenčių, Preidžių, Genėtinių kaimuose)</v>
      </c>
      <c r="C48" s="58"/>
      <c r="D48" s="59"/>
      <c r="E48" s="2"/>
      <c r="F48" s="2"/>
      <c r="G48" s="2"/>
      <c r="H48" s="60">
        <f t="shared" si="16"/>
        <v>0</v>
      </c>
      <c r="I48" s="59"/>
      <c r="J48" s="2"/>
      <c r="K48" s="2"/>
      <c r="L48" s="2">
        <f t="shared" si="22"/>
        <v>102.47933999999999</v>
      </c>
      <c r="M48" s="60">
        <f t="shared" si="14"/>
        <v>102.47933999999999</v>
      </c>
      <c r="N48" s="59"/>
      <c r="O48" s="2"/>
      <c r="P48" s="2"/>
      <c r="Q48" s="2">
        <f t="shared" si="23"/>
        <v>154.81404999999998</v>
      </c>
      <c r="R48" s="62">
        <f t="shared" si="15"/>
        <v>154.81404999999998</v>
      </c>
      <c r="S48" s="63">
        <f t="shared" si="6"/>
        <v>257.29338999999999</v>
      </c>
    </row>
    <row r="49" spans="1:19" ht="25.5" x14ac:dyDescent="0.25">
      <c r="A49" s="64" t="s">
        <v>59</v>
      </c>
      <c r="B49" s="1" t="str">
        <f t="shared" si="19"/>
        <v>Raguvos nugeležinimo stoties naujų filtrų įrengimas (be vamzdynų atnaujinimo, bet su kompresoriumi)</v>
      </c>
      <c r="C49" s="58"/>
      <c r="D49" s="59"/>
      <c r="E49" s="2"/>
      <c r="F49" s="2"/>
      <c r="G49" s="2">
        <f t="shared" ref="G49:G51" si="24">+G92</f>
        <v>18.31653</v>
      </c>
      <c r="H49" s="60">
        <f t="shared" si="16"/>
        <v>18.31653</v>
      </c>
      <c r="I49" s="59"/>
      <c r="J49" s="2"/>
      <c r="K49" s="2"/>
      <c r="L49" s="2"/>
      <c r="M49" s="60">
        <f t="shared" si="14"/>
        <v>0</v>
      </c>
      <c r="N49" s="59"/>
      <c r="O49" s="2"/>
      <c r="P49" s="2"/>
      <c r="Q49" s="2"/>
      <c r="R49" s="62">
        <f t="shared" si="15"/>
        <v>0</v>
      </c>
      <c r="S49" s="63">
        <f t="shared" si="6"/>
        <v>18.31653</v>
      </c>
    </row>
    <row r="50" spans="1:19" x14ac:dyDescent="0.25">
      <c r="A50" s="64" t="s">
        <v>60</v>
      </c>
      <c r="B50" s="1" t="str">
        <f t="shared" si="19"/>
        <v>Raguvos nugeležinimo filtrų išvalymas ir užpildo pakeitimas</v>
      </c>
      <c r="C50" s="58"/>
      <c r="D50" s="59"/>
      <c r="E50" s="2"/>
      <c r="F50" s="2"/>
      <c r="G50" s="2">
        <f t="shared" si="24"/>
        <v>6.8611599999999999</v>
      </c>
      <c r="H50" s="60">
        <f t="shared" si="16"/>
        <v>6.8611599999999999</v>
      </c>
      <c r="I50" s="59"/>
      <c r="J50" s="2"/>
      <c r="K50" s="2"/>
      <c r="L50" s="2"/>
      <c r="M50" s="60">
        <f t="shared" si="14"/>
        <v>0</v>
      </c>
      <c r="N50" s="59"/>
      <c r="O50" s="2"/>
      <c r="P50" s="2"/>
      <c r="Q50" s="2"/>
      <c r="R50" s="62">
        <f t="shared" si="15"/>
        <v>0</v>
      </c>
      <c r="S50" s="63">
        <f t="shared" si="6"/>
        <v>6.8611599999999999</v>
      </c>
    </row>
    <row r="51" spans="1:19" x14ac:dyDescent="0.25">
      <c r="A51" s="64" t="s">
        <v>61</v>
      </c>
      <c r="B51" s="1" t="str">
        <f t="shared" si="19"/>
        <v>Raguvos nugeležinimo vamzdynų su sklendėmis pakeitimas</v>
      </c>
      <c r="C51" s="58"/>
      <c r="D51" s="59"/>
      <c r="E51" s="2"/>
      <c r="F51" s="2"/>
      <c r="G51" s="2">
        <f t="shared" si="24"/>
        <v>4.3702500000000004</v>
      </c>
      <c r="H51" s="60">
        <f t="shared" si="16"/>
        <v>4.3702500000000004</v>
      </c>
      <c r="I51" s="59"/>
      <c r="J51" s="2"/>
      <c r="K51" s="2"/>
      <c r="L51" s="2"/>
      <c r="M51" s="60">
        <f t="shared" si="14"/>
        <v>0</v>
      </c>
      <c r="N51" s="59"/>
      <c r="O51" s="2"/>
      <c r="P51" s="2"/>
      <c r="Q51" s="2"/>
      <c r="R51" s="62">
        <f t="shared" si="15"/>
        <v>0</v>
      </c>
      <c r="S51" s="63">
        <f t="shared" si="6"/>
        <v>4.3702500000000004</v>
      </c>
    </row>
    <row r="52" spans="1:19" x14ac:dyDescent="0.25">
      <c r="A52" s="64" t="s">
        <v>62</v>
      </c>
      <c r="B52" s="1" t="str">
        <f t="shared" si="19"/>
        <v>Velžio vandentiekio bokšto kapitalinis remontas</v>
      </c>
      <c r="C52" s="58"/>
      <c r="D52" s="59"/>
      <c r="E52" s="2"/>
      <c r="F52" s="2"/>
      <c r="G52" s="2"/>
      <c r="H52" s="60">
        <f t="shared" si="16"/>
        <v>0</v>
      </c>
      <c r="I52" s="59"/>
      <c r="J52" s="2"/>
      <c r="K52" s="2"/>
      <c r="L52" s="2"/>
      <c r="M52" s="60">
        <f t="shared" si="14"/>
        <v>0</v>
      </c>
      <c r="N52" s="59"/>
      <c r="O52" s="2"/>
      <c r="P52" s="2"/>
      <c r="Q52" s="2">
        <f t="shared" ref="Q52" si="25">+Q95</f>
        <v>59.834710000000001</v>
      </c>
      <c r="R52" s="62">
        <f t="shared" si="15"/>
        <v>59.834710000000001</v>
      </c>
      <c r="S52" s="63">
        <f t="shared" si="6"/>
        <v>59.834710000000001</v>
      </c>
    </row>
    <row r="53" spans="1:19" x14ac:dyDescent="0.25">
      <c r="A53" s="64" t="s">
        <v>63</v>
      </c>
      <c r="B53" s="1" t="str">
        <f t="shared" si="19"/>
        <v xml:space="preserve">Velžio nugeležinimo stoties automatizacija </v>
      </c>
      <c r="C53" s="58"/>
      <c r="D53" s="59"/>
      <c r="E53" s="2"/>
      <c r="F53" s="2"/>
      <c r="G53" s="2"/>
      <c r="H53" s="60">
        <f t="shared" si="16"/>
        <v>0</v>
      </c>
      <c r="I53" s="59"/>
      <c r="J53" s="2"/>
      <c r="K53" s="2"/>
      <c r="L53" s="2">
        <f t="shared" ref="L53:L54" si="26">+L96</f>
        <v>44.137190000000004</v>
      </c>
      <c r="M53" s="60">
        <f t="shared" si="14"/>
        <v>44.137190000000004</v>
      </c>
      <c r="N53" s="59"/>
      <c r="O53" s="2"/>
      <c r="P53" s="2"/>
      <c r="Q53" s="2"/>
      <c r="R53" s="62">
        <f t="shared" si="15"/>
        <v>0</v>
      </c>
      <c r="S53" s="63">
        <f t="shared" si="6"/>
        <v>44.137190000000004</v>
      </c>
    </row>
    <row r="54" spans="1:19" x14ac:dyDescent="0.25">
      <c r="A54" s="64" t="s">
        <v>64</v>
      </c>
      <c r="B54" s="1" t="str">
        <f t="shared" si="19"/>
        <v xml:space="preserve">Krekenavos nugeležinimo stoties rekonstrukcija </v>
      </c>
      <c r="C54" s="58"/>
      <c r="D54" s="59"/>
      <c r="E54" s="2"/>
      <c r="F54" s="2"/>
      <c r="G54" s="2"/>
      <c r="H54" s="60">
        <f t="shared" si="16"/>
        <v>0</v>
      </c>
      <c r="I54" s="59"/>
      <c r="J54" s="2"/>
      <c r="K54" s="2"/>
      <c r="L54" s="2">
        <f t="shared" si="26"/>
        <v>10.605</v>
      </c>
      <c r="M54" s="60">
        <f t="shared" si="14"/>
        <v>10.605</v>
      </c>
      <c r="N54" s="59"/>
      <c r="O54" s="2"/>
      <c r="P54" s="2"/>
      <c r="Q54" s="2"/>
      <c r="R54" s="62">
        <f t="shared" si="15"/>
        <v>0</v>
      </c>
      <c r="S54" s="63">
        <f t="shared" si="6"/>
        <v>10.605</v>
      </c>
    </row>
    <row r="55" spans="1:19" x14ac:dyDescent="0.25">
      <c r="A55" s="64" t="s">
        <v>65</v>
      </c>
      <c r="B55" s="1" t="str">
        <f t="shared" si="19"/>
        <v xml:space="preserve">Daniūnų vandenvietės nugeležinimo filtrų frakcijos keitimas </v>
      </c>
      <c r="C55" s="58"/>
      <c r="D55" s="59"/>
      <c r="E55" s="2"/>
      <c r="F55" s="2"/>
      <c r="G55" s="2">
        <f t="shared" ref="G55" si="27">+G98</f>
        <v>2.5363600000000002</v>
      </c>
      <c r="H55" s="60">
        <f t="shared" si="16"/>
        <v>2.5363600000000002</v>
      </c>
      <c r="I55" s="59"/>
      <c r="J55" s="2"/>
      <c r="K55" s="2"/>
      <c r="L55" s="2"/>
      <c r="M55" s="60">
        <f t="shared" si="14"/>
        <v>0</v>
      </c>
      <c r="N55" s="59"/>
      <c r="O55" s="2"/>
      <c r="P55" s="2"/>
      <c r="Q55" s="2"/>
      <c r="R55" s="62">
        <f t="shared" si="15"/>
        <v>0</v>
      </c>
      <c r="S55" s="63">
        <f t="shared" si="6"/>
        <v>2.5363600000000002</v>
      </c>
    </row>
    <row r="56" spans="1:19" x14ac:dyDescent="0.25">
      <c r="A56" s="64" t="s">
        <v>66</v>
      </c>
      <c r="B56" s="1" t="str">
        <f t="shared" ref="B56:B63" si="28">+B104</f>
        <v>Miežiškių vandenvietės nugeležinimo filtrų frakcijos keitimas</v>
      </c>
      <c r="C56" s="58"/>
      <c r="D56" s="59"/>
      <c r="E56" s="2"/>
      <c r="F56" s="2"/>
      <c r="G56" s="2"/>
      <c r="H56" s="60">
        <f t="shared" si="16"/>
        <v>0</v>
      </c>
      <c r="I56" s="59"/>
      <c r="J56" s="2"/>
      <c r="K56" s="2"/>
      <c r="L56" s="2"/>
      <c r="M56" s="60">
        <f t="shared" si="14"/>
        <v>0</v>
      </c>
      <c r="N56" s="59"/>
      <c r="O56" s="2"/>
      <c r="P56" s="2"/>
      <c r="Q56" s="2">
        <f t="shared" ref="Q56" si="29">+Q104</f>
        <v>2.5</v>
      </c>
      <c r="R56" s="62">
        <f t="shared" si="15"/>
        <v>2.5</v>
      </c>
      <c r="S56" s="63">
        <f t="shared" si="6"/>
        <v>2.5</v>
      </c>
    </row>
    <row r="57" spans="1:19" x14ac:dyDescent="0.25">
      <c r="A57" s="64" t="s">
        <v>67</v>
      </c>
      <c r="B57" s="1" t="str">
        <f t="shared" si="28"/>
        <v xml:space="preserve">   </v>
      </c>
      <c r="C57" s="58"/>
      <c r="D57" s="59"/>
      <c r="E57" s="2"/>
      <c r="F57" s="2"/>
      <c r="G57" s="2">
        <f t="shared" ref="G57:G63" si="30">+G105</f>
        <v>1.1495799999999998</v>
      </c>
      <c r="H57" s="60">
        <f t="shared" si="16"/>
        <v>1.1495799999999998</v>
      </c>
      <c r="I57" s="59"/>
      <c r="J57" s="2"/>
      <c r="K57" s="2"/>
      <c r="L57" s="2"/>
      <c r="M57" s="60">
        <f t="shared" si="14"/>
        <v>0</v>
      </c>
      <c r="N57" s="59"/>
      <c r="O57" s="2"/>
      <c r="P57" s="2"/>
      <c r="Q57" s="2"/>
      <c r="R57" s="62">
        <f t="shared" si="15"/>
        <v>0</v>
      </c>
      <c r="S57" s="63">
        <f t="shared" si="6"/>
        <v>1.1495799999999998</v>
      </c>
    </row>
    <row r="58" spans="1:19" x14ac:dyDescent="0.25">
      <c r="A58" s="64" t="s">
        <v>68</v>
      </c>
      <c r="B58" s="1" t="str">
        <f t="shared" si="28"/>
        <v>Nuotekų ir vandentiekio šulinių rekonstrukcija</v>
      </c>
      <c r="C58" s="58"/>
      <c r="D58" s="59"/>
      <c r="E58" s="2"/>
      <c r="F58" s="2"/>
      <c r="G58" s="2">
        <f t="shared" si="30"/>
        <v>4.9586800000000002</v>
      </c>
      <c r="H58" s="60">
        <f t="shared" si="16"/>
        <v>4.9586800000000002</v>
      </c>
      <c r="I58" s="59"/>
      <c r="J58" s="2"/>
      <c r="K58" s="2"/>
      <c r="L58" s="2"/>
      <c r="M58" s="60">
        <f t="shared" si="14"/>
        <v>0</v>
      </c>
      <c r="N58" s="59"/>
      <c r="O58" s="2"/>
      <c r="P58" s="2"/>
      <c r="Q58" s="2"/>
      <c r="R58" s="62">
        <f t="shared" si="15"/>
        <v>0</v>
      </c>
      <c r="S58" s="63">
        <f t="shared" si="6"/>
        <v>4.9586800000000002</v>
      </c>
    </row>
    <row r="59" spans="1:19" x14ac:dyDescent="0.25">
      <c r="A59" s="64" t="s">
        <v>69</v>
      </c>
      <c r="B59" s="1" t="str">
        <f t="shared" si="28"/>
        <v>Vandens apskaitos prietaisai</v>
      </c>
      <c r="C59" s="58"/>
      <c r="D59" s="59"/>
      <c r="E59" s="2"/>
      <c r="F59" s="2"/>
      <c r="G59" s="2">
        <f t="shared" si="30"/>
        <v>3.30579</v>
      </c>
      <c r="H59" s="60">
        <f t="shared" si="16"/>
        <v>3.30579</v>
      </c>
      <c r="I59" s="59"/>
      <c r="J59" s="2"/>
      <c r="K59" s="2"/>
      <c r="L59" s="2"/>
      <c r="M59" s="60">
        <f t="shared" si="14"/>
        <v>0</v>
      </c>
      <c r="N59" s="59"/>
      <c r="O59" s="2"/>
      <c r="P59" s="2"/>
      <c r="Q59" s="2"/>
      <c r="R59" s="62">
        <f t="shared" si="15"/>
        <v>0</v>
      </c>
      <c r="S59" s="63">
        <f t="shared" si="6"/>
        <v>3.30579</v>
      </c>
    </row>
    <row r="60" spans="1:19" x14ac:dyDescent="0.25">
      <c r="A60" s="64" t="s">
        <v>70</v>
      </c>
      <c r="B60" s="1" t="str">
        <f t="shared" si="28"/>
        <v>Dažninės pavaros vandenvietėse ir nuotekų valyklose</v>
      </c>
      <c r="C60" s="58"/>
      <c r="D60" s="59"/>
      <c r="E60" s="2"/>
      <c r="F60" s="2"/>
      <c r="G60" s="2">
        <f t="shared" si="30"/>
        <v>2.0661199999999997</v>
      </c>
      <c r="H60" s="60">
        <f t="shared" si="16"/>
        <v>2.0661199999999997</v>
      </c>
      <c r="I60" s="59"/>
      <c r="J60" s="2"/>
      <c r="K60" s="2"/>
      <c r="L60" s="2">
        <f>+L108</f>
        <v>2.0661199999999997</v>
      </c>
      <c r="M60" s="60">
        <f t="shared" si="14"/>
        <v>2.0661199999999997</v>
      </c>
      <c r="N60" s="59"/>
      <c r="O60" s="2"/>
      <c r="P60" s="2"/>
      <c r="Q60" s="2">
        <f>+Q108</f>
        <v>2.0661199999999997</v>
      </c>
      <c r="R60" s="62">
        <f t="shared" si="15"/>
        <v>2.0661199999999997</v>
      </c>
      <c r="S60" s="63">
        <f t="shared" si="6"/>
        <v>6.1983599999999992</v>
      </c>
    </row>
    <row r="61" spans="1:19" x14ac:dyDescent="0.25">
      <c r="A61" s="64" t="s">
        <v>71</v>
      </c>
      <c r="B61" s="1" t="str">
        <f t="shared" si="28"/>
        <v>Orapūtės nuotekų valyklose</v>
      </c>
      <c r="C61" s="58"/>
      <c r="D61" s="59"/>
      <c r="E61" s="2"/>
      <c r="F61" s="2"/>
      <c r="G61" s="2">
        <f t="shared" si="30"/>
        <v>3.30579</v>
      </c>
      <c r="H61" s="60">
        <f t="shared" si="16"/>
        <v>3.30579</v>
      </c>
      <c r="I61" s="59"/>
      <c r="J61" s="2"/>
      <c r="K61" s="2"/>
      <c r="L61" s="2">
        <f>+L109</f>
        <v>3.30579</v>
      </c>
      <c r="M61" s="60">
        <f t="shared" si="14"/>
        <v>3.30579</v>
      </c>
      <c r="N61" s="59"/>
      <c r="O61" s="2"/>
      <c r="P61" s="2"/>
      <c r="Q61" s="2">
        <f>+Q109</f>
        <v>3.30579</v>
      </c>
      <c r="R61" s="62">
        <f t="shared" si="15"/>
        <v>3.30579</v>
      </c>
      <c r="S61" s="63">
        <f t="shared" si="6"/>
        <v>9.91737</v>
      </c>
    </row>
    <row r="62" spans="1:19" x14ac:dyDescent="0.25">
      <c r="A62" s="64" t="s">
        <v>72</v>
      </c>
      <c r="B62" s="1" t="str">
        <f t="shared" si="28"/>
        <v>Aeracinė žarna deguonies įterpimui</v>
      </c>
      <c r="C62" s="58"/>
      <c r="D62" s="59"/>
      <c r="E62" s="2"/>
      <c r="F62" s="2"/>
      <c r="G62" s="2">
        <f t="shared" si="30"/>
        <v>0.41322000000000003</v>
      </c>
      <c r="H62" s="60">
        <f t="shared" si="16"/>
        <v>0.41322000000000003</v>
      </c>
      <c r="I62" s="59"/>
      <c r="J62" s="2"/>
      <c r="K62" s="2"/>
      <c r="L62" s="2">
        <f>+L110</f>
        <v>0.41322000000000003</v>
      </c>
      <c r="M62" s="60">
        <f t="shared" ref="M62:M68" si="31">+SUM(I62:L62)</f>
        <v>0.41322000000000003</v>
      </c>
      <c r="N62" s="59"/>
      <c r="O62" s="2"/>
      <c r="P62" s="2"/>
      <c r="Q62" s="2">
        <f>+Q110</f>
        <v>0.41322000000000003</v>
      </c>
      <c r="R62" s="62">
        <f t="shared" ref="R62:R68" si="32">+SUM(N62:Q62)</f>
        <v>0.41322000000000003</v>
      </c>
      <c r="S62" s="63">
        <f t="shared" si="6"/>
        <v>1.2396600000000002</v>
      </c>
    </row>
    <row r="63" spans="1:19" x14ac:dyDescent="0.25">
      <c r="A63" s="64" t="s">
        <v>73</v>
      </c>
      <c r="B63" s="1" t="str">
        <f t="shared" si="28"/>
        <v>Nuotekų siurbliai</v>
      </c>
      <c r="C63" s="58"/>
      <c r="D63" s="59"/>
      <c r="E63" s="2"/>
      <c r="F63" s="2"/>
      <c r="G63" s="2">
        <f t="shared" si="30"/>
        <v>3.4319600000000001</v>
      </c>
      <c r="H63" s="60">
        <f t="shared" si="16"/>
        <v>3.4319600000000001</v>
      </c>
      <c r="I63" s="59"/>
      <c r="J63" s="2"/>
      <c r="K63" s="2"/>
      <c r="L63" s="2">
        <f>+L111</f>
        <v>2.4793400000000001</v>
      </c>
      <c r="M63" s="60">
        <f t="shared" si="31"/>
        <v>2.4793400000000001</v>
      </c>
      <c r="N63" s="59"/>
      <c r="O63" s="2"/>
      <c r="P63" s="2"/>
      <c r="Q63" s="2">
        <f>+Q111</f>
        <v>2.4793400000000001</v>
      </c>
      <c r="R63" s="62">
        <f t="shared" si="32"/>
        <v>2.4793400000000001</v>
      </c>
      <c r="S63" s="63">
        <f t="shared" si="6"/>
        <v>8.3906400000000012</v>
      </c>
    </row>
    <row r="64" spans="1:19" x14ac:dyDescent="0.25">
      <c r="A64" s="64" t="s">
        <v>74</v>
      </c>
      <c r="B64" s="1" t="str">
        <f t="shared" ref="B64:B70" si="33">+B113</f>
        <v>Savivartis su pailginta kabina</v>
      </c>
      <c r="C64" s="58"/>
      <c r="D64" s="59"/>
      <c r="E64" s="2"/>
      <c r="F64" s="2"/>
      <c r="G64" s="2"/>
      <c r="H64" s="60">
        <f t="shared" si="16"/>
        <v>0</v>
      </c>
      <c r="I64" s="59"/>
      <c r="J64" s="2"/>
      <c r="K64" s="2"/>
      <c r="L64" s="2">
        <f>+L113</f>
        <v>5.78512</v>
      </c>
      <c r="M64" s="60">
        <f t="shared" si="31"/>
        <v>5.78512</v>
      </c>
      <c r="N64" s="59"/>
      <c r="O64" s="2"/>
      <c r="P64" s="2"/>
      <c r="Q64" s="2"/>
      <c r="R64" s="62">
        <f t="shared" si="32"/>
        <v>0</v>
      </c>
      <c r="S64" s="63">
        <f t="shared" si="6"/>
        <v>5.78512</v>
      </c>
    </row>
    <row r="65" spans="1:19" x14ac:dyDescent="0.25">
      <c r="A65" s="64" t="s">
        <v>75</v>
      </c>
      <c r="B65" s="1" t="str">
        <f t="shared" si="33"/>
        <v>Lengvojo transporto parko atnaujinimas</v>
      </c>
      <c r="C65" s="58"/>
      <c r="D65" s="59"/>
      <c r="E65" s="2"/>
      <c r="F65" s="2"/>
      <c r="G65" s="2">
        <f>+G114</f>
        <v>10.058679999999999</v>
      </c>
      <c r="H65" s="60">
        <f t="shared" si="16"/>
        <v>10.058679999999999</v>
      </c>
      <c r="I65" s="59"/>
      <c r="J65" s="2"/>
      <c r="K65" s="2"/>
      <c r="L65" s="2"/>
      <c r="M65" s="60">
        <f t="shared" si="31"/>
        <v>0</v>
      </c>
      <c r="N65" s="59"/>
      <c r="O65" s="2"/>
      <c r="P65" s="2"/>
      <c r="Q65" s="2">
        <f>+Q114</f>
        <v>6.6115699999999995</v>
      </c>
      <c r="R65" s="62">
        <f t="shared" si="32"/>
        <v>6.6115699999999995</v>
      </c>
      <c r="S65" s="63">
        <f t="shared" si="6"/>
        <v>16.670249999999999</v>
      </c>
    </row>
    <row r="66" spans="1:19" x14ac:dyDescent="0.25">
      <c r="A66" s="64" t="s">
        <v>76</v>
      </c>
      <c r="B66" s="1" t="str">
        <f t="shared" si="33"/>
        <v>Elektros generatorius</v>
      </c>
      <c r="C66" s="58"/>
      <c r="D66" s="59"/>
      <c r="E66" s="2"/>
      <c r="F66" s="2"/>
      <c r="G66" s="2"/>
      <c r="H66" s="60">
        <f t="shared" si="16"/>
        <v>0</v>
      </c>
      <c r="I66" s="59"/>
      <c r="J66" s="2"/>
      <c r="K66" s="2"/>
      <c r="L66" s="2">
        <f t="shared" ref="L66:L70" si="34">+L115</f>
        <v>2.39669</v>
      </c>
      <c r="M66" s="60">
        <f t="shared" si="31"/>
        <v>2.39669</v>
      </c>
      <c r="N66" s="59"/>
      <c r="O66" s="2"/>
      <c r="P66" s="2"/>
      <c r="Q66" s="2"/>
      <c r="R66" s="62">
        <f t="shared" si="32"/>
        <v>0</v>
      </c>
      <c r="S66" s="63">
        <f t="shared" si="6"/>
        <v>2.39669</v>
      </c>
    </row>
    <row r="67" spans="1:19" x14ac:dyDescent="0.25">
      <c r="A67" s="64" t="s">
        <v>77</v>
      </c>
      <c r="B67" s="1" t="str">
        <f t="shared" si="33"/>
        <v>Aukšto spaudimo įrenginys nuotekų vamzdynų plovimui</v>
      </c>
      <c r="C67" s="58"/>
      <c r="D67" s="59"/>
      <c r="E67" s="2"/>
      <c r="F67" s="2"/>
      <c r="G67" s="2"/>
      <c r="H67" s="60">
        <f t="shared" si="16"/>
        <v>0</v>
      </c>
      <c r="I67" s="59"/>
      <c r="J67" s="2"/>
      <c r="K67" s="2"/>
      <c r="L67" s="2">
        <f t="shared" si="34"/>
        <v>5.78512</v>
      </c>
      <c r="M67" s="60">
        <f t="shared" si="31"/>
        <v>5.78512</v>
      </c>
      <c r="N67" s="59"/>
      <c r="O67" s="2"/>
      <c r="P67" s="2"/>
      <c r="Q67" s="2"/>
      <c r="R67" s="62">
        <f t="shared" si="32"/>
        <v>0</v>
      </c>
      <c r="S67" s="63">
        <f t="shared" si="6"/>
        <v>5.78512</v>
      </c>
    </row>
    <row r="68" spans="1:19" x14ac:dyDescent="0.25">
      <c r="A68" s="64" t="s">
        <v>78</v>
      </c>
      <c r="B68" s="1" t="str">
        <f t="shared" si="33"/>
        <v>Priekaba su tentu</v>
      </c>
      <c r="C68" s="58"/>
      <c r="D68" s="59"/>
      <c r="E68" s="2"/>
      <c r="F68" s="2"/>
      <c r="G68" s="2"/>
      <c r="H68" s="60">
        <f t="shared" si="16"/>
        <v>0</v>
      </c>
      <c r="I68" s="59"/>
      <c r="J68" s="2"/>
      <c r="K68" s="2"/>
      <c r="L68" s="2">
        <f t="shared" si="34"/>
        <v>1.1570199999999999</v>
      </c>
      <c r="M68" s="60">
        <f t="shared" si="31"/>
        <v>1.1570199999999999</v>
      </c>
      <c r="N68" s="59"/>
      <c r="O68" s="2"/>
      <c r="P68" s="2"/>
      <c r="Q68" s="2"/>
      <c r="R68" s="62">
        <f t="shared" si="32"/>
        <v>0</v>
      </c>
      <c r="S68" s="63">
        <f t="shared" si="6"/>
        <v>1.1570199999999999</v>
      </c>
    </row>
    <row r="69" spans="1:19" x14ac:dyDescent="0.25">
      <c r="A69" s="64" t="s">
        <v>79</v>
      </c>
      <c r="B69" s="1" t="str">
        <f t="shared" si="33"/>
        <v>Įrankių įsigijimas</v>
      </c>
      <c r="C69" s="58"/>
      <c r="D69" s="59"/>
      <c r="E69" s="2"/>
      <c r="F69" s="2"/>
      <c r="G69" s="2"/>
      <c r="H69" s="60">
        <f t="shared" si="16"/>
        <v>0</v>
      </c>
      <c r="I69" s="59"/>
      <c r="J69" s="2"/>
      <c r="K69" s="2"/>
      <c r="L69" s="2">
        <f t="shared" si="34"/>
        <v>0.82644000000000006</v>
      </c>
      <c r="M69" s="60">
        <f t="shared" si="14"/>
        <v>0.82644000000000006</v>
      </c>
      <c r="N69" s="59"/>
      <c r="O69" s="2"/>
      <c r="P69" s="2"/>
      <c r="Q69" s="2"/>
      <c r="R69" s="62">
        <f t="shared" si="15"/>
        <v>0</v>
      </c>
      <c r="S69" s="63">
        <f t="shared" si="6"/>
        <v>0.82644000000000006</v>
      </c>
    </row>
    <row r="70" spans="1:19" ht="13.5" thickBot="1" x14ac:dyDescent="0.3">
      <c r="A70" s="64" t="s">
        <v>80</v>
      </c>
      <c r="B70" s="1" t="str">
        <f t="shared" si="33"/>
        <v>Siurblys asenizaciniam automobiliui MAN JNU 897</v>
      </c>
      <c r="C70" s="58"/>
      <c r="D70" s="59"/>
      <c r="E70" s="2"/>
      <c r="F70" s="2"/>
      <c r="G70" s="2"/>
      <c r="H70" s="60">
        <f t="shared" si="16"/>
        <v>0</v>
      </c>
      <c r="I70" s="59"/>
      <c r="J70" s="2"/>
      <c r="K70" s="2"/>
      <c r="L70" s="2">
        <f t="shared" si="34"/>
        <v>2.89256</v>
      </c>
      <c r="M70" s="60">
        <f t="shared" si="14"/>
        <v>2.89256</v>
      </c>
      <c r="N70" s="59"/>
      <c r="O70" s="2"/>
      <c r="P70" s="2"/>
      <c r="Q70" s="2"/>
      <c r="R70" s="62">
        <f t="shared" si="15"/>
        <v>0</v>
      </c>
      <c r="S70" s="63">
        <f t="shared" si="6"/>
        <v>2.89256</v>
      </c>
    </row>
    <row r="71" spans="1:19" x14ac:dyDescent="0.25">
      <c r="A71" s="65" t="s">
        <v>81</v>
      </c>
      <c r="B71" s="66" t="s">
        <v>82</v>
      </c>
      <c r="C71" s="31">
        <f t="shared" ref="C71:G71" si="35">C72+C74</f>
        <v>1684.0439299999998</v>
      </c>
      <c r="D71" s="67">
        <f t="shared" si="35"/>
        <v>0</v>
      </c>
      <c r="E71" s="29">
        <f t="shared" si="35"/>
        <v>0</v>
      </c>
      <c r="F71" s="29">
        <f t="shared" si="35"/>
        <v>0</v>
      </c>
      <c r="G71" s="29">
        <f t="shared" si="35"/>
        <v>223.57791999999998</v>
      </c>
      <c r="H71" s="30">
        <f>+SUM(D71:G71)</f>
        <v>223.57791999999998</v>
      </c>
      <c r="I71" s="67">
        <f>I72+I74</f>
        <v>1138.08</v>
      </c>
      <c r="J71" s="29">
        <f>J72+J74</f>
        <v>0</v>
      </c>
      <c r="K71" s="29">
        <f>K72+K74</f>
        <v>0</v>
      </c>
      <c r="L71" s="29">
        <f>L72+L74</f>
        <v>289.74216000000001</v>
      </c>
      <c r="M71" s="30">
        <f>+SUM(I71:L71)</f>
        <v>1427.8221599999999</v>
      </c>
      <c r="N71" s="67">
        <f>N72+N74</f>
        <v>0</v>
      </c>
      <c r="O71" s="29">
        <f>O72+O74</f>
        <v>0</v>
      </c>
      <c r="P71" s="29">
        <f>P72+P74</f>
        <v>0</v>
      </c>
      <c r="Q71" s="29">
        <f>Q72+Q74</f>
        <v>686.44627000000003</v>
      </c>
      <c r="R71" s="68">
        <f>+SUM(N71:Q71)</f>
        <v>686.44627000000003</v>
      </c>
      <c r="S71" s="31">
        <f t="shared" si="6"/>
        <v>4021.8902799999996</v>
      </c>
    </row>
    <row r="72" spans="1:19" x14ac:dyDescent="0.25">
      <c r="A72" s="32" t="s">
        <v>83</v>
      </c>
      <c r="B72" s="69" t="s">
        <v>84</v>
      </c>
      <c r="C72" s="70">
        <f>+SUM(C73:C73)</f>
        <v>1641.1</v>
      </c>
      <c r="D72" s="70"/>
      <c r="E72" s="70"/>
      <c r="F72" s="70"/>
      <c r="G72" s="70">
        <f t="shared" ref="G72:I72" si="36">+SUM(G73:G73)</f>
        <v>146.16</v>
      </c>
      <c r="H72" s="36">
        <f t="shared" ref="H72:H120" si="37">+SUM(D72:G72)</f>
        <v>146.16</v>
      </c>
      <c r="I72" s="70">
        <f t="shared" si="36"/>
        <v>1138.08</v>
      </c>
      <c r="J72" s="70"/>
      <c r="K72" s="70"/>
      <c r="L72" s="70"/>
      <c r="M72" s="36">
        <f t="shared" ref="M72:M120" si="38">+SUM(I72:L72)</f>
        <v>1138.08</v>
      </c>
      <c r="N72" s="70"/>
      <c r="O72" s="70"/>
      <c r="P72" s="70"/>
      <c r="Q72" s="70"/>
      <c r="R72" s="71">
        <f t="shared" ref="R72:R73" si="39">+SUM(N72:Q72)</f>
        <v>0</v>
      </c>
      <c r="S72" s="37">
        <f t="shared" si="6"/>
        <v>2925.34</v>
      </c>
    </row>
    <row r="73" spans="1:19" ht="24" x14ac:dyDescent="0.25">
      <c r="A73" s="64" t="s">
        <v>164</v>
      </c>
      <c r="B73" s="4" t="s">
        <v>163</v>
      </c>
      <c r="C73" s="37">
        <v>1641.1</v>
      </c>
      <c r="D73" s="72">
        <v>0</v>
      </c>
      <c r="E73" s="72"/>
      <c r="F73" s="72"/>
      <c r="G73" s="72">
        <v>146.16</v>
      </c>
      <c r="H73" s="36">
        <f t="shared" si="37"/>
        <v>146.16</v>
      </c>
      <c r="I73" s="72">
        <v>1138.08</v>
      </c>
      <c r="J73" s="72"/>
      <c r="K73" s="72"/>
      <c r="L73" s="72"/>
      <c r="M73" s="36">
        <f t="shared" si="38"/>
        <v>1138.08</v>
      </c>
      <c r="N73" s="72"/>
      <c r="O73" s="72"/>
      <c r="P73" s="72"/>
      <c r="Q73" s="72"/>
      <c r="R73" s="71">
        <f t="shared" si="39"/>
        <v>0</v>
      </c>
      <c r="S73" s="37">
        <f t="shared" si="6"/>
        <v>2925.34</v>
      </c>
    </row>
    <row r="74" spans="1:19" x14ac:dyDescent="0.25">
      <c r="A74" s="64" t="s">
        <v>85</v>
      </c>
      <c r="B74" s="73" t="s">
        <v>86</v>
      </c>
      <c r="C74" s="70">
        <f>+SUM(C75:C120)</f>
        <v>42.943930000000002</v>
      </c>
      <c r="D74" s="72">
        <f>+SUM(D75:D120)</f>
        <v>0</v>
      </c>
      <c r="E74" s="72">
        <f>+SUM(E75:E120)</f>
        <v>0</v>
      </c>
      <c r="F74" s="72">
        <f>+SUM(F75:F120)</f>
        <v>0</v>
      </c>
      <c r="G74" s="72">
        <f>+SUM(G75:G120)</f>
        <v>77.417919999999981</v>
      </c>
      <c r="H74" s="36">
        <f t="shared" si="37"/>
        <v>77.417919999999981</v>
      </c>
      <c r="I74" s="72">
        <f>+SUM(I75:I120)</f>
        <v>0</v>
      </c>
      <c r="J74" s="72">
        <f>+SUM(J75:J120)</f>
        <v>0</v>
      </c>
      <c r="K74" s="72">
        <f>+SUM(K75:K120)</f>
        <v>0</v>
      </c>
      <c r="L74" s="72">
        <f>+SUM(L75:L120)</f>
        <v>289.74216000000001</v>
      </c>
      <c r="M74" s="36">
        <f t="shared" si="38"/>
        <v>289.74216000000001</v>
      </c>
      <c r="N74" s="72">
        <f>+SUM(N75:N120)</f>
        <v>0</v>
      </c>
      <c r="O74" s="72">
        <f>+SUM(O75:O120)</f>
        <v>0</v>
      </c>
      <c r="P74" s="72">
        <f>+SUM(P75:P120)</f>
        <v>0</v>
      </c>
      <c r="Q74" s="72">
        <f>+SUM(Q75:Q120)</f>
        <v>686.44627000000003</v>
      </c>
      <c r="R74" s="71">
        <f>+SUM(N74:Q74)</f>
        <v>686.44627000000003</v>
      </c>
      <c r="S74" s="37">
        <f t="shared" si="6"/>
        <v>1096.5502799999999</v>
      </c>
    </row>
    <row r="75" spans="1:19" x14ac:dyDescent="0.25">
      <c r="A75" s="32" t="s">
        <v>87</v>
      </c>
      <c r="B75" s="74" t="s">
        <v>18</v>
      </c>
      <c r="C75" s="70">
        <v>1.0899999999999999</v>
      </c>
      <c r="D75" s="53"/>
      <c r="E75" s="52"/>
      <c r="F75" s="52"/>
      <c r="G75" s="52"/>
      <c r="H75" s="36">
        <f>+SUM(D75:G75)</f>
        <v>0</v>
      </c>
      <c r="I75" s="53"/>
      <c r="J75" s="52"/>
      <c r="K75" s="52"/>
      <c r="L75" s="52"/>
      <c r="M75" s="36">
        <f t="shared" si="38"/>
        <v>0</v>
      </c>
      <c r="N75" s="53"/>
      <c r="O75" s="52"/>
      <c r="P75" s="52"/>
      <c r="Q75" s="3"/>
      <c r="R75" s="71">
        <f t="shared" ref="R75:R120" si="40">+SUM(N75:Q75)</f>
        <v>0</v>
      </c>
      <c r="S75" s="37">
        <f t="shared" si="6"/>
        <v>1.0899999999999999</v>
      </c>
    </row>
    <row r="76" spans="1:19" x14ac:dyDescent="0.25">
      <c r="A76" s="32" t="s">
        <v>88</v>
      </c>
      <c r="B76" s="74" t="s">
        <v>168</v>
      </c>
      <c r="C76" s="70">
        <v>2.4891799999999997</v>
      </c>
      <c r="D76" s="53"/>
      <c r="E76" s="52"/>
      <c r="F76" s="52"/>
      <c r="G76" s="52"/>
      <c r="H76" s="36">
        <f t="shared" si="37"/>
        <v>0</v>
      </c>
      <c r="I76" s="53"/>
      <c r="J76" s="52"/>
      <c r="K76" s="52"/>
      <c r="L76" s="52"/>
      <c r="M76" s="36">
        <f t="shared" si="38"/>
        <v>0</v>
      </c>
      <c r="N76" s="53"/>
      <c r="O76" s="52"/>
      <c r="P76" s="52"/>
      <c r="Q76" s="3"/>
      <c r="R76" s="71">
        <f t="shared" si="40"/>
        <v>0</v>
      </c>
      <c r="S76" s="37">
        <f t="shared" si="6"/>
        <v>2.4891799999999997</v>
      </c>
    </row>
    <row r="77" spans="1:19" x14ac:dyDescent="0.25">
      <c r="A77" s="32" t="s">
        <v>89</v>
      </c>
      <c r="B77" s="33" t="s">
        <v>170</v>
      </c>
      <c r="C77" s="70">
        <v>39.364750000000001</v>
      </c>
      <c r="D77" s="53"/>
      <c r="E77" s="52"/>
      <c r="F77" s="52"/>
      <c r="G77" s="52"/>
      <c r="H77" s="36">
        <f t="shared" si="37"/>
        <v>0</v>
      </c>
      <c r="I77" s="53"/>
      <c r="J77" s="52"/>
      <c r="K77" s="52"/>
      <c r="L77" s="52"/>
      <c r="M77" s="36">
        <f t="shared" si="38"/>
        <v>0</v>
      </c>
      <c r="N77" s="53"/>
      <c r="O77" s="52"/>
      <c r="P77" s="52"/>
      <c r="Q77" s="3"/>
      <c r="R77" s="71">
        <f t="shared" si="40"/>
        <v>0</v>
      </c>
      <c r="S77" s="37">
        <f t="shared" si="6"/>
        <v>39.364750000000001</v>
      </c>
    </row>
    <row r="78" spans="1:19" x14ac:dyDescent="0.25">
      <c r="A78" s="32" t="s">
        <v>90</v>
      </c>
      <c r="B78" s="74" t="s">
        <v>91</v>
      </c>
      <c r="C78" s="70"/>
      <c r="D78" s="53"/>
      <c r="E78" s="52"/>
      <c r="F78" s="52"/>
      <c r="G78" s="52"/>
      <c r="H78" s="36">
        <f t="shared" si="37"/>
        <v>0</v>
      </c>
      <c r="I78" s="53"/>
      <c r="J78" s="52"/>
      <c r="K78" s="52"/>
      <c r="L78" s="52">
        <v>53.719010000000004</v>
      </c>
      <c r="M78" s="36">
        <f t="shared" si="38"/>
        <v>53.719010000000004</v>
      </c>
      <c r="N78" s="53"/>
      <c r="O78" s="52"/>
      <c r="P78" s="52"/>
      <c r="Q78" s="3"/>
      <c r="R78" s="71">
        <f t="shared" si="40"/>
        <v>0</v>
      </c>
      <c r="S78" s="37">
        <f t="shared" si="6"/>
        <v>53.719010000000004</v>
      </c>
    </row>
    <row r="79" spans="1:19" x14ac:dyDescent="0.25">
      <c r="A79" s="32" t="s">
        <v>92</v>
      </c>
      <c r="B79" s="74" t="s">
        <v>180</v>
      </c>
      <c r="C79" s="70"/>
      <c r="D79" s="53"/>
      <c r="E79" s="52"/>
      <c r="F79" s="52"/>
      <c r="G79" s="52"/>
      <c r="H79" s="36">
        <f t="shared" si="37"/>
        <v>0</v>
      </c>
      <c r="I79" s="53"/>
      <c r="J79" s="52"/>
      <c r="K79" s="52"/>
      <c r="L79" s="52"/>
      <c r="M79" s="36">
        <f t="shared" si="38"/>
        <v>0</v>
      </c>
      <c r="N79" s="53"/>
      <c r="O79" s="52"/>
      <c r="P79" s="52"/>
      <c r="Q79" s="3">
        <v>18.842970000000001</v>
      </c>
      <c r="R79" s="71">
        <f t="shared" si="40"/>
        <v>18.842970000000001</v>
      </c>
      <c r="S79" s="37">
        <f t="shared" si="6"/>
        <v>18.842970000000001</v>
      </c>
    </row>
    <row r="80" spans="1:19" x14ac:dyDescent="0.25">
      <c r="A80" s="32" t="s">
        <v>93</v>
      </c>
      <c r="B80" s="74" t="s">
        <v>94</v>
      </c>
      <c r="C80" s="70"/>
      <c r="D80" s="53"/>
      <c r="E80" s="52"/>
      <c r="F80" s="52"/>
      <c r="G80" s="52"/>
      <c r="H80" s="36">
        <f t="shared" si="37"/>
        <v>0</v>
      </c>
      <c r="I80" s="53"/>
      <c r="J80" s="52"/>
      <c r="K80" s="52"/>
      <c r="L80" s="52"/>
      <c r="M80" s="36">
        <f t="shared" si="38"/>
        <v>0</v>
      </c>
      <c r="N80" s="53"/>
      <c r="O80" s="52"/>
      <c r="P80" s="52"/>
      <c r="Q80" s="3">
        <v>190.08264000000003</v>
      </c>
      <c r="R80" s="71">
        <f t="shared" si="40"/>
        <v>190.08264000000003</v>
      </c>
      <c r="S80" s="37">
        <f t="shared" si="6"/>
        <v>190.08264000000003</v>
      </c>
    </row>
    <row r="81" spans="1:21" ht="25.5" x14ac:dyDescent="0.25">
      <c r="A81" s="32" t="s">
        <v>95</v>
      </c>
      <c r="B81" s="74" t="s">
        <v>179</v>
      </c>
      <c r="C81" s="70"/>
      <c r="D81" s="53"/>
      <c r="E81" s="52"/>
      <c r="F81" s="52"/>
      <c r="G81" s="52">
        <v>3.7190100000000004</v>
      </c>
      <c r="H81" s="36">
        <f t="shared" si="37"/>
        <v>3.7190100000000004</v>
      </c>
      <c r="I81" s="53"/>
      <c r="J81" s="52"/>
      <c r="K81" s="52"/>
      <c r="L81" s="52"/>
      <c r="M81" s="36">
        <f t="shared" si="38"/>
        <v>0</v>
      </c>
      <c r="N81" s="53"/>
      <c r="O81" s="52"/>
      <c r="P81" s="52"/>
      <c r="Q81" s="3"/>
      <c r="R81" s="71">
        <f t="shared" si="40"/>
        <v>0</v>
      </c>
      <c r="S81" s="37">
        <f t="shared" si="6"/>
        <v>3.7190100000000004</v>
      </c>
      <c r="U81" s="75"/>
    </row>
    <row r="82" spans="1:21" ht="25.5" x14ac:dyDescent="0.25">
      <c r="A82" s="32" t="s">
        <v>96</v>
      </c>
      <c r="B82" s="74" t="s">
        <v>178</v>
      </c>
      <c r="C82" s="70"/>
      <c r="D82" s="53"/>
      <c r="E82" s="52"/>
      <c r="F82" s="52"/>
      <c r="G82" s="52">
        <v>6.6115699999999995</v>
      </c>
      <c r="H82" s="36">
        <f t="shared" si="37"/>
        <v>6.6115699999999995</v>
      </c>
      <c r="I82" s="53"/>
      <c r="J82" s="52"/>
      <c r="K82" s="52"/>
      <c r="L82" s="52"/>
      <c r="M82" s="36">
        <f>+SUM(I82:L82)</f>
        <v>0</v>
      </c>
      <c r="N82" s="53"/>
      <c r="O82" s="52"/>
      <c r="P82" s="52"/>
      <c r="Q82" s="3"/>
      <c r="R82" s="71">
        <f t="shared" si="40"/>
        <v>0</v>
      </c>
      <c r="S82" s="37">
        <f t="shared" si="6"/>
        <v>6.6115699999999995</v>
      </c>
      <c r="U82" s="75"/>
    </row>
    <row r="83" spans="1:21" x14ac:dyDescent="0.25">
      <c r="A83" s="32" t="s">
        <v>97</v>
      </c>
      <c r="B83" s="74" t="s">
        <v>177</v>
      </c>
      <c r="C83" s="70"/>
      <c r="D83" s="53"/>
      <c r="E83" s="52"/>
      <c r="F83" s="52"/>
      <c r="G83" s="52"/>
      <c r="H83" s="36">
        <f t="shared" si="37"/>
        <v>0</v>
      </c>
      <c r="I83" s="53"/>
      <c r="J83" s="52"/>
      <c r="K83" s="52"/>
      <c r="L83" s="52"/>
      <c r="M83" s="36">
        <f>+SUM(I83:L83)</f>
        <v>0</v>
      </c>
      <c r="N83" s="53"/>
      <c r="O83" s="52"/>
      <c r="P83" s="52"/>
      <c r="Q83" s="3">
        <v>1.6528900000000002</v>
      </c>
      <c r="R83" s="71">
        <f t="shared" si="40"/>
        <v>1.6528900000000002</v>
      </c>
      <c r="S83" s="37">
        <f t="shared" si="6"/>
        <v>1.6528900000000002</v>
      </c>
      <c r="U83" s="75"/>
    </row>
    <row r="84" spans="1:21" x14ac:dyDescent="0.25">
      <c r="A84" s="32" t="s">
        <v>98</v>
      </c>
      <c r="B84" s="74" t="s">
        <v>176</v>
      </c>
      <c r="C84" s="70"/>
      <c r="D84" s="53"/>
      <c r="E84" s="52"/>
      <c r="F84" s="52"/>
      <c r="G84" s="52">
        <v>0.41322000000000003</v>
      </c>
      <c r="H84" s="36">
        <f t="shared" si="37"/>
        <v>0.41322000000000003</v>
      </c>
      <c r="I84" s="53"/>
      <c r="J84" s="52"/>
      <c r="K84" s="52"/>
      <c r="L84" s="52"/>
      <c r="M84" s="36">
        <f>+SUM(I84:L84)</f>
        <v>0</v>
      </c>
      <c r="N84" s="53"/>
      <c r="O84" s="52"/>
      <c r="P84" s="52"/>
      <c r="Q84" s="3"/>
      <c r="R84" s="71">
        <f t="shared" si="40"/>
        <v>0</v>
      </c>
      <c r="S84" s="37">
        <f t="shared" si="6"/>
        <v>0.41322000000000003</v>
      </c>
      <c r="U84" s="75"/>
    </row>
    <row r="85" spans="1:21" x14ac:dyDescent="0.25">
      <c r="A85" s="32" t="s">
        <v>99</v>
      </c>
      <c r="B85" s="74" t="s">
        <v>175</v>
      </c>
      <c r="C85" s="70"/>
      <c r="D85" s="53"/>
      <c r="E85" s="52"/>
      <c r="F85" s="52"/>
      <c r="G85" s="52"/>
      <c r="H85" s="36">
        <f t="shared" si="37"/>
        <v>0</v>
      </c>
      <c r="I85" s="53"/>
      <c r="J85" s="52"/>
      <c r="K85" s="52"/>
      <c r="L85" s="52">
        <v>1.6528900000000002</v>
      </c>
      <c r="M85" s="36">
        <f>+SUM(I85:L85)</f>
        <v>1.6528900000000002</v>
      </c>
      <c r="N85" s="53"/>
      <c r="O85" s="52"/>
      <c r="P85" s="52"/>
      <c r="Q85" s="3"/>
      <c r="R85" s="71">
        <f t="shared" si="40"/>
        <v>0</v>
      </c>
      <c r="S85" s="37">
        <f t="shared" si="6"/>
        <v>1.6528900000000002</v>
      </c>
      <c r="U85" s="75"/>
    </row>
    <row r="86" spans="1:21" x14ac:dyDescent="0.25">
      <c r="A86" s="32" t="s">
        <v>100</v>
      </c>
      <c r="B86" s="74" t="s">
        <v>174</v>
      </c>
      <c r="C86" s="70"/>
      <c r="D86" s="53"/>
      <c r="E86" s="52"/>
      <c r="F86" s="52"/>
      <c r="G86" s="52"/>
      <c r="H86" s="36">
        <f t="shared" si="37"/>
        <v>0</v>
      </c>
      <c r="I86" s="53"/>
      <c r="J86" s="52"/>
      <c r="K86" s="52"/>
      <c r="L86" s="52">
        <v>0.41322000000000003</v>
      </c>
      <c r="M86" s="36">
        <f t="shared" si="38"/>
        <v>0.41322000000000003</v>
      </c>
      <c r="N86" s="53"/>
      <c r="O86" s="52"/>
      <c r="P86" s="52"/>
      <c r="Q86" s="3"/>
      <c r="R86" s="71">
        <f t="shared" si="40"/>
        <v>0</v>
      </c>
      <c r="S86" s="37">
        <f t="shared" si="6"/>
        <v>0.41322000000000003</v>
      </c>
      <c r="U86" s="75"/>
    </row>
    <row r="87" spans="1:21" x14ac:dyDescent="0.25">
      <c r="A87" s="32" t="s">
        <v>101</v>
      </c>
      <c r="B87" s="74" t="s">
        <v>173</v>
      </c>
      <c r="C87" s="70"/>
      <c r="D87" s="53"/>
      <c r="E87" s="52"/>
      <c r="F87" s="52"/>
      <c r="G87" s="52"/>
      <c r="H87" s="36">
        <f t="shared" si="37"/>
        <v>0</v>
      </c>
      <c r="I87" s="53"/>
      <c r="J87" s="52"/>
      <c r="K87" s="52"/>
      <c r="L87" s="52"/>
      <c r="M87" s="36">
        <f>+SUM(I87:L87)</f>
        <v>0</v>
      </c>
      <c r="N87" s="53"/>
      <c r="O87" s="52"/>
      <c r="P87" s="52"/>
      <c r="Q87" s="3">
        <v>1.6528900000000002</v>
      </c>
      <c r="R87" s="71">
        <f t="shared" si="40"/>
        <v>1.6528900000000002</v>
      </c>
      <c r="S87" s="37">
        <f t="shared" si="6"/>
        <v>1.6528900000000002</v>
      </c>
      <c r="U87" s="75"/>
    </row>
    <row r="88" spans="1:21" x14ac:dyDescent="0.25">
      <c r="A88" s="32" t="s">
        <v>102</v>
      </c>
      <c r="B88" s="74" t="s">
        <v>184</v>
      </c>
      <c r="C88" s="70"/>
      <c r="D88" s="53"/>
      <c r="E88" s="52"/>
      <c r="F88" s="52"/>
      <c r="G88" s="52"/>
      <c r="H88" s="36">
        <f t="shared" si="37"/>
        <v>0</v>
      </c>
      <c r="I88" s="53"/>
      <c r="J88" s="52"/>
      <c r="K88" s="52"/>
      <c r="L88" s="52">
        <v>1.6528900000000002</v>
      </c>
      <c r="M88" s="36">
        <f t="shared" si="38"/>
        <v>1.6528900000000002</v>
      </c>
      <c r="N88" s="53"/>
      <c r="O88" s="52"/>
      <c r="P88" s="52"/>
      <c r="Q88" s="3"/>
      <c r="R88" s="71">
        <f t="shared" si="40"/>
        <v>0</v>
      </c>
      <c r="S88" s="37">
        <f t="shared" si="6"/>
        <v>1.6528900000000002</v>
      </c>
      <c r="U88" s="75"/>
    </row>
    <row r="89" spans="1:21" x14ac:dyDescent="0.25">
      <c r="A89" s="32" t="s">
        <v>103</v>
      </c>
      <c r="B89" s="74" t="s">
        <v>104</v>
      </c>
      <c r="C89" s="70"/>
      <c r="D89" s="53"/>
      <c r="E89" s="52"/>
      <c r="F89" s="52"/>
      <c r="G89" s="52"/>
      <c r="H89" s="36">
        <f t="shared" si="37"/>
        <v>0</v>
      </c>
      <c r="I89" s="53"/>
      <c r="J89" s="52"/>
      <c r="K89" s="52"/>
      <c r="L89" s="52">
        <v>12.396690000000001</v>
      </c>
      <c r="M89" s="36">
        <f t="shared" si="38"/>
        <v>12.396690000000001</v>
      </c>
      <c r="N89" s="53"/>
      <c r="O89" s="52"/>
      <c r="P89" s="52"/>
      <c r="Q89" s="3">
        <v>206.61157</v>
      </c>
      <c r="R89" s="71">
        <f t="shared" si="40"/>
        <v>206.61157</v>
      </c>
      <c r="S89" s="37">
        <f t="shared" si="6"/>
        <v>219.00826000000001</v>
      </c>
      <c r="U89" s="75"/>
    </row>
    <row r="90" spans="1:21" x14ac:dyDescent="0.25">
      <c r="A90" s="32" t="s">
        <v>105</v>
      </c>
      <c r="B90" s="74" t="s">
        <v>181</v>
      </c>
      <c r="C90" s="70"/>
      <c r="D90" s="53"/>
      <c r="E90" s="52"/>
      <c r="F90" s="52"/>
      <c r="G90" s="52"/>
      <c r="H90" s="36">
        <f t="shared" si="37"/>
        <v>0</v>
      </c>
      <c r="I90" s="53"/>
      <c r="J90" s="52"/>
      <c r="K90" s="52"/>
      <c r="L90" s="52">
        <v>29.75206</v>
      </c>
      <c r="M90" s="36">
        <f t="shared" si="38"/>
        <v>29.75206</v>
      </c>
      <c r="N90" s="53"/>
      <c r="O90" s="52"/>
      <c r="P90" s="52"/>
      <c r="Q90" s="3">
        <v>29.75206</v>
      </c>
      <c r="R90" s="71">
        <f t="shared" si="40"/>
        <v>29.75206</v>
      </c>
      <c r="S90" s="37">
        <f t="shared" si="6"/>
        <v>59.50412</v>
      </c>
      <c r="U90" s="75"/>
    </row>
    <row r="91" spans="1:21" ht="25.5" x14ac:dyDescent="0.25">
      <c r="A91" s="32" t="s">
        <v>106</v>
      </c>
      <c r="B91" s="74" t="s">
        <v>185</v>
      </c>
      <c r="C91" s="70"/>
      <c r="D91" s="53"/>
      <c r="E91" s="52"/>
      <c r="F91" s="52"/>
      <c r="G91" s="52"/>
      <c r="H91" s="36">
        <f t="shared" si="37"/>
        <v>0</v>
      </c>
      <c r="I91" s="53"/>
      <c r="J91" s="52"/>
      <c r="K91" s="52"/>
      <c r="L91" s="52">
        <v>102.47933999999999</v>
      </c>
      <c r="M91" s="36">
        <f t="shared" si="38"/>
        <v>102.47933999999999</v>
      </c>
      <c r="N91" s="53"/>
      <c r="O91" s="52"/>
      <c r="P91" s="52"/>
      <c r="Q91" s="3">
        <v>154.81404999999998</v>
      </c>
      <c r="R91" s="71">
        <f t="shared" si="40"/>
        <v>154.81404999999998</v>
      </c>
      <c r="S91" s="37">
        <f t="shared" si="6"/>
        <v>257.29338999999999</v>
      </c>
      <c r="U91" s="75"/>
    </row>
    <row r="92" spans="1:21" ht="25.5" x14ac:dyDescent="0.25">
      <c r="A92" s="32" t="s">
        <v>107</v>
      </c>
      <c r="B92" s="74" t="s">
        <v>172</v>
      </c>
      <c r="C92" s="70"/>
      <c r="D92" s="53"/>
      <c r="E92" s="52"/>
      <c r="F92" s="52"/>
      <c r="G92" s="52">
        <v>18.31653</v>
      </c>
      <c r="H92" s="36">
        <f t="shared" si="37"/>
        <v>18.31653</v>
      </c>
      <c r="I92" s="53"/>
      <c r="J92" s="52"/>
      <c r="K92" s="52"/>
      <c r="L92" s="52"/>
      <c r="M92" s="36">
        <f t="shared" si="38"/>
        <v>0</v>
      </c>
      <c r="N92" s="53"/>
      <c r="O92" s="52"/>
      <c r="P92" s="52"/>
      <c r="Q92" s="3"/>
      <c r="R92" s="71">
        <f>+SUM(N92:Q92)</f>
        <v>0</v>
      </c>
      <c r="S92" s="37">
        <f t="shared" si="6"/>
        <v>18.31653</v>
      </c>
    </row>
    <row r="93" spans="1:21" x14ac:dyDescent="0.25">
      <c r="A93" s="32" t="s">
        <v>108</v>
      </c>
      <c r="B93" s="74" t="s">
        <v>109</v>
      </c>
      <c r="C93" s="70"/>
      <c r="D93" s="53"/>
      <c r="E93" s="52"/>
      <c r="F93" s="52"/>
      <c r="G93" s="52">
        <v>6.8611599999999999</v>
      </c>
      <c r="H93" s="36">
        <f t="shared" si="37"/>
        <v>6.8611599999999999</v>
      </c>
      <c r="I93" s="53"/>
      <c r="J93" s="52"/>
      <c r="K93" s="52"/>
      <c r="L93" s="52"/>
      <c r="M93" s="36">
        <f t="shared" si="38"/>
        <v>0</v>
      </c>
      <c r="N93" s="53"/>
      <c r="O93" s="52"/>
      <c r="P93" s="52"/>
      <c r="Q93" s="3"/>
      <c r="R93" s="71">
        <f t="shared" si="40"/>
        <v>0</v>
      </c>
      <c r="S93" s="37">
        <f t="shared" si="6"/>
        <v>6.8611599999999999</v>
      </c>
    </row>
    <row r="94" spans="1:21" x14ac:dyDescent="0.25">
      <c r="A94" s="32" t="s">
        <v>110</v>
      </c>
      <c r="B94" s="74" t="s">
        <v>111</v>
      </c>
      <c r="C94" s="70"/>
      <c r="D94" s="53"/>
      <c r="E94" s="52"/>
      <c r="F94" s="52"/>
      <c r="G94" s="52">
        <v>4.3702500000000004</v>
      </c>
      <c r="H94" s="36">
        <f t="shared" si="37"/>
        <v>4.3702500000000004</v>
      </c>
      <c r="I94" s="53"/>
      <c r="J94" s="52"/>
      <c r="K94" s="52"/>
      <c r="L94" s="52"/>
      <c r="M94" s="36">
        <f>+SUM(I94:L94)</f>
        <v>0</v>
      </c>
      <c r="N94" s="53"/>
      <c r="O94" s="52"/>
      <c r="P94" s="52"/>
      <c r="Q94" s="3"/>
      <c r="R94" s="71">
        <f t="shared" si="40"/>
        <v>0</v>
      </c>
      <c r="S94" s="37">
        <f t="shared" si="6"/>
        <v>4.3702500000000004</v>
      </c>
    </row>
    <row r="95" spans="1:21" x14ac:dyDescent="0.25">
      <c r="A95" s="32" t="s">
        <v>112</v>
      </c>
      <c r="B95" s="74" t="s">
        <v>113</v>
      </c>
      <c r="C95" s="70"/>
      <c r="D95" s="53"/>
      <c r="E95" s="52"/>
      <c r="F95" s="52"/>
      <c r="G95" s="52"/>
      <c r="H95" s="36">
        <f t="shared" si="37"/>
        <v>0</v>
      </c>
      <c r="I95" s="53"/>
      <c r="J95" s="52"/>
      <c r="K95" s="52"/>
      <c r="L95" s="52"/>
      <c r="M95" s="36">
        <f>+SUM(I95:L95)</f>
        <v>0</v>
      </c>
      <c r="N95" s="53"/>
      <c r="O95" s="52"/>
      <c r="P95" s="52"/>
      <c r="Q95" s="3">
        <v>59.834710000000001</v>
      </c>
      <c r="R95" s="71">
        <f t="shared" si="40"/>
        <v>59.834710000000001</v>
      </c>
      <c r="S95" s="37">
        <f t="shared" ref="S95:S120" si="41">+C95+H95+M95+R95</f>
        <v>59.834710000000001</v>
      </c>
    </row>
    <row r="96" spans="1:21" x14ac:dyDescent="0.25">
      <c r="A96" s="32" t="s">
        <v>114</v>
      </c>
      <c r="B96" s="74" t="s">
        <v>115</v>
      </c>
      <c r="C96" s="70"/>
      <c r="D96" s="53"/>
      <c r="E96" s="52"/>
      <c r="F96" s="52"/>
      <c r="G96" s="52"/>
      <c r="H96" s="36">
        <f t="shared" si="37"/>
        <v>0</v>
      </c>
      <c r="I96" s="53"/>
      <c r="J96" s="52"/>
      <c r="K96" s="52"/>
      <c r="L96" s="52">
        <v>44.137190000000004</v>
      </c>
      <c r="M96" s="36">
        <f>+SUM(I96:L96)</f>
        <v>44.137190000000004</v>
      </c>
      <c r="N96" s="53"/>
      <c r="O96" s="52"/>
      <c r="P96" s="52"/>
      <c r="Q96" s="3"/>
      <c r="R96" s="71">
        <f>+SUM(N96:Q96)</f>
        <v>0</v>
      </c>
      <c r="S96" s="37">
        <f t="shared" si="41"/>
        <v>44.137190000000004</v>
      </c>
    </row>
    <row r="97" spans="1:19" x14ac:dyDescent="0.25">
      <c r="A97" s="32" t="s">
        <v>116</v>
      </c>
      <c r="B97" s="74" t="s">
        <v>117</v>
      </c>
      <c r="C97" s="70"/>
      <c r="D97" s="53"/>
      <c r="E97" s="52"/>
      <c r="F97" s="52"/>
      <c r="G97" s="52"/>
      <c r="H97" s="36">
        <f t="shared" si="37"/>
        <v>0</v>
      </c>
      <c r="I97" s="53"/>
      <c r="J97" s="52"/>
      <c r="K97" s="52"/>
      <c r="L97" s="52">
        <v>10.605</v>
      </c>
      <c r="M97" s="36">
        <f>+SUM(I97:L97)</f>
        <v>10.605</v>
      </c>
      <c r="N97" s="53"/>
      <c r="O97" s="52"/>
      <c r="P97" s="52"/>
      <c r="Q97" s="3"/>
      <c r="R97" s="71">
        <f t="shared" si="40"/>
        <v>0</v>
      </c>
      <c r="S97" s="37">
        <f t="shared" si="41"/>
        <v>10.605</v>
      </c>
    </row>
    <row r="98" spans="1:19" x14ac:dyDescent="0.25">
      <c r="A98" s="32" t="s">
        <v>118</v>
      </c>
      <c r="B98" s="74" t="s">
        <v>119</v>
      </c>
      <c r="C98" s="70"/>
      <c r="D98" s="53"/>
      <c r="E98" s="52"/>
      <c r="F98" s="52"/>
      <c r="G98" s="52">
        <v>2.5363600000000002</v>
      </c>
      <c r="H98" s="36">
        <f t="shared" si="37"/>
        <v>2.5363600000000002</v>
      </c>
      <c r="I98" s="53"/>
      <c r="J98" s="52"/>
      <c r="K98" s="52"/>
      <c r="L98" s="52"/>
      <c r="M98" s="36">
        <f t="shared" si="38"/>
        <v>0</v>
      </c>
      <c r="N98" s="53"/>
      <c r="O98" s="52"/>
      <c r="P98" s="52"/>
      <c r="Q98" s="3"/>
      <c r="R98" s="71">
        <f t="shared" si="40"/>
        <v>0</v>
      </c>
      <c r="S98" s="37">
        <f t="shared" si="41"/>
        <v>2.5363600000000002</v>
      </c>
    </row>
    <row r="99" spans="1:19" x14ac:dyDescent="0.25">
      <c r="A99" s="32" t="s">
        <v>120</v>
      </c>
      <c r="B99" s="74" t="s">
        <v>121</v>
      </c>
      <c r="C99" s="70"/>
      <c r="D99" s="53"/>
      <c r="E99" s="52"/>
      <c r="F99" s="52"/>
      <c r="G99" s="52"/>
      <c r="H99" s="36">
        <f t="shared" si="37"/>
        <v>0</v>
      </c>
      <c r="I99" s="53"/>
      <c r="J99" s="52"/>
      <c r="K99" s="52"/>
      <c r="L99" s="52">
        <v>2.5</v>
      </c>
      <c r="M99" s="36">
        <f t="shared" si="38"/>
        <v>2.5</v>
      </c>
      <c r="N99" s="53"/>
      <c r="O99" s="52"/>
      <c r="P99" s="52"/>
      <c r="Q99" s="3"/>
      <c r="R99" s="71">
        <f t="shared" si="40"/>
        <v>0</v>
      </c>
      <c r="S99" s="37">
        <f t="shared" si="41"/>
        <v>2.5</v>
      </c>
    </row>
    <row r="100" spans="1:19" x14ac:dyDescent="0.25">
      <c r="A100" s="32" t="s">
        <v>122</v>
      </c>
      <c r="B100" s="74" t="s">
        <v>123</v>
      </c>
      <c r="C100" s="70"/>
      <c r="D100" s="53"/>
      <c r="E100" s="52"/>
      <c r="F100" s="52"/>
      <c r="G100" s="52">
        <v>2.5942099999999999</v>
      </c>
      <c r="H100" s="36">
        <f t="shared" si="37"/>
        <v>2.5942099999999999</v>
      </c>
      <c r="I100" s="53"/>
      <c r="J100" s="52"/>
      <c r="K100" s="52"/>
      <c r="L100" s="52"/>
      <c r="M100" s="36">
        <f t="shared" si="38"/>
        <v>0</v>
      </c>
      <c r="N100" s="53"/>
      <c r="O100" s="52"/>
      <c r="P100" s="52"/>
      <c r="Q100" s="3"/>
      <c r="R100" s="71">
        <f t="shared" si="40"/>
        <v>0</v>
      </c>
      <c r="S100" s="37">
        <f t="shared" si="41"/>
        <v>2.5942099999999999</v>
      </c>
    </row>
    <row r="101" spans="1:19" x14ac:dyDescent="0.25">
      <c r="A101" s="32" t="s">
        <v>124</v>
      </c>
      <c r="B101" s="74" t="s">
        <v>125</v>
      </c>
      <c r="C101" s="70"/>
      <c r="D101" s="53"/>
      <c r="E101" s="52"/>
      <c r="F101" s="52"/>
      <c r="G101" s="52"/>
      <c r="H101" s="36">
        <f t="shared" si="37"/>
        <v>0</v>
      </c>
      <c r="I101" s="53"/>
      <c r="J101" s="52"/>
      <c r="K101" s="52"/>
      <c r="L101" s="52"/>
      <c r="M101" s="36">
        <f t="shared" si="38"/>
        <v>0</v>
      </c>
      <c r="N101" s="53"/>
      <c r="O101" s="52"/>
      <c r="P101" s="52"/>
      <c r="Q101" s="3">
        <v>2.5</v>
      </c>
      <c r="R101" s="71">
        <f t="shared" si="40"/>
        <v>2.5</v>
      </c>
      <c r="S101" s="37">
        <f t="shared" si="41"/>
        <v>2.5</v>
      </c>
    </row>
    <row r="102" spans="1:19" x14ac:dyDescent="0.25">
      <c r="A102" s="32" t="s">
        <v>126</v>
      </c>
      <c r="B102" s="74" t="s">
        <v>127</v>
      </c>
      <c r="C102" s="70"/>
      <c r="D102" s="53"/>
      <c r="E102" s="52"/>
      <c r="F102" s="52"/>
      <c r="G102" s="52"/>
      <c r="H102" s="36">
        <f t="shared" si="37"/>
        <v>0</v>
      </c>
      <c r="I102" s="53"/>
      <c r="J102" s="52"/>
      <c r="K102" s="52"/>
      <c r="L102" s="52"/>
      <c r="M102" s="36">
        <f t="shared" si="38"/>
        <v>0</v>
      </c>
      <c r="N102" s="53"/>
      <c r="O102" s="52"/>
      <c r="P102" s="52"/>
      <c r="Q102" s="3">
        <v>2.5</v>
      </c>
      <c r="R102" s="71">
        <f t="shared" si="40"/>
        <v>2.5</v>
      </c>
      <c r="S102" s="37">
        <f t="shared" si="41"/>
        <v>2.5</v>
      </c>
    </row>
    <row r="103" spans="1:19" x14ac:dyDescent="0.25">
      <c r="A103" s="32" t="s">
        <v>128</v>
      </c>
      <c r="B103" s="74" t="s">
        <v>182</v>
      </c>
      <c r="C103" s="70"/>
      <c r="D103" s="53"/>
      <c r="E103" s="52"/>
      <c r="F103" s="52"/>
      <c r="G103" s="52"/>
      <c r="H103" s="36">
        <f t="shared" si="37"/>
        <v>0</v>
      </c>
      <c r="I103" s="53"/>
      <c r="J103" s="52"/>
      <c r="K103" s="52"/>
      <c r="L103" s="52">
        <v>2.5</v>
      </c>
      <c r="M103" s="36">
        <f t="shared" si="38"/>
        <v>2.5</v>
      </c>
      <c r="N103" s="53"/>
      <c r="O103" s="52"/>
      <c r="P103" s="52"/>
      <c r="Q103" s="3"/>
      <c r="R103" s="71">
        <f t="shared" si="40"/>
        <v>0</v>
      </c>
      <c r="S103" s="37">
        <f t="shared" si="41"/>
        <v>2.5</v>
      </c>
    </row>
    <row r="104" spans="1:19" x14ac:dyDescent="0.25">
      <c r="A104" s="32" t="s">
        <v>129</v>
      </c>
      <c r="B104" s="74" t="s">
        <v>130</v>
      </c>
      <c r="C104" s="70"/>
      <c r="D104" s="53"/>
      <c r="E104" s="52"/>
      <c r="F104" s="52"/>
      <c r="G104" s="52"/>
      <c r="H104" s="36">
        <f t="shared" si="37"/>
        <v>0</v>
      </c>
      <c r="I104" s="53"/>
      <c r="J104" s="52"/>
      <c r="K104" s="52"/>
      <c r="L104" s="52"/>
      <c r="M104" s="36">
        <f t="shared" si="38"/>
        <v>0</v>
      </c>
      <c r="N104" s="53"/>
      <c r="O104" s="52"/>
      <c r="P104" s="52"/>
      <c r="Q104" s="3">
        <v>2.5</v>
      </c>
      <c r="R104" s="71">
        <f t="shared" si="40"/>
        <v>2.5</v>
      </c>
      <c r="S104" s="37">
        <f t="shared" si="41"/>
        <v>2.5</v>
      </c>
    </row>
    <row r="105" spans="1:19" x14ac:dyDescent="0.25">
      <c r="A105" s="32" t="s">
        <v>131</v>
      </c>
      <c r="B105" s="74" t="s">
        <v>183</v>
      </c>
      <c r="C105" s="70"/>
      <c r="D105" s="53"/>
      <c r="E105" s="52"/>
      <c r="F105" s="52"/>
      <c r="G105" s="52">
        <v>1.1495799999999998</v>
      </c>
      <c r="H105" s="36">
        <f t="shared" si="37"/>
        <v>1.1495799999999998</v>
      </c>
      <c r="I105" s="53"/>
      <c r="J105" s="52"/>
      <c r="K105" s="52"/>
      <c r="L105" s="52"/>
      <c r="M105" s="36">
        <f t="shared" si="38"/>
        <v>0</v>
      </c>
      <c r="N105" s="53"/>
      <c r="O105" s="52"/>
      <c r="P105" s="52"/>
      <c r="Q105" s="3"/>
      <c r="R105" s="71">
        <f t="shared" si="40"/>
        <v>0</v>
      </c>
      <c r="S105" s="37">
        <f t="shared" si="41"/>
        <v>1.1495799999999998</v>
      </c>
    </row>
    <row r="106" spans="1:19" x14ac:dyDescent="0.25">
      <c r="A106" s="32" t="s">
        <v>132</v>
      </c>
      <c r="B106" s="74" t="s">
        <v>133</v>
      </c>
      <c r="C106" s="70"/>
      <c r="D106" s="53"/>
      <c r="E106" s="52"/>
      <c r="F106" s="52"/>
      <c r="G106" s="52">
        <v>4.9586800000000002</v>
      </c>
      <c r="H106" s="36">
        <f t="shared" si="37"/>
        <v>4.9586800000000002</v>
      </c>
      <c r="I106" s="53"/>
      <c r="J106" s="52"/>
      <c r="K106" s="52"/>
      <c r="L106" s="52"/>
      <c r="M106" s="36">
        <f t="shared" si="38"/>
        <v>0</v>
      </c>
      <c r="N106" s="53"/>
      <c r="O106" s="52"/>
      <c r="P106" s="52"/>
      <c r="Q106" s="3"/>
      <c r="R106" s="71">
        <f t="shared" si="40"/>
        <v>0</v>
      </c>
      <c r="S106" s="37">
        <f t="shared" si="41"/>
        <v>4.9586800000000002</v>
      </c>
    </row>
    <row r="107" spans="1:19" x14ac:dyDescent="0.25">
      <c r="A107" s="32" t="s">
        <v>134</v>
      </c>
      <c r="B107" s="74" t="s">
        <v>135</v>
      </c>
      <c r="C107" s="70"/>
      <c r="D107" s="53"/>
      <c r="E107" s="52"/>
      <c r="F107" s="52"/>
      <c r="G107" s="52">
        <v>3.30579</v>
      </c>
      <c r="H107" s="36">
        <f t="shared" si="37"/>
        <v>3.30579</v>
      </c>
      <c r="I107" s="53"/>
      <c r="J107" s="52"/>
      <c r="K107" s="52"/>
      <c r="L107" s="52"/>
      <c r="M107" s="36">
        <f t="shared" si="38"/>
        <v>0</v>
      </c>
      <c r="N107" s="53"/>
      <c r="O107" s="52"/>
      <c r="P107" s="52"/>
      <c r="Q107" s="3"/>
      <c r="R107" s="71">
        <f t="shared" si="40"/>
        <v>0</v>
      </c>
      <c r="S107" s="37">
        <f t="shared" si="41"/>
        <v>3.30579</v>
      </c>
    </row>
    <row r="108" spans="1:19" x14ac:dyDescent="0.25">
      <c r="A108" s="32" t="s">
        <v>136</v>
      </c>
      <c r="B108" s="74" t="s">
        <v>137</v>
      </c>
      <c r="C108" s="70"/>
      <c r="D108" s="53"/>
      <c r="E108" s="52"/>
      <c r="F108" s="52"/>
      <c r="G108" s="52">
        <v>2.0661199999999997</v>
      </c>
      <c r="H108" s="36">
        <f t="shared" si="37"/>
        <v>2.0661199999999997</v>
      </c>
      <c r="I108" s="53"/>
      <c r="J108" s="52"/>
      <c r="K108" s="52"/>
      <c r="L108" s="52">
        <v>2.0661199999999997</v>
      </c>
      <c r="M108" s="36">
        <f t="shared" si="38"/>
        <v>2.0661199999999997</v>
      </c>
      <c r="N108" s="53"/>
      <c r="O108" s="52"/>
      <c r="P108" s="52"/>
      <c r="Q108" s="3">
        <v>2.0661199999999997</v>
      </c>
      <c r="R108" s="71">
        <f t="shared" si="40"/>
        <v>2.0661199999999997</v>
      </c>
      <c r="S108" s="37">
        <f t="shared" si="41"/>
        <v>6.1983599999999992</v>
      </c>
    </row>
    <row r="109" spans="1:19" x14ac:dyDescent="0.25">
      <c r="A109" s="32" t="s">
        <v>138</v>
      </c>
      <c r="B109" s="74" t="s">
        <v>139</v>
      </c>
      <c r="C109" s="70"/>
      <c r="D109" s="53"/>
      <c r="E109" s="52"/>
      <c r="F109" s="52"/>
      <c r="G109" s="52">
        <v>3.30579</v>
      </c>
      <c r="H109" s="36">
        <f t="shared" si="37"/>
        <v>3.30579</v>
      </c>
      <c r="I109" s="53"/>
      <c r="J109" s="52"/>
      <c r="K109" s="52"/>
      <c r="L109" s="52">
        <v>3.30579</v>
      </c>
      <c r="M109" s="36">
        <f t="shared" si="38"/>
        <v>3.30579</v>
      </c>
      <c r="N109" s="53"/>
      <c r="O109" s="52"/>
      <c r="P109" s="52"/>
      <c r="Q109" s="3">
        <v>3.30579</v>
      </c>
      <c r="R109" s="71">
        <f t="shared" si="40"/>
        <v>3.30579</v>
      </c>
      <c r="S109" s="37">
        <f t="shared" si="41"/>
        <v>9.91737</v>
      </c>
    </row>
    <row r="110" spans="1:19" x14ac:dyDescent="0.25">
      <c r="A110" s="32" t="s">
        <v>140</v>
      </c>
      <c r="B110" s="74" t="s">
        <v>141</v>
      </c>
      <c r="C110" s="70"/>
      <c r="D110" s="53"/>
      <c r="E110" s="52"/>
      <c r="F110" s="52"/>
      <c r="G110" s="52">
        <v>0.41322000000000003</v>
      </c>
      <c r="H110" s="36">
        <f t="shared" si="37"/>
        <v>0.41322000000000003</v>
      </c>
      <c r="I110" s="53"/>
      <c r="J110" s="52"/>
      <c r="K110" s="52"/>
      <c r="L110" s="52">
        <v>0.41322000000000003</v>
      </c>
      <c r="M110" s="36">
        <f t="shared" si="38"/>
        <v>0.41322000000000003</v>
      </c>
      <c r="N110" s="53"/>
      <c r="O110" s="52"/>
      <c r="P110" s="52"/>
      <c r="Q110" s="3">
        <v>0.41322000000000003</v>
      </c>
      <c r="R110" s="71">
        <f t="shared" si="40"/>
        <v>0.41322000000000003</v>
      </c>
      <c r="S110" s="37">
        <f t="shared" si="41"/>
        <v>1.2396600000000002</v>
      </c>
    </row>
    <row r="111" spans="1:19" x14ac:dyDescent="0.25">
      <c r="A111" s="32" t="s">
        <v>142</v>
      </c>
      <c r="B111" s="74" t="s">
        <v>143</v>
      </c>
      <c r="C111" s="70"/>
      <c r="D111" s="53"/>
      <c r="E111" s="52"/>
      <c r="F111" s="52"/>
      <c r="G111" s="52">
        <v>3.4319600000000001</v>
      </c>
      <c r="H111" s="36">
        <f t="shared" si="37"/>
        <v>3.4319600000000001</v>
      </c>
      <c r="I111" s="53"/>
      <c r="J111" s="52"/>
      <c r="K111" s="52"/>
      <c r="L111" s="52">
        <v>2.4793400000000001</v>
      </c>
      <c r="M111" s="36">
        <f t="shared" si="38"/>
        <v>2.4793400000000001</v>
      </c>
      <c r="N111" s="53"/>
      <c r="O111" s="52"/>
      <c r="P111" s="52"/>
      <c r="Q111" s="3">
        <v>2.4793400000000001</v>
      </c>
      <c r="R111" s="71">
        <f t="shared" si="40"/>
        <v>2.4793400000000001</v>
      </c>
      <c r="S111" s="37">
        <f t="shared" si="41"/>
        <v>8.3906400000000012</v>
      </c>
    </row>
    <row r="112" spans="1:19" x14ac:dyDescent="0.25">
      <c r="A112" s="32" t="s">
        <v>144</v>
      </c>
      <c r="B112" s="74" t="s">
        <v>145</v>
      </c>
      <c r="C112" s="70"/>
      <c r="D112" s="53"/>
      <c r="E112" s="52"/>
      <c r="F112" s="52"/>
      <c r="G112" s="52">
        <v>0.82645000000000002</v>
      </c>
      <c r="H112" s="36">
        <f t="shared" si="37"/>
        <v>0.82645000000000002</v>
      </c>
      <c r="I112" s="53"/>
      <c r="J112" s="52"/>
      <c r="K112" s="52"/>
      <c r="L112" s="52">
        <v>0.82645000000000002</v>
      </c>
      <c r="M112" s="36">
        <f t="shared" si="38"/>
        <v>0.82645000000000002</v>
      </c>
      <c r="N112" s="53"/>
      <c r="O112" s="52"/>
      <c r="P112" s="52"/>
      <c r="Q112" s="3">
        <v>0.82645000000000002</v>
      </c>
      <c r="R112" s="71">
        <f t="shared" si="40"/>
        <v>0.82645000000000002</v>
      </c>
      <c r="S112" s="37">
        <f t="shared" si="41"/>
        <v>2.4793500000000002</v>
      </c>
    </row>
    <row r="113" spans="1:19" x14ac:dyDescent="0.25">
      <c r="A113" s="32" t="s">
        <v>146</v>
      </c>
      <c r="B113" s="74" t="s">
        <v>171</v>
      </c>
      <c r="C113" s="70"/>
      <c r="D113" s="53"/>
      <c r="E113" s="52"/>
      <c r="F113" s="52"/>
      <c r="G113" s="52"/>
      <c r="H113" s="36">
        <f t="shared" si="37"/>
        <v>0</v>
      </c>
      <c r="I113" s="53"/>
      <c r="J113" s="52"/>
      <c r="K113" s="52"/>
      <c r="L113" s="52">
        <v>5.78512</v>
      </c>
      <c r="M113" s="36">
        <f t="shared" si="38"/>
        <v>5.78512</v>
      </c>
      <c r="N113" s="53"/>
      <c r="O113" s="52"/>
      <c r="P113" s="52"/>
      <c r="Q113" s="3"/>
      <c r="R113" s="71">
        <f t="shared" si="40"/>
        <v>0</v>
      </c>
      <c r="S113" s="37">
        <f t="shared" si="41"/>
        <v>5.78512</v>
      </c>
    </row>
    <row r="114" spans="1:19" x14ac:dyDescent="0.25">
      <c r="A114" s="32" t="s">
        <v>147</v>
      </c>
      <c r="B114" s="74" t="s">
        <v>148</v>
      </c>
      <c r="C114" s="70"/>
      <c r="D114" s="53"/>
      <c r="E114" s="52"/>
      <c r="F114" s="52"/>
      <c r="G114" s="52">
        <v>10.058679999999999</v>
      </c>
      <c r="H114" s="36">
        <f t="shared" si="37"/>
        <v>10.058679999999999</v>
      </c>
      <c r="I114" s="53"/>
      <c r="J114" s="52"/>
      <c r="K114" s="52"/>
      <c r="L114" s="52"/>
      <c r="M114" s="36">
        <f t="shared" si="38"/>
        <v>0</v>
      </c>
      <c r="N114" s="53"/>
      <c r="O114" s="52"/>
      <c r="P114" s="52"/>
      <c r="Q114" s="3">
        <v>6.6115699999999995</v>
      </c>
      <c r="R114" s="71">
        <f t="shared" si="40"/>
        <v>6.6115699999999995</v>
      </c>
      <c r="S114" s="37">
        <f t="shared" si="41"/>
        <v>16.670249999999999</v>
      </c>
    </row>
    <row r="115" spans="1:19" x14ac:dyDescent="0.25">
      <c r="A115" s="32" t="s">
        <v>149</v>
      </c>
      <c r="B115" s="74" t="s">
        <v>150</v>
      </c>
      <c r="C115" s="70"/>
      <c r="D115" s="53"/>
      <c r="E115" s="52"/>
      <c r="F115" s="52"/>
      <c r="G115" s="52"/>
      <c r="H115" s="36">
        <f t="shared" si="37"/>
        <v>0</v>
      </c>
      <c r="I115" s="53"/>
      <c r="J115" s="52"/>
      <c r="K115" s="52"/>
      <c r="L115" s="52">
        <v>2.39669</v>
      </c>
      <c r="M115" s="36">
        <f t="shared" si="38"/>
        <v>2.39669</v>
      </c>
      <c r="N115" s="53"/>
      <c r="O115" s="52"/>
      <c r="P115" s="52"/>
      <c r="Q115" s="3"/>
      <c r="R115" s="71">
        <f t="shared" si="40"/>
        <v>0</v>
      </c>
      <c r="S115" s="37">
        <f t="shared" si="41"/>
        <v>2.39669</v>
      </c>
    </row>
    <row r="116" spans="1:19" x14ac:dyDescent="0.25">
      <c r="A116" s="32" t="s">
        <v>151</v>
      </c>
      <c r="B116" s="74" t="s">
        <v>152</v>
      </c>
      <c r="C116" s="70"/>
      <c r="D116" s="53"/>
      <c r="E116" s="52"/>
      <c r="F116" s="52"/>
      <c r="G116" s="52"/>
      <c r="H116" s="36">
        <f t="shared" si="37"/>
        <v>0</v>
      </c>
      <c r="I116" s="53"/>
      <c r="J116" s="52"/>
      <c r="K116" s="52"/>
      <c r="L116" s="52">
        <v>5.78512</v>
      </c>
      <c r="M116" s="36">
        <f t="shared" si="38"/>
        <v>5.78512</v>
      </c>
      <c r="N116" s="53"/>
      <c r="O116" s="52"/>
      <c r="P116" s="52"/>
      <c r="Q116" s="3"/>
      <c r="R116" s="71">
        <f t="shared" si="40"/>
        <v>0</v>
      </c>
      <c r="S116" s="37">
        <f t="shared" si="41"/>
        <v>5.78512</v>
      </c>
    </row>
    <row r="117" spans="1:19" x14ac:dyDescent="0.25">
      <c r="A117" s="32" t="s">
        <v>153</v>
      </c>
      <c r="B117" s="74" t="s">
        <v>154</v>
      </c>
      <c r="C117" s="70"/>
      <c r="D117" s="53"/>
      <c r="E117" s="52"/>
      <c r="F117" s="52"/>
      <c r="G117" s="52"/>
      <c r="H117" s="36">
        <f t="shared" si="37"/>
        <v>0</v>
      </c>
      <c r="I117" s="53"/>
      <c r="J117" s="52"/>
      <c r="K117" s="52"/>
      <c r="L117" s="52">
        <v>1.1570199999999999</v>
      </c>
      <c r="M117" s="36">
        <f t="shared" si="38"/>
        <v>1.1570199999999999</v>
      </c>
      <c r="N117" s="53"/>
      <c r="O117" s="52"/>
      <c r="P117" s="52"/>
      <c r="Q117" s="3"/>
      <c r="R117" s="71">
        <f t="shared" si="40"/>
        <v>0</v>
      </c>
      <c r="S117" s="37">
        <f t="shared" si="41"/>
        <v>1.1570199999999999</v>
      </c>
    </row>
    <row r="118" spans="1:19" x14ac:dyDescent="0.25">
      <c r="A118" s="32" t="s">
        <v>155</v>
      </c>
      <c r="B118" s="74" t="s">
        <v>156</v>
      </c>
      <c r="C118" s="70"/>
      <c r="D118" s="53"/>
      <c r="E118" s="52"/>
      <c r="F118" s="52"/>
      <c r="G118" s="52"/>
      <c r="H118" s="36">
        <f t="shared" si="37"/>
        <v>0</v>
      </c>
      <c r="I118" s="53"/>
      <c r="J118" s="52"/>
      <c r="K118" s="52"/>
      <c r="L118" s="52">
        <v>0.82644000000000006</v>
      </c>
      <c r="M118" s="36">
        <f t="shared" si="38"/>
        <v>0.82644000000000006</v>
      </c>
      <c r="N118" s="53"/>
      <c r="O118" s="52"/>
      <c r="P118" s="52"/>
      <c r="Q118" s="3"/>
      <c r="R118" s="71">
        <f t="shared" si="40"/>
        <v>0</v>
      </c>
      <c r="S118" s="37">
        <f t="shared" si="41"/>
        <v>0.82644000000000006</v>
      </c>
    </row>
    <row r="119" spans="1:19" x14ac:dyDescent="0.25">
      <c r="A119" s="32" t="s">
        <v>157</v>
      </c>
      <c r="B119" s="74" t="s">
        <v>158</v>
      </c>
      <c r="C119" s="70"/>
      <c r="D119" s="53"/>
      <c r="E119" s="52"/>
      <c r="F119" s="52"/>
      <c r="G119" s="52"/>
      <c r="H119" s="36">
        <f t="shared" si="37"/>
        <v>0</v>
      </c>
      <c r="I119" s="53"/>
      <c r="J119" s="52"/>
      <c r="K119" s="52"/>
      <c r="L119" s="52">
        <v>2.89256</v>
      </c>
      <c r="M119" s="36">
        <f t="shared" si="38"/>
        <v>2.89256</v>
      </c>
      <c r="N119" s="53"/>
      <c r="O119" s="52"/>
      <c r="P119" s="52"/>
      <c r="Q119" s="3"/>
      <c r="R119" s="71">
        <f t="shared" si="40"/>
        <v>0</v>
      </c>
      <c r="S119" s="37">
        <f t="shared" si="41"/>
        <v>2.89256</v>
      </c>
    </row>
    <row r="120" spans="1:19" ht="13.5" thickBot="1" x14ac:dyDescent="0.3">
      <c r="A120" s="76" t="s">
        <v>159</v>
      </c>
      <c r="B120" s="77" t="s">
        <v>160</v>
      </c>
      <c r="C120" s="78"/>
      <c r="D120" s="79"/>
      <c r="E120" s="80"/>
      <c r="F120" s="80"/>
      <c r="G120" s="80">
        <v>2.4793400000000001</v>
      </c>
      <c r="H120" s="81">
        <f t="shared" si="37"/>
        <v>2.4793400000000001</v>
      </c>
      <c r="I120" s="79"/>
      <c r="J120" s="80"/>
      <c r="K120" s="80"/>
      <c r="L120" s="80"/>
      <c r="M120" s="81">
        <f t="shared" si="38"/>
        <v>0</v>
      </c>
      <c r="N120" s="79"/>
      <c r="O120" s="80"/>
      <c r="P120" s="80"/>
      <c r="Q120" s="82"/>
      <c r="R120" s="83">
        <f t="shared" si="40"/>
        <v>0</v>
      </c>
      <c r="S120" s="84">
        <f t="shared" si="41"/>
        <v>2.4793400000000001</v>
      </c>
    </row>
    <row r="121" spans="1:19" ht="12.75" customHeight="1" x14ac:dyDescent="0.25">
      <c r="G121" s="85"/>
      <c r="H121" s="85"/>
      <c r="I121" s="85"/>
      <c r="J121" s="85"/>
      <c r="K121" s="85"/>
      <c r="L121" s="85"/>
      <c r="M121" s="85"/>
      <c r="N121" s="85"/>
      <c r="O121" s="85"/>
      <c r="P121" s="85"/>
    </row>
    <row r="122" spans="1:19" ht="12.75" customHeight="1" x14ac:dyDescent="0.25">
      <c r="G122" s="85"/>
      <c r="H122" s="85"/>
      <c r="I122" s="85"/>
      <c r="J122" s="85"/>
      <c r="K122" s="85"/>
      <c r="L122" s="85"/>
      <c r="M122" s="85"/>
      <c r="N122" s="85"/>
      <c r="O122" s="85"/>
      <c r="P122" s="85"/>
    </row>
    <row r="123" spans="1:19" ht="12.75" customHeight="1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  <row r="124" spans="1:19" ht="12.75" customHeight="1" x14ac:dyDescent="0.25">
      <c r="G124" s="85"/>
      <c r="H124" s="85"/>
      <c r="I124" s="85"/>
      <c r="J124" s="85"/>
      <c r="K124" s="85"/>
      <c r="L124" s="85"/>
      <c r="M124" s="85"/>
      <c r="N124" s="85"/>
      <c r="O124" s="85"/>
      <c r="P124" s="85"/>
    </row>
    <row r="125" spans="1:19" ht="12.75" customHeight="1" x14ac:dyDescent="0.25">
      <c r="G125" s="85"/>
      <c r="H125" s="85"/>
      <c r="I125" s="85"/>
      <c r="J125" s="85"/>
      <c r="K125" s="85"/>
      <c r="L125" s="85"/>
      <c r="M125" s="86"/>
      <c r="N125" s="85"/>
      <c r="O125" s="85"/>
      <c r="P125" s="85"/>
    </row>
    <row r="126" spans="1:19" ht="12.75" customHeight="1" x14ac:dyDescent="0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</row>
    <row r="127" spans="1:19" x14ac:dyDescent="0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</row>
    <row r="128" spans="1:19" ht="12.75" customHeight="1" x14ac:dyDescent="0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</row>
    <row r="129" spans="3:16" ht="12.75" customHeight="1" x14ac:dyDescent="0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</row>
    <row r="130" spans="3:16" ht="12.75" customHeight="1" x14ac:dyDescent="0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</row>
    <row r="131" spans="3:16" ht="12.75" customHeight="1" x14ac:dyDescent="0.25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</row>
    <row r="132" spans="3:16" ht="12.75" customHeight="1" x14ac:dyDescent="0.25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</row>
    <row r="133" spans="3:16" ht="12.75" customHeight="1" x14ac:dyDescent="0.25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</row>
    <row r="134" spans="3:16" ht="12.75" customHeight="1" x14ac:dyDescent="0.25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</row>
    <row r="135" spans="3:16" ht="12.75" customHeight="1" x14ac:dyDescent="0.25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</row>
    <row r="136" spans="3:16" ht="12.75" customHeight="1" x14ac:dyDescent="0.25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</row>
    <row r="137" spans="3:16" ht="12.75" customHeight="1" x14ac:dyDescent="0.25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</row>
    <row r="138" spans="3:16" ht="12.75" customHeight="1" x14ac:dyDescent="0.25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</row>
    <row r="139" spans="3:16" ht="12.75" customHeight="1" x14ac:dyDescent="0.25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</row>
    <row r="140" spans="3:16" ht="12.75" customHeight="1" x14ac:dyDescent="0.25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</row>
    <row r="141" spans="3:16" ht="12.75" customHeight="1" x14ac:dyDescent="0.25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</row>
    <row r="142" spans="3:16" ht="12.75" customHeight="1" x14ac:dyDescent="0.25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</row>
    <row r="143" spans="3:16" ht="12.75" customHeight="1" x14ac:dyDescent="0.25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</row>
    <row r="144" spans="3:16" ht="12.75" customHeight="1" x14ac:dyDescent="0.25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</row>
    <row r="145" spans="3:16" ht="12.75" customHeight="1" x14ac:dyDescent="0.25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</row>
    <row r="146" spans="3:16" ht="12.75" customHeight="1" x14ac:dyDescent="0.25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</row>
    <row r="147" spans="3:16" ht="12.75" customHeight="1" x14ac:dyDescent="0.25"/>
    <row r="148" spans="3:16" ht="12.75" customHeight="1" x14ac:dyDescent="0.25"/>
    <row r="149" spans="3:16" ht="12.75" customHeight="1" x14ac:dyDescent="0.25"/>
    <row r="150" spans="3:16" ht="12.75" customHeight="1" x14ac:dyDescent="0.25"/>
    <row r="151" spans="3:16" ht="12.75" customHeight="1" x14ac:dyDescent="0.25"/>
    <row r="152" spans="3:16" ht="12.75" customHeight="1" x14ac:dyDescent="0.25"/>
    <row r="153" spans="3:16" ht="12.75" customHeight="1" x14ac:dyDescent="0.25"/>
  </sheetData>
  <mergeCells count="5">
    <mergeCell ref="N1:R1"/>
    <mergeCell ref="A4:S4"/>
    <mergeCell ref="A6:A7"/>
    <mergeCell ref="C6:C7"/>
    <mergeCell ref="S6:S7"/>
  </mergeCells>
  <conditionalFormatting sqref="B28">
    <cfRule type="cellIs" dxfId="3" priority="4" operator="equal">
      <formula>0</formula>
    </cfRule>
  </conditionalFormatting>
  <conditionalFormatting sqref="B30">
    <cfRule type="cellIs" dxfId="2" priority="3" operator="equal">
      <formula>0</formula>
    </cfRule>
  </conditionalFormatting>
  <conditionalFormatting sqref="B73">
    <cfRule type="cellIs" dxfId="1" priority="2" operator="equal">
      <formula>0</formula>
    </cfRule>
  </conditionalFormatting>
  <conditionalFormatting sqref="B32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</dc:creator>
  <cp:lastModifiedBy>Rimas Samkus</cp:lastModifiedBy>
  <dcterms:created xsi:type="dcterms:W3CDTF">2021-09-17T05:00:35Z</dcterms:created>
  <dcterms:modified xsi:type="dcterms:W3CDTF">2021-09-20T07:17:10Z</dcterms:modified>
</cp:coreProperties>
</file>