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xr:revisionPtr revIDLastSave="0" documentId="13_ncr:1_{9099759F-98FC-4BD9-A560-C32422C5AFD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1" i="1" l="1"/>
  <c r="D531" i="1" s="1"/>
  <c r="D58" i="1"/>
  <c r="G506" i="1"/>
  <c r="D97" i="1"/>
  <c r="G96" i="1"/>
  <c r="F96" i="1"/>
  <c r="E96" i="1"/>
  <c r="D96" i="1"/>
  <c r="E532" i="1" l="1"/>
  <c r="G532" i="1"/>
  <c r="D532" i="1" s="1"/>
  <c r="G147" i="1"/>
  <c r="F147" i="1"/>
  <c r="E147" i="1"/>
  <c r="D148" i="1"/>
  <c r="D147" i="1" s="1"/>
  <c r="E519" i="1" l="1"/>
  <c r="F519" i="1"/>
  <c r="G519" i="1"/>
  <c r="E513" i="1"/>
  <c r="F513" i="1"/>
  <c r="G513" i="1"/>
  <c r="E506" i="1"/>
  <c r="F506" i="1"/>
  <c r="G502" i="1"/>
  <c r="D502" i="1" s="1"/>
  <c r="E493" i="1"/>
  <c r="F493" i="1"/>
  <c r="D470" i="1"/>
  <c r="D315" i="1"/>
  <c r="D276" i="1"/>
  <c r="G275" i="1"/>
  <c r="F275" i="1"/>
  <c r="E275" i="1"/>
  <c r="D275" i="1"/>
  <c r="D262" i="1"/>
  <c r="D247" i="1"/>
  <c r="G246" i="1"/>
  <c r="F246" i="1"/>
  <c r="E246" i="1"/>
  <c r="D246" i="1"/>
  <c r="E225" i="1"/>
  <c r="F225" i="1"/>
  <c r="G225" i="1"/>
  <c r="D226" i="1"/>
  <c r="D225" i="1" s="1"/>
  <c r="D161" i="1"/>
  <c r="D160" i="1" s="1"/>
  <c r="G160" i="1"/>
  <c r="F160" i="1"/>
  <c r="E160" i="1"/>
  <c r="D125" i="1"/>
  <c r="G124" i="1"/>
  <c r="F124" i="1"/>
  <c r="E124" i="1"/>
  <c r="D124" i="1"/>
  <c r="D107" i="1"/>
  <c r="G106" i="1"/>
  <c r="F106" i="1"/>
  <c r="E106" i="1"/>
  <c r="D106" i="1"/>
  <c r="E70" i="1"/>
  <c r="F70" i="1"/>
  <c r="G70" i="1"/>
  <c r="D71" i="1"/>
  <c r="D70" i="1" s="1"/>
  <c r="D34" i="1"/>
  <c r="G485" i="1" l="1"/>
  <c r="E474" i="1"/>
  <c r="E473" i="1" s="1"/>
  <c r="F474" i="1"/>
  <c r="F473" i="1" s="1"/>
  <c r="G474" i="1"/>
  <c r="G473" i="1" s="1"/>
  <c r="E466" i="1"/>
  <c r="F466" i="1"/>
  <c r="G466" i="1"/>
  <c r="G464" i="1"/>
  <c r="F464" i="1"/>
  <c r="E464" i="1"/>
  <c r="G452" i="1"/>
  <c r="F452" i="1"/>
  <c r="E452" i="1"/>
  <c r="G459" i="1"/>
  <c r="F459" i="1"/>
  <c r="E459" i="1"/>
  <c r="G457" i="1"/>
  <c r="F457" i="1"/>
  <c r="E457" i="1"/>
  <c r="G450" i="1"/>
  <c r="F450" i="1"/>
  <c r="E450" i="1"/>
  <c r="G445" i="1"/>
  <c r="F445" i="1"/>
  <c r="E445" i="1"/>
  <c r="E443" i="1"/>
  <c r="F443" i="1"/>
  <c r="G443" i="1"/>
  <c r="G436" i="1"/>
  <c r="F436" i="1"/>
  <c r="E436" i="1"/>
  <c r="G429" i="1"/>
  <c r="F429" i="1"/>
  <c r="E429" i="1"/>
  <c r="G438" i="1"/>
  <c r="F438" i="1"/>
  <c r="E438" i="1"/>
  <c r="G431" i="1"/>
  <c r="F431" i="1"/>
  <c r="E431" i="1"/>
  <c r="G424" i="1"/>
  <c r="G423" i="1" s="1"/>
  <c r="F424" i="1"/>
  <c r="F423" i="1" s="1"/>
  <c r="E424" i="1"/>
  <c r="E423" i="1" s="1"/>
  <c r="E421" i="1"/>
  <c r="F421" i="1"/>
  <c r="G421" i="1"/>
  <c r="D422" i="1"/>
  <c r="D421" i="1" s="1"/>
  <c r="G417" i="1"/>
  <c r="F417" i="1"/>
  <c r="E417" i="1"/>
  <c r="G415" i="1"/>
  <c r="F415" i="1"/>
  <c r="E415" i="1"/>
  <c r="G408" i="1"/>
  <c r="F408" i="1"/>
  <c r="E408" i="1"/>
  <c r="G410" i="1"/>
  <c r="F410" i="1"/>
  <c r="E410" i="1"/>
  <c r="G403" i="1"/>
  <c r="G402" i="1" s="1"/>
  <c r="F403" i="1"/>
  <c r="F402" i="1" s="1"/>
  <c r="E403" i="1"/>
  <c r="E402" i="1" s="1"/>
  <c r="G398" i="1"/>
  <c r="F398" i="1"/>
  <c r="E398" i="1"/>
  <c r="G396" i="1"/>
  <c r="F396" i="1"/>
  <c r="E396" i="1"/>
  <c r="G391" i="1"/>
  <c r="G390" i="1" s="1"/>
  <c r="F391" i="1"/>
  <c r="F390" i="1" s="1"/>
  <c r="E391" i="1"/>
  <c r="E390" i="1" s="1"/>
  <c r="E386" i="1"/>
  <c r="F386" i="1"/>
  <c r="G386" i="1"/>
  <c r="E382" i="1"/>
  <c r="F382" i="1"/>
  <c r="G382" i="1"/>
  <c r="E376" i="1"/>
  <c r="F376" i="1"/>
  <c r="G376" i="1"/>
  <c r="E374" i="1"/>
  <c r="F374" i="1"/>
  <c r="G374" i="1"/>
  <c r="E368" i="1"/>
  <c r="E367" i="1" s="1"/>
  <c r="F368" i="1"/>
  <c r="F367" i="1" s="1"/>
  <c r="G368" i="1"/>
  <c r="G367" i="1" s="1"/>
  <c r="E364" i="1"/>
  <c r="E363" i="1" s="1"/>
  <c r="F364" i="1"/>
  <c r="F363" i="1" s="1"/>
  <c r="G364" i="1"/>
  <c r="G363" i="1" s="1"/>
  <c r="E361" i="1"/>
  <c r="F361" i="1"/>
  <c r="G361" i="1"/>
  <c r="E358" i="1"/>
  <c r="F358" i="1"/>
  <c r="G358" i="1"/>
  <c r="E353" i="1"/>
  <c r="F353" i="1"/>
  <c r="G353" i="1"/>
  <c r="E346" i="1"/>
  <c r="F346" i="1"/>
  <c r="G346" i="1"/>
  <c r="E338" i="1"/>
  <c r="F338" i="1"/>
  <c r="G338" i="1"/>
  <c r="E330" i="1"/>
  <c r="F330" i="1"/>
  <c r="G330" i="1"/>
  <c r="E322" i="1"/>
  <c r="F322" i="1"/>
  <c r="G322" i="1"/>
  <c r="G351" i="1"/>
  <c r="F351" i="1"/>
  <c r="E351" i="1"/>
  <c r="G344" i="1"/>
  <c r="F344" i="1"/>
  <c r="E344" i="1"/>
  <c r="G336" i="1"/>
  <c r="F336" i="1"/>
  <c r="E336" i="1"/>
  <c r="G328" i="1"/>
  <c r="F328" i="1"/>
  <c r="E328" i="1"/>
  <c r="G320" i="1"/>
  <c r="F320" i="1"/>
  <c r="E320" i="1"/>
  <c r="E313" i="1"/>
  <c r="F313" i="1"/>
  <c r="G313" i="1"/>
  <c r="G305" i="1"/>
  <c r="F305" i="1"/>
  <c r="E305" i="1"/>
  <c r="G297" i="1"/>
  <c r="F297" i="1"/>
  <c r="E297" i="1"/>
  <c r="G311" i="1"/>
  <c r="F311" i="1"/>
  <c r="E311" i="1"/>
  <c r="G303" i="1"/>
  <c r="F303" i="1"/>
  <c r="E303" i="1"/>
  <c r="G295" i="1"/>
  <c r="F295" i="1"/>
  <c r="E295" i="1"/>
  <c r="E280" i="1"/>
  <c r="F280" i="1"/>
  <c r="G280" i="1"/>
  <c r="E269" i="1"/>
  <c r="F269" i="1"/>
  <c r="G269" i="1"/>
  <c r="G289" i="1"/>
  <c r="F289" i="1"/>
  <c r="E289" i="1"/>
  <c r="G287" i="1"/>
  <c r="F287" i="1"/>
  <c r="E287" i="1"/>
  <c r="G278" i="1"/>
  <c r="F278" i="1"/>
  <c r="E278" i="1"/>
  <c r="G267" i="1"/>
  <c r="F267" i="1"/>
  <c r="F266" i="1" s="1"/>
  <c r="E267" i="1"/>
  <c r="E260" i="1"/>
  <c r="F260" i="1"/>
  <c r="G260" i="1"/>
  <c r="G251" i="1"/>
  <c r="F251" i="1"/>
  <c r="E251" i="1"/>
  <c r="G258" i="1"/>
  <c r="F258" i="1"/>
  <c r="E258" i="1"/>
  <c r="G249" i="1"/>
  <c r="F249" i="1"/>
  <c r="E249" i="1"/>
  <c r="E240" i="1"/>
  <c r="F240" i="1"/>
  <c r="G240" i="1"/>
  <c r="G238" i="1"/>
  <c r="F238" i="1"/>
  <c r="E238" i="1"/>
  <c r="G230" i="1"/>
  <c r="F230" i="1"/>
  <c r="E230" i="1"/>
  <c r="G228" i="1"/>
  <c r="F228" i="1"/>
  <c r="E228" i="1"/>
  <c r="G219" i="1"/>
  <c r="F219" i="1"/>
  <c r="E219" i="1"/>
  <c r="G217" i="1"/>
  <c r="F217" i="1"/>
  <c r="E217" i="1"/>
  <c r="G209" i="1"/>
  <c r="F209" i="1"/>
  <c r="E209" i="1"/>
  <c r="G207" i="1"/>
  <c r="F207" i="1"/>
  <c r="E207" i="1"/>
  <c r="E199" i="1"/>
  <c r="F199" i="1"/>
  <c r="G199" i="1"/>
  <c r="G197" i="1"/>
  <c r="F197" i="1"/>
  <c r="E197" i="1"/>
  <c r="F449" i="1" l="1"/>
  <c r="E435" i="1"/>
  <c r="F428" i="1"/>
  <c r="G435" i="1"/>
  <c r="E442" i="1"/>
  <c r="G456" i="1"/>
  <c r="G266" i="1"/>
  <c r="G428" i="1"/>
  <c r="G442" i="1"/>
  <c r="D442" i="1" s="1"/>
  <c r="F442" i="1"/>
  <c r="G449" i="1"/>
  <c r="F277" i="1"/>
  <c r="E237" i="1"/>
  <c r="E216" i="1"/>
  <c r="G373" i="1"/>
  <c r="F216" i="1"/>
  <c r="F237" i="1"/>
  <c r="F357" i="1"/>
  <c r="G216" i="1"/>
  <c r="G237" i="1"/>
  <c r="E266" i="1"/>
  <c r="G381" i="1"/>
  <c r="F456" i="1"/>
  <c r="F463" i="1"/>
  <c r="D485" i="1"/>
  <c r="G357" i="1"/>
  <c r="G407" i="1"/>
  <c r="E456" i="1"/>
  <c r="G463" i="1"/>
  <c r="E449" i="1"/>
  <c r="F395" i="1"/>
  <c r="E407" i="1"/>
  <c r="E310" i="1"/>
  <c r="E357" i="1"/>
  <c r="F373" i="1"/>
  <c r="E373" i="1"/>
  <c r="E381" i="1"/>
  <c r="E463" i="1"/>
  <c r="E395" i="1"/>
  <c r="F407" i="1"/>
  <c r="G414" i="1"/>
  <c r="G248" i="1"/>
  <c r="G310" i="1"/>
  <c r="F196" i="1"/>
  <c r="F294" i="1"/>
  <c r="G302" i="1"/>
  <c r="F381" i="1"/>
  <c r="G395" i="1"/>
  <c r="F414" i="1"/>
  <c r="E428" i="1"/>
  <c r="F435" i="1"/>
  <c r="G196" i="1"/>
  <c r="D402" i="1"/>
  <c r="E196" i="1"/>
  <c r="G277" i="1"/>
  <c r="E414" i="1"/>
  <c r="E248" i="1"/>
  <c r="E277" i="1"/>
  <c r="F310" i="1"/>
  <c r="E206" i="1"/>
  <c r="G227" i="1"/>
  <c r="G257" i="1"/>
  <c r="G286" i="1"/>
  <c r="G294" i="1"/>
  <c r="F206" i="1"/>
  <c r="G206" i="1"/>
  <c r="E227" i="1"/>
  <c r="F227" i="1"/>
  <c r="E257" i="1"/>
  <c r="F248" i="1"/>
  <c r="F257" i="1"/>
  <c r="E286" i="1"/>
  <c r="F286" i="1"/>
  <c r="F302" i="1"/>
  <c r="E302" i="1"/>
  <c r="E294" i="1"/>
  <c r="E191" i="1"/>
  <c r="F191" i="1"/>
  <c r="G191" i="1"/>
  <c r="G189" i="1"/>
  <c r="F189" i="1"/>
  <c r="E189" i="1"/>
  <c r="E182" i="1"/>
  <c r="F182" i="1"/>
  <c r="G182" i="1"/>
  <c r="G180" i="1"/>
  <c r="F180" i="1"/>
  <c r="E180" i="1"/>
  <c r="E176" i="1"/>
  <c r="F176" i="1"/>
  <c r="G176" i="1"/>
  <c r="G173" i="1"/>
  <c r="F173" i="1"/>
  <c r="E173" i="1"/>
  <c r="G170" i="1"/>
  <c r="F170" i="1"/>
  <c r="E170" i="1"/>
  <c r="G168" i="1"/>
  <c r="F168" i="1"/>
  <c r="E168" i="1"/>
  <c r="G165" i="1"/>
  <c r="F165" i="1"/>
  <c r="E165" i="1"/>
  <c r="G162" i="1"/>
  <c r="F162" i="1"/>
  <c r="E162" i="1"/>
  <c r="G158" i="1"/>
  <c r="F158" i="1"/>
  <c r="E158" i="1"/>
  <c r="G155" i="1"/>
  <c r="F155" i="1"/>
  <c r="E155" i="1"/>
  <c r="G152" i="1"/>
  <c r="F152" i="1"/>
  <c r="E152" i="1"/>
  <c r="G150" i="1"/>
  <c r="F150" i="1"/>
  <c r="E150" i="1"/>
  <c r="G145" i="1"/>
  <c r="F145" i="1"/>
  <c r="E145" i="1"/>
  <c r="G142" i="1"/>
  <c r="F142" i="1"/>
  <c r="E142" i="1"/>
  <c r="G140" i="1"/>
  <c r="F140" i="1"/>
  <c r="E140" i="1"/>
  <c r="G137" i="1"/>
  <c r="F137" i="1"/>
  <c r="E137" i="1"/>
  <c r="G134" i="1"/>
  <c r="F134" i="1"/>
  <c r="E134" i="1"/>
  <c r="G132" i="1"/>
  <c r="F132" i="1"/>
  <c r="E132" i="1"/>
  <c r="G129" i="1"/>
  <c r="F129" i="1"/>
  <c r="E129" i="1"/>
  <c r="G126" i="1"/>
  <c r="F126" i="1"/>
  <c r="E126" i="1"/>
  <c r="G122" i="1"/>
  <c r="F122" i="1"/>
  <c r="E122" i="1"/>
  <c r="G119" i="1"/>
  <c r="F119" i="1"/>
  <c r="E119" i="1"/>
  <c r="G116" i="1"/>
  <c r="F116" i="1"/>
  <c r="E116" i="1"/>
  <c r="G114" i="1"/>
  <c r="F114" i="1"/>
  <c r="E114" i="1"/>
  <c r="G111" i="1"/>
  <c r="F111" i="1"/>
  <c r="E111" i="1"/>
  <c r="G108" i="1"/>
  <c r="F108" i="1"/>
  <c r="E108" i="1"/>
  <c r="G104" i="1"/>
  <c r="F104" i="1"/>
  <c r="E104" i="1"/>
  <c r="G101" i="1"/>
  <c r="F101" i="1"/>
  <c r="E101" i="1"/>
  <c r="G98" i="1"/>
  <c r="F98" i="1"/>
  <c r="E98" i="1"/>
  <c r="G94" i="1"/>
  <c r="F94" i="1"/>
  <c r="E94" i="1"/>
  <c r="G91" i="1"/>
  <c r="F91" i="1"/>
  <c r="E91" i="1"/>
  <c r="G88" i="1"/>
  <c r="F88" i="1"/>
  <c r="E88" i="1"/>
  <c r="G86" i="1"/>
  <c r="F86" i="1"/>
  <c r="E86" i="1"/>
  <c r="G83" i="1"/>
  <c r="F83" i="1"/>
  <c r="E83" i="1"/>
  <c r="G80" i="1"/>
  <c r="F80" i="1"/>
  <c r="E80" i="1"/>
  <c r="G78" i="1"/>
  <c r="F78" i="1"/>
  <c r="E78" i="1"/>
  <c r="E75" i="1"/>
  <c r="F75" i="1"/>
  <c r="G75" i="1"/>
  <c r="F68" i="1"/>
  <c r="F72" i="1"/>
  <c r="G72" i="1"/>
  <c r="E72" i="1"/>
  <c r="G68" i="1"/>
  <c r="E68" i="1"/>
  <c r="D21" i="1"/>
  <c r="E61" i="1"/>
  <c r="F61" i="1"/>
  <c r="G61" i="1"/>
  <c r="E56" i="1"/>
  <c r="F56" i="1"/>
  <c r="G56" i="1"/>
  <c r="G14" i="1"/>
  <c r="E49" i="1"/>
  <c r="F49" i="1"/>
  <c r="G49" i="1"/>
  <c r="G43" i="1"/>
  <c r="F43" i="1"/>
  <c r="E43" i="1"/>
  <c r="E37" i="1"/>
  <c r="F37" i="1"/>
  <c r="G37" i="1"/>
  <c r="E32" i="1"/>
  <c r="F32" i="1"/>
  <c r="G32" i="1"/>
  <c r="E25" i="1"/>
  <c r="F25" i="1"/>
  <c r="G25" i="1"/>
  <c r="E17" i="1"/>
  <c r="F17" i="1"/>
  <c r="G17" i="1"/>
  <c r="E14" i="1"/>
  <c r="F14" i="1"/>
  <c r="G539" i="1"/>
  <c r="E539" i="1"/>
  <c r="G538" i="1"/>
  <c r="G537" i="1"/>
  <c r="D537" i="1" s="1"/>
  <c r="E536" i="1"/>
  <c r="D536" i="1" s="1"/>
  <c r="G535" i="1"/>
  <c r="F535" i="1"/>
  <c r="F534" i="1" s="1"/>
  <c r="E535" i="1"/>
  <c r="G533" i="1"/>
  <c r="E533" i="1"/>
  <c r="G530" i="1"/>
  <c r="F530" i="1"/>
  <c r="F529" i="1" s="1"/>
  <c r="E530" i="1"/>
  <c r="E528" i="1"/>
  <c r="D528" i="1" s="1"/>
  <c r="E527" i="1"/>
  <c r="D527" i="1" s="1"/>
  <c r="E526" i="1"/>
  <c r="F525" i="1"/>
  <c r="E525" i="1"/>
  <c r="D525" i="1" s="1"/>
  <c r="F524" i="1"/>
  <c r="E524" i="1"/>
  <c r="D524" i="1" s="1"/>
  <c r="F523" i="1"/>
  <c r="E523" i="1"/>
  <c r="D523" i="1" s="1"/>
  <c r="G522" i="1"/>
  <c r="F521" i="1"/>
  <c r="E521" i="1"/>
  <c r="D521" i="1" s="1"/>
  <c r="F520" i="1"/>
  <c r="E520" i="1"/>
  <c r="F518" i="1"/>
  <c r="E518" i="1"/>
  <c r="D518" i="1" s="1"/>
  <c r="F517" i="1"/>
  <c r="E517" i="1"/>
  <c r="D517" i="1" s="1"/>
  <c r="G516" i="1"/>
  <c r="F516" i="1"/>
  <c r="E516" i="1"/>
  <c r="E514" i="1"/>
  <c r="D514" i="1" s="1"/>
  <c r="D513" i="1"/>
  <c r="G512" i="1"/>
  <c r="D512" i="1" s="1"/>
  <c r="G511" i="1"/>
  <c r="E511" i="1"/>
  <c r="F510" i="1"/>
  <c r="E510" i="1"/>
  <c r="G509" i="1"/>
  <c r="D509" i="1" s="1"/>
  <c r="G507" i="1"/>
  <c r="E507" i="1"/>
  <c r="G505" i="1"/>
  <c r="D505" i="1" s="1"/>
  <c r="F504" i="1"/>
  <c r="E504" i="1"/>
  <c r="D504" i="1" s="1"/>
  <c r="G503" i="1"/>
  <c r="G501" i="1"/>
  <c r="F501" i="1"/>
  <c r="E501" i="1"/>
  <c r="G499" i="1"/>
  <c r="E499" i="1"/>
  <c r="G498" i="1"/>
  <c r="F498" i="1"/>
  <c r="E498" i="1"/>
  <c r="G497" i="1"/>
  <c r="G496" i="1"/>
  <c r="F496" i="1"/>
  <c r="E496" i="1"/>
  <c r="F495" i="1"/>
  <c r="E495" i="1"/>
  <c r="D495" i="1" s="1"/>
  <c r="F494" i="1"/>
  <c r="E494" i="1"/>
  <c r="D493" i="1"/>
  <c r="F492" i="1"/>
  <c r="E492" i="1"/>
  <c r="F491" i="1"/>
  <c r="E491" i="1"/>
  <c r="G490" i="1"/>
  <c r="F490" i="1"/>
  <c r="E490" i="1"/>
  <c r="E488" i="1"/>
  <c r="D488" i="1" s="1"/>
  <c r="G487" i="1"/>
  <c r="F487" i="1"/>
  <c r="E487" i="1"/>
  <c r="G486" i="1"/>
  <c r="E484" i="1"/>
  <c r="D484" i="1" s="1"/>
  <c r="F483" i="1"/>
  <c r="E483" i="1"/>
  <c r="D483" i="1" s="1"/>
  <c r="G482" i="1"/>
  <c r="E482" i="1"/>
  <c r="D479" i="1"/>
  <c r="D478" i="1"/>
  <c r="D477" i="1"/>
  <c r="D476" i="1"/>
  <c r="D475" i="1"/>
  <c r="D472" i="1"/>
  <c r="D471" i="1"/>
  <c r="D469" i="1"/>
  <c r="D468" i="1"/>
  <c r="D467" i="1"/>
  <c r="D465" i="1"/>
  <c r="D464" i="1" s="1"/>
  <c r="D462" i="1"/>
  <c r="D461" i="1"/>
  <c r="D460" i="1"/>
  <c r="D458" i="1"/>
  <c r="D457" i="1" s="1"/>
  <c r="D455" i="1"/>
  <c r="D454" i="1"/>
  <c r="D453" i="1"/>
  <c r="D451" i="1"/>
  <c r="D450" i="1" s="1"/>
  <c r="D448" i="1"/>
  <c r="D447" i="1"/>
  <c r="D446" i="1"/>
  <c r="D444" i="1"/>
  <c r="D443" i="1" s="1"/>
  <c r="D441" i="1"/>
  <c r="D440" i="1"/>
  <c r="D439" i="1"/>
  <c r="D437" i="1"/>
  <c r="D436" i="1" s="1"/>
  <c r="D434" i="1"/>
  <c r="D433" i="1"/>
  <c r="D432" i="1"/>
  <c r="D430" i="1"/>
  <c r="D429" i="1" s="1"/>
  <c r="D427" i="1"/>
  <c r="D426" i="1"/>
  <c r="D425" i="1"/>
  <c r="D420" i="1"/>
  <c r="D419" i="1"/>
  <c r="D418" i="1"/>
  <c r="D416" i="1"/>
  <c r="D415" i="1" s="1"/>
  <c r="D413" i="1"/>
  <c r="D412" i="1"/>
  <c r="D411" i="1"/>
  <c r="D409" i="1"/>
  <c r="D408" i="1" s="1"/>
  <c r="D406" i="1"/>
  <c r="D405" i="1"/>
  <c r="D404" i="1"/>
  <c r="D401" i="1"/>
  <c r="D400" i="1"/>
  <c r="D399" i="1"/>
  <c r="D397" i="1"/>
  <c r="D396" i="1" s="1"/>
  <c r="D394" i="1"/>
  <c r="D393" i="1"/>
  <c r="D392" i="1"/>
  <c r="D389" i="1"/>
  <c r="D388" i="1"/>
  <c r="D387" i="1"/>
  <c r="D385" i="1"/>
  <c r="D384" i="1"/>
  <c r="D383" i="1"/>
  <c r="D380" i="1"/>
  <c r="D379" i="1"/>
  <c r="D378" i="1"/>
  <c r="D377" i="1"/>
  <c r="D375" i="1"/>
  <c r="D374" i="1" s="1"/>
  <c r="D372" i="1"/>
  <c r="D371" i="1"/>
  <c r="D370" i="1"/>
  <c r="D369" i="1"/>
  <c r="D367" i="1"/>
  <c r="D366" i="1"/>
  <c r="D365" i="1"/>
  <c r="D363" i="1"/>
  <c r="D362" i="1"/>
  <c r="D361" i="1" s="1"/>
  <c r="D360" i="1"/>
  <c r="D359" i="1"/>
  <c r="G350" i="1"/>
  <c r="F350" i="1"/>
  <c r="F343" i="1" s="1"/>
  <c r="F335" i="1" s="1"/>
  <c r="E350" i="1"/>
  <c r="E343" i="1" s="1"/>
  <c r="D356" i="1"/>
  <c r="D355" i="1"/>
  <c r="D354" i="1"/>
  <c r="D352" i="1"/>
  <c r="D351" i="1" s="1"/>
  <c r="D349" i="1"/>
  <c r="D348" i="1"/>
  <c r="D347" i="1"/>
  <c r="D345" i="1"/>
  <c r="D344" i="1" s="1"/>
  <c r="D342" i="1"/>
  <c r="D341" i="1"/>
  <c r="D340" i="1"/>
  <c r="D339" i="1"/>
  <c r="D337" i="1"/>
  <c r="D336" i="1" s="1"/>
  <c r="D334" i="1"/>
  <c r="D333" i="1"/>
  <c r="D332" i="1"/>
  <c r="D331" i="1"/>
  <c r="D329" i="1"/>
  <c r="D328" i="1" s="1"/>
  <c r="D326" i="1"/>
  <c r="D325" i="1"/>
  <c r="D324" i="1"/>
  <c r="D323" i="1"/>
  <c r="D321" i="1"/>
  <c r="D320" i="1" s="1"/>
  <c r="D318" i="1"/>
  <c r="D317" i="1"/>
  <c r="D316" i="1"/>
  <c r="D314" i="1"/>
  <c r="D312" i="1"/>
  <c r="D311" i="1" s="1"/>
  <c r="D309" i="1"/>
  <c r="D308" i="1"/>
  <c r="D307" i="1"/>
  <c r="D306" i="1"/>
  <c r="D304" i="1"/>
  <c r="D303" i="1" s="1"/>
  <c r="D301" i="1"/>
  <c r="D300" i="1"/>
  <c r="D299" i="1"/>
  <c r="D298" i="1"/>
  <c r="D296" i="1"/>
  <c r="D295" i="1" s="1"/>
  <c r="D293" i="1"/>
  <c r="D292" i="1"/>
  <c r="D291" i="1"/>
  <c r="D290" i="1"/>
  <c r="D288" i="1"/>
  <c r="D287" i="1" s="1"/>
  <c r="D285" i="1"/>
  <c r="D284" i="1"/>
  <c r="D283" i="1"/>
  <c r="D282" i="1"/>
  <c r="D281" i="1"/>
  <c r="D279" i="1"/>
  <c r="D278" i="1" s="1"/>
  <c r="D274" i="1"/>
  <c r="D273" i="1"/>
  <c r="D272" i="1"/>
  <c r="D271" i="1"/>
  <c r="D270" i="1"/>
  <c r="D268" i="1"/>
  <c r="D267" i="1" s="1"/>
  <c r="D265" i="1"/>
  <c r="D264" i="1"/>
  <c r="D263" i="1"/>
  <c r="D261" i="1"/>
  <c r="D259" i="1"/>
  <c r="D258" i="1" s="1"/>
  <c r="D256" i="1"/>
  <c r="D255" i="1"/>
  <c r="D254" i="1"/>
  <c r="D253" i="1"/>
  <c r="D252" i="1"/>
  <c r="D250" i="1"/>
  <c r="D249" i="1" s="1"/>
  <c r="D245" i="1"/>
  <c r="D244" i="1"/>
  <c r="D243" i="1"/>
  <c r="D242" i="1"/>
  <c r="D241" i="1"/>
  <c r="D239" i="1"/>
  <c r="D238" i="1" s="1"/>
  <c r="D236" i="1"/>
  <c r="D235" i="1"/>
  <c r="D234" i="1"/>
  <c r="D233" i="1"/>
  <c r="D232" i="1"/>
  <c r="D231" i="1"/>
  <c r="D229" i="1"/>
  <c r="D228" i="1" s="1"/>
  <c r="D224" i="1"/>
  <c r="D223" i="1"/>
  <c r="D222" i="1"/>
  <c r="D221" i="1"/>
  <c r="D220" i="1"/>
  <c r="D218" i="1"/>
  <c r="D217" i="1" s="1"/>
  <c r="D215" i="1"/>
  <c r="D214" i="1"/>
  <c r="D213" i="1"/>
  <c r="D212" i="1"/>
  <c r="D211" i="1"/>
  <c r="D210" i="1"/>
  <c r="D208" i="1"/>
  <c r="D207" i="1" s="1"/>
  <c r="D205" i="1"/>
  <c r="D204" i="1"/>
  <c r="D203" i="1"/>
  <c r="D202" i="1"/>
  <c r="D201" i="1"/>
  <c r="D200" i="1"/>
  <c r="D198" i="1"/>
  <c r="D197" i="1" s="1"/>
  <c r="D195" i="1"/>
  <c r="D194" i="1"/>
  <c r="D193" i="1"/>
  <c r="D192" i="1"/>
  <c r="D190" i="1"/>
  <c r="D189" i="1" s="1"/>
  <c r="D187" i="1"/>
  <c r="D186" i="1"/>
  <c r="D185" i="1"/>
  <c r="D184" i="1"/>
  <c r="D183" i="1"/>
  <c r="D181" i="1"/>
  <c r="D180" i="1" s="1"/>
  <c r="D178" i="1"/>
  <c r="D177" i="1"/>
  <c r="G175" i="1"/>
  <c r="F175" i="1"/>
  <c r="E175" i="1"/>
  <c r="D174" i="1"/>
  <c r="D173" i="1" s="1"/>
  <c r="D172" i="1"/>
  <c r="D171" i="1"/>
  <c r="D169" i="1"/>
  <c r="D168" i="1" s="1"/>
  <c r="D166" i="1"/>
  <c r="D165" i="1" s="1"/>
  <c r="D164" i="1"/>
  <c r="D163" i="1"/>
  <c r="D159" i="1"/>
  <c r="D158" i="1" s="1"/>
  <c r="D156" i="1"/>
  <c r="D155" i="1" s="1"/>
  <c r="D154" i="1"/>
  <c r="D153" i="1"/>
  <c r="D151" i="1"/>
  <c r="D150" i="1" s="1"/>
  <c r="D146" i="1"/>
  <c r="D145" i="1" s="1"/>
  <c r="D144" i="1"/>
  <c r="D143" i="1"/>
  <c r="D141" i="1"/>
  <c r="D140" i="1" s="1"/>
  <c r="D138" i="1"/>
  <c r="D137" i="1" s="1"/>
  <c r="D136" i="1"/>
  <c r="D135" i="1"/>
  <c r="D133" i="1"/>
  <c r="D132" i="1" s="1"/>
  <c r="D130" i="1"/>
  <c r="D129" i="1" s="1"/>
  <c r="D128" i="1"/>
  <c r="D127" i="1"/>
  <c r="D123" i="1"/>
  <c r="D122" i="1" s="1"/>
  <c r="D120" i="1"/>
  <c r="D119" i="1" s="1"/>
  <c r="D118" i="1"/>
  <c r="D117" i="1"/>
  <c r="D115" i="1"/>
  <c r="D114" i="1" s="1"/>
  <c r="D112" i="1"/>
  <c r="D111" i="1" s="1"/>
  <c r="D110" i="1"/>
  <c r="D109" i="1"/>
  <c r="D105" i="1"/>
  <c r="D104" i="1" s="1"/>
  <c r="D102" i="1"/>
  <c r="D101" i="1" s="1"/>
  <c r="D100" i="1"/>
  <c r="D99" i="1"/>
  <c r="D95" i="1"/>
  <c r="D94" i="1" s="1"/>
  <c r="D92" i="1"/>
  <c r="D91" i="1" s="1"/>
  <c r="D90" i="1"/>
  <c r="D89" i="1"/>
  <c r="D87" i="1"/>
  <c r="D86" i="1" s="1"/>
  <c r="D84" i="1"/>
  <c r="D83" i="1" s="1"/>
  <c r="D82" i="1"/>
  <c r="D81" i="1"/>
  <c r="D79" i="1"/>
  <c r="D78" i="1" s="1"/>
  <c r="D76" i="1"/>
  <c r="D75" i="1" s="1"/>
  <c r="D74" i="1"/>
  <c r="D73" i="1"/>
  <c r="D69" i="1"/>
  <c r="D68" i="1" s="1"/>
  <c r="D66" i="1"/>
  <c r="D65" i="1"/>
  <c r="D64" i="1"/>
  <c r="D63" i="1"/>
  <c r="D62" i="1"/>
  <c r="D60" i="1"/>
  <c r="D59" i="1"/>
  <c r="D57" i="1"/>
  <c r="D55" i="1"/>
  <c r="D54" i="1"/>
  <c r="D53" i="1"/>
  <c r="D52" i="1"/>
  <c r="D51" i="1"/>
  <c r="D50" i="1"/>
  <c r="D48" i="1"/>
  <c r="D47" i="1"/>
  <c r="D46" i="1"/>
  <c r="D45" i="1"/>
  <c r="D44" i="1"/>
  <c r="D42" i="1"/>
  <c r="D41" i="1"/>
  <c r="D40" i="1"/>
  <c r="D39" i="1"/>
  <c r="D38" i="1"/>
  <c r="D36" i="1"/>
  <c r="D35" i="1"/>
  <c r="D33" i="1"/>
  <c r="D31" i="1"/>
  <c r="D30" i="1"/>
  <c r="D29" i="1"/>
  <c r="D28" i="1"/>
  <c r="D27" i="1"/>
  <c r="D26" i="1"/>
  <c r="D24" i="1"/>
  <c r="D23" i="1"/>
  <c r="D22" i="1"/>
  <c r="D20" i="1"/>
  <c r="D19" i="1"/>
  <c r="D18" i="1"/>
  <c r="D15" i="1"/>
  <c r="D14" i="1" s="1"/>
  <c r="G13" i="1"/>
  <c r="F13" i="1"/>
  <c r="E13" i="1"/>
  <c r="F139" i="1" l="1"/>
  <c r="D456" i="1"/>
  <c r="D497" i="1"/>
  <c r="F93" i="1"/>
  <c r="G93" i="1"/>
  <c r="G139" i="1"/>
  <c r="D373" i="1"/>
  <c r="E93" i="1"/>
  <c r="D449" i="1"/>
  <c r="E139" i="1"/>
  <c r="D139" i="1" s="1"/>
  <c r="D519" i="1"/>
  <c r="D407" i="1"/>
  <c r="D494" i="1"/>
  <c r="D530" i="1"/>
  <c r="D310" i="1"/>
  <c r="D248" i="1"/>
  <c r="D452" i="1"/>
  <c r="D459" i="1"/>
  <c r="D499" i="1"/>
  <c r="G67" i="1"/>
  <c r="F67" i="1"/>
  <c r="F103" i="1"/>
  <c r="E188" i="1"/>
  <c r="G188" i="1"/>
  <c r="D277" i="1"/>
  <c r="D196" i="1"/>
  <c r="D414" i="1"/>
  <c r="D357" i="1"/>
  <c r="G103" i="1"/>
  <c r="E121" i="1"/>
  <c r="E157" i="1"/>
  <c r="F121" i="1"/>
  <c r="F157" i="1"/>
  <c r="F515" i="1"/>
  <c r="E67" i="1"/>
  <c r="G85" i="1"/>
  <c r="E103" i="1"/>
  <c r="G121" i="1"/>
  <c r="E149" i="1"/>
  <c r="G157" i="1"/>
  <c r="F167" i="1"/>
  <c r="F179" i="1"/>
  <c r="E179" i="1"/>
  <c r="D302" i="1"/>
  <c r="D445" i="1"/>
  <c r="D474" i="1"/>
  <c r="D466" i="1"/>
  <c r="D391" i="1"/>
  <c r="D398" i="1"/>
  <c r="D403" i="1"/>
  <c r="D463" i="1"/>
  <c r="D482" i="1"/>
  <c r="G167" i="1"/>
  <c r="D294" i="1"/>
  <c r="D206" i="1"/>
  <c r="D424" i="1"/>
  <c r="D431" i="1"/>
  <c r="D498" i="1"/>
  <c r="F522" i="1"/>
  <c r="F113" i="1"/>
  <c r="F149" i="1"/>
  <c r="G149" i="1"/>
  <c r="G179" i="1"/>
  <c r="D438" i="1"/>
  <c r="D486" i="1"/>
  <c r="D227" i="1"/>
  <c r="D435" i="1"/>
  <c r="D410" i="1"/>
  <c r="D417" i="1"/>
  <c r="D382" i="1"/>
  <c r="D368" i="1"/>
  <c r="D376" i="1"/>
  <c r="D386" i="1"/>
  <c r="D358" i="1"/>
  <c r="D364" i="1"/>
  <c r="D330" i="1"/>
  <c r="D338" i="1"/>
  <c r="D346" i="1"/>
  <c r="D353" i="1"/>
  <c r="D428" i="1"/>
  <c r="F77" i="1"/>
  <c r="E85" i="1"/>
  <c r="E167" i="1"/>
  <c r="F188" i="1"/>
  <c r="D286" i="1"/>
  <c r="D390" i="1"/>
  <c r="D490" i="1"/>
  <c r="F508" i="1"/>
  <c r="D539" i="1"/>
  <c r="E113" i="1"/>
  <c r="G131" i="1"/>
  <c r="D257" i="1"/>
  <c r="F327" i="1"/>
  <c r="F319" i="1" s="1"/>
  <c r="E77" i="1"/>
  <c r="G77" i="1"/>
  <c r="F85" i="1"/>
  <c r="G113" i="1"/>
  <c r="E131" i="1"/>
  <c r="F131" i="1"/>
  <c r="D350" i="1"/>
  <c r="G343" i="1"/>
  <c r="G335" i="1" s="1"/>
  <c r="G529" i="1"/>
  <c r="E529" i="1"/>
  <c r="D175" i="1"/>
  <c r="D423" i="1"/>
  <c r="E500" i="1"/>
  <c r="G508" i="1"/>
  <c r="D13" i="1"/>
  <c r="D322" i="1"/>
  <c r="D381" i="1"/>
  <c r="D501" i="1"/>
  <c r="D516" i="1"/>
  <c r="E522" i="1"/>
  <c r="D522" i="1" s="1"/>
  <c r="E534" i="1"/>
  <c r="F16" i="1"/>
  <c r="E335" i="1"/>
  <c r="G319" i="1"/>
  <c r="D305" i="1"/>
  <c r="D313" i="1"/>
  <c r="D297" i="1"/>
  <c r="D269" i="1"/>
  <c r="D266" i="1" s="1"/>
  <c r="D289" i="1"/>
  <c r="D280" i="1"/>
  <c r="D251" i="1"/>
  <c r="D260" i="1"/>
  <c r="D240" i="1"/>
  <c r="D237" i="1" s="1"/>
  <c r="D230" i="1"/>
  <c r="D219" i="1"/>
  <c r="D216" i="1" s="1"/>
  <c r="D209" i="1"/>
  <c r="D191" i="1"/>
  <c r="D199" i="1"/>
  <c r="D176" i="1"/>
  <c r="D182" i="1"/>
  <c r="D170" i="1"/>
  <c r="D162" i="1"/>
  <c r="D152" i="1"/>
  <c r="D142" i="1"/>
  <c r="D134" i="1"/>
  <c r="D126" i="1"/>
  <c r="D116" i="1"/>
  <c r="D108" i="1"/>
  <c r="D88" i="1"/>
  <c r="D98" i="1"/>
  <c r="D72" i="1"/>
  <c r="D80" i="1"/>
  <c r="D56" i="1"/>
  <c r="D61" i="1"/>
  <c r="E16" i="1"/>
  <c r="G16" i="1"/>
  <c r="E489" i="1"/>
  <c r="F489" i="1"/>
  <c r="D49" i="1"/>
  <c r="D43" i="1"/>
  <c r="D37" i="1"/>
  <c r="D32" i="1"/>
  <c r="D25" i="1"/>
  <c r="D17" i="1"/>
  <c r="D473" i="1"/>
  <c r="G500" i="1"/>
  <c r="D506" i="1"/>
  <c r="E508" i="1"/>
  <c r="D535" i="1"/>
  <c r="D538" i="1"/>
  <c r="G534" i="1"/>
  <c r="D395" i="1"/>
  <c r="E481" i="1"/>
  <c r="D491" i="1"/>
  <c r="D496" i="1"/>
  <c r="G515" i="1"/>
  <c r="E515" i="1"/>
  <c r="D533" i="1"/>
  <c r="D487" i="1"/>
  <c r="D507" i="1"/>
  <c r="F481" i="1"/>
  <c r="D492" i="1"/>
  <c r="D503" i="1"/>
  <c r="F500" i="1"/>
  <c r="D510" i="1"/>
  <c r="D511" i="1"/>
  <c r="D520" i="1"/>
  <c r="D526" i="1"/>
  <c r="G481" i="1"/>
  <c r="G489" i="1"/>
  <c r="D149" i="1" l="1"/>
  <c r="D67" i="1"/>
  <c r="D188" i="1"/>
  <c r="D103" i="1"/>
  <c r="D85" i="1"/>
  <c r="D121" i="1"/>
  <c r="D167" i="1"/>
  <c r="D179" i="1"/>
  <c r="D93" i="1"/>
  <c r="D77" i="1"/>
  <c r="D508" i="1"/>
  <c r="D157" i="1"/>
  <c r="D131" i="1"/>
  <c r="D343" i="1"/>
  <c r="G327" i="1"/>
  <c r="E327" i="1"/>
  <c r="D113" i="1"/>
  <c r="F480" i="1"/>
  <c r="D500" i="1"/>
  <c r="D529" i="1"/>
  <c r="E319" i="1"/>
  <c r="D319" i="1" s="1"/>
  <c r="D335" i="1"/>
  <c r="D489" i="1"/>
  <c r="E480" i="1"/>
  <c r="D515" i="1"/>
  <c r="D16" i="1"/>
  <c r="D481" i="1"/>
  <c r="D534" i="1"/>
  <c r="G480" i="1"/>
  <c r="D327" i="1" l="1"/>
  <c r="D480" i="1"/>
</calcChain>
</file>

<file path=xl/sharedStrings.xml><?xml version="1.0" encoding="utf-8"?>
<sst xmlns="http://schemas.openxmlformats.org/spreadsheetml/2006/main" count="733" uniqueCount="169">
  <si>
    <t>PATVIRTINTA</t>
  </si>
  <si>
    <t>Panevėžio rajono savivaldybės tarybos</t>
  </si>
  <si>
    <t>3 priedas</t>
  </si>
  <si>
    <t>PANEVĖŽIO RAJONO SAVIVALDYBĖS 2021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</si>
  <si>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</si>
  <si>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</si>
  <si>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</si>
  <si>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</si>
  <si>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</si>
  <si>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</si>
  <si>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</si>
  <si>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</si>
  <si>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</si>
  <si>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</si>
  <si>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</si>
  <si>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</si>
  <si>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</si>
  <si>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</si>
  <si>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</si>
  <si>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</si>
  <si>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</si>
  <si>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</si>
  <si>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Vyriausybės rezervo lėšos</t>
  </si>
  <si>
    <t>skolintos lėšos</t>
  </si>
  <si>
    <t>įstaigos pajamų lėšos</t>
  </si>
  <si>
    <t>02</t>
  </si>
  <si>
    <t xml:space="preserve">ES finansinės paramos lėšos (NVŠ) 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</si>
  <si>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</si>
  <si>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</si>
  <si>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</si>
  <si>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</si>
  <si>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</si>
  <si>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</si>
  <si>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</si>
  <si>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</si>
  <si>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</si>
  <si>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</si>
  <si>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</si>
  <si>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</si>
  <si>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</si>
  <si>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</si>
  <si>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</si>
  <si>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</si>
  <si>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</si>
  <si>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</si>
  <si>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</si>
  <si>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</si>
  <si>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</si>
  <si>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</si>
  <si>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</si>
  <si>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</si>
  <si>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</si>
  <si>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</si>
  <si>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</si>
  <si>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</si>
  <si>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</si>
  <si>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</si>
  <si>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</si>
  <si>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</si>
  <si>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</si>
  <si>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</si>
  <si>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</si>
  <si>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</si>
  <si>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</si>
  <si>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</si>
  <si>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</si>
  <si>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</si>
  <si>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</si>
  <si>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valstybės biudžeto lėšos, skirtos COVID-19 padariniams likviduoti</t>
  </si>
  <si>
    <t>17.</t>
  </si>
  <si>
    <t>Naujamiesčio gimnazija, iš viso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</si>
  <si>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</si>
  <si>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</si>
  <si>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</si>
  <si>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</si>
  <si>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</si>
  <si>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</si>
  <si>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</si>
  <si>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</si>
  <si>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</si>
  <si>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</si>
  <si>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</si>
  <si>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</si>
  <si>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</si>
  <si>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</si>
  <si>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Miežiškių pagrindinė mokykla, iš viso</t>
  </si>
  <si>
    <t>25.</t>
  </si>
  <si>
    <t>Paliūniškio pagrindinė mokykla, iš viso</t>
  </si>
  <si>
    <t>26.</t>
  </si>
  <si>
    <t>Upytės Antano Belazaro pagrindinė mokykla, iš viso</t>
  </si>
  <si>
    <t>27.</t>
  </si>
  <si>
    <t>Vadoklių pagrindinė mokykla, iš viso</t>
  </si>
  <si>
    <t>28.</t>
  </si>
  <si>
    <t>Bernatonių mokykla-darželis, iš viso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</si>
  <si>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</si>
  <si>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</si>
  <si>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</si>
  <si>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</si>
  <si>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</si>
  <si>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</si>
  <si>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</si>
  <si>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</si>
  <si>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</si>
  <si>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</si>
  <si>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</si>
  <si>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</si>
  <si>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</si>
  <si>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</si>
  <si>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</si>
  <si>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</si>
  <si>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</si>
  <si>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</si>
  <si>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</si>
  <si>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</si>
  <si>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</si>
  <si>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</si>
  <si>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</si>
  <si>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</si>
  <si>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</si>
  <si>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</si>
  <si>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</si>
  <si>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</si>
  <si>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</si>
  <si>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</si>
  <si>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</si>
  <si>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</si>
  <si>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</si>
  <si>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</si>
  <si>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</si>
  <si>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</si>
  <si>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</si>
  <si>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</si>
  <si>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</si>
  <si>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</si>
  <si>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</si>
  <si>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</si>
  <si>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</si>
  <si>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</si>
  <si>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51.</t>
  </si>
  <si>
    <t>Vadoklių kultūros centras, iš viso</t>
  </si>
  <si>
    <t>52.</t>
  </si>
  <si>
    <t>Rajono socialinių paslaugų centras, iš viso</t>
  </si>
  <si>
    <t>53.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</si>
  <si>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</si>
  <si>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</si>
  <si>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</si>
  <si>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</si>
  <si>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 xml:space="preserve">ES finansinės paramos lėšos(NVŠ) 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</si>
  <si>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</si>
  <si>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</si>
  <si>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</si>
  <si>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</si>
  <si>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</si>
  <si>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</si>
  <si>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</si>
  <si>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</si>
  <si>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</si>
  <si>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</si>
  <si>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</si>
  <si>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Biudžeto pajamų mažėjimui kompensuoti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</si>
  <si>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</si>
  <si>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</si>
  <si>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</si>
  <si>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</si>
  <si>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</si>
  <si>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</si>
  <si>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</si>
  <si>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2021 m. rugsėjo 30 d. sprendimu Nr. T-</t>
  </si>
  <si>
    <t>Viešųjų investicijų plėtros agentūros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</si>
</sst>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1" fillId="2" borderId="0" xfId="1" applyFill="1"/>
    <xf numFmtId="0" fontId="9" fillId="2" borderId="2" xfId="1" applyFont="1" applyFill="1" applyBorder="1" applyAlignment="1">
      <alignment horizontal="right"/>
    </xf>
    <xf numFmtId="49" fontId="10" fillId="2" borderId="2" xfId="1" applyNumberFormat="1" applyFont="1" applyFill="1" applyBorder="1" applyAlignment="1">
      <alignment horizontal="center"/>
    </xf>
    <xf numFmtId="164" fontId="9" fillId="2" borderId="2" xfId="1" applyNumberFormat="1" applyFont="1" applyFill="1" applyBorder="1"/>
    <xf numFmtId="49" fontId="7" fillId="2" borderId="2" xfId="1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/>
    </xf>
    <xf numFmtId="164" fontId="11" fillId="2" borderId="2" xfId="1" applyNumberFormat="1" applyFont="1" applyFill="1" applyBorder="1"/>
    <xf numFmtId="1" fontId="9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1" fontId="7" fillId="2" borderId="2" xfId="1" applyNumberFormat="1" applyFont="1" applyFill="1" applyBorder="1" applyAlignment="1">
      <alignment vertical="center"/>
    </xf>
    <xf numFmtId="1" fontId="13" fillId="2" borderId="2" xfId="3" applyNumberFormat="1" applyFont="1" applyFill="1" applyBorder="1" applyAlignment="1" applyProtection="1">
      <alignment vertical="center"/>
    </xf>
    <xf numFmtId="164" fontId="13" fillId="2" borderId="2" xfId="3" applyNumberFormat="1" applyFont="1" applyFill="1" applyBorder="1" applyAlignment="1" applyProtection="1">
      <alignment vertical="center"/>
    </xf>
    <xf numFmtId="164" fontId="14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164" fontId="10" fillId="2" borderId="2" xfId="1" applyNumberFormat="1" applyFont="1" applyFill="1" applyBorder="1"/>
    <xf numFmtId="1" fontId="10" fillId="2" borderId="2" xfId="1" applyNumberFormat="1" applyFont="1" applyFill="1" applyBorder="1"/>
    <xf numFmtId="49" fontId="10" fillId="2" borderId="3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right"/>
    </xf>
    <xf numFmtId="164" fontId="9" fillId="2" borderId="3" xfId="1" applyNumberFormat="1" applyFont="1" applyFill="1" applyBorder="1"/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vertical="center"/>
    </xf>
    <xf numFmtId="0" fontId="9" fillId="2" borderId="6" xfId="1" applyFont="1" applyFill="1" applyBorder="1" applyAlignment="1">
      <alignment horizontal="right"/>
    </xf>
    <xf numFmtId="164" fontId="9" fillId="2" borderId="2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/>
    </xf>
    <xf numFmtId="0" fontId="9" fillId="2" borderId="5" xfId="1" applyFont="1" applyFill="1" applyBorder="1" applyAlignment="1">
      <alignment horizontal="right"/>
    </xf>
    <xf numFmtId="164" fontId="9" fillId="0" borderId="2" xfId="1" applyNumberFormat="1" applyFont="1" applyBorder="1"/>
    <xf numFmtId="0" fontId="9" fillId="2" borderId="2" xfId="1" applyFont="1" applyFill="1" applyBorder="1" applyAlignment="1">
      <alignment horizontal="right" vertical="center"/>
    </xf>
    <xf numFmtId="1" fontId="9" fillId="0" borderId="2" xfId="1" applyNumberFormat="1" applyFont="1" applyBorder="1"/>
    <xf numFmtId="164" fontId="16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0" fontId="9" fillId="2" borderId="0" xfId="1" applyFont="1" applyFill="1" applyBorder="1" applyAlignment="1">
      <alignment horizontal="right"/>
    </xf>
    <xf numFmtId="164" fontId="9" fillId="2" borderId="6" xfId="1" applyNumberFormat="1" applyFont="1" applyFill="1" applyBorder="1"/>
    <xf numFmtId="49" fontId="10" fillId="2" borderId="9" xfId="1" applyNumberFormat="1" applyFont="1" applyFill="1" applyBorder="1" applyAlignment="1">
      <alignment horizontal="center"/>
    </xf>
    <xf numFmtId="164" fontId="17" fillId="2" borderId="2" xfId="2" applyNumberFormat="1" applyFont="1" applyFill="1" applyBorder="1" applyAlignment="1" applyProtection="1">
      <alignment horizontal="right" vertical="center"/>
    </xf>
    <xf numFmtId="49" fontId="17" fillId="2" borderId="10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/>
    </xf>
    <xf numFmtId="49" fontId="10" fillId="2" borderId="20" xfId="1" applyNumberFormat="1" applyFont="1" applyFill="1" applyBorder="1" applyAlignment="1">
      <alignment vertical="center"/>
    </xf>
    <xf numFmtId="49" fontId="10" fillId="2" borderId="21" xfId="1" applyNumberFormat="1" applyFont="1" applyFill="1" applyBorder="1" applyAlignment="1">
      <alignment vertical="center"/>
    </xf>
    <xf numFmtId="49" fontId="17" fillId="2" borderId="9" xfId="2" applyNumberFormat="1" applyFont="1" applyFill="1" applyBorder="1" applyAlignment="1" applyProtection="1">
      <alignment horizontal="center" vertical="center"/>
    </xf>
    <xf numFmtId="0" fontId="17" fillId="2" borderId="9" xfId="2" applyNumberFormat="1" applyFont="1" applyFill="1" applyBorder="1" applyAlignment="1" applyProtection="1">
      <alignment horizontal="center" vertical="center" wrapText="1"/>
    </xf>
    <xf numFmtId="164" fontId="17" fillId="2" borderId="2" xfId="1" applyNumberFormat="1" applyFont="1" applyFill="1" applyBorder="1"/>
    <xf numFmtId="164" fontId="17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9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/>
    </xf>
    <xf numFmtId="0" fontId="9" fillId="2" borderId="21" xfId="1" applyFont="1" applyFill="1" applyBorder="1" applyAlignment="1">
      <alignment horizontal="right"/>
    </xf>
    <xf numFmtId="0" fontId="9" fillId="2" borderId="22" xfId="1" applyFont="1" applyFill="1" applyBorder="1" applyAlignment="1">
      <alignment horizontal="right"/>
    </xf>
    <xf numFmtId="0" fontId="9" fillId="2" borderId="21" xfId="1" applyFont="1" applyFill="1" applyBorder="1" applyAlignment="1">
      <alignment horizontal="left"/>
    </xf>
    <xf numFmtId="164" fontId="17" fillId="2" borderId="6" xfId="1" applyNumberFormat="1" applyFont="1" applyFill="1" applyBorder="1"/>
    <xf numFmtId="0" fontId="17" fillId="2" borderId="20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right"/>
    </xf>
    <xf numFmtId="164" fontId="7" fillId="5" borderId="2" xfId="1" applyNumberFormat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/>
    </xf>
    <xf numFmtId="0" fontId="17" fillId="2" borderId="22" xfId="2" applyNumberFormat="1" applyFont="1" applyFill="1" applyBorder="1" applyAlignment="1" applyProtection="1">
      <alignment horizontal="center" vertical="center" wrapText="1"/>
    </xf>
    <xf numFmtId="49" fontId="17" fillId="2" borderId="17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7" fillId="2" borderId="20" xfId="2" applyNumberFormat="1" applyFont="1" applyFill="1" applyBorder="1" applyAlignment="1" applyProtection="1">
      <alignment horizontal="center" vertical="center"/>
    </xf>
    <xf numFmtId="0" fontId="9" fillId="2" borderId="20" xfId="1" applyFont="1" applyFill="1" applyBorder="1" applyAlignment="1">
      <alignment horizontal="left"/>
    </xf>
    <xf numFmtId="49" fontId="7" fillId="5" borderId="2" xfId="1" applyNumberFormat="1" applyFont="1" applyFill="1" applyBorder="1" applyAlignment="1">
      <alignment horizontal="right" vertical="center"/>
    </xf>
    <xf numFmtId="0" fontId="9" fillId="2" borderId="9" xfId="1" applyFont="1" applyFill="1" applyBorder="1" applyAlignment="1">
      <alignment horizontal="right"/>
    </xf>
    <xf numFmtId="0" fontId="17" fillId="2" borderId="21" xfId="2" applyNumberFormat="1" applyFont="1" applyFill="1" applyBorder="1" applyAlignment="1" applyProtection="1">
      <alignment horizontal="center" vertical="center" wrapText="1"/>
    </xf>
    <xf numFmtId="0" fontId="7" fillId="5" borderId="23" xfId="1" applyFont="1" applyFill="1" applyBorder="1" applyAlignment="1">
      <alignment vertical="center"/>
    </xf>
    <xf numFmtId="0" fontId="17" fillId="2" borderId="17" xfId="2" applyNumberFormat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>
      <alignment horizontal="left"/>
    </xf>
    <xf numFmtId="0" fontId="17" fillId="2" borderId="25" xfId="2" applyNumberFormat="1" applyFont="1" applyFill="1" applyBorder="1" applyAlignment="1" applyProtection="1">
      <alignment horizontal="center" vertical="center" wrapText="1"/>
    </xf>
    <xf numFmtId="0" fontId="9" fillId="2" borderId="25" xfId="1" applyFont="1" applyFill="1" applyBorder="1" applyAlignment="1">
      <alignment horizontal="right"/>
    </xf>
    <xf numFmtId="0" fontId="9" fillId="2" borderId="26" xfId="1" applyFont="1" applyFill="1" applyBorder="1" applyAlignment="1">
      <alignment horizontal="right"/>
    </xf>
    <xf numFmtId="0" fontId="9" fillId="2" borderId="27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/>
    </xf>
    <xf numFmtId="49" fontId="5" fillId="2" borderId="4" xfId="1" applyNumberFormat="1" applyFont="1" applyFill="1" applyBorder="1" applyAlignment="1">
      <alignment horizontal="center"/>
    </xf>
    <xf numFmtId="49" fontId="5" fillId="2" borderId="5" xfId="1" applyNumberFormat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5" fillId="2" borderId="5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3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18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49" fontId="10" fillId="2" borderId="24" xfId="1" applyNumberFormat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top" wrapText="1"/>
    </xf>
    <xf numFmtId="0" fontId="7" fillId="2" borderId="29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top" wrapText="1"/>
    </xf>
    <xf numFmtId="0" fontId="4" fillId="2" borderId="18" xfId="1" applyFont="1" applyFill="1" applyBorder="1" applyAlignment="1">
      <alignment horizontal="center" vertical="top" wrapText="1"/>
    </xf>
    <xf numFmtId="0" fontId="4" fillId="2" borderId="16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2"/>
  <sheetViews>
    <sheetView tabSelected="1" topLeftCell="A507" workbookViewId="0">
      <selection activeCell="B518" sqref="B518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9.85546875" style="2" customWidth="1"/>
    <col min="5" max="5" width="9" style="2" customWidth="1"/>
    <col min="6" max="6" width="11" style="2" customWidth="1"/>
    <col min="7" max="7" width="8.5703125" style="2" customWidth="1"/>
    <col min="8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167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3"/>
      <c r="E5" s="1"/>
      <c r="F5" s="1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15.75" x14ac:dyDescent="0.25">
      <c r="A7" s="123" t="s">
        <v>3</v>
      </c>
      <c r="B7" s="123"/>
      <c r="C7" s="123"/>
      <c r="D7" s="123"/>
      <c r="E7" s="123"/>
      <c r="F7" s="123"/>
      <c r="G7" s="123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24" t="s">
        <v>4</v>
      </c>
      <c r="G9" s="124"/>
    </row>
    <row r="10" spans="1:7" ht="12.75" customHeight="1" x14ac:dyDescent="0.25">
      <c r="A10" s="125" t="s">
        <v>5</v>
      </c>
      <c r="B10" s="127" t="s">
        <v>6</v>
      </c>
      <c r="C10" s="125" t="s">
        <v>7</v>
      </c>
      <c r="D10" s="127" t="s">
        <v>8</v>
      </c>
      <c r="E10" s="127" t="s">
        <v>9</v>
      </c>
      <c r="F10" s="127"/>
      <c r="G10" s="127"/>
    </row>
    <row r="11" spans="1:7" x14ac:dyDescent="0.25">
      <c r="A11" s="125"/>
      <c r="B11" s="127"/>
      <c r="C11" s="125"/>
      <c r="D11" s="127"/>
      <c r="E11" s="127" t="s">
        <v>10</v>
      </c>
      <c r="F11" s="127"/>
      <c r="G11" s="127" t="s">
        <v>11</v>
      </c>
    </row>
    <row r="12" spans="1:7" ht="25.5" x14ac:dyDescent="0.25">
      <c r="A12" s="126"/>
      <c r="B12" s="127"/>
      <c r="C12" s="125"/>
      <c r="D12" s="127"/>
      <c r="E12" s="4" t="s">
        <v>12</v>
      </c>
      <c r="F12" s="5" t="s">
        <v>13</v>
      </c>
      <c r="G12" s="127"/>
    </row>
    <row r="13" spans="1:7" s="6" customFormat="1" ht="18" customHeight="1" x14ac:dyDescent="0.25">
      <c r="A13" s="128" t="s">
        <v>14</v>
      </c>
      <c r="B13" s="53" t="s">
        <v>15</v>
      </c>
      <c r="C13" s="54"/>
      <c r="D13" s="55">
        <f t="shared" ref="D13:D105" si="0">SUM(G13+E13)</f>
        <v>109.1</v>
      </c>
      <c r="E13" s="55">
        <f>SUM(E15:E15)</f>
        <v>109.1</v>
      </c>
      <c r="F13" s="55">
        <f>SUM(F15:F15)</f>
        <v>103</v>
      </c>
      <c r="G13" s="55">
        <f>SUM(G15:G15)</f>
        <v>0</v>
      </c>
    </row>
    <row r="14" spans="1:7" s="6" customFormat="1" ht="15" customHeight="1" x14ac:dyDescent="0.25">
      <c r="A14" s="129"/>
      <c r="B14" s="46" t="s">
        <v>155</v>
      </c>
      <c r="C14" s="45" t="s">
        <v>17</v>
      </c>
      <c r="D14" s="44">
        <f>SUM(D15)</f>
        <v>109.1</v>
      </c>
      <c r="E14" s="44">
        <f>SUM(E15)</f>
        <v>109.1</v>
      </c>
      <c r="F14" s="44">
        <f>SUM(F15)</f>
        <v>103</v>
      </c>
      <c r="G14" s="44">
        <f>SUM(G15)</f>
        <v>0</v>
      </c>
    </row>
    <row r="15" spans="1:7" s="6" customFormat="1" ht="12.75" customHeight="1" x14ac:dyDescent="0.25">
      <c r="A15" s="130"/>
      <c r="B15" s="41" t="s">
        <v>16</v>
      </c>
      <c r="C15" s="43"/>
      <c r="D15" s="42">
        <f t="shared" si="0"/>
        <v>109.1</v>
      </c>
      <c r="E15" s="9">
        <v>109.1</v>
      </c>
      <c r="F15" s="9">
        <v>103</v>
      </c>
      <c r="G15" s="9"/>
    </row>
    <row r="16" spans="1:7" ht="18" customHeight="1" x14ac:dyDescent="0.25">
      <c r="A16" s="109" t="s">
        <v>18</v>
      </c>
      <c r="B16" s="56" t="s">
        <v>19</v>
      </c>
      <c r="C16" s="57"/>
      <c r="D16" s="58">
        <f t="shared" si="0"/>
        <v>21711.8</v>
      </c>
      <c r="E16" s="58">
        <f>SUM(E61+E56+E49+E43+E37+E32+E25+E17)</f>
        <v>14389.4</v>
      </c>
      <c r="F16" s="58">
        <f>SUM(F61+F56+F49+F43+F37+F32+F25+F17)</f>
        <v>4948.3</v>
      </c>
      <c r="G16" s="58">
        <f>SUM(G61+G56+G49+G43+G37+G32+G25+G17)</f>
        <v>7322.4</v>
      </c>
    </row>
    <row r="17" spans="1:7" ht="15" customHeight="1" x14ac:dyDescent="0.25">
      <c r="A17" s="107"/>
      <c r="B17" s="46" t="s">
        <v>155</v>
      </c>
      <c r="C17" s="45" t="s">
        <v>17</v>
      </c>
      <c r="D17" s="44">
        <f t="shared" ref="D17:F17" si="1">SUM(D18:D24)</f>
        <v>7512.3</v>
      </c>
      <c r="E17" s="44">
        <f t="shared" si="1"/>
        <v>6099</v>
      </c>
      <c r="F17" s="44">
        <f t="shared" si="1"/>
        <v>4369.7</v>
      </c>
      <c r="G17" s="44">
        <f>SUM(G18:G24)</f>
        <v>1413.3000000000002</v>
      </c>
    </row>
    <row r="18" spans="1:7" ht="12.75" customHeight="1" x14ac:dyDescent="0.25">
      <c r="A18" s="106"/>
      <c r="B18" s="59" t="s">
        <v>20</v>
      </c>
      <c r="C18" s="47"/>
      <c r="D18" s="42">
        <f t="shared" si="0"/>
        <v>73.400000000000006</v>
      </c>
      <c r="E18" s="9">
        <v>46.3</v>
      </c>
      <c r="F18" s="9"/>
      <c r="G18" s="9">
        <v>27.1</v>
      </c>
    </row>
    <row r="19" spans="1:7" ht="12.75" customHeight="1" x14ac:dyDescent="0.25">
      <c r="A19" s="106"/>
      <c r="B19" s="60" t="s">
        <v>21</v>
      </c>
      <c r="C19" s="48"/>
      <c r="D19" s="42">
        <f t="shared" si="0"/>
        <v>1622.3</v>
      </c>
      <c r="E19" s="9">
        <v>1622.3</v>
      </c>
      <c r="F19" s="9">
        <v>841.8</v>
      </c>
      <c r="G19" s="9"/>
    </row>
    <row r="20" spans="1:7" ht="12.75" customHeight="1" x14ac:dyDescent="0.25">
      <c r="A20" s="106"/>
      <c r="B20" s="60" t="s">
        <v>22</v>
      </c>
      <c r="C20" s="48"/>
      <c r="D20" s="42">
        <f t="shared" si="0"/>
        <v>42.7</v>
      </c>
      <c r="E20" s="9">
        <v>42.7</v>
      </c>
      <c r="F20" s="9"/>
      <c r="G20" s="9"/>
    </row>
    <row r="21" spans="1:7" ht="12.75" customHeight="1" x14ac:dyDescent="0.25">
      <c r="A21" s="106"/>
      <c r="B21" s="60" t="s">
        <v>159</v>
      </c>
      <c r="C21" s="48"/>
      <c r="D21" s="42">
        <f t="shared" si="0"/>
        <v>923.9</v>
      </c>
      <c r="E21" s="9"/>
      <c r="F21" s="9"/>
      <c r="G21" s="9">
        <v>923.9</v>
      </c>
    </row>
    <row r="22" spans="1:7" ht="12.75" customHeight="1" x14ac:dyDescent="0.25">
      <c r="A22" s="106"/>
      <c r="B22" s="60" t="s">
        <v>23</v>
      </c>
      <c r="C22" s="48"/>
      <c r="D22" s="42">
        <f t="shared" si="0"/>
        <v>112.2</v>
      </c>
      <c r="E22" s="9"/>
      <c r="F22" s="9"/>
      <c r="G22" s="9">
        <v>112.2</v>
      </c>
    </row>
    <row r="23" spans="1:7" ht="12.95" customHeight="1" x14ac:dyDescent="0.25">
      <c r="A23" s="106"/>
      <c r="B23" s="60" t="s">
        <v>16</v>
      </c>
      <c r="C23" s="48"/>
      <c r="D23" s="42">
        <f t="shared" si="0"/>
        <v>4705.3</v>
      </c>
      <c r="E23" s="9">
        <v>4355.2</v>
      </c>
      <c r="F23" s="9">
        <v>3527.9</v>
      </c>
      <c r="G23" s="9">
        <v>350.1</v>
      </c>
    </row>
    <row r="24" spans="1:7" ht="12.95" customHeight="1" x14ac:dyDescent="0.25">
      <c r="A24" s="106"/>
      <c r="B24" s="61" t="s">
        <v>24</v>
      </c>
      <c r="C24" s="48"/>
      <c r="D24" s="42">
        <f t="shared" si="0"/>
        <v>32.5</v>
      </c>
      <c r="E24" s="9">
        <v>32.5</v>
      </c>
      <c r="F24" s="9"/>
      <c r="G24" s="9"/>
    </row>
    <row r="25" spans="1:7" ht="30.75" customHeight="1" x14ac:dyDescent="0.25">
      <c r="A25" s="105"/>
      <c r="B25" s="50" t="s">
        <v>146</v>
      </c>
      <c r="C25" s="49" t="s">
        <v>25</v>
      </c>
      <c r="D25" s="52">
        <f t="shared" ref="D25:F25" si="2">SUM(D26:D31)</f>
        <v>611.90000000000009</v>
      </c>
      <c r="E25" s="52">
        <f t="shared" si="2"/>
        <v>550.20000000000005</v>
      </c>
      <c r="F25" s="52">
        <f t="shared" si="2"/>
        <v>8.5</v>
      </c>
      <c r="G25" s="52">
        <f>SUM(G26:G31)</f>
        <v>61.699999999999996</v>
      </c>
    </row>
    <row r="26" spans="1:7" ht="12.95" customHeight="1" x14ac:dyDescent="0.25">
      <c r="A26" s="106"/>
      <c r="B26" s="59" t="s">
        <v>20</v>
      </c>
      <c r="C26" s="131"/>
      <c r="D26" s="42">
        <f t="shared" si="0"/>
        <v>44.4</v>
      </c>
      <c r="E26" s="9">
        <v>7.4</v>
      </c>
      <c r="F26" s="12">
        <v>4.0999999999999996</v>
      </c>
      <c r="G26" s="9">
        <v>37</v>
      </c>
    </row>
    <row r="27" spans="1:7" ht="12.95" customHeight="1" x14ac:dyDescent="0.25">
      <c r="A27" s="106"/>
      <c r="B27" s="60" t="s">
        <v>26</v>
      </c>
      <c r="C27" s="131"/>
      <c r="D27" s="42">
        <f t="shared" si="0"/>
        <v>4.7</v>
      </c>
      <c r="E27" s="9">
        <v>4.7</v>
      </c>
      <c r="F27" s="9"/>
      <c r="G27" s="9"/>
    </row>
    <row r="28" spans="1:7" ht="12.95" customHeight="1" x14ac:dyDescent="0.25">
      <c r="A28" s="106"/>
      <c r="B28" s="60" t="s">
        <v>27</v>
      </c>
      <c r="C28" s="131"/>
      <c r="D28" s="42">
        <f t="shared" si="0"/>
        <v>146.30000000000001</v>
      </c>
      <c r="E28" s="9">
        <v>146.30000000000001</v>
      </c>
      <c r="F28" s="9">
        <v>4.4000000000000004</v>
      </c>
      <c r="G28" s="9"/>
    </row>
    <row r="29" spans="1:7" ht="12.95" customHeight="1" x14ac:dyDescent="0.25">
      <c r="A29" s="106"/>
      <c r="B29" s="60" t="s">
        <v>28</v>
      </c>
      <c r="C29" s="131"/>
      <c r="D29" s="42">
        <f t="shared" si="0"/>
        <v>151.4</v>
      </c>
      <c r="E29" s="9">
        <v>151.4</v>
      </c>
      <c r="F29" s="9"/>
      <c r="G29" s="9"/>
    </row>
    <row r="30" spans="1:7" ht="12.95" customHeight="1" x14ac:dyDescent="0.25">
      <c r="A30" s="106"/>
      <c r="B30" s="60" t="s">
        <v>29</v>
      </c>
      <c r="C30" s="131"/>
      <c r="D30" s="42">
        <f t="shared" si="0"/>
        <v>3.3</v>
      </c>
      <c r="E30" s="9"/>
      <c r="F30" s="9"/>
      <c r="G30" s="9">
        <v>3.3</v>
      </c>
    </row>
    <row r="31" spans="1:7" ht="12.95" customHeight="1" x14ac:dyDescent="0.25">
      <c r="A31" s="106"/>
      <c r="B31" s="61" t="s">
        <v>16</v>
      </c>
      <c r="C31" s="131"/>
      <c r="D31" s="42">
        <f t="shared" si="0"/>
        <v>261.8</v>
      </c>
      <c r="E31" s="9">
        <v>240.4</v>
      </c>
      <c r="F31" s="9"/>
      <c r="G31" s="9">
        <v>21.4</v>
      </c>
    </row>
    <row r="32" spans="1:7" ht="15" customHeight="1" x14ac:dyDescent="0.25">
      <c r="A32" s="105"/>
      <c r="B32" s="46" t="s">
        <v>148</v>
      </c>
      <c r="C32" s="49" t="s">
        <v>30</v>
      </c>
      <c r="D32" s="63">
        <f t="shared" ref="D32:F32" si="3">SUM(D33:D36)</f>
        <v>1479.3</v>
      </c>
      <c r="E32" s="51">
        <f t="shared" si="3"/>
        <v>462.4</v>
      </c>
      <c r="F32" s="51">
        <f t="shared" si="3"/>
        <v>112.7</v>
      </c>
      <c r="G32" s="51">
        <f>SUM(G33:G36)</f>
        <v>1016.9</v>
      </c>
    </row>
    <row r="33" spans="1:7" ht="12.95" customHeight="1" x14ac:dyDescent="0.25">
      <c r="A33" s="106"/>
      <c r="B33" s="59" t="s">
        <v>20</v>
      </c>
      <c r="C33" s="103"/>
      <c r="D33" s="9">
        <f t="shared" si="0"/>
        <v>187.4</v>
      </c>
      <c r="E33" s="9">
        <v>25.5</v>
      </c>
      <c r="F33" s="9">
        <v>11.4</v>
      </c>
      <c r="G33" s="9">
        <v>161.9</v>
      </c>
    </row>
    <row r="34" spans="1:7" ht="12.95" customHeight="1" x14ac:dyDescent="0.25">
      <c r="A34" s="106"/>
      <c r="B34" s="60" t="s">
        <v>29</v>
      </c>
      <c r="C34" s="103"/>
      <c r="D34" s="9">
        <f t="shared" si="0"/>
        <v>10</v>
      </c>
      <c r="E34" s="9"/>
      <c r="F34" s="9"/>
      <c r="G34" s="9">
        <v>10</v>
      </c>
    </row>
    <row r="35" spans="1:7" ht="12.95" customHeight="1" x14ac:dyDescent="0.25">
      <c r="A35" s="106"/>
      <c r="B35" s="60" t="s">
        <v>23</v>
      </c>
      <c r="C35" s="103"/>
      <c r="D35" s="9">
        <f t="shared" si="0"/>
        <v>348</v>
      </c>
      <c r="E35" s="9"/>
      <c r="F35" s="9"/>
      <c r="G35" s="9">
        <v>348</v>
      </c>
    </row>
    <row r="36" spans="1:7" ht="12.95" customHeight="1" x14ac:dyDescent="0.25">
      <c r="A36" s="106"/>
      <c r="B36" s="61" t="s">
        <v>16</v>
      </c>
      <c r="C36" s="103"/>
      <c r="D36" s="9">
        <f t="shared" si="0"/>
        <v>933.9</v>
      </c>
      <c r="E36" s="9">
        <v>436.9</v>
      </c>
      <c r="F36" s="9">
        <v>101.3</v>
      </c>
      <c r="G36" s="9">
        <v>497</v>
      </c>
    </row>
    <row r="37" spans="1:7" ht="27" x14ac:dyDescent="0.25">
      <c r="A37" s="106"/>
      <c r="B37" s="50" t="s">
        <v>161</v>
      </c>
      <c r="C37" s="45" t="s">
        <v>31</v>
      </c>
      <c r="D37" s="52">
        <f t="shared" ref="D37:F37" si="4">SUM(D38:D42)</f>
        <v>4122.2</v>
      </c>
      <c r="E37" s="52">
        <f t="shared" si="4"/>
        <v>1466.5</v>
      </c>
      <c r="F37" s="52">
        <f t="shared" si="4"/>
        <v>126.39999999999999</v>
      </c>
      <c r="G37" s="52">
        <f>SUM(G38:G42)</f>
        <v>2655.7</v>
      </c>
    </row>
    <row r="38" spans="1:7" ht="12.95" customHeight="1" x14ac:dyDescent="0.25">
      <c r="A38" s="106"/>
      <c r="B38" s="59" t="s">
        <v>20</v>
      </c>
      <c r="C38" s="102"/>
      <c r="D38" s="9">
        <f t="shared" si="0"/>
        <v>215.7</v>
      </c>
      <c r="E38" s="9"/>
      <c r="F38" s="9"/>
      <c r="G38" s="9">
        <v>215.7</v>
      </c>
    </row>
    <row r="39" spans="1:7" ht="12.95" customHeight="1" x14ac:dyDescent="0.25">
      <c r="A39" s="106"/>
      <c r="B39" s="60" t="s">
        <v>32</v>
      </c>
      <c r="C39" s="103"/>
      <c r="D39" s="9">
        <f t="shared" si="0"/>
        <v>2469.3000000000002</v>
      </c>
      <c r="E39" s="9">
        <v>1035</v>
      </c>
      <c r="F39" s="9"/>
      <c r="G39" s="9">
        <v>1434.3</v>
      </c>
    </row>
    <row r="40" spans="1:7" ht="12.95" customHeight="1" x14ac:dyDescent="0.25">
      <c r="A40" s="106"/>
      <c r="B40" s="62" t="s">
        <v>21</v>
      </c>
      <c r="C40" s="103"/>
      <c r="D40" s="9">
        <f t="shared" si="0"/>
        <v>29.1</v>
      </c>
      <c r="E40" s="9">
        <v>29.1</v>
      </c>
      <c r="F40" s="9">
        <v>22.3</v>
      </c>
      <c r="G40" s="9"/>
    </row>
    <row r="41" spans="1:7" ht="12.95" customHeight="1" x14ac:dyDescent="0.25">
      <c r="A41" s="106"/>
      <c r="B41" s="60" t="s">
        <v>29</v>
      </c>
      <c r="C41" s="103"/>
      <c r="D41" s="9">
        <f t="shared" si="0"/>
        <v>38.1</v>
      </c>
      <c r="E41" s="9"/>
      <c r="F41" s="9"/>
      <c r="G41" s="9">
        <v>38.1</v>
      </c>
    </row>
    <row r="42" spans="1:7" ht="12.95" customHeight="1" x14ac:dyDescent="0.25">
      <c r="A42" s="106"/>
      <c r="B42" s="61" t="s">
        <v>16</v>
      </c>
      <c r="C42" s="103"/>
      <c r="D42" s="9">
        <f t="shared" si="0"/>
        <v>1370</v>
      </c>
      <c r="E42" s="9">
        <v>402.4</v>
      </c>
      <c r="F42" s="9">
        <v>104.1</v>
      </c>
      <c r="G42" s="9">
        <v>967.6</v>
      </c>
    </row>
    <row r="43" spans="1:7" ht="15" customHeight="1" x14ac:dyDescent="0.25">
      <c r="A43" s="106"/>
      <c r="B43" s="50" t="s">
        <v>150</v>
      </c>
      <c r="C43" s="45" t="s">
        <v>33</v>
      </c>
      <c r="D43" s="52">
        <f t="shared" ref="D43" si="5">SUM(D44:D48)</f>
        <v>4367.3</v>
      </c>
      <c r="E43" s="52">
        <f t="shared" ref="E43" si="6">SUM(E44:E48)</f>
        <v>4204.7</v>
      </c>
      <c r="F43" s="52">
        <f t="shared" ref="F43" si="7">SUM(F44:F48)</f>
        <v>322.60000000000002</v>
      </c>
      <c r="G43" s="52">
        <f>SUM(G44:G48)</f>
        <v>162.6</v>
      </c>
    </row>
    <row r="44" spans="1:7" ht="12.95" customHeight="1" x14ac:dyDescent="0.25">
      <c r="A44" s="106"/>
      <c r="B44" s="59" t="s">
        <v>20</v>
      </c>
      <c r="C44" s="117"/>
      <c r="D44" s="42">
        <f t="shared" si="0"/>
        <v>265.3</v>
      </c>
      <c r="E44" s="9">
        <v>112.7</v>
      </c>
      <c r="F44" s="9">
        <v>100.7</v>
      </c>
      <c r="G44" s="9">
        <v>152.6</v>
      </c>
    </row>
    <row r="45" spans="1:7" ht="12.95" customHeight="1" x14ac:dyDescent="0.25">
      <c r="A45" s="106"/>
      <c r="B45" s="60" t="s">
        <v>27</v>
      </c>
      <c r="C45" s="118"/>
      <c r="D45" s="42">
        <f>SUM(G45+E45)</f>
        <v>53.4</v>
      </c>
      <c r="E45" s="9">
        <v>53.4</v>
      </c>
      <c r="F45" s="9">
        <v>7.7</v>
      </c>
      <c r="G45" s="9"/>
    </row>
    <row r="46" spans="1:7" ht="12.95" customHeight="1" x14ac:dyDescent="0.25">
      <c r="A46" s="106"/>
      <c r="B46" s="62" t="s">
        <v>21</v>
      </c>
      <c r="C46" s="118"/>
      <c r="D46" s="42">
        <f>SUM(G46+E46)</f>
        <v>1.7</v>
      </c>
      <c r="E46" s="9">
        <v>1.7</v>
      </c>
      <c r="F46" s="9"/>
      <c r="G46" s="9"/>
    </row>
    <row r="47" spans="1:7" ht="12.95" customHeight="1" x14ac:dyDescent="0.25">
      <c r="A47" s="106"/>
      <c r="B47" s="60" t="s">
        <v>16</v>
      </c>
      <c r="C47" s="118"/>
      <c r="D47" s="42">
        <f t="shared" si="0"/>
        <v>1695</v>
      </c>
      <c r="E47" s="9">
        <v>1685</v>
      </c>
      <c r="F47" s="9">
        <v>214.2</v>
      </c>
      <c r="G47" s="9">
        <v>10</v>
      </c>
    </row>
    <row r="48" spans="1:7" ht="12.95" customHeight="1" x14ac:dyDescent="0.25">
      <c r="A48" s="106"/>
      <c r="B48" s="61" t="s">
        <v>34</v>
      </c>
      <c r="C48" s="119"/>
      <c r="D48" s="42">
        <f t="shared" si="0"/>
        <v>2351.9</v>
      </c>
      <c r="E48" s="9">
        <v>2351.9</v>
      </c>
      <c r="F48" s="9"/>
      <c r="G48" s="9"/>
    </row>
    <row r="49" spans="1:7" ht="15" customHeight="1" x14ac:dyDescent="0.25">
      <c r="A49" s="106"/>
      <c r="B49" s="50" t="s">
        <v>151</v>
      </c>
      <c r="C49" s="49" t="s">
        <v>35</v>
      </c>
      <c r="D49" s="52">
        <f t="shared" ref="D49:F49" si="8">SUM(D50:D55)</f>
        <v>153.60000000000002</v>
      </c>
      <c r="E49" s="52">
        <f t="shared" si="8"/>
        <v>153.60000000000002</v>
      </c>
      <c r="F49" s="52">
        <f t="shared" si="8"/>
        <v>6.8</v>
      </c>
      <c r="G49" s="52">
        <f>SUM(G50:G55)</f>
        <v>0</v>
      </c>
    </row>
    <row r="50" spans="1:7" ht="12.95" customHeight="1" x14ac:dyDescent="0.25">
      <c r="A50" s="106"/>
      <c r="B50" s="59" t="s">
        <v>20</v>
      </c>
      <c r="C50" s="117"/>
      <c r="D50" s="42">
        <f t="shared" si="0"/>
        <v>10.5</v>
      </c>
      <c r="E50" s="9">
        <v>10.5</v>
      </c>
      <c r="F50" s="9">
        <v>3</v>
      </c>
      <c r="G50" s="9"/>
    </row>
    <row r="51" spans="1:7" ht="12.95" customHeight="1" x14ac:dyDescent="0.25">
      <c r="A51" s="106"/>
      <c r="B51" s="62" t="s">
        <v>21</v>
      </c>
      <c r="C51" s="118"/>
      <c r="D51" s="42">
        <f t="shared" si="0"/>
        <v>3.9</v>
      </c>
      <c r="E51" s="9">
        <v>3.9</v>
      </c>
      <c r="F51" s="9">
        <v>3.8</v>
      </c>
      <c r="G51" s="9"/>
    </row>
    <row r="52" spans="1:7" ht="12.95" customHeight="1" x14ac:dyDescent="0.25">
      <c r="A52" s="106"/>
      <c r="B52" s="60" t="s">
        <v>22</v>
      </c>
      <c r="C52" s="118"/>
      <c r="D52" s="42">
        <f t="shared" si="0"/>
        <v>67</v>
      </c>
      <c r="E52" s="9">
        <v>67</v>
      </c>
      <c r="F52" s="9"/>
      <c r="G52" s="9"/>
    </row>
    <row r="53" spans="1:7" ht="12.95" customHeight="1" x14ac:dyDescent="0.25">
      <c r="A53" s="106"/>
      <c r="B53" s="60" t="s">
        <v>29</v>
      </c>
      <c r="C53" s="118"/>
      <c r="D53" s="42">
        <f t="shared" si="0"/>
        <v>1</v>
      </c>
      <c r="E53" s="9">
        <v>1</v>
      </c>
      <c r="F53" s="9"/>
      <c r="G53" s="9"/>
    </row>
    <row r="54" spans="1:7" ht="12.95" customHeight="1" x14ac:dyDescent="0.25">
      <c r="A54" s="106"/>
      <c r="B54" s="60" t="s">
        <v>16</v>
      </c>
      <c r="C54" s="118"/>
      <c r="D54" s="42">
        <f t="shared" si="0"/>
        <v>45.2</v>
      </c>
      <c r="E54" s="9">
        <v>45.2</v>
      </c>
      <c r="F54" s="9"/>
      <c r="G54" s="9"/>
    </row>
    <row r="55" spans="1:7" ht="12.95" customHeight="1" x14ac:dyDescent="0.25">
      <c r="A55" s="106"/>
      <c r="B55" s="61" t="s">
        <v>36</v>
      </c>
      <c r="C55" s="119"/>
      <c r="D55" s="42">
        <f t="shared" si="0"/>
        <v>26</v>
      </c>
      <c r="E55" s="9">
        <v>26</v>
      </c>
      <c r="F55" s="9"/>
      <c r="G55" s="13"/>
    </row>
    <row r="56" spans="1:7" ht="15" customHeight="1" x14ac:dyDescent="0.25">
      <c r="A56" s="106"/>
      <c r="B56" s="50" t="s">
        <v>162</v>
      </c>
      <c r="C56" s="49" t="s">
        <v>37</v>
      </c>
      <c r="D56" s="52">
        <f t="shared" ref="D56:F56" si="9">SUM(D57:D60)</f>
        <v>1142.7</v>
      </c>
      <c r="E56" s="52">
        <f t="shared" si="9"/>
        <v>940.2</v>
      </c>
      <c r="F56" s="52">
        <f t="shared" si="9"/>
        <v>1.3</v>
      </c>
      <c r="G56" s="52">
        <f>SUM(G57:G60)</f>
        <v>202.5</v>
      </c>
    </row>
    <row r="57" spans="1:7" ht="12.95" customHeight="1" x14ac:dyDescent="0.25">
      <c r="A57" s="106"/>
      <c r="B57" s="59" t="s">
        <v>20</v>
      </c>
      <c r="C57" s="117"/>
      <c r="D57" s="42">
        <f t="shared" si="0"/>
        <v>211.7</v>
      </c>
      <c r="E57" s="9">
        <v>87</v>
      </c>
      <c r="F57" s="9">
        <v>1.3</v>
      </c>
      <c r="G57" s="9">
        <v>124.7</v>
      </c>
    </row>
    <row r="58" spans="1:7" ht="12.95" customHeight="1" x14ac:dyDescent="0.25">
      <c r="A58" s="106"/>
      <c r="B58" s="60" t="s">
        <v>168</v>
      </c>
      <c r="C58" s="118"/>
      <c r="D58" s="42">
        <f t="shared" si="0"/>
        <v>8.6</v>
      </c>
      <c r="E58" s="9"/>
      <c r="F58" s="9"/>
      <c r="G58" s="9">
        <v>8.6</v>
      </c>
    </row>
    <row r="59" spans="1:7" ht="12.75" customHeight="1" x14ac:dyDescent="0.25">
      <c r="A59" s="106"/>
      <c r="B59" s="60" t="s">
        <v>16</v>
      </c>
      <c r="C59" s="118"/>
      <c r="D59" s="42">
        <f t="shared" si="0"/>
        <v>768.40000000000009</v>
      </c>
      <c r="E59" s="9">
        <v>764.2</v>
      </c>
      <c r="F59" s="9"/>
      <c r="G59" s="9">
        <v>4.2</v>
      </c>
    </row>
    <row r="60" spans="1:7" ht="12.95" customHeight="1" x14ac:dyDescent="0.25">
      <c r="A60" s="106"/>
      <c r="B60" s="61" t="s">
        <v>36</v>
      </c>
      <c r="C60" s="119"/>
      <c r="D60" s="42">
        <f t="shared" si="0"/>
        <v>154</v>
      </c>
      <c r="E60" s="9">
        <v>89</v>
      </c>
      <c r="F60" s="9"/>
      <c r="G60" s="9">
        <v>65</v>
      </c>
    </row>
    <row r="61" spans="1:7" ht="15" customHeight="1" x14ac:dyDescent="0.25">
      <c r="A61" s="106"/>
      <c r="B61" s="50" t="s">
        <v>153</v>
      </c>
      <c r="C61" s="70" t="s">
        <v>38</v>
      </c>
      <c r="D61" s="52">
        <f t="shared" ref="D61:F61" si="10">SUM(D62:D66)</f>
        <v>2322.5</v>
      </c>
      <c r="E61" s="52">
        <f t="shared" si="10"/>
        <v>512.79999999999995</v>
      </c>
      <c r="F61" s="52">
        <f t="shared" si="10"/>
        <v>0.3</v>
      </c>
      <c r="G61" s="52">
        <f>SUM(G62:G66)</f>
        <v>1809.6999999999998</v>
      </c>
    </row>
    <row r="62" spans="1:7" ht="12.95" customHeight="1" x14ac:dyDescent="0.25">
      <c r="A62" s="106"/>
      <c r="B62" s="60" t="s">
        <v>20</v>
      </c>
      <c r="C62" s="103"/>
      <c r="D62" s="9">
        <f t="shared" si="0"/>
        <v>571.9</v>
      </c>
      <c r="E62" s="9">
        <v>0.3</v>
      </c>
      <c r="F62" s="9">
        <v>0.3</v>
      </c>
      <c r="G62" s="9">
        <v>571.6</v>
      </c>
    </row>
    <row r="63" spans="1:7" ht="12.95" customHeight="1" x14ac:dyDescent="0.25">
      <c r="A63" s="106"/>
      <c r="B63" s="62" t="s">
        <v>21</v>
      </c>
      <c r="C63" s="103"/>
      <c r="D63" s="9">
        <f t="shared" si="0"/>
        <v>453</v>
      </c>
      <c r="E63" s="9">
        <v>453</v>
      </c>
      <c r="F63" s="9"/>
      <c r="G63" s="9"/>
    </row>
    <row r="64" spans="1:7" ht="12.95" customHeight="1" x14ac:dyDescent="0.25">
      <c r="A64" s="106"/>
      <c r="B64" s="60" t="s">
        <v>39</v>
      </c>
      <c r="C64" s="103"/>
      <c r="D64" s="9">
        <f t="shared" si="0"/>
        <v>920</v>
      </c>
      <c r="E64" s="9"/>
      <c r="F64" s="9"/>
      <c r="G64" s="9">
        <v>920</v>
      </c>
    </row>
    <row r="65" spans="1:7" ht="12.95" customHeight="1" x14ac:dyDescent="0.25">
      <c r="A65" s="106"/>
      <c r="B65" s="60" t="s">
        <v>29</v>
      </c>
      <c r="C65" s="103"/>
      <c r="D65" s="9">
        <f t="shared" si="0"/>
        <v>100.8</v>
      </c>
      <c r="E65" s="9"/>
      <c r="F65" s="9"/>
      <c r="G65" s="9">
        <v>100.8</v>
      </c>
    </row>
    <row r="66" spans="1:7" ht="12.95" customHeight="1" x14ac:dyDescent="0.25">
      <c r="A66" s="106"/>
      <c r="B66" s="61" t="s">
        <v>16</v>
      </c>
      <c r="C66" s="103"/>
      <c r="D66" s="9">
        <f t="shared" si="0"/>
        <v>276.8</v>
      </c>
      <c r="E66" s="9">
        <v>59.5</v>
      </c>
      <c r="F66" s="9"/>
      <c r="G66" s="9">
        <v>217.3</v>
      </c>
    </row>
    <row r="67" spans="1:7" ht="18" customHeight="1" x14ac:dyDescent="0.25">
      <c r="A67" s="100" t="s">
        <v>40</v>
      </c>
      <c r="B67" s="71" t="s">
        <v>41</v>
      </c>
      <c r="C67" s="66"/>
      <c r="D67" s="67">
        <f t="shared" si="0"/>
        <v>43.8</v>
      </c>
      <c r="E67" s="67">
        <f>SUM(E68+E72+E75+E70)</f>
        <v>29.1</v>
      </c>
      <c r="F67" s="67">
        <f>SUM(F68+F72+F75+F70)</f>
        <v>0</v>
      </c>
      <c r="G67" s="67">
        <f>SUM(G68+G72+G75+G70)</f>
        <v>14.7</v>
      </c>
    </row>
    <row r="68" spans="1:7" ht="15" customHeight="1" x14ac:dyDescent="0.25">
      <c r="A68" s="100"/>
      <c r="B68" s="46" t="s">
        <v>155</v>
      </c>
      <c r="C68" s="45" t="s">
        <v>17</v>
      </c>
      <c r="D68" s="44">
        <f>SUM(D69)</f>
        <v>10</v>
      </c>
      <c r="E68" s="44">
        <f>SUM(E69)</f>
        <v>9.3000000000000007</v>
      </c>
      <c r="F68" s="44">
        <f>SUM(F69)</f>
        <v>0</v>
      </c>
      <c r="G68" s="44">
        <f>SUM(G69)</f>
        <v>0.7</v>
      </c>
    </row>
    <row r="69" spans="1:7" ht="12.75" customHeight="1" x14ac:dyDescent="0.25">
      <c r="A69" s="100"/>
      <c r="B69" s="7" t="s">
        <v>16</v>
      </c>
      <c r="C69" s="8"/>
      <c r="D69" s="9">
        <f t="shared" si="0"/>
        <v>10</v>
      </c>
      <c r="E69" s="9">
        <v>9.3000000000000007</v>
      </c>
      <c r="F69" s="13"/>
      <c r="G69" s="9">
        <v>0.7</v>
      </c>
    </row>
    <row r="70" spans="1:7" ht="15" customHeight="1" x14ac:dyDescent="0.25">
      <c r="A70" s="100"/>
      <c r="B70" s="46" t="s">
        <v>148</v>
      </c>
      <c r="C70" s="49" t="s">
        <v>30</v>
      </c>
      <c r="D70" s="51">
        <f t="shared" ref="D70:F70" si="11">SUM(D71)</f>
        <v>14</v>
      </c>
      <c r="E70" s="51">
        <f t="shared" si="11"/>
        <v>0</v>
      </c>
      <c r="F70" s="51">
        <f t="shared" si="11"/>
        <v>0</v>
      </c>
      <c r="G70" s="51">
        <f>SUM(G71)</f>
        <v>14</v>
      </c>
    </row>
    <row r="71" spans="1:7" ht="12.75" customHeight="1" x14ac:dyDescent="0.25">
      <c r="A71" s="100"/>
      <c r="B71" s="7" t="s">
        <v>16</v>
      </c>
      <c r="C71" s="8"/>
      <c r="D71" s="9">
        <f t="shared" ref="D71" si="12">SUM(G71+E71)</f>
        <v>14</v>
      </c>
      <c r="E71" s="9"/>
      <c r="F71" s="13"/>
      <c r="G71" s="9">
        <v>14</v>
      </c>
    </row>
    <row r="72" spans="1:7" ht="27" x14ac:dyDescent="0.25">
      <c r="A72" s="100"/>
      <c r="B72" s="64" t="s">
        <v>163</v>
      </c>
      <c r="C72" s="45" t="s">
        <v>31</v>
      </c>
      <c r="D72" s="52">
        <f t="shared" ref="D72:E72" si="13">SUM(D73:D74)</f>
        <v>16</v>
      </c>
      <c r="E72" s="52">
        <f t="shared" si="13"/>
        <v>16</v>
      </c>
      <c r="F72" s="52">
        <f t="shared" ref="F72" si="14">SUM(F73:F74)</f>
        <v>0</v>
      </c>
      <c r="G72" s="52">
        <f t="shared" ref="G72" si="15">SUM(G73:G74)</f>
        <v>0</v>
      </c>
    </row>
    <row r="73" spans="1:7" ht="12.95" customHeight="1" x14ac:dyDescent="0.25">
      <c r="A73" s="101"/>
      <c r="B73" s="59" t="s">
        <v>16</v>
      </c>
      <c r="C73" s="102"/>
      <c r="D73" s="9">
        <f t="shared" si="0"/>
        <v>15.4</v>
      </c>
      <c r="E73" s="9">
        <v>15.4</v>
      </c>
      <c r="F73" s="13"/>
      <c r="G73" s="13"/>
    </row>
    <row r="74" spans="1:7" ht="12.95" customHeight="1" x14ac:dyDescent="0.25">
      <c r="A74" s="101"/>
      <c r="B74" s="61" t="s">
        <v>24</v>
      </c>
      <c r="C74" s="103"/>
      <c r="D74" s="9">
        <f t="shared" si="0"/>
        <v>0.6</v>
      </c>
      <c r="E74" s="9">
        <v>0.6</v>
      </c>
      <c r="F74" s="13"/>
      <c r="G74" s="13"/>
    </row>
    <row r="75" spans="1:7" ht="15" customHeight="1" x14ac:dyDescent="0.25">
      <c r="A75" s="100"/>
      <c r="B75" s="50" t="s">
        <v>164</v>
      </c>
      <c r="C75" s="45" t="s">
        <v>33</v>
      </c>
      <c r="D75" s="52">
        <f t="shared" ref="D75:F75" si="16">SUM(D76)</f>
        <v>3.8</v>
      </c>
      <c r="E75" s="52">
        <f t="shared" si="16"/>
        <v>3.8</v>
      </c>
      <c r="F75" s="52">
        <f t="shared" si="16"/>
        <v>0</v>
      </c>
      <c r="G75" s="52">
        <f>SUM(G76)</f>
        <v>0</v>
      </c>
    </row>
    <row r="76" spans="1:7" ht="12.75" customHeight="1" x14ac:dyDescent="0.25">
      <c r="A76" s="100"/>
      <c r="B76" s="7" t="s">
        <v>16</v>
      </c>
      <c r="C76" s="8"/>
      <c r="D76" s="9">
        <f t="shared" si="0"/>
        <v>3.8</v>
      </c>
      <c r="E76" s="9">
        <v>3.8</v>
      </c>
      <c r="F76" s="16"/>
      <c r="G76" s="16"/>
    </row>
    <row r="77" spans="1:7" ht="18" customHeight="1" x14ac:dyDescent="0.25">
      <c r="A77" s="100" t="s">
        <v>42</v>
      </c>
      <c r="B77" s="65" t="s">
        <v>43</v>
      </c>
      <c r="C77" s="66"/>
      <c r="D77" s="67">
        <f t="shared" ref="D77" si="17">SUM(G77+E77)</f>
        <v>48.2</v>
      </c>
      <c r="E77" s="67">
        <f t="shared" ref="E77" si="18">SUM(E78+E80+E83)</f>
        <v>41.2</v>
      </c>
      <c r="F77" s="67">
        <f t="shared" ref="F77" si="19">SUM(F78+F80+F83)</f>
        <v>0</v>
      </c>
      <c r="G77" s="67">
        <f>SUM(G78+G80+G83)</f>
        <v>7</v>
      </c>
    </row>
    <row r="78" spans="1:7" ht="15" customHeight="1" x14ac:dyDescent="0.25">
      <c r="A78" s="100"/>
      <c r="B78" s="46" t="s">
        <v>155</v>
      </c>
      <c r="C78" s="45" t="s">
        <v>17</v>
      </c>
      <c r="D78" s="44">
        <f>SUM(D79)</f>
        <v>11.3</v>
      </c>
      <c r="E78" s="44">
        <f>SUM(E79)</f>
        <v>11.3</v>
      </c>
      <c r="F78" s="44">
        <f>SUM(F79)</f>
        <v>0</v>
      </c>
      <c r="G78" s="44">
        <f>SUM(G79)</f>
        <v>0</v>
      </c>
    </row>
    <row r="79" spans="1:7" ht="12.75" customHeight="1" x14ac:dyDescent="0.25">
      <c r="A79" s="100"/>
      <c r="B79" s="7" t="s">
        <v>16</v>
      </c>
      <c r="C79" s="8"/>
      <c r="D79" s="9">
        <f t="shared" si="0"/>
        <v>11.3</v>
      </c>
      <c r="E79" s="9">
        <v>11.3</v>
      </c>
      <c r="F79" s="9"/>
      <c r="G79" s="9"/>
    </row>
    <row r="80" spans="1:7" ht="27" x14ac:dyDescent="0.25">
      <c r="A80" s="100"/>
      <c r="B80" s="64" t="s">
        <v>161</v>
      </c>
      <c r="C80" s="45" t="s">
        <v>31</v>
      </c>
      <c r="D80" s="52">
        <f t="shared" ref="D80" si="20">SUM(D81:D82)</f>
        <v>30.3</v>
      </c>
      <c r="E80" s="52">
        <f t="shared" ref="E80" si="21">SUM(E81:E82)</f>
        <v>23.3</v>
      </c>
      <c r="F80" s="52">
        <f t="shared" ref="F80" si="22">SUM(F81:F82)</f>
        <v>0</v>
      </c>
      <c r="G80" s="52">
        <f t="shared" ref="G80" si="23">SUM(G81:G82)</f>
        <v>7</v>
      </c>
    </row>
    <row r="81" spans="1:7" ht="12.75" customHeight="1" x14ac:dyDescent="0.25">
      <c r="A81" s="101"/>
      <c r="B81" s="59" t="s">
        <v>16</v>
      </c>
      <c r="C81" s="102"/>
      <c r="D81" s="9">
        <f t="shared" si="0"/>
        <v>28.3</v>
      </c>
      <c r="E81" s="9">
        <v>21.3</v>
      </c>
      <c r="F81" s="9"/>
      <c r="G81" s="9">
        <v>7</v>
      </c>
    </row>
    <row r="82" spans="1:7" ht="12.75" customHeight="1" x14ac:dyDescent="0.25">
      <c r="A82" s="101"/>
      <c r="B82" s="61" t="s">
        <v>24</v>
      </c>
      <c r="C82" s="104"/>
      <c r="D82" s="9">
        <f t="shared" si="0"/>
        <v>2</v>
      </c>
      <c r="E82" s="9">
        <v>2</v>
      </c>
      <c r="F82" s="9"/>
      <c r="G82" s="9"/>
    </row>
    <row r="83" spans="1:7" ht="15" customHeight="1" x14ac:dyDescent="0.25">
      <c r="A83" s="100"/>
      <c r="B83" s="50" t="s">
        <v>150</v>
      </c>
      <c r="C83" s="45" t="s">
        <v>33</v>
      </c>
      <c r="D83" s="52">
        <f t="shared" ref="D83" si="24">SUM(D84)</f>
        <v>6.6</v>
      </c>
      <c r="E83" s="52">
        <f t="shared" ref="E83" si="25">SUM(E84)</f>
        <v>6.6</v>
      </c>
      <c r="F83" s="52">
        <f t="shared" ref="F83" si="26">SUM(F84)</f>
        <v>0</v>
      </c>
      <c r="G83" s="52">
        <f>SUM(G84)</f>
        <v>0</v>
      </c>
    </row>
    <row r="84" spans="1:7" ht="12.75" customHeight="1" x14ac:dyDescent="0.25">
      <c r="A84" s="100"/>
      <c r="B84" s="7" t="s">
        <v>16</v>
      </c>
      <c r="C84" s="8"/>
      <c r="D84" s="9">
        <f t="shared" si="0"/>
        <v>6.6</v>
      </c>
      <c r="E84" s="9">
        <v>6.6</v>
      </c>
      <c r="F84" s="17"/>
      <c r="G84" s="16"/>
    </row>
    <row r="85" spans="1:7" ht="18" customHeight="1" x14ac:dyDescent="0.25">
      <c r="A85" s="100" t="s">
        <v>44</v>
      </c>
      <c r="B85" s="65" t="s">
        <v>45</v>
      </c>
      <c r="C85" s="68"/>
      <c r="D85" s="67">
        <f t="shared" si="0"/>
        <v>45.9</v>
      </c>
      <c r="E85" s="67">
        <f t="shared" ref="E85" si="27">SUM(E86+E88+E91)</f>
        <v>31.799999999999997</v>
      </c>
      <c r="F85" s="67">
        <f t="shared" ref="F85" si="28">SUM(F86+F88+F91)</f>
        <v>0</v>
      </c>
      <c r="G85" s="67">
        <f>SUM(G86+G88+G91)</f>
        <v>14.1</v>
      </c>
    </row>
    <row r="86" spans="1:7" ht="15" customHeight="1" x14ac:dyDescent="0.25">
      <c r="A86" s="100"/>
      <c r="B86" s="46" t="s">
        <v>155</v>
      </c>
      <c r="C86" s="45" t="s">
        <v>17</v>
      </c>
      <c r="D86" s="44">
        <f>SUM(D87)</f>
        <v>27.1</v>
      </c>
      <c r="E86" s="44">
        <f>SUM(E87)</f>
        <v>13.7</v>
      </c>
      <c r="F86" s="44">
        <f>SUM(F87)</f>
        <v>0</v>
      </c>
      <c r="G86" s="44">
        <f>SUM(G87)</f>
        <v>13.4</v>
      </c>
    </row>
    <row r="87" spans="1:7" ht="12.75" customHeight="1" x14ac:dyDescent="0.25">
      <c r="A87" s="100"/>
      <c r="B87" s="7" t="s">
        <v>16</v>
      </c>
      <c r="C87" s="8"/>
      <c r="D87" s="9">
        <f t="shared" si="0"/>
        <v>27.1</v>
      </c>
      <c r="E87" s="9">
        <v>13.7</v>
      </c>
      <c r="F87" s="9"/>
      <c r="G87" s="9">
        <v>13.4</v>
      </c>
    </row>
    <row r="88" spans="1:7" ht="27" x14ac:dyDescent="0.25">
      <c r="A88" s="100"/>
      <c r="B88" s="64" t="s">
        <v>163</v>
      </c>
      <c r="C88" s="45" t="s">
        <v>31</v>
      </c>
      <c r="D88" s="52">
        <f t="shared" ref="D88" si="29">SUM(D89:D90)</f>
        <v>14.7</v>
      </c>
      <c r="E88" s="52">
        <f t="shared" ref="E88" si="30">SUM(E89:E90)</f>
        <v>14.7</v>
      </c>
      <c r="F88" s="52">
        <f t="shared" ref="F88" si="31">SUM(F89:F90)</f>
        <v>0</v>
      </c>
      <c r="G88" s="52">
        <f t="shared" ref="G88" si="32">SUM(G89:G90)</f>
        <v>0</v>
      </c>
    </row>
    <row r="89" spans="1:7" ht="12.75" customHeight="1" x14ac:dyDescent="0.25">
      <c r="A89" s="101"/>
      <c r="B89" s="59" t="s">
        <v>16</v>
      </c>
      <c r="C89" s="102"/>
      <c r="D89" s="9">
        <f t="shared" si="0"/>
        <v>14.1</v>
      </c>
      <c r="E89" s="9">
        <v>14.1</v>
      </c>
      <c r="F89" s="9"/>
      <c r="G89" s="9"/>
    </row>
    <row r="90" spans="1:7" ht="12.75" customHeight="1" x14ac:dyDescent="0.25">
      <c r="A90" s="101"/>
      <c r="B90" s="61" t="s">
        <v>24</v>
      </c>
      <c r="C90" s="104"/>
      <c r="D90" s="9">
        <f t="shared" si="0"/>
        <v>0.6</v>
      </c>
      <c r="E90" s="9">
        <v>0.6</v>
      </c>
      <c r="F90" s="9"/>
      <c r="G90" s="9"/>
    </row>
    <row r="91" spans="1:7" ht="15" customHeight="1" x14ac:dyDescent="0.25">
      <c r="A91" s="100"/>
      <c r="B91" s="69" t="s">
        <v>150</v>
      </c>
      <c r="C91" s="45" t="s">
        <v>33</v>
      </c>
      <c r="D91" s="52">
        <f t="shared" ref="D91" si="33">SUM(D92)</f>
        <v>4.0999999999999996</v>
      </c>
      <c r="E91" s="52">
        <f t="shared" ref="E91" si="34">SUM(E92)</f>
        <v>3.4</v>
      </c>
      <c r="F91" s="52">
        <f t="shared" ref="F91" si="35">SUM(F92)</f>
        <v>0</v>
      </c>
      <c r="G91" s="52">
        <f>SUM(G92)</f>
        <v>0.7</v>
      </c>
    </row>
    <row r="92" spans="1:7" ht="12.75" customHeight="1" x14ac:dyDescent="0.25">
      <c r="A92" s="100"/>
      <c r="B92" s="7" t="s">
        <v>16</v>
      </c>
      <c r="C92" s="8"/>
      <c r="D92" s="9">
        <f t="shared" si="0"/>
        <v>4.0999999999999996</v>
      </c>
      <c r="E92" s="9">
        <v>3.4</v>
      </c>
      <c r="F92" s="17"/>
      <c r="G92" s="18">
        <v>0.7</v>
      </c>
    </row>
    <row r="93" spans="1:7" ht="18" customHeight="1" x14ac:dyDescent="0.25">
      <c r="A93" s="100" t="s">
        <v>46</v>
      </c>
      <c r="B93" s="65" t="s">
        <v>47</v>
      </c>
      <c r="C93" s="66"/>
      <c r="D93" s="67">
        <f t="shared" ref="D93" si="36">SUM(G93+E93)</f>
        <v>47.6</v>
      </c>
      <c r="E93" s="67">
        <f t="shared" ref="E93:F93" si="37">SUM(E94+E98+E101+E96)</f>
        <v>38.200000000000003</v>
      </c>
      <c r="F93" s="67">
        <f t="shared" si="37"/>
        <v>0</v>
      </c>
      <c r="G93" s="67">
        <f>SUM(G94+G98+G101+G96)</f>
        <v>9.4</v>
      </c>
    </row>
    <row r="94" spans="1:7" ht="15" customHeight="1" x14ac:dyDescent="0.25">
      <c r="A94" s="100"/>
      <c r="B94" s="46" t="s">
        <v>155</v>
      </c>
      <c r="C94" s="45" t="s">
        <v>17</v>
      </c>
      <c r="D94" s="44">
        <f>SUM(D95)</f>
        <v>10.1</v>
      </c>
      <c r="E94" s="44">
        <f>SUM(E95)</f>
        <v>10.1</v>
      </c>
      <c r="F94" s="44">
        <f>SUM(F95)</f>
        <v>0</v>
      </c>
      <c r="G94" s="44">
        <f>SUM(G95)</f>
        <v>0</v>
      </c>
    </row>
    <row r="95" spans="1:7" ht="12.75" customHeight="1" x14ac:dyDescent="0.25">
      <c r="A95" s="100"/>
      <c r="B95" s="7" t="s">
        <v>16</v>
      </c>
      <c r="C95" s="8"/>
      <c r="D95" s="9">
        <f t="shared" si="0"/>
        <v>10.1</v>
      </c>
      <c r="E95" s="9">
        <v>10.1</v>
      </c>
      <c r="F95" s="9"/>
      <c r="G95" s="9"/>
    </row>
    <row r="96" spans="1:7" ht="15" customHeight="1" x14ac:dyDescent="0.25">
      <c r="A96" s="100"/>
      <c r="B96" s="46" t="s">
        <v>148</v>
      </c>
      <c r="C96" s="49" t="s">
        <v>30</v>
      </c>
      <c r="D96" s="51">
        <f t="shared" ref="D96:F96" si="38">SUM(D97)</f>
        <v>7</v>
      </c>
      <c r="E96" s="51">
        <f t="shared" si="38"/>
        <v>0</v>
      </c>
      <c r="F96" s="51">
        <f t="shared" si="38"/>
        <v>0</v>
      </c>
      <c r="G96" s="51">
        <f>SUM(G97)</f>
        <v>7</v>
      </c>
    </row>
    <row r="97" spans="1:7" ht="12.75" customHeight="1" x14ac:dyDescent="0.25">
      <c r="A97" s="100"/>
      <c r="B97" s="7" t="s">
        <v>16</v>
      </c>
      <c r="C97" s="8"/>
      <c r="D97" s="9">
        <f t="shared" ref="D97" si="39">SUM(G97+E97)</f>
        <v>7</v>
      </c>
      <c r="E97" s="9"/>
      <c r="F97" s="13"/>
      <c r="G97" s="9">
        <v>7</v>
      </c>
    </row>
    <row r="98" spans="1:7" ht="27" x14ac:dyDescent="0.25">
      <c r="A98" s="100"/>
      <c r="B98" s="64" t="s">
        <v>163</v>
      </c>
      <c r="C98" s="45" t="s">
        <v>31</v>
      </c>
      <c r="D98" s="52">
        <f t="shared" ref="D98" si="40">SUM(D99:D100)</f>
        <v>25.5</v>
      </c>
      <c r="E98" s="52">
        <f t="shared" ref="E98" si="41">SUM(E99:E100)</f>
        <v>23.1</v>
      </c>
      <c r="F98" s="52">
        <f t="shared" ref="F98" si="42">SUM(F99:F100)</f>
        <v>0</v>
      </c>
      <c r="G98" s="52">
        <f t="shared" ref="G98" si="43">SUM(G99:G100)</f>
        <v>2.4</v>
      </c>
    </row>
    <row r="99" spans="1:7" ht="12.75" customHeight="1" x14ac:dyDescent="0.25">
      <c r="A99" s="101"/>
      <c r="B99" s="59" t="s">
        <v>16</v>
      </c>
      <c r="C99" s="102"/>
      <c r="D99" s="9">
        <f t="shared" si="0"/>
        <v>23.5</v>
      </c>
      <c r="E99" s="9">
        <v>21.1</v>
      </c>
      <c r="F99" s="9"/>
      <c r="G99" s="9">
        <v>2.4</v>
      </c>
    </row>
    <row r="100" spans="1:7" ht="12.75" customHeight="1" x14ac:dyDescent="0.25">
      <c r="A100" s="101"/>
      <c r="B100" s="61" t="s">
        <v>24</v>
      </c>
      <c r="C100" s="103"/>
      <c r="D100" s="9">
        <f t="shared" si="0"/>
        <v>2</v>
      </c>
      <c r="E100" s="9">
        <v>2</v>
      </c>
      <c r="F100" s="9"/>
      <c r="G100" s="9"/>
    </row>
    <row r="101" spans="1:7" ht="15" customHeight="1" x14ac:dyDescent="0.25">
      <c r="A101" s="100"/>
      <c r="B101" s="69" t="s">
        <v>150</v>
      </c>
      <c r="C101" s="45" t="s">
        <v>33</v>
      </c>
      <c r="D101" s="52">
        <f t="shared" ref="D101" si="44">SUM(D102)</f>
        <v>5</v>
      </c>
      <c r="E101" s="52">
        <f t="shared" ref="E101" si="45">SUM(E102)</f>
        <v>5</v>
      </c>
      <c r="F101" s="52">
        <f t="shared" ref="F101" si="46">SUM(F102)</f>
        <v>0</v>
      </c>
      <c r="G101" s="52">
        <f>SUM(G102)</f>
        <v>0</v>
      </c>
    </row>
    <row r="102" spans="1:7" ht="12.75" customHeight="1" x14ac:dyDescent="0.25">
      <c r="A102" s="100"/>
      <c r="B102" s="7" t="s">
        <v>16</v>
      </c>
      <c r="C102" s="8"/>
      <c r="D102" s="9">
        <f t="shared" si="0"/>
        <v>5</v>
      </c>
      <c r="E102" s="9">
        <v>5</v>
      </c>
      <c r="F102" s="17"/>
      <c r="G102" s="16"/>
    </row>
    <row r="103" spans="1:7" ht="18" customHeight="1" x14ac:dyDescent="0.25">
      <c r="A103" s="115" t="s">
        <v>48</v>
      </c>
      <c r="B103" s="65" t="s">
        <v>49</v>
      </c>
      <c r="C103" s="66"/>
      <c r="D103" s="67">
        <f t="shared" si="0"/>
        <v>48.300000000000004</v>
      </c>
      <c r="E103" s="67">
        <f t="shared" ref="E103:F103" si="47">SUM(E104+E108+E111+E106)</f>
        <v>42.6</v>
      </c>
      <c r="F103" s="67">
        <f t="shared" si="47"/>
        <v>0</v>
      </c>
      <c r="G103" s="67">
        <f>SUM(G104+G108+G111+G106)</f>
        <v>5.7</v>
      </c>
    </row>
    <row r="104" spans="1:7" ht="15" customHeight="1" x14ac:dyDescent="0.25">
      <c r="A104" s="115"/>
      <c r="B104" s="46" t="s">
        <v>155</v>
      </c>
      <c r="C104" s="45" t="s">
        <v>17</v>
      </c>
      <c r="D104" s="44">
        <f>SUM(D105)</f>
        <v>9.3000000000000007</v>
      </c>
      <c r="E104" s="44">
        <f>SUM(E105)</f>
        <v>9.3000000000000007</v>
      </c>
      <c r="F104" s="44">
        <f>SUM(F105)</f>
        <v>0</v>
      </c>
      <c r="G104" s="44">
        <f>SUM(G105)</f>
        <v>0</v>
      </c>
    </row>
    <row r="105" spans="1:7" ht="12.75" customHeight="1" x14ac:dyDescent="0.25">
      <c r="A105" s="115"/>
      <c r="B105" s="7" t="s">
        <v>16</v>
      </c>
      <c r="C105" s="8"/>
      <c r="D105" s="9">
        <f t="shared" si="0"/>
        <v>9.3000000000000007</v>
      </c>
      <c r="E105" s="9">
        <v>9.3000000000000007</v>
      </c>
      <c r="F105" s="9"/>
      <c r="G105" s="9"/>
    </row>
    <row r="106" spans="1:7" ht="15" customHeight="1" x14ac:dyDescent="0.25">
      <c r="A106" s="115"/>
      <c r="B106" s="46" t="s">
        <v>148</v>
      </c>
      <c r="C106" s="49" t="s">
        <v>30</v>
      </c>
      <c r="D106" s="51">
        <f t="shared" ref="D106" si="48">SUM(D107)</f>
        <v>5.7</v>
      </c>
      <c r="E106" s="51">
        <f t="shared" ref="E106" si="49">SUM(E107)</f>
        <v>0</v>
      </c>
      <c r="F106" s="51">
        <f t="shared" ref="F106" si="50">SUM(F107)</f>
        <v>0</v>
      </c>
      <c r="G106" s="51">
        <f>SUM(G107)</f>
        <v>5.7</v>
      </c>
    </row>
    <row r="107" spans="1:7" ht="12.75" customHeight="1" x14ac:dyDescent="0.25">
      <c r="A107" s="115"/>
      <c r="B107" s="7" t="s">
        <v>16</v>
      </c>
      <c r="C107" s="8"/>
      <c r="D107" s="9">
        <f t="shared" ref="D107" si="51">SUM(G107+E107)</f>
        <v>5.7</v>
      </c>
      <c r="E107" s="9"/>
      <c r="F107" s="13"/>
      <c r="G107" s="9">
        <v>5.7</v>
      </c>
    </row>
    <row r="108" spans="1:7" ht="27" x14ac:dyDescent="0.25">
      <c r="A108" s="115"/>
      <c r="B108" s="64" t="s">
        <v>161</v>
      </c>
      <c r="C108" s="45" t="s">
        <v>31</v>
      </c>
      <c r="D108" s="52">
        <f t="shared" ref="D108" si="52">SUM(D109:D110)</f>
        <v>29.4</v>
      </c>
      <c r="E108" s="52">
        <f t="shared" ref="E108" si="53">SUM(E109:E110)</f>
        <v>29.4</v>
      </c>
      <c r="F108" s="52">
        <f t="shared" ref="F108" si="54">SUM(F109:F110)</f>
        <v>0</v>
      </c>
      <c r="G108" s="52">
        <f t="shared" ref="G108" si="55">SUM(G109:G110)</f>
        <v>0</v>
      </c>
    </row>
    <row r="109" spans="1:7" ht="12.75" customHeight="1" x14ac:dyDescent="0.25">
      <c r="A109" s="116"/>
      <c r="B109" s="59" t="s">
        <v>16</v>
      </c>
      <c r="C109" s="102"/>
      <c r="D109" s="9">
        <f t="shared" ref="D109:D218" si="56">SUM(G109+E109)</f>
        <v>28.2</v>
      </c>
      <c r="E109" s="9">
        <v>28.2</v>
      </c>
      <c r="F109" s="9"/>
      <c r="G109" s="9"/>
    </row>
    <row r="110" spans="1:7" ht="12.75" customHeight="1" x14ac:dyDescent="0.25">
      <c r="A110" s="116"/>
      <c r="B110" s="61" t="s">
        <v>24</v>
      </c>
      <c r="C110" s="103"/>
      <c r="D110" s="9">
        <f t="shared" si="56"/>
        <v>1.2</v>
      </c>
      <c r="E110" s="9">
        <v>1.2</v>
      </c>
      <c r="F110" s="9"/>
      <c r="G110" s="9"/>
    </row>
    <row r="111" spans="1:7" ht="15" customHeight="1" x14ac:dyDescent="0.25">
      <c r="A111" s="115"/>
      <c r="B111" s="69" t="s">
        <v>150</v>
      </c>
      <c r="C111" s="45" t="s">
        <v>33</v>
      </c>
      <c r="D111" s="52">
        <f t="shared" ref="D111" si="57">SUM(D112)</f>
        <v>3.9</v>
      </c>
      <c r="E111" s="52">
        <f t="shared" ref="E111" si="58">SUM(E112)</f>
        <v>3.9</v>
      </c>
      <c r="F111" s="52">
        <f t="shared" ref="F111" si="59">SUM(F112)</f>
        <v>0</v>
      </c>
      <c r="G111" s="52">
        <f>SUM(G112)</f>
        <v>0</v>
      </c>
    </row>
    <row r="112" spans="1:7" ht="12.75" customHeight="1" x14ac:dyDescent="0.25">
      <c r="A112" s="115"/>
      <c r="B112" s="7" t="s">
        <v>16</v>
      </c>
      <c r="C112" s="8"/>
      <c r="D112" s="9">
        <f t="shared" si="56"/>
        <v>3.9</v>
      </c>
      <c r="E112" s="9">
        <v>3.9</v>
      </c>
      <c r="F112" s="17"/>
      <c r="G112" s="16"/>
    </row>
    <row r="113" spans="1:7" ht="18" customHeight="1" x14ac:dyDescent="0.25">
      <c r="A113" s="115" t="s">
        <v>50</v>
      </c>
      <c r="B113" s="65" t="s">
        <v>51</v>
      </c>
      <c r="C113" s="68"/>
      <c r="D113" s="67">
        <f t="shared" si="56"/>
        <v>45.4</v>
      </c>
      <c r="E113" s="67">
        <f t="shared" ref="E113" si="60">SUM(E114+E116+E119)</f>
        <v>45.4</v>
      </c>
      <c r="F113" s="67">
        <f t="shared" ref="F113" si="61">SUM(F114+F116+F119)</f>
        <v>0</v>
      </c>
      <c r="G113" s="67">
        <f>SUM(G114+G116+G119)</f>
        <v>0</v>
      </c>
    </row>
    <row r="114" spans="1:7" ht="15" customHeight="1" x14ac:dyDescent="0.25">
      <c r="A114" s="115"/>
      <c r="B114" s="46" t="s">
        <v>155</v>
      </c>
      <c r="C114" s="45" t="s">
        <v>17</v>
      </c>
      <c r="D114" s="44">
        <f>SUM(D115)</f>
        <v>14.2</v>
      </c>
      <c r="E114" s="44">
        <f>SUM(E115)</f>
        <v>14.2</v>
      </c>
      <c r="F114" s="44">
        <f>SUM(F115)</f>
        <v>0</v>
      </c>
      <c r="G114" s="44">
        <f>SUM(G115)</f>
        <v>0</v>
      </c>
    </row>
    <row r="115" spans="1:7" ht="12.75" customHeight="1" x14ac:dyDescent="0.25">
      <c r="A115" s="115"/>
      <c r="B115" s="7" t="s">
        <v>16</v>
      </c>
      <c r="C115" s="8"/>
      <c r="D115" s="9">
        <f>SUM(G115+E115)</f>
        <v>14.2</v>
      </c>
      <c r="E115" s="9">
        <v>14.2</v>
      </c>
      <c r="F115" s="9"/>
      <c r="G115" s="9"/>
    </row>
    <row r="116" spans="1:7" ht="27" x14ac:dyDescent="0.25">
      <c r="A116" s="115"/>
      <c r="B116" s="64" t="s">
        <v>163</v>
      </c>
      <c r="C116" s="45" t="s">
        <v>31</v>
      </c>
      <c r="D116" s="52">
        <f t="shared" ref="D116" si="62">SUM(D117:D118)</f>
        <v>27.900000000000002</v>
      </c>
      <c r="E116" s="52">
        <f t="shared" ref="E116" si="63">SUM(E117:E118)</f>
        <v>27.900000000000002</v>
      </c>
      <c r="F116" s="52">
        <f t="shared" ref="F116" si="64">SUM(F117:F118)</f>
        <v>0</v>
      </c>
      <c r="G116" s="52">
        <f t="shared" ref="G116" si="65">SUM(G117:G118)</f>
        <v>0</v>
      </c>
    </row>
    <row r="117" spans="1:7" ht="12.75" customHeight="1" x14ac:dyDescent="0.25">
      <c r="A117" s="116"/>
      <c r="B117" s="59" t="s">
        <v>16</v>
      </c>
      <c r="C117" s="102"/>
      <c r="D117" s="9">
        <f t="shared" si="56"/>
        <v>23.1</v>
      </c>
      <c r="E117" s="9">
        <v>23.1</v>
      </c>
      <c r="F117" s="9"/>
      <c r="G117" s="9"/>
    </row>
    <row r="118" spans="1:7" ht="12.75" customHeight="1" x14ac:dyDescent="0.25">
      <c r="A118" s="116"/>
      <c r="B118" s="61" t="s">
        <v>24</v>
      </c>
      <c r="C118" s="103"/>
      <c r="D118" s="9">
        <f t="shared" si="56"/>
        <v>4.8</v>
      </c>
      <c r="E118" s="9">
        <v>4.8</v>
      </c>
      <c r="F118" s="9"/>
      <c r="G118" s="9"/>
    </row>
    <row r="119" spans="1:7" ht="15" customHeight="1" x14ac:dyDescent="0.25">
      <c r="A119" s="115"/>
      <c r="B119" s="69" t="s">
        <v>150</v>
      </c>
      <c r="C119" s="45" t="s">
        <v>33</v>
      </c>
      <c r="D119" s="52">
        <f t="shared" ref="D119" si="66">SUM(D120)</f>
        <v>3.3</v>
      </c>
      <c r="E119" s="52">
        <f t="shared" ref="E119" si="67">SUM(E120)</f>
        <v>3.3</v>
      </c>
      <c r="F119" s="52">
        <f t="shared" ref="F119" si="68">SUM(F120)</f>
        <v>0</v>
      </c>
      <c r="G119" s="52">
        <f>SUM(G120)</f>
        <v>0</v>
      </c>
    </row>
    <row r="120" spans="1:7" ht="12.75" customHeight="1" x14ac:dyDescent="0.25">
      <c r="A120" s="115"/>
      <c r="B120" s="7" t="s">
        <v>16</v>
      </c>
      <c r="C120" s="8"/>
      <c r="D120" s="9">
        <f t="shared" si="56"/>
        <v>3.3</v>
      </c>
      <c r="E120" s="9">
        <v>3.3</v>
      </c>
      <c r="F120" s="17"/>
      <c r="G120" s="9"/>
    </row>
    <row r="121" spans="1:7" ht="18" customHeight="1" x14ac:dyDescent="0.25">
      <c r="A121" s="115" t="s">
        <v>52</v>
      </c>
      <c r="B121" s="65" t="s">
        <v>53</v>
      </c>
      <c r="C121" s="66"/>
      <c r="D121" s="67">
        <f t="shared" ref="D121" si="69">SUM(G121+E121)</f>
        <v>38.699999999999996</v>
      </c>
      <c r="E121" s="67">
        <f t="shared" ref="E121:F121" si="70">SUM(E122+E126+E129+E124)</f>
        <v>29.999999999999996</v>
      </c>
      <c r="F121" s="67">
        <f t="shared" si="70"/>
        <v>0</v>
      </c>
      <c r="G121" s="67">
        <f>SUM(G122+G126+G129+G124)</f>
        <v>8.6999999999999993</v>
      </c>
    </row>
    <row r="122" spans="1:7" ht="15" customHeight="1" x14ac:dyDescent="0.25">
      <c r="A122" s="115"/>
      <c r="B122" s="46" t="s">
        <v>155</v>
      </c>
      <c r="C122" s="45" t="s">
        <v>17</v>
      </c>
      <c r="D122" s="44">
        <f>SUM(D123)</f>
        <v>9.3000000000000007</v>
      </c>
      <c r="E122" s="44">
        <f>SUM(E123)</f>
        <v>7.2</v>
      </c>
      <c r="F122" s="44">
        <f>SUM(F123)</f>
        <v>0</v>
      </c>
      <c r="G122" s="44">
        <f>SUM(G123)</f>
        <v>2.1</v>
      </c>
    </row>
    <row r="123" spans="1:7" ht="12.95" customHeight="1" x14ac:dyDescent="0.25">
      <c r="A123" s="115"/>
      <c r="B123" s="7" t="s">
        <v>16</v>
      </c>
      <c r="C123" s="19"/>
      <c r="D123" s="9">
        <f t="shared" si="56"/>
        <v>9.3000000000000007</v>
      </c>
      <c r="E123" s="9">
        <v>7.2</v>
      </c>
      <c r="F123" s="9"/>
      <c r="G123" s="9">
        <v>2.1</v>
      </c>
    </row>
    <row r="124" spans="1:7" ht="15" customHeight="1" x14ac:dyDescent="0.25">
      <c r="A124" s="115"/>
      <c r="B124" s="46" t="s">
        <v>148</v>
      </c>
      <c r="C124" s="49" t="s">
        <v>30</v>
      </c>
      <c r="D124" s="51">
        <f t="shared" ref="D124" si="71">SUM(D125)</f>
        <v>7</v>
      </c>
      <c r="E124" s="51">
        <f t="shared" ref="E124" si="72">SUM(E125)</f>
        <v>0.4</v>
      </c>
      <c r="F124" s="51">
        <f t="shared" ref="F124" si="73">SUM(F125)</f>
        <v>0</v>
      </c>
      <c r="G124" s="51">
        <f>SUM(G125)</f>
        <v>6.6</v>
      </c>
    </row>
    <row r="125" spans="1:7" ht="12.95" customHeight="1" x14ac:dyDescent="0.25">
      <c r="A125" s="115"/>
      <c r="B125" s="7" t="s">
        <v>16</v>
      </c>
      <c r="C125" s="8"/>
      <c r="D125" s="9">
        <f t="shared" ref="D125" si="74">SUM(G125+E125)</f>
        <v>7</v>
      </c>
      <c r="E125" s="9">
        <v>0.4</v>
      </c>
      <c r="F125" s="13"/>
      <c r="G125" s="9">
        <v>6.6</v>
      </c>
    </row>
    <row r="126" spans="1:7" ht="27" x14ac:dyDescent="0.25">
      <c r="A126" s="115"/>
      <c r="B126" s="64" t="s">
        <v>163</v>
      </c>
      <c r="C126" s="45" t="s">
        <v>31</v>
      </c>
      <c r="D126" s="52">
        <f t="shared" ref="D126" si="75">SUM(D127:D128)</f>
        <v>19.7</v>
      </c>
      <c r="E126" s="52">
        <f t="shared" ref="E126" si="76">SUM(E127:E128)</f>
        <v>19.7</v>
      </c>
      <c r="F126" s="52">
        <f t="shared" ref="F126" si="77">SUM(F127:F128)</f>
        <v>0</v>
      </c>
      <c r="G126" s="52">
        <f t="shared" ref="G126" si="78">SUM(G127:G128)</f>
        <v>0</v>
      </c>
    </row>
    <row r="127" spans="1:7" ht="12.95" customHeight="1" x14ac:dyDescent="0.25">
      <c r="A127" s="116"/>
      <c r="B127" s="59" t="s">
        <v>16</v>
      </c>
      <c r="C127" s="102"/>
      <c r="D127" s="9">
        <f t="shared" si="56"/>
        <v>19.3</v>
      </c>
      <c r="E127" s="9">
        <v>19.3</v>
      </c>
      <c r="F127" s="9"/>
      <c r="G127" s="9"/>
    </row>
    <row r="128" spans="1:7" ht="12.95" customHeight="1" x14ac:dyDescent="0.25">
      <c r="A128" s="116"/>
      <c r="B128" s="61" t="s">
        <v>24</v>
      </c>
      <c r="C128" s="104"/>
      <c r="D128" s="9">
        <f t="shared" si="56"/>
        <v>0.4</v>
      </c>
      <c r="E128" s="9">
        <v>0.4</v>
      </c>
      <c r="F128" s="9"/>
      <c r="G128" s="9"/>
    </row>
    <row r="129" spans="1:7" ht="15" customHeight="1" x14ac:dyDescent="0.25">
      <c r="A129" s="115"/>
      <c r="B129" s="69" t="s">
        <v>164</v>
      </c>
      <c r="C129" s="45" t="s">
        <v>33</v>
      </c>
      <c r="D129" s="52">
        <f t="shared" ref="D129" si="79">SUM(D130)</f>
        <v>2.7</v>
      </c>
      <c r="E129" s="52">
        <f t="shared" ref="E129" si="80">SUM(E130)</f>
        <v>2.7</v>
      </c>
      <c r="F129" s="52">
        <f t="shared" ref="F129" si="81">SUM(F130)</f>
        <v>0</v>
      </c>
      <c r="G129" s="52">
        <f>SUM(G130)</f>
        <v>0</v>
      </c>
    </row>
    <row r="130" spans="1:7" ht="12.95" customHeight="1" x14ac:dyDescent="0.25">
      <c r="A130" s="115"/>
      <c r="B130" s="7" t="s">
        <v>16</v>
      </c>
      <c r="C130" s="19"/>
      <c r="D130" s="9">
        <f t="shared" si="56"/>
        <v>2.7</v>
      </c>
      <c r="E130" s="9">
        <v>2.7</v>
      </c>
      <c r="F130" s="17"/>
      <c r="G130" s="16"/>
    </row>
    <row r="131" spans="1:7" ht="18" customHeight="1" x14ac:dyDescent="0.25">
      <c r="A131" s="115" t="s">
        <v>54</v>
      </c>
      <c r="B131" s="65" t="s">
        <v>55</v>
      </c>
      <c r="C131" s="66"/>
      <c r="D131" s="67">
        <f t="shared" si="56"/>
        <v>66.599999999999994</v>
      </c>
      <c r="E131" s="67">
        <f t="shared" ref="E131" si="82">SUM(E132+E134+E137)</f>
        <v>66.599999999999994</v>
      </c>
      <c r="F131" s="67">
        <f t="shared" ref="F131" si="83">SUM(F132+F134+F137)</f>
        <v>0</v>
      </c>
      <c r="G131" s="67">
        <f>SUM(G132+G134+G137)</f>
        <v>0</v>
      </c>
    </row>
    <row r="132" spans="1:7" ht="15" customHeight="1" x14ac:dyDescent="0.25">
      <c r="A132" s="115"/>
      <c r="B132" s="46" t="s">
        <v>155</v>
      </c>
      <c r="C132" s="45" t="s">
        <v>17</v>
      </c>
      <c r="D132" s="44">
        <f>SUM(D133)</f>
        <v>12.3</v>
      </c>
      <c r="E132" s="44">
        <f>SUM(E133)</f>
        <v>12.3</v>
      </c>
      <c r="F132" s="44">
        <f>SUM(F133)</f>
        <v>0</v>
      </c>
      <c r="G132" s="44">
        <f>SUM(G133)</f>
        <v>0</v>
      </c>
    </row>
    <row r="133" spans="1:7" ht="12.75" customHeight="1" x14ac:dyDescent="0.25">
      <c r="A133" s="115"/>
      <c r="B133" s="7" t="s">
        <v>16</v>
      </c>
      <c r="C133" s="19"/>
      <c r="D133" s="9">
        <f t="shared" si="56"/>
        <v>12.3</v>
      </c>
      <c r="E133" s="9">
        <v>12.3</v>
      </c>
      <c r="F133" s="9"/>
      <c r="G133" s="9"/>
    </row>
    <row r="134" spans="1:7" ht="27" x14ac:dyDescent="0.25">
      <c r="A134" s="115"/>
      <c r="B134" s="64" t="s">
        <v>161</v>
      </c>
      <c r="C134" s="45" t="s">
        <v>31</v>
      </c>
      <c r="D134" s="52">
        <f t="shared" ref="D134" si="84">SUM(D135:D136)</f>
        <v>49.199999999999996</v>
      </c>
      <c r="E134" s="52">
        <f t="shared" ref="E134" si="85">SUM(E135:E136)</f>
        <v>49.199999999999996</v>
      </c>
      <c r="F134" s="52">
        <f t="shared" ref="F134" si="86">SUM(F135:F136)</f>
        <v>0</v>
      </c>
      <c r="G134" s="52">
        <f t="shared" ref="G134" si="87">SUM(G135:G136)</f>
        <v>0</v>
      </c>
    </row>
    <row r="135" spans="1:7" ht="12.75" customHeight="1" x14ac:dyDescent="0.25">
      <c r="A135" s="116"/>
      <c r="B135" s="59" t="s">
        <v>16</v>
      </c>
      <c r="C135" s="102"/>
      <c r="D135" s="9">
        <f t="shared" si="56"/>
        <v>45.3</v>
      </c>
      <c r="E135" s="9">
        <v>45.3</v>
      </c>
      <c r="F135" s="9"/>
      <c r="G135" s="9"/>
    </row>
    <row r="136" spans="1:7" ht="12.75" customHeight="1" x14ac:dyDescent="0.25">
      <c r="A136" s="116"/>
      <c r="B136" s="61" t="s">
        <v>24</v>
      </c>
      <c r="C136" s="103"/>
      <c r="D136" s="9">
        <f t="shared" si="56"/>
        <v>3.9</v>
      </c>
      <c r="E136" s="9">
        <v>3.9</v>
      </c>
      <c r="F136" s="9"/>
      <c r="G136" s="9"/>
    </row>
    <row r="137" spans="1:7" ht="15" customHeight="1" x14ac:dyDescent="0.25">
      <c r="A137" s="115"/>
      <c r="B137" s="69" t="s">
        <v>150</v>
      </c>
      <c r="C137" s="45" t="s">
        <v>33</v>
      </c>
      <c r="D137" s="52">
        <f t="shared" ref="D137" si="88">SUM(D138)</f>
        <v>5.0999999999999996</v>
      </c>
      <c r="E137" s="52">
        <f t="shared" ref="E137" si="89">SUM(E138)</f>
        <v>5.0999999999999996</v>
      </c>
      <c r="F137" s="52">
        <f t="shared" ref="F137" si="90">SUM(F138)</f>
        <v>0</v>
      </c>
      <c r="G137" s="52">
        <f>SUM(G138)</f>
        <v>0</v>
      </c>
    </row>
    <row r="138" spans="1:7" ht="12.75" customHeight="1" x14ac:dyDescent="0.25">
      <c r="A138" s="115"/>
      <c r="B138" s="7" t="s">
        <v>16</v>
      </c>
      <c r="C138" s="19"/>
      <c r="D138" s="9">
        <f t="shared" si="56"/>
        <v>5.0999999999999996</v>
      </c>
      <c r="E138" s="9">
        <v>5.0999999999999996</v>
      </c>
      <c r="F138" s="17"/>
      <c r="G138" s="9"/>
    </row>
    <row r="139" spans="1:7" ht="18" customHeight="1" x14ac:dyDescent="0.25">
      <c r="A139" s="120" t="s">
        <v>56</v>
      </c>
      <c r="B139" s="65" t="s">
        <v>57</v>
      </c>
      <c r="C139" s="66"/>
      <c r="D139" s="67">
        <f t="shared" ref="D139" si="91">SUM(G139+E139)</f>
        <v>39.700000000000003</v>
      </c>
      <c r="E139" s="67">
        <f t="shared" ref="E139:F139" si="92">SUM(E140+E142+E145+E147)</f>
        <v>37</v>
      </c>
      <c r="F139" s="67">
        <f t="shared" si="92"/>
        <v>0</v>
      </c>
      <c r="G139" s="67">
        <f>SUM(G140+G142+G145+G147)</f>
        <v>2.7</v>
      </c>
    </row>
    <row r="140" spans="1:7" ht="15" customHeight="1" x14ac:dyDescent="0.25">
      <c r="A140" s="121"/>
      <c r="B140" s="46" t="s">
        <v>155</v>
      </c>
      <c r="C140" s="45" t="s">
        <v>17</v>
      </c>
      <c r="D140" s="44">
        <f>SUM(D141)</f>
        <v>8.5</v>
      </c>
      <c r="E140" s="44">
        <f>SUM(E141)</f>
        <v>7.8</v>
      </c>
      <c r="F140" s="44">
        <f>SUM(F141)</f>
        <v>0</v>
      </c>
      <c r="G140" s="44">
        <f>SUM(G141)</f>
        <v>0.7</v>
      </c>
    </row>
    <row r="141" spans="1:7" ht="12.75" customHeight="1" x14ac:dyDescent="0.25">
      <c r="A141" s="121"/>
      <c r="B141" s="7" t="s">
        <v>16</v>
      </c>
      <c r="C141" s="19"/>
      <c r="D141" s="9">
        <f t="shared" si="56"/>
        <v>8.5</v>
      </c>
      <c r="E141" s="9">
        <v>7.8</v>
      </c>
      <c r="F141" s="9"/>
      <c r="G141" s="9">
        <v>0.7</v>
      </c>
    </row>
    <row r="142" spans="1:7" ht="27" x14ac:dyDescent="0.25">
      <c r="A142" s="121"/>
      <c r="B142" s="64" t="s">
        <v>163</v>
      </c>
      <c r="C142" s="45" t="s">
        <v>31</v>
      </c>
      <c r="D142" s="52">
        <f t="shared" ref="D142" si="93">SUM(D143:D144)</f>
        <v>15.2</v>
      </c>
      <c r="E142" s="52">
        <f t="shared" ref="E142" si="94">SUM(E143:E144)</f>
        <v>13.2</v>
      </c>
      <c r="F142" s="52">
        <f t="shared" ref="F142" si="95">SUM(F143:F144)</f>
        <v>0</v>
      </c>
      <c r="G142" s="52">
        <f t="shared" ref="G142" si="96">SUM(G143:G144)</f>
        <v>2</v>
      </c>
    </row>
    <row r="143" spans="1:7" ht="12.75" customHeight="1" x14ac:dyDescent="0.25">
      <c r="A143" s="121"/>
      <c r="B143" s="59" t="s">
        <v>16</v>
      </c>
      <c r="C143" s="102"/>
      <c r="D143" s="9">
        <f t="shared" si="56"/>
        <v>14</v>
      </c>
      <c r="E143" s="9">
        <v>12</v>
      </c>
      <c r="F143" s="9"/>
      <c r="G143" s="9">
        <v>2</v>
      </c>
    </row>
    <row r="144" spans="1:7" ht="12.75" customHeight="1" x14ac:dyDescent="0.25">
      <c r="A144" s="121"/>
      <c r="B144" s="61" t="s">
        <v>24</v>
      </c>
      <c r="C144" s="103"/>
      <c r="D144" s="9">
        <f t="shared" si="56"/>
        <v>1.2</v>
      </c>
      <c r="E144" s="9">
        <v>1.2</v>
      </c>
      <c r="F144" s="9"/>
      <c r="G144" s="9"/>
    </row>
    <row r="145" spans="1:7" ht="15" customHeight="1" x14ac:dyDescent="0.25">
      <c r="A145" s="121"/>
      <c r="B145" s="69" t="s">
        <v>150</v>
      </c>
      <c r="C145" s="45" t="s">
        <v>33</v>
      </c>
      <c r="D145" s="52">
        <f t="shared" ref="D145:D147" si="97">SUM(D146)</f>
        <v>6</v>
      </c>
      <c r="E145" s="52">
        <f t="shared" ref="E145:E147" si="98">SUM(E146)</f>
        <v>6</v>
      </c>
      <c r="F145" s="52">
        <f t="shared" ref="F145:F147" si="99">SUM(F146)</f>
        <v>0</v>
      </c>
      <c r="G145" s="52">
        <f>SUM(G146)</f>
        <v>0</v>
      </c>
    </row>
    <row r="146" spans="1:7" ht="12.75" customHeight="1" x14ac:dyDescent="0.25">
      <c r="A146" s="121"/>
      <c r="B146" s="7" t="s">
        <v>16</v>
      </c>
      <c r="C146" s="19"/>
      <c r="D146" s="9">
        <f t="shared" si="56"/>
        <v>6</v>
      </c>
      <c r="E146" s="9">
        <v>6</v>
      </c>
      <c r="F146" s="17"/>
      <c r="G146" s="16"/>
    </row>
    <row r="147" spans="1:7" ht="15" customHeight="1" x14ac:dyDescent="0.25">
      <c r="A147" s="121"/>
      <c r="B147" s="50" t="s">
        <v>162</v>
      </c>
      <c r="C147" s="49" t="s">
        <v>37</v>
      </c>
      <c r="D147" s="52">
        <f t="shared" si="97"/>
        <v>10</v>
      </c>
      <c r="E147" s="52">
        <f t="shared" si="98"/>
        <v>10</v>
      </c>
      <c r="F147" s="52">
        <f t="shared" si="99"/>
        <v>0</v>
      </c>
      <c r="G147" s="52">
        <f>SUM(G148)</f>
        <v>0</v>
      </c>
    </row>
    <row r="148" spans="1:7" ht="12.75" customHeight="1" x14ac:dyDescent="0.25">
      <c r="A148" s="122"/>
      <c r="B148" s="7" t="s">
        <v>16</v>
      </c>
      <c r="C148" s="19"/>
      <c r="D148" s="9">
        <f t="shared" ref="D148" si="100">SUM(G148+E148)</f>
        <v>10</v>
      </c>
      <c r="E148" s="9">
        <v>10</v>
      </c>
      <c r="F148" s="17"/>
      <c r="G148" s="16"/>
    </row>
    <row r="149" spans="1:7" ht="18" customHeight="1" x14ac:dyDescent="0.25">
      <c r="A149" s="115" t="s">
        <v>58</v>
      </c>
      <c r="B149" s="65" t="s">
        <v>59</v>
      </c>
      <c r="C149" s="66"/>
      <c r="D149" s="67">
        <f t="shared" si="56"/>
        <v>30.999999999999996</v>
      </c>
      <c r="E149" s="67">
        <f t="shared" ref="E149" si="101">SUM(E150+E152+E155)</f>
        <v>30.999999999999996</v>
      </c>
      <c r="F149" s="67">
        <f t="shared" ref="F149" si="102">SUM(F150+F152+F155)</f>
        <v>0</v>
      </c>
      <c r="G149" s="67">
        <f>SUM(G150+G152+G155)</f>
        <v>0</v>
      </c>
    </row>
    <row r="150" spans="1:7" ht="15" customHeight="1" x14ac:dyDescent="0.25">
      <c r="A150" s="115"/>
      <c r="B150" s="46" t="s">
        <v>155</v>
      </c>
      <c r="C150" s="45" t="s">
        <v>17</v>
      </c>
      <c r="D150" s="44">
        <f>SUM(D151)</f>
        <v>6.2</v>
      </c>
      <c r="E150" s="44">
        <f>SUM(E151)</f>
        <v>6.2</v>
      </c>
      <c r="F150" s="44">
        <f>SUM(F151)</f>
        <v>0</v>
      </c>
      <c r="G150" s="44">
        <f>SUM(G151)</f>
        <v>0</v>
      </c>
    </row>
    <row r="151" spans="1:7" ht="12.75" customHeight="1" x14ac:dyDescent="0.25">
      <c r="A151" s="115"/>
      <c r="B151" s="7" t="s">
        <v>16</v>
      </c>
      <c r="C151" s="19"/>
      <c r="D151" s="9">
        <f t="shared" si="56"/>
        <v>6.2</v>
      </c>
      <c r="E151" s="9">
        <v>6.2</v>
      </c>
      <c r="F151" s="9"/>
      <c r="G151" s="9"/>
    </row>
    <row r="152" spans="1:7" ht="27" x14ac:dyDescent="0.25">
      <c r="A152" s="115"/>
      <c r="B152" s="64" t="s">
        <v>163</v>
      </c>
      <c r="C152" s="45" t="s">
        <v>31</v>
      </c>
      <c r="D152" s="52">
        <f t="shared" ref="D152" si="103">SUM(D153:D154)</f>
        <v>21.299999999999997</v>
      </c>
      <c r="E152" s="52">
        <f t="shared" ref="E152" si="104">SUM(E153:E154)</f>
        <v>21.299999999999997</v>
      </c>
      <c r="F152" s="52">
        <f t="shared" ref="F152" si="105">SUM(F153:F154)</f>
        <v>0</v>
      </c>
      <c r="G152" s="52">
        <f t="shared" ref="G152" si="106">SUM(G153:G154)</f>
        <v>0</v>
      </c>
    </row>
    <row r="153" spans="1:7" ht="12.75" customHeight="1" x14ac:dyDescent="0.25">
      <c r="A153" s="116"/>
      <c r="B153" s="59" t="s">
        <v>16</v>
      </c>
      <c r="C153" s="102"/>
      <c r="D153" s="9">
        <f t="shared" si="56"/>
        <v>18.899999999999999</v>
      </c>
      <c r="E153" s="9">
        <v>18.899999999999999</v>
      </c>
      <c r="F153" s="9"/>
      <c r="G153" s="9"/>
    </row>
    <row r="154" spans="1:7" ht="12.75" customHeight="1" x14ac:dyDescent="0.25">
      <c r="A154" s="116"/>
      <c r="B154" s="61" t="s">
        <v>24</v>
      </c>
      <c r="C154" s="104"/>
      <c r="D154" s="9">
        <f t="shared" si="56"/>
        <v>2.4</v>
      </c>
      <c r="E154" s="9">
        <v>2.4</v>
      </c>
      <c r="F154" s="9"/>
      <c r="G154" s="9"/>
    </row>
    <row r="155" spans="1:7" ht="15" customHeight="1" x14ac:dyDescent="0.25">
      <c r="A155" s="115"/>
      <c r="B155" s="69" t="s">
        <v>164</v>
      </c>
      <c r="C155" s="45" t="s">
        <v>33</v>
      </c>
      <c r="D155" s="52">
        <f t="shared" ref="D155" si="107">SUM(D156)</f>
        <v>3.5</v>
      </c>
      <c r="E155" s="52">
        <f t="shared" ref="E155" si="108">SUM(E156)</f>
        <v>3.5</v>
      </c>
      <c r="F155" s="52">
        <f t="shared" ref="F155" si="109">SUM(F156)</f>
        <v>0</v>
      </c>
      <c r="G155" s="52">
        <f>SUM(G156)</f>
        <v>0</v>
      </c>
    </row>
    <row r="156" spans="1:7" ht="12.75" customHeight="1" x14ac:dyDescent="0.25">
      <c r="A156" s="115"/>
      <c r="B156" s="7" t="s">
        <v>16</v>
      </c>
      <c r="C156" s="19"/>
      <c r="D156" s="9">
        <f t="shared" si="56"/>
        <v>3.5</v>
      </c>
      <c r="E156" s="9">
        <v>3.5</v>
      </c>
      <c r="F156" s="17"/>
      <c r="G156" s="16"/>
    </row>
    <row r="157" spans="1:7" ht="18" customHeight="1" x14ac:dyDescent="0.25">
      <c r="A157" s="100" t="s">
        <v>60</v>
      </c>
      <c r="B157" s="65" t="s">
        <v>61</v>
      </c>
      <c r="C157" s="66"/>
      <c r="D157" s="67">
        <f t="shared" ref="D157" si="110">SUM(G157+E157)</f>
        <v>40.700000000000003</v>
      </c>
      <c r="E157" s="67">
        <f t="shared" ref="E157:F157" si="111">SUM(E158+E162+E165+E160)</f>
        <v>31.3</v>
      </c>
      <c r="F157" s="67">
        <f t="shared" si="111"/>
        <v>0</v>
      </c>
      <c r="G157" s="67">
        <f>SUM(G158+G162+G165+G160)</f>
        <v>9.4</v>
      </c>
    </row>
    <row r="158" spans="1:7" ht="15" customHeight="1" x14ac:dyDescent="0.25">
      <c r="A158" s="100"/>
      <c r="B158" s="46" t="s">
        <v>155</v>
      </c>
      <c r="C158" s="45" t="s">
        <v>17</v>
      </c>
      <c r="D158" s="44">
        <f>SUM(D159)</f>
        <v>11.2</v>
      </c>
      <c r="E158" s="44">
        <f>SUM(E159)</f>
        <v>11.2</v>
      </c>
      <c r="F158" s="44">
        <f>SUM(F159)</f>
        <v>0</v>
      </c>
      <c r="G158" s="44">
        <f>SUM(G159)</f>
        <v>0</v>
      </c>
    </row>
    <row r="159" spans="1:7" ht="12.75" customHeight="1" x14ac:dyDescent="0.25">
      <c r="A159" s="100"/>
      <c r="B159" s="7" t="s">
        <v>16</v>
      </c>
      <c r="C159" s="19"/>
      <c r="D159" s="9">
        <f t="shared" si="56"/>
        <v>11.2</v>
      </c>
      <c r="E159" s="9">
        <v>11.2</v>
      </c>
      <c r="F159" s="9"/>
      <c r="G159" s="9"/>
    </row>
    <row r="160" spans="1:7" ht="15" customHeight="1" x14ac:dyDescent="0.25">
      <c r="A160" s="100"/>
      <c r="B160" s="46" t="s">
        <v>148</v>
      </c>
      <c r="C160" s="49" t="s">
        <v>30</v>
      </c>
      <c r="D160" s="51">
        <f t="shared" ref="D160" si="112">SUM(D161)</f>
        <v>6.9</v>
      </c>
      <c r="E160" s="51">
        <f t="shared" ref="E160" si="113">SUM(E161)</f>
        <v>0</v>
      </c>
      <c r="F160" s="51">
        <f t="shared" ref="F160" si="114">SUM(F161)</f>
        <v>0</v>
      </c>
      <c r="G160" s="51">
        <f>SUM(G161)</f>
        <v>6.9</v>
      </c>
    </row>
    <row r="161" spans="1:7" ht="12.75" customHeight="1" x14ac:dyDescent="0.25">
      <c r="A161" s="100"/>
      <c r="B161" s="7" t="s">
        <v>16</v>
      </c>
      <c r="C161" s="8"/>
      <c r="D161" s="9">
        <f t="shared" ref="D161" si="115">SUM(G161+E161)</f>
        <v>6.9</v>
      </c>
      <c r="E161" s="9"/>
      <c r="F161" s="13"/>
      <c r="G161" s="9">
        <v>6.9</v>
      </c>
    </row>
    <row r="162" spans="1:7" ht="27" x14ac:dyDescent="0.25">
      <c r="A162" s="100"/>
      <c r="B162" s="64" t="s">
        <v>163</v>
      </c>
      <c r="C162" s="45" t="s">
        <v>31</v>
      </c>
      <c r="D162" s="52">
        <f t="shared" ref="D162" si="116">SUM(D163:D164)</f>
        <v>16.8</v>
      </c>
      <c r="E162" s="52">
        <f t="shared" ref="E162" si="117">SUM(E163:E164)</f>
        <v>14.3</v>
      </c>
      <c r="F162" s="52">
        <f t="shared" ref="F162" si="118">SUM(F163:F164)</f>
        <v>0</v>
      </c>
      <c r="G162" s="52">
        <f t="shared" ref="G162" si="119">SUM(G163:G164)</f>
        <v>2.5</v>
      </c>
    </row>
    <row r="163" spans="1:7" ht="12.75" customHeight="1" x14ac:dyDescent="0.25">
      <c r="A163" s="101"/>
      <c r="B163" s="59" t="s">
        <v>16</v>
      </c>
      <c r="C163" s="102"/>
      <c r="D163" s="9">
        <f t="shared" si="56"/>
        <v>13.9</v>
      </c>
      <c r="E163" s="9">
        <v>11.4</v>
      </c>
      <c r="F163" s="9"/>
      <c r="G163" s="9">
        <v>2.5</v>
      </c>
    </row>
    <row r="164" spans="1:7" ht="12.75" customHeight="1" x14ac:dyDescent="0.25">
      <c r="A164" s="101"/>
      <c r="B164" s="61" t="s">
        <v>24</v>
      </c>
      <c r="C164" s="103"/>
      <c r="D164" s="9">
        <f t="shared" si="56"/>
        <v>2.9</v>
      </c>
      <c r="E164" s="9">
        <v>2.9</v>
      </c>
      <c r="F164" s="9"/>
      <c r="G164" s="9"/>
    </row>
    <row r="165" spans="1:7" ht="15" customHeight="1" x14ac:dyDescent="0.25">
      <c r="A165" s="100"/>
      <c r="B165" s="69" t="s">
        <v>164</v>
      </c>
      <c r="C165" s="45" t="s">
        <v>33</v>
      </c>
      <c r="D165" s="52">
        <f t="shared" ref="D165" si="120">SUM(D166)</f>
        <v>5.8</v>
      </c>
      <c r="E165" s="52">
        <f t="shared" ref="E165" si="121">SUM(E166)</f>
        <v>5.8</v>
      </c>
      <c r="F165" s="52">
        <f t="shared" ref="F165" si="122">SUM(F166)</f>
        <v>0</v>
      </c>
      <c r="G165" s="52">
        <f>SUM(G166)</f>
        <v>0</v>
      </c>
    </row>
    <row r="166" spans="1:7" ht="12.75" customHeight="1" x14ac:dyDescent="0.25">
      <c r="A166" s="100"/>
      <c r="B166" s="7" t="s">
        <v>16</v>
      </c>
      <c r="C166" s="19"/>
      <c r="D166" s="9">
        <f t="shared" si="56"/>
        <v>5.8</v>
      </c>
      <c r="E166" s="9">
        <v>5.8</v>
      </c>
      <c r="F166" s="17"/>
      <c r="G166" s="9"/>
    </row>
    <row r="167" spans="1:7" ht="18" customHeight="1" x14ac:dyDescent="0.25">
      <c r="A167" s="100" t="s">
        <v>62</v>
      </c>
      <c r="B167" s="65" t="s">
        <v>63</v>
      </c>
      <c r="C167" s="66"/>
      <c r="D167" s="67">
        <f t="shared" si="56"/>
        <v>49.1</v>
      </c>
      <c r="E167" s="67">
        <f>SUM(E168+E170+E173)</f>
        <v>47.7</v>
      </c>
      <c r="F167" s="67">
        <f>SUM(F168+F170+F173)</f>
        <v>0</v>
      </c>
      <c r="G167" s="67">
        <f>SUM(G168+G170+G173)</f>
        <v>1.4</v>
      </c>
    </row>
    <row r="168" spans="1:7" ht="15" customHeight="1" x14ac:dyDescent="0.25">
      <c r="A168" s="100"/>
      <c r="B168" s="46" t="s">
        <v>155</v>
      </c>
      <c r="C168" s="45" t="s">
        <v>17</v>
      </c>
      <c r="D168" s="44">
        <f>SUM(D169)</f>
        <v>14.9</v>
      </c>
      <c r="E168" s="44">
        <f>SUM(E169)</f>
        <v>14.9</v>
      </c>
      <c r="F168" s="44">
        <f>SUM(F169)</f>
        <v>0</v>
      </c>
      <c r="G168" s="44">
        <f>SUM(G169)</f>
        <v>0</v>
      </c>
    </row>
    <row r="169" spans="1:7" ht="12.75" customHeight="1" x14ac:dyDescent="0.25">
      <c r="A169" s="100"/>
      <c r="B169" s="7" t="s">
        <v>16</v>
      </c>
      <c r="C169" s="19"/>
      <c r="D169" s="9">
        <f t="shared" si="56"/>
        <v>14.9</v>
      </c>
      <c r="E169" s="9">
        <v>14.9</v>
      </c>
      <c r="F169" s="9"/>
      <c r="G169" s="9"/>
    </row>
    <row r="170" spans="1:7" ht="27" x14ac:dyDescent="0.25">
      <c r="A170" s="100"/>
      <c r="B170" s="64" t="s">
        <v>161</v>
      </c>
      <c r="C170" s="45" t="s">
        <v>31</v>
      </c>
      <c r="D170" s="52">
        <f t="shared" ref="D170" si="123">SUM(D171:D172)</f>
        <v>27.7</v>
      </c>
      <c r="E170" s="52">
        <f t="shared" ref="E170" si="124">SUM(E171:E172)</f>
        <v>27.7</v>
      </c>
      <c r="F170" s="52">
        <f t="shared" ref="F170" si="125">SUM(F171:F172)</f>
        <v>0</v>
      </c>
      <c r="G170" s="52">
        <f t="shared" ref="G170" si="126">SUM(G171:G172)</f>
        <v>0</v>
      </c>
    </row>
    <row r="171" spans="1:7" ht="12.75" customHeight="1" x14ac:dyDescent="0.25">
      <c r="A171" s="101"/>
      <c r="B171" s="59" t="s">
        <v>16</v>
      </c>
      <c r="C171" s="102"/>
      <c r="D171" s="9">
        <f t="shared" si="56"/>
        <v>19</v>
      </c>
      <c r="E171" s="9">
        <v>19</v>
      </c>
      <c r="F171" s="9"/>
      <c r="G171" s="9"/>
    </row>
    <row r="172" spans="1:7" ht="12.75" customHeight="1" x14ac:dyDescent="0.25">
      <c r="A172" s="101"/>
      <c r="B172" s="61" t="s">
        <v>24</v>
      </c>
      <c r="C172" s="103"/>
      <c r="D172" s="9">
        <f t="shared" si="56"/>
        <v>8.6999999999999993</v>
      </c>
      <c r="E172" s="9">
        <v>8.6999999999999993</v>
      </c>
      <c r="F172" s="9"/>
      <c r="G172" s="9"/>
    </row>
    <row r="173" spans="1:7" ht="15" customHeight="1" x14ac:dyDescent="0.25">
      <c r="A173" s="100"/>
      <c r="B173" s="69" t="s">
        <v>164</v>
      </c>
      <c r="C173" s="45" t="s">
        <v>33</v>
      </c>
      <c r="D173" s="52">
        <f t="shared" ref="D173" si="127">SUM(D174)</f>
        <v>6.5</v>
      </c>
      <c r="E173" s="52">
        <f t="shared" ref="E173" si="128">SUM(E174)</f>
        <v>5.0999999999999996</v>
      </c>
      <c r="F173" s="52">
        <f t="shared" ref="F173" si="129">SUM(F174)</f>
        <v>0</v>
      </c>
      <c r="G173" s="52">
        <f>SUM(G174)</f>
        <v>1.4</v>
      </c>
    </row>
    <row r="174" spans="1:7" ht="12.75" customHeight="1" x14ac:dyDescent="0.25">
      <c r="A174" s="100"/>
      <c r="B174" s="7" t="s">
        <v>16</v>
      </c>
      <c r="C174" s="19"/>
      <c r="D174" s="9">
        <f t="shared" si="56"/>
        <v>6.5</v>
      </c>
      <c r="E174" s="9">
        <v>5.0999999999999996</v>
      </c>
      <c r="F174" s="17"/>
      <c r="G174" s="18">
        <v>1.4</v>
      </c>
    </row>
    <row r="175" spans="1:7" ht="18" customHeight="1" x14ac:dyDescent="0.25">
      <c r="A175" s="100" t="s">
        <v>64</v>
      </c>
      <c r="B175" s="65" t="s">
        <v>65</v>
      </c>
      <c r="C175" s="72"/>
      <c r="D175" s="67">
        <f t="shared" si="56"/>
        <v>1007.9</v>
      </c>
      <c r="E175" s="67">
        <f>SUM(E177:E178)</f>
        <v>1007.9</v>
      </c>
      <c r="F175" s="67">
        <f>SUM(F177:F178)</f>
        <v>929.8</v>
      </c>
      <c r="G175" s="67">
        <f>SUM(G177:G178)</f>
        <v>0</v>
      </c>
    </row>
    <row r="176" spans="1:7" ht="15" customHeight="1" x14ac:dyDescent="0.25">
      <c r="A176" s="100"/>
      <c r="B176" s="73" t="s">
        <v>155</v>
      </c>
      <c r="C176" s="45" t="s">
        <v>17</v>
      </c>
      <c r="D176" s="44">
        <f t="shared" ref="D176:F176" si="130">SUM(D177:D178)</f>
        <v>1007.9</v>
      </c>
      <c r="E176" s="44">
        <f t="shared" si="130"/>
        <v>1007.9</v>
      </c>
      <c r="F176" s="44">
        <f t="shared" si="130"/>
        <v>929.8</v>
      </c>
      <c r="G176" s="44">
        <f>SUM(G177:G178)</f>
        <v>0</v>
      </c>
    </row>
    <row r="177" spans="1:7" ht="12.75" customHeight="1" x14ac:dyDescent="0.25">
      <c r="A177" s="101"/>
      <c r="B177" s="74" t="s">
        <v>21</v>
      </c>
      <c r="C177" s="102"/>
      <c r="D177" s="9">
        <f t="shared" si="56"/>
        <v>969.8</v>
      </c>
      <c r="E177" s="9">
        <v>969.8</v>
      </c>
      <c r="F177" s="9">
        <v>898.9</v>
      </c>
      <c r="G177" s="9"/>
    </row>
    <row r="178" spans="1:7" ht="12.75" customHeight="1" x14ac:dyDescent="0.25">
      <c r="A178" s="101"/>
      <c r="B178" s="61" t="s">
        <v>16</v>
      </c>
      <c r="C178" s="103"/>
      <c r="D178" s="9">
        <f t="shared" si="56"/>
        <v>38.1</v>
      </c>
      <c r="E178" s="9">
        <v>38.1</v>
      </c>
      <c r="F178" s="9">
        <v>30.9</v>
      </c>
      <c r="G178" s="9"/>
    </row>
    <row r="179" spans="1:7" ht="18" customHeight="1" x14ac:dyDescent="0.25">
      <c r="A179" s="100" t="s">
        <v>66</v>
      </c>
      <c r="B179" s="71" t="s">
        <v>67</v>
      </c>
      <c r="C179" s="66"/>
      <c r="D179" s="67">
        <f t="shared" si="56"/>
        <v>1131.2</v>
      </c>
      <c r="E179" s="67">
        <f t="shared" ref="E179:F179" si="131">SUM(E180+E182)</f>
        <v>1114</v>
      </c>
      <c r="F179" s="67">
        <f t="shared" si="131"/>
        <v>926.8</v>
      </c>
      <c r="G179" s="67">
        <f>SUM(G180+G182)</f>
        <v>17.2</v>
      </c>
    </row>
    <row r="180" spans="1:7" ht="15" customHeight="1" x14ac:dyDescent="0.25">
      <c r="A180" s="100"/>
      <c r="B180" s="46" t="s">
        <v>155</v>
      </c>
      <c r="C180" s="45" t="s">
        <v>17</v>
      </c>
      <c r="D180" s="44">
        <f>SUM(D181)</f>
        <v>39</v>
      </c>
      <c r="E180" s="44">
        <f>SUM(E181)</f>
        <v>39</v>
      </c>
      <c r="F180" s="44">
        <f>SUM(F181)</f>
        <v>0</v>
      </c>
      <c r="G180" s="44">
        <f>SUM(G181)</f>
        <v>0</v>
      </c>
    </row>
    <row r="181" spans="1:7" ht="12.75" customHeight="1" x14ac:dyDescent="0.25">
      <c r="A181" s="100"/>
      <c r="B181" s="11" t="s">
        <v>21</v>
      </c>
      <c r="C181" s="19"/>
      <c r="D181" s="9">
        <f t="shared" si="56"/>
        <v>39</v>
      </c>
      <c r="E181" s="9">
        <v>39</v>
      </c>
      <c r="F181" s="9"/>
      <c r="G181" s="21"/>
    </row>
    <row r="182" spans="1:7" ht="30.75" customHeight="1" x14ac:dyDescent="0.25">
      <c r="A182" s="100"/>
      <c r="B182" s="64" t="s">
        <v>160</v>
      </c>
      <c r="C182" s="49" t="s">
        <v>25</v>
      </c>
      <c r="D182" s="52">
        <f t="shared" ref="D182:F182" si="132">SUM(D183:D187)</f>
        <v>1092.1999999999998</v>
      </c>
      <c r="E182" s="52">
        <f t="shared" si="132"/>
        <v>1075</v>
      </c>
      <c r="F182" s="52">
        <f t="shared" si="132"/>
        <v>926.8</v>
      </c>
      <c r="G182" s="52">
        <f>SUM(G183:G187)</f>
        <v>17.2</v>
      </c>
    </row>
    <row r="183" spans="1:7" ht="12.75" customHeight="1" x14ac:dyDescent="0.25">
      <c r="A183" s="101"/>
      <c r="B183" s="59" t="s">
        <v>68</v>
      </c>
      <c r="C183" s="102"/>
      <c r="D183" s="9">
        <f t="shared" si="56"/>
        <v>10.399999999999999</v>
      </c>
      <c r="E183" s="9">
        <v>6.1</v>
      </c>
      <c r="F183" s="9">
        <v>0.4</v>
      </c>
      <c r="G183" s="9">
        <v>4.3</v>
      </c>
    </row>
    <row r="184" spans="1:7" ht="12.75" customHeight="1" x14ac:dyDescent="0.25">
      <c r="A184" s="101"/>
      <c r="B184" s="60" t="s">
        <v>28</v>
      </c>
      <c r="C184" s="103"/>
      <c r="D184" s="9">
        <f t="shared" si="56"/>
        <v>663.8</v>
      </c>
      <c r="E184" s="9">
        <v>663.8</v>
      </c>
      <c r="F184" s="9">
        <v>643.9</v>
      </c>
      <c r="G184" s="21"/>
    </row>
    <row r="185" spans="1:7" ht="12.75" customHeight="1" x14ac:dyDescent="0.25">
      <c r="A185" s="101"/>
      <c r="B185" s="60" t="s">
        <v>22</v>
      </c>
      <c r="C185" s="103"/>
      <c r="D185" s="9">
        <f t="shared" si="56"/>
        <v>1.8</v>
      </c>
      <c r="E185" s="9">
        <v>1.8</v>
      </c>
      <c r="F185" s="9">
        <v>1.8</v>
      </c>
      <c r="G185" s="21"/>
    </row>
    <row r="186" spans="1:7" ht="12.75" customHeight="1" x14ac:dyDescent="0.25">
      <c r="A186" s="101"/>
      <c r="B186" s="60" t="s">
        <v>16</v>
      </c>
      <c r="C186" s="103"/>
      <c r="D186" s="9">
        <f t="shared" si="56"/>
        <v>413.7</v>
      </c>
      <c r="E186" s="9">
        <v>400.8</v>
      </c>
      <c r="F186" s="9">
        <v>280.7</v>
      </c>
      <c r="G186" s="9">
        <v>12.9</v>
      </c>
    </row>
    <row r="187" spans="1:7" ht="12.75" customHeight="1" x14ac:dyDescent="0.25">
      <c r="A187" s="101"/>
      <c r="B187" s="61" t="s">
        <v>24</v>
      </c>
      <c r="C187" s="104"/>
      <c r="D187" s="9">
        <f t="shared" si="56"/>
        <v>2.5</v>
      </c>
      <c r="E187" s="9">
        <v>2.5</v>
      </c>
      <c r="F187" s="13"/>
      <c r="G187" s="13"/>
    </row>
    <row r="188" spans="1:7" ht="18" customHeight="1" x14ac:dyDescent="0.25">
      <c r="A188" s="100" t="s">
        <v>69</v>
      </c>
      <c r="B188" s="71" t="s">
        <v>70</v>
      </c>
      <c r="C188" s="66"/>
      <c r="D188" s="67">
        <f t="shared" ref="D188" si="133">SUM(G188+E188)</f>
        <v>697.6</v>
      </c>
      <c r="E188" s="67">
        <f t="shared" ref="E188" si="134">SUM(E189+E191)</f>
        <v>694.6</v>
      </c>
      <c r="F188" s="67">
        <f t="shared" ref="F188" si="135">SUM(F189+F191)</f>
        <v>561.79999999999995</v>
      </c>
      <c r="G188" s="67">
        <f>SUM(G189+G191)</f>
        <v>3</v>
      </c>
    </row>
    <row r="189" spans="1:7" ht="15" customHeight="1" x14ac:dyDescent="0.25">
      <c r="A189" s="100"/>
      <c r="B189" s="46" t="s">
        <v>155</v>
      </c>
      <c r="C189" s="45" t="s">
        <v>17</v>
      </c>
      <c r="D189" s="44">
        <f>SUM(D190)</f>
        <v>18</v>
      </c>
      <c r="E189" s="44">
        <f>SUM(E190)</f>
        <v>18</v>
      </c>
      <c r="F189" s="44">
        <f>SUM(F190)</f>
        <v>0</v>
      </c>
      <c r="G189" s="44">
        <f>SUM(G190)</f>
        <v>0</v>
      </c>
    </row>
    <row r="190" spans="1:7" ht="12.75" customHeight="1" x14ac:dyDescent="0.25">
      <c r="A190" s="100"/>
      <c r="B190" s="11" t="s">
        <v>21</v>
      </c>
      <c r="C190" s="19"/>
      <c r="D190" s="9">
        <f t="shared" si="56"/>
        <v>18</v>
      </c>
      <c r="E190" s="9">
        <v>18</v>
      </c>
      <c r="F190" s="9"/>
      <c r="G190" s="21"/>
    </row>
    <row r="191" spans="1:7" ht="30.75" customHeight="1" x14ac:dyDescent="0.25">
      <c r="A191" s="100"/>
      <c r="B191" s="64" t="s">
        <v>165</v>
      </c>
      <c r="C191" s="49" t="s">
        <v>25</v>
      </c>
      <c r="D191" s="52">
        <f t="shared" ref="D191:F191" si="136">SUM(D192:D195)</f>
        <v>679.6</v>
      </c>
      <c r="E191" s="52">
        <f t="shared" si="136"/>
        <v>676.6</v>
      </c>
      <c r="F191" s="52">
        <f t="shared" si="136"/>
        <v>561.79999999999995</v>
      </c>
      <c r="G191" s="52">
        <f>SUM(G192:G195)</f>
        <v>3</v>
      </c>
    </row>
    <row r="192" spans="1:7" ht="12.75" customHeight="1" x14ac:dyDescent="0.25">
      <c r="A192" s="101"/>
      <c r="B192" s="59" t="s">
        <v>68</v>
      </c>
      <c r="C192" s="102"/>
      <c r="D192" s="9">
        <f t="shared" si="56"/>
        <v>4.8</v>
      </c>
      <c r="E192" s="9">
        <v>4.8</v>
      </c>
      <c r="F192" s="9"/>
      <c r="G192" s="21"/>
    </row>
    <row r="193" spans="1:7" ht="12.75" customHeight="1" x14ac:dyDescent="0.25">
      <c r="A193" s="101"/>
      <c r="B193" s="60" t="s">
        <v>28</v>
      </c>
      <c r="C193" s="103"/>
      <c r="D193" s="9">
        <f t="shared" si="56"/>
        <v>368.3</v>
      </c>
      <c r="E193" s="9">
        <v>368.3</v>
      </c>
      <c r="F193" s="9">
        <v>357.8</v>
      </c>
      <c r="G193" s="21"/>
    </row>
    <row r="194" spans="1:7" ht="12.75" customHeight="1" x14ac:dyDescent="0.25">
      <c r="A194" s="101"/>
      <c r="B194" s="60" t="s">
        <v>16</v>
      </c>
      <c r="C194" s="103"/>
      <c r="D194" s="9">
        <f t="shared" si="56"/>
        <v>306</v>
      </c>
      <c r="E194" s="9">
        <v>303</v>
      </c>
      <c r="F194" s="9">
        <v>204</v>
      </c>
      <c r="G194" s="9">
        <v>3</v>
      </c>
    </row>
    <row r="195" spans="1:7" ht="12.75" customHeight="1" x14ac:dyDescent="0.25">
      <c r="A195" s="101"/>
      <c r="B195" s="61" t="s">
        <v>24</v>
      </c>
      <c r="C195" s="104"/>
      <c r="D195" s="9">
        <f t="shared" si="56"/>
        <v>0.5</v>
      </c>
      <c r="E195" s="9">
        <v>0.5</v>
      </c>
      <c r="F195" s="9"/>
      <c r="G195" s="13"/>
    </row>
    <row r="196" spans="1:7" ht="18" customHeight="1" x14ac:dyDescent="0.25">
      <c r="A196" s="105" t="s">
        <v>71</v>
      </c>
      <c r="B196" s="71" t="s">
        <v>72</v>
      </c>
      <c r="C196" s="72"/>
      <c r="D196" s="67">
        <f t="shared" si="56"/>
        <v>1033.9000000000001</v>
      </c>
      <c r="E196" s="67">
        <f t="shared" ref="E196" si="137">SUM(E197+E199)</f>
        <v>1030.9000000000001</v>
      </c>
      <c r="F196" s="67">
        <f t="shared" ref="F196" si="138">SUM(F197+F199)</f>
        <v>826.09999999999991</v>
      </c>
      <c r="G196" s="67">
        <f>SUM(G197+G199)</f>
        <v>3</v>
      </c>
    </row>
    <row r="197" spans="1:7" ht="15" customHeight="1" x14ac:dyDescent="0.25">
      <c r="A197" s="109"/>
      <c r="B197" s="46" t="s">
        <v>155</v>
      </c>
      <c r="C197" s="45" t="s">
        <v>17</v>
      </c>
      <c r="D197" s="44">
        <f>SUM(D198)</f>
        <v>32</v>
      </c>
      <c r="E197" s="44">
        <f>SUM(E198)</f>
        <v>32</v>
      </c>
      <c r="F197" s="44">
        <f>SUM(F198)</f>
        <v>0</v>
      </c>
      <c r="G197" s="44">
        <f>SUM(G198)</f>
        <v>0</v>
      </c>
    </row>
    <row r="198" spans="1:7" ht="12.75" customHeight="1" x14ac:dyDescent="0.25">
      <c r="A198" s="109"/>
      <c r="B198" s="11" t="s">
        <v>21</v>
      </c>
      <c r="C198" s="19"/>
      <c r="D198" s="9">
        <f t="shared" si="56"/>
        <v>32</v>
      </c>
      <c r="E198" s="9">
        <v>32</v>
      </c>
      <c r="F198" s="9"/>
      <c r="G198" s="22"/>
    </row>
    <row r="199" spans="1:7" ht="30.75" customHeight="1" x14ac:dyDescent="0.25">
      <c r="A199" s="109"/>
      <c r="B199" s="64" t="s">
        <v>160</v>
      </c>
      <c r="C199" s="49" t="s">
        <v>25</v>
      </c>
      <c r="D199" s="52">
        <f t="shared" ref="D199:F199" si="139">SUM(D200:D205)</f>
        <v>1001.9</v>
      </c>
      <c r="E199" s="52">
        <f t="shared" si="139"/>
        <v>998.9</v>
      </c>
      <c r="F199" s="52">
        <f t="shared" si="139"/>
        <v>826.09999999999991</v>
      </c>
      <c r="G199" s="52">
        <f>SUM(G200:G205)</f>
        <v>3</v>
      </c>
    </row>
    <row r="200" spans="1:7" ht="12.75" customHeight="1" x14ac:dyDescent="0.25">
      <c r="A200" s="107"/>
      <c r="B200" s="59" t="s">
        <v>68</v>
      </c>
      <c r="C200" s="102"/>
      <c r="D200" s="9">
        <f t="shared" si="56"/>
        <v>7.3</v>
      </c>
      <c r="E200" s="9">
        <v>7.3</v>
      </c>
      <c r="F200" s="9">
        <v>0.3</v>
      </c>
      <c r="G200" s="22"/>
    </row>
    <row r="201" spans="1:7" ht="12.75" customHeight="1" x14ac:dyDescent="0.25">
      <c r="A201" s="107"/>
      <c r="B201" s="60" t="s">
        <v>73</v>
      </c>
      <c r="C201" s="103"/>
      <c r="D201" s="9">
        <f t="shared" si="56"/>
        <v>7.2</v>
      </c>
      <c r="E201" s="9">
        <v>7.2</v>
      </c>
      <c r="F201" s="9">
        <v>7.1</v>
      </c>
      <c r="G201" s="22"/>
    </row>
    <row r="202" spans="1:7" ht="12.75" customHeight="1" x14ac:dyDescent="0.25">
      <c r="A202" s="107"/>
      <c r="B202" s="60" t="s">
        <v>28</v>
      </c>
      <c r="C202" s="103"/>
      <c r="D202" s="9">
        <f t="shared" si="56"/>
        <v>547.1</v>
      </c>
      <c r="E202" s="9">
        <v>547.1</v>
      </c>
      <c r="F202" s="9">
        <v>530.29999999999995</v>
      </c>
      <c r="G202" s="22"/>
    </row>
    <row r="203" spans="1:7" ht="12.75" customHeight="1" x14ac:dyDescent="0.25">
      <c r="A203" s="107"/>
      <c r="B203" s="60" t="s">
        <v>22</v>
      </c>
      <c r="C203" s="103"/>
      <c r="D203" s="9">
        <f t="shared" si="56"/>
        <v>1.7</v>
      </c>
      <c r="E203" s="9">
        <v>1.7</v>
      </c>
      <c r="F203" s="9">
        <v>1.7</v>
      </c>
      <c r="G203" s="22"/>
    </row>
    <row r="204" spans="1:7" ht="12.75" customHeight="1" x14ac:dyDescent="0.25">
      <c r="A204" s="107"/>
      <c r="B204" s="60" t="s">
        <v>16</v>
      </c>
      <c r="C204" s="103"/>
      <c r="D204" s="9">
        <f t="shared" si="56"/>
        <v>422.2</v>
      </c>
      <c r="E204" s="9">
        <v>419.2</v>
      </c>
      <c r="F204" s="9">
        <v>286.7</v>
      </c>
      <c r="G204" s="9">
        <v>3</v>
      </c>
    </row>
    <row r="205" spans="1:7" ht="12.75" customHeight="1" x14ac:dyDescent="0.25">
      <c r="A205" s="107"/>
      <c r="B205" s="61" t="s">
        <v>24</v>
      </c>
      <c r="C205" s="104"/>
      <c r="D205" s="9">
        <f t="shared" si="56"/>
        <v>16.399999999999999</v>
      </c>
      <c r="E205" s="9">
        <v>16.399999999999999</v>
      </c>
      <c r="F205" s="13"/>
      <c r="G205" s="13"/>
    </row>
    <row r="206" spans="1:7" ht="18" customHeight="1" x14ac:dyDescent="0.25">
      <c r="A206" s="105" t="s">
        <v>74</v>
      </c>
      <c r="B206" s="71" t="s">
        <v>75</v>
      </c>
      <c r="C206" s="68"/>
      <c r="D206" s="67">
        <f t="shared" ref="D206" si="140">SUM(G206+E206)</f>
        <v>1086.5</v>
      </c>
      <c r="E206" s="67">
        <f t="shared" ref="E206" si="141">SUM(E207+E209)</f>
        <v>1074.5999999999999</v>
      </c>
      <c r="F206" s="67">
        <f t="shared" ref="F206" si="142">SUM(F207+F209)</f>
        <v>907.3</v>
      </c>
      <c r="G206" s="67">
        <f>SUM(G207+G209)</f>
        <v>11.9</v>
      </c>
    </row>
    <row r="207" spans="1:7" ht="15" customHeight="1" x14ac:dyDescent="0.25">
      <c r="A207" s="105"/>
      <c r="B207" s="46" t="s">
        <v>155</v>
      </c>
      <c r="C207" s="45" t="s">
        <v>17</v>
      </c>
      <c r="D207" s="44">
        <f>SUM(D208)</f>
        <v>21</v>
      </c>
      <c r="E207" s="44">
        <f>SUM(E208)</f>
        <v>21</v>
      </c>
      <c r="F207" s="44">
        <f>SUM(F208)</f>
        <v>0</v>
      </c>
      <c r="G207" s="44">
        <f>SUM(G208)</f>
        <v>0</v>
      </c>
    </row>
    <row r="208" spans="1:7" ht="12.75" customHeight="1" x14ac:dyDescent="0.25">
      <c r="A208" s="105"/>
      <c r="B208" s="11" t="s">
        <v>21</v>
      </c>
      <c r="C208" s="8"/>
      <c r="D208" s="9">
        <f t="shared" si="56"/>
        <v>21</v>
      </c>
      <c r="E208" s="9">
        <v>21</v>
      </c>
      <c r="F208" s="9"/>
      <c r="G208" s="21"/>
    </row>
    <row r="209" spans="1:7" ht="30.75" customHeight="1" x14ac:dyDescent="0.25">
      <c r="A209" s="105"/>
      <c r="B209" s="64" t="s">
        <v>160</v>
      </c>
      <c r="C209" s="49" t="s">
        <v>25</v>
      </c>
      <c r="D209" s="52">
        <f t="shared" ref="D209" si="143">SUM(D210:D215)</f>
        <v>1065.5</v>
      </c>
      <c r="E209" s="52">
        <f t="shared" ref="E209" si="144">SUM(E210:E215)</f>
        <v>1053.5999999999999</v>
      </c>
      <c r="F209" s="52">
        <f t="shared" ref="F209" si="145">SUM(F210:F215)</f>
        <v>907.3</v>
      </c>
      <c r="G209" s="52">
        <f>SUM(G210:G215)</f>
        <v>11.9</v>
      </c>
    </row>
    <row r="210" spans="1:7" ht="12.75" customHeight="1" x14ac:dyDescent="0.25">
      <c r="A210" s="106"/>
      <c r="B210" s="59" t="s">
        <v>68</v>
      </c>
      <c r="C210" s="102"/>
      <c r="D210" s="9">
        <f t="shared" si="56"/>
        <v>6.3</v>
      </c>
      <c r="E210" s="9">
        <v>6.3</v>
      </c>
      <c r="F210" s="9">
        <v>0.3</v>
      </c>
      <c r="G210" s="9"/>
    </row>
    <row r="211" spans="1:7" ht="12.75" customHeight="1" x14ac:dyDescent="0.25">
      <c r="A211" s="106"/>
      <c r="B211" s="60" t="s">
        <v>73</v>
      </c>
      <c r="C211" s="103"/>
      <c r="D211" s="9">
        <f t="shared" si="56"/>
        <v>7.2</v>
      </c>
      <c r="E211" s="9">
        <v>7.2</v>
      </c>
      <c r="F211" s="9">
        <v>7.1</v>
      </c>
      <c r="G211" s="9"/>
    </row>
    <row r="212" spans="1:7" ht="12.75" customHeight="1" x14ac:dyDescent="0.25">
      <c r="A212" s="106"/>
      <c r="B212" s="60" t="s">
        <v>28</v>
      </c>
      <c r="C212" s="103"/>
      <c r="D212" s="9">
        <f t="shared" si="56"/>
        <v>519.6</v>
      </c>
      <c r="E212" s="9">
        <v>519.6</v>
      </c>
      <c r="F212" s="9">
        <v>504.7</v>
      </c>
      <c r="G212" s="13"/>
    </row>
    <row r="213" spans="1:7" ht="12.75" customHeight="1" x14ac:dyDescent="0.25">
      <c r="A213" s="106"/>
      <c r="B213" s="60" t="s">
        <v>22</v>
      </c>
      <c r="C213" s="103"/>
      <c r="D213" s="9">
        <f t="shared" si="56"/>
        <v>1.5</v>
      </c>
      <c r="E213" s="9">
        <v>1.5</v>
      </c>
      <c r="F213" s="9">
        <v>1.5</v>
      </c>
      <c r="G213" s="13"/>
    </row>
    <row r="214" spans="1:7" ht="12.75" customHeight="1" x14ac:dyDescent="0.25">
      <c r="A214" s="106"/>
      <c r="B214" s="60" t="s">
        <v>16</v>
      </c>
      <c r="C214" s="103"/>
      <c r="D214" s="9">
        <f t="shared" si="56"/>
        <v>517.6</v>
      </c>
      <c r="E214" s="9">
        <v>505.7</v>
      </c>
      <c r="F214" s="9">
        <v>393.7</v>
      </c>
      <c r="G214" s="9">
        <v>11.9</v>
      </c>
    </row>
    <row r="215" spans="1:7" ht="12.75" customHeight="1" x14ac:dyDescent="0.25">
      <c r="A215" s="106"/>
      <c r="B215" s="61" t="s">
        <v>24</v>
      </c>
      <c r="C215" s="104"/>
      <c r="D215" s="9">
        <f t="shared" si="56"/>
        <v>13.3</v>
      </c>
      <c r="E215" s="9">
        <v>13.3</v>
      </c>
      <c r="F215" s="13"/>
      <c r="G215" s="9"/>
    </row>
    <row r="216" spans="1:7" ht="18" customHeight="1" x14ac:dyDescent="0.25">
      <c r="A216" s="112" t="s">
        <v>76</v>
      </c>
      <c r="B216" s="78" t="s">
        <v>77</v>
      </c>
      <c r="C216" s="68"/>
      <c r="D216" s="67">
        <f t="shared" ref="D216:F216" si="146">SUM(D217+D219+D225)</f>
        <v>1333.1</v>
      </c>
      <c r="E216" s="67">
        <f t="shared" si="146"/>
        <v>1328.6</v>
      </c>
      <c r="F216" s="67">
        <f t="shared" si="146"/>
        <v>1082.7</v>
      </c>
      <c r="G216" s="67">
        <f>SUM(G217+G219+G225)</f>
        <v>4.5</v>
      </c>
    </row>
    <row r="217" spans="1:7" ht="15" customHeight="1" x14ac:dyDescent="0.25">
      <c r="A217" s="113"/>
      <c r="B217" s="79" t="s">
        <v>155</v>
      </c>
      <c r="C217" s="45" t="s">
        <v>17</v>
      </c>
      <c r="D217" s="44">
        <f>SUM(D218)</f>
        <v>49.1</v>
      </c>
      <c r="E217" s="44">
        <f>SUM(E218)</f>
        <v>49.1</v>
      </c>
      <c r="F217" s="44">
        <f>SUM(F218)</f>
        <v>0</v>
      </c>
      <c r="G217" s="44">
        <f>SUM(G218)</f>
        <v>0</v>
      </c>
    </row>
    <row r="218" spans="1:7" ht="12.75" customHeight="1" x14ac:dyDescent="0.25">
      <c r="A218" s="113"/>
      <c r="B218" s="80" t="s">
        <v>21</v>
      </c>
      <c r="C218" s="8"/>
      <c r="D218" s="9">
        <f t="shared" si="56"/>
        <v>49.1</v>
      </c>
      <c r="E218" s="9">
        <v>49.1</v>
      </c>
      <c r="F218" s="9"/>
      <c r="G218" s="22"/>
    </row>
    <row r="219" spans="1:7" ht="30.75" customHeight="1" x14ac:dyDescent="0.25">
      <c r="A219" s="113"/>
      <c r="B219" s="81" t="s">
        <v>160</v>
      </c>
      <c r="C219" s="49" t="s">
        <v>25</v>
      </c>
      <c r="D219" s="52">
        <f>SUM(D220:D224)</f>
        <v>1282.8</v>
      </c>
      <c r="E219" s="52">
        <f>SUM(E220:E224)</f>
        <v>1278.3</v>
      </c>
      <c r="F219" s="52">
        <f>SUM(F220:F224)</f>
        <v>1082.7</v>
      </c>
      <c r="G219" s="52">
        <f>SUM(G220:G224)</f>
        <v>4.5</v>
      </c>
    </row>
    <row r="220" spans="1:7" ht="12.75" customHeight="1" x14ac:dyDescent="0.25">
      <c r="A220" s="113"/>
      <c r="B220" s="82" t="s">
        <v>68</v>
      </c>
      <c r="C220" s="102"/>
      <c r="D220" s="9">
        <f t="shared" ref="D220:D229" si="147">SUM(G220+E220)</f>
        <v>11.2</v>
      </c>
      <c r="E220" s="9">
        <v>11.2</v>
      </c>
      <c r="F220" s="9">
        <v>0.4</v>
      </c>
      <c r="G220" s="13"/>
    </row>
    <row r="221" spans="1:7" ht="12.75" customHeight="1" x14ac:dyDescent="0.25">
      <c r="A221" s="113"/>
      <c r="B221" s="83" t="s">
        <v>28</v>
      </c>
      <c r="C221" s="103"/>
      <c r="D221" s="9">
        <f t="shared" si="147"/>
        <v>769.2</v>
      </c>
      <c r="E221" s="9">
        <v>769.2</v>
      </c>
      <c r="F221" s="9">
        <v>746.5</v>
      </c>
      <c r="G221" s="13"/>
    </row>
    <row r="222" spans="1:7" ht="12.75" customHeight="1" x14ac:dyDescent="0.25">
      <c r="A222" s="113"/>
      <c r="B222" s="83" t="s">
        <v>22</v>
      </c>
      <c r="C222" s="103"/>
      <c r="D222" s="9">
        <f t="shared" si="147"/>
        <v>2</v>
      </c>
      <c r="E222" s="9">
        <v>2</v>
      </c>
      <c r="F222" s="9">
        <v>2</v>
      </c>
      <c r="G222" s="13"/>
    </row>
    <row r="223" spans="1:7" ht="12.75" customHeight="1" x14ac:dyDescent="0.25">
      <c r="A223" s="113"/>
      <c r="B223" s="83" t="s">
        <v>16</v>
      </c>
      <c r="C223" s="103"/>
      <c r="D223" s="9">
        <f t="shared" si="147"/>
        <v>496.6</v>
      </c>
      <c r="E223" s="9">
        <v>492.1</v>
      </c>
      <c r="F223" s="9">
        <v>333.8</v>
      </c>
      <c r="G223" s="9">
        <v>4.5</v>
      </c>
    </row>
    <row r="224" spans="1:7" ht="12.75" customHeight="1" x14ac:dyDescent="0.25">
      <c r="A224" s="113"/>
      <c r="B224" s="84" t="s">
        <v>24</v>
      </c>
      <c r="C224" s="104"/>
      <c r="D224" s="9">
        <f t="shared" si="147"/>
        <v>3.8</v>
      </c>
      <c r="E224" s="9">
        <v>3.8</v>
      </c>
      <c r="F224" s="13"/>
      <c r="G224" s="13"/>
    </row>
    <row r="225" spans="1:7" ht="27" x14ac:dyDescent="0.25">
      <c r="A225" s="113"/>
      <c r="B225" s="81" t="s">
        <v>163</v>
      </c>
      <c r="C225" s="45" t="s">
        <v>31</v>
      </c>
      <c r="D225" s="52">
        <f t="shared" ref="D225:F225" si="148">SUM(D226)</f>
        <v>1.2</v>
      </c>
      <c r="E225" s="52">
        <f t="shared" si="148"/>
        <v>1.2</v>
      </c>
      <c r="F225" s="52">
        <f t="shared" si="148"/>
        <v>0</v>
      </c>
      <c r="G225" s="52">
        <f>SUM(G226)</f>
        <v>0</v>
      </c>
    </row>
    <row r="226" spans="1:7" ht="12.75" customHeight="1" x14ac:dyDescent="0.25">
      <c r="A226" s="114"/>
      <c r="B226" s="7" t="s">
        <v>16</v>
      </c>
      <c r="C226" s="19"/>
      <c r="D226" s="9">
        <f t="shared" ref="D226" si="149">SUM(G226+E226)</f>
        <v>1.2</v>
      </c>
      <c r="E226" s="9">
        <v>1.2</v>
      </c>
      <c r="F226" s="9"/>
      <c r="G226" s="9"/>
    </row>
    <row r="227" spans="1:7" ht="18" customHeight="1" x14ac:dyDescent="0.25">
      <c r="A227" s="105" t="s">
        <v>78</v>
      </c>
      <c r="B227" s="71" t="s">
        <v>79</v>
      </c>
      <c r="C227" s="68"/>
      <c r="D227" s="67">
        <f t="shared" si="147"/>
        <v>1142.6999999999998</v>
      </c>
      <c r="E227" s="67">
        <f t="shared" ref="E227" si="150">SUM(E228+E230)</f>
        <v>1130.6999999999998</v>
      </c>
      <c r="F227" s="67">
        <f t="shared" ref="F227" si="151">SUM(F228+F230)</f>
        <v>890.39999999999986</v>
      </c>
      <c r="G227" s="67">
        <f>SUM(G228+G230)</f>
        <v>12</v>
      </c>
    </row>
    <row r="228" spans="1:7" ht="15" customHeight="1" x14ac:dyDescent="0.25">
      <c r="A228" s="109"/>
      <c r="B228" s="46" t="s">
        <v>155</v>
      </c>
      <c r="C228" s="45" t="s">
        <v>17</v>
      </c>
      <c r="D228" s="44">
        <f>SUM(D229)</f>
        <v>46.3</v>
      </c>
      <c r="E228" s="44">
        <f>SUM(E229)</f>
        <v>46.3</v>
      </c>
      <c r="F228" s="44">
        <f>SUM(F229)</f>
        <v>0</v>
      </c>
      <c r="G228" s="44">
        <f>SUM(G229)</f>
        <v>0</v>
      </c>
    </row>
    <row r="229" spans="1:7" ht="12.75" customHeight="1" x14ac:dyDescent="0.25">
      <c r="A229" s="109"/>
      <c r="B229" s="11" t="s">
        <v>21</v>
      </c>
      <c r="C229" s="8"/>
      <c r="D229" s="9">
        <f t="shared" si="147"/>
        <v>46.3</v>
      </c>
      <c r="E229" s="9">
        <v>46.3</v>
      </c>
      <c r="F229" s="9"/>
      <c r="G229" s="21"/>
    </row>
    <row r="230" spans="1:7" ht="30.75" customHeight="1" x14ac:dyDescent="0.25">
      <c r="A230" s="109"/>
      <c r="B230" s="64" t="s">
        <v>160</v>
      </c>
      <c r="C230" s="49" t="s">
        <v>25</v>
      </c>
      <c r="D230" s="52">
        <f t="shared" ref="D230" si="152">SUM(D231:D236)</f>
        <v>1096.3999999999999</v>
      </c>
      <c r="E230" s="52">
        <f t="shared" ref="E230" si="153">SUM(E231:E236)</f>
        <v>1084.3999999999999</v>
      </c>
      <c r="F230" s="52">
        <f t="shared" ref="F230" si="154">SUM(F231:F236)</f>
        <v>890.39999999999986</v>
      </c>
      <c r="G230" s="52">
        <f>SUM(G231:G236)</f>
        <v>12</v>
      </c>
    </row>
    <row r="231" spans="1:7" ht="12.75" customHeight="1" x14ac:dyDescent="0.25">
      <c r="A231" s="107"/>
      <c r="B231" s="59" t="s">
        <v>68</v>
      </c>
      <c r="C231" s="102"/>
      <c r="D231" s="9">
        <f t="shared" ref="D231:D256" si="155">SUM(G231+E231)</f>
        <v>7.3</v>
      </c>
      <c r="E231" s="9">
        <v>7.3</v>
      </c>
      <c r="F231" s="9">
        <v>0.2</v>
      </c>
      <c r="G231" s="9"/>
    </row>
    <row r="232" spans="1:7" ht="12.75" customHeight="1" x14ac:dyDescent="0.25">
      <c r="A232" s="107"/>
      <c r="B232" s="60" t="s">
        <v>73</v>
      </c>
      <c r="C232" s="103"/>
      <c r="D232" s="9">
        <f t="shared" si="155"/>
        <v>7.2</v>
      </c>
      <c r="E232" s="9">
        <v>7.2</v>
      </c>
      <c r="F232" s="9">
        <v>7.1</v>
      </c>
      <c r="G232" s="9"/>
    </row>
    <row r="233" spans="1:7" ht="12.75" customHeight="1" x14ac:dyDescent="0.25">
      <c r="A233" s="107"/>
      <c r="B233" s="60" t="s">
        <v>28</v>
      </c>
      <c r="C233" s="103"/>
      <c r="D233" s="9">
        <f t="shared" si="155"/>
        <v>599.1</v>
      </c>
      <c r="E233" s="9">
        <v>599.1</v>
      </c>
      <c r="F233" s="9">
        <v>580.79999999999995</v>
      </c>
      <c r="G233" s="9"/>
    </row>
    <row r="234" spans="1:7" ht="12.75" customHeight="1" x14ac:dyDescent="0.25">
      <c r="A234" s="107"/>
      <c r="B234" s="60" t="s">
        <v>22</v>
      </c>
      <c r="C234" s="103"/>
      <c r="D234" s="9">
        <f t="shared" si="155"/>
        <v>0.9</v>
      </c>
      <c r="E234" s="9">
        <v>0.9</v>
      </c>
      <c r="F234" s="9">
        <v>0.9</v>
      </c>
      <c r="G234" s="9"/>
    </row>
    <row r="235" spans="1:7" ht="12.75" customHeight="1" x14ac:dyDescent="0.25">
      <c r="A235" s="107"/>
      <c r="B235" s="60" t="s">
        <v>16</v>
      </c>
      <c r="C235" s="103"/>
      <c r="D235" s="9">
        <f t="shared" si="155"/>
        <v>467.1</v>
      </c>
      <c r="E235" s="9">
        <v>455.1</v>
      </c>
      <c r="F235" s="9">
        <v>301.39999999999998</v>
      </c>
      <c r="G235" s="9">
        <v>12</v>
      </c>
    </row>
    <row r="236" spans="1:7" ht="12.75" customHeight="1" x14ac:dyDescent="0.25">
      <c r="A236" s="107"/>
      <c r="B236" s="61" t="s">
        <v>24</v>
      </c>
      <c r="C236" s="104"/>
      <c r="D236" s="9">
        <f t="shared" si="155"/>
        <v>14.8</v>
      </c>
      <c r="E236" s="9">
        <v>14.8</v>
      </c>
      <c r="F236" s="13"/>
      <c r="G236" s="13"/>
    </row>
    <row r="237" spans="1:7" ht="18" customHeight="1" x14ac:dyDescent="0.25">
      <c r="A237" s="112" t="s">
        <v>80</v>
      </c>
      <c r="B237" s="78" t="s">
        <v>81</v>
      </c>
      <c r="C237" s="72"/>
      <c r="D237" s="67">
        <f t="shared" ref="D237:F237" si="156">SUM(D238+D240+D246)</f>
        <v>1728.1999999999998</v>
      </c>
      <c r="E237" s="67">
        <f t="shared" si="156"/>
        <v>1705.7</v>
      </c>
      <c r="F237" s="67">
        <f t="shared" si="156"/>
        <v>1372.1999999999998</v>
      </c>
      <c r="G237" s="67">
        <f>SUM(G238+G240+G246)</f>
        <v>22.5</v>
      </c>
    </row>
    <row r="238" spans="1:7" ht="15" customHeight="1" x14ac:dyDescent="0.25">
      <c r="A238" s="113"/>
      <c r="B238" s="79" t="s">
        <v>155</v>
      </c>
      <c r="C238" s="45" t="s">
        <v>17</v>
      </c>
      <c r="D238" s="44">
        <f>SUM(D239)</f>
        <v>47.8</v>
      </c>
      <c r="E238" s="44">
        <f>SUM(E239)</f>
        <v>47.8</v>
      </c>
      <c r="F238" s="44">
        <f>SUM(F239)</f>
        <v>0</v>
      </c>
      <c r="G238" s="44">
        <f>SUM(G239)</f>
        <v>0</v>
      </c>
    </row>
    <row r="239" spans="1:7" ht="12.75" customHeight="1" x14ac:dyDescent="0.25">
      <c r="A239" s="113"/>
      <c r="B239" s="80" t="s">
        <v>21</v>
      </c>
      <c r="C239" s="19"/>
      <c r="D239" s="9">
        <f t="shared" si="155"/>
        <v>47.8</v>
      </c>
      <c r="E239" s="9">
        <v>47.8</v>
      </c>
      <c r="F239" s="9"/>
      <c r="G239" s="22"/>
    </row>
    <row r="240" spans="1:7" ht="30.75" customHeight="1" x14ac:dyDescent="0.25">
      <c r="A240" s="113"/>
      <c r="B240" s="81" t="s">
        <v>160</v>
      </c>
      <c r="C240" s="49" t="s">
        <v>25</v>
      </c>
      <c r="D240" s="52">
        <f t="shared" ref="D240:F240" si="157">SUM(D241:D245)</f>
        <v>1679.1999999999998</v>
      </c>
      <c r="E240" s="52">
        <f t="shared" si="157"/>
        <v>1656.7</v>
      </c>
      <c r="F240" s="52">
        <f t="shared" si="157"/>
        <v>1372.1999999999998</v>
      </c>
      <c r="G240" s="52">
        <f>SUM(G241:G245)</f>
        <v>22.5</v>
      </c>
    </row>
    <row r="241" spans="1:7" ht="12.75" customHeight="1" x14ac:dyDescent="0.25">
      <c r="A241" s="113"/>
      <c r="B241" s="82" t="s">
        <v>68</v>
      </c>
      <c r="C241" s="102"/>
      <c r="D241" s="9">
        <f t="shared" si="155"/>
        <v>19.8</v>
      </c>
      <c r="E241" s="9">
        <v>5.4</v>
      </c>
      <c r="F241" s="9">
        <v>0.7</v>
      </c>
      <c r="G241" s="9">
        <v>14.4</v>
      </c>
    </row>
    <row r="242" spans="1:7" ht="12.75" customHeight="1" x14ac:dyDescent="0.25">
      <c r="A242" s="113"/>
      <c r="B242" s="83" t="s">
        <v>28</v>
      </c>
      <c r="C242" s="103"/>
      <c r="D242" s="9">
        <f t="shared" si="155"/>
        <v>1096.0999999999999</v>
      </c>
      <c r="E242" s="9">
        <v>1096.0999999999999</v>
      </c>
      <c r="F242" s="9">
        <v>1061.0999999999999</v>
      </c>
      <c r="G242" s="9"/>
    </row>
    <row r="243" spans="1:7" ht="12.75" customHeight="1" x14ac:dyDescent="0.25">
      <c r="A243" s="113"/>
      <c r="B243" s="83" t="s">
        <v>22</v>
      </c>
      <c r="C243" s="103"/>
      <c r="D243" s="9">
        <f t="shared" si="155"/>
        <v>3.3</v>
      </c>
      <c r="E243" s="9">
        <v>3.3</v>
      </c>
      <c r="F243" s="9">
        <v>3.3</v>
      </c>
      <c r="G243" s="9"/>
    </row>
    <row r="244" spans="1:7" ht="12.75" customHeight="1" x14ac:dyDescent="0.25">
      <c r="A244" s="113"/>
      <c r="B244" s="83" t="s">
        <v>16</v>
      </c>
      <c r="C244" s="103"/>
      <c r="D244" s="9">
        <f t="shared" si="155"/>
        <v>556.6</v>
      </c>
      <c r="E244" s="9">
        <v>548.5</v>
      </c>
      <c r="F244" s="9">
        <v>307.10000000000002</v>
      </c>
      <c r="G244" s="9">
        <v>8.1</v>
      </c>
    </row>
    <row r="245" spans="1:7" ht="12.75" customHeight="1" x14ac:dyDescent="0.25">
      <c r="A245" s="113"/>
      <c r="B245" s="84" t="s">
        <v>24</v>
      </c>
      <c r="C245" s="104"/>
      <c r="D245" s="9">
        <f t="shared" si="155"/>
        <v>3.4</v>
      </c>
      <c r="E245" s="9">
        <v>3.4</v>
      </c>
      <c r="F245" s="13"/>
      <c r="G245" s="13"/>
    </row>
    <row r="246" spans="1:7" ht="27" x14ac:dyDescent="0.25">
      <c r="A246" s="113"/>
      <c r="B246" s="81" t="s">
        <v>163</v>
      </c>
      <c r="C246" s="45" t="s">
        <v>31</v>
      </c>
      <c r="D246" s="52">
        <f t="shared" ref="D246" si="158">SUM(D247)</f>
        <v>1.2</v>
      </c>
      <c r="E246" s="52">
        <f t="shared" ref="E246" si="159">SUM(E247)</f>
        <v>1.2</v>
      </c>
      <c r="F246" s="52">
        <f t="shared" ref="F246" si="160">SUM(F247)</f>
        <v>0</v>
      </c>
      <c r="G246" s="52">
        <f>SUM(G247)</f>
        <v>0</v>
      </c>
    </row>
    <row r="247" spans="1:7" ht="12.75" customHeight="1" x14ac:dyDescent="0.25">
      <c r="A247" s="114"/>
      <c r="B247" s="31" t="s">
        <v>16</v>
      </c>
      <c r="C247" s="19"/>
      <c r="D247" s="9">
        <f t="shared" ref="D247" si="161">SUM(G247+E247)</f>
        <v>1.2</v>
      </c>
      <c r="E247" s="9">
        <v>1.2</v>
      </c>
      <c r="F247" s="9"/>
      <c r="G247" s="9"/>
    </row>
    <row r="248" spans="1:7" ht="18" customHeight="1" x14ac:dyDescent="0.25">
      <c r="A248" s="100" t="s">
        <v>82</v>
      </c>
      <c r="B248" s="71" t="s">
        <v>83</v>
      </c>
      <c r="C248" s="72"/>
      <c r="D248" s="67">
        <f t="shared" ref="D248" si="162">SUM(G248+E248)</f>
        <v>517.6</v>
      </c>
      <c r="E248" s="67">
        <f t="shared" ref="E248" si="163">SUM(E249+E251)</f>
        <v>516.1</v>
      </c>
      <c r="F248" s="67">
        <f t="shared" ref="F248" si="164">SUM(F249+F251)</f>
        <v>443.79999999999995</v>
      </c>
      <c r="G248" s="67">
        <f>SUM(G249+G251)</f>
        <v>1.5</v>
      </c>
    </row>
    <row r="249" spans="1:7" ht="15" customHeight="1" x14ac:dyDescent="0.25">
      <c r="A249" s="100"/>
      <c r="B249" s="46" t="s">
        <v>155</v>
      </c>
      <c r="C249" s="45" t="s">
        <v>17</v>
      </c>
      <c r="D249" s="44">
        <f>SUM(D250)</f>
        <v>12.2</v>
      </c>
      <c r="E249" s="44">
        <f>SUM(E250)</f>
        <v>12.2</v>
      </c>
      <c r="F249" s="44">
        <f>SUM(F250)</f>
        <v>0</v>
      </c>
      <c r="G249" s="44">
        <f>SUM(G250)</f>
        <v>0</v>
      </c>
    </row>
    <row r="250" spans="1:7" ht="12.75" customHeight="1" x14ac:dyDescent="0.25">
      <c r="A250" s="100"/>
      <c r="B250" s="11" t="s">
        <v>21</v>
      </c>
      <c r="C250" s="19"/>
      <c r="D250" s="9">
        <f t="shared" si="155"/>
        <v>12.2</v>
      </c>
      <c r="E250" s="9">
        <v>12.2</v>
      </c>
      <c r="F250" s="9"/>
      <c r="G250" s="22"/>
    </row>
    <row r="251" spans="1:7" ht="30.75" customHeight="1" x14ac:dyDescent="0.25">
      <c r="A251" s="100"/>
      <c r="B251" s="64" t="s">
        <v>165</v>
      </c>
      <c r="C251" s="49" t="s">
        <v>25</v>
      </c>
      <c r="D251" s="52">
        <f t="shared" ref="D251" si="165">SUM(D252:D256)</f>
        <v>505.40000000000003</v>
      </c>
      <c r="E251" s="52">
        <f t="shared" ref="E251" si="166">SUM(E252:E256)</f>
        <v>503.90000000000003</v>
      </c>
      <c r="F251" s="52">
        <f t="shared" ref="F251" si="167">SUM(F252:F256)</f>
        <v>443.79999999999995</v>
      </c>
      <c r="G251" s="52">
        <f>SUM(G252:G256)</f>
        <v>1.5</v>
      </c>
    </row>
    <row r="252" spans="1:7" ht="12.75" customHeight="1" x14ac:dyDescent="0.25">
      <c r="A252" s="101"/>
      <c r="B252" s="59" t="s">
        <v>68</v>
      </c>
      <c r="C252" s="102"/>
      <c r="D252" s="9">
        <f t="shared" si="155"/>
        <v>3.5</v>
      </c>
      <c r="E252" s="9">
        <v>3.5</v>
      </c>
      <c r="F252" s="9"/>
      <c r="G252" s="13"/>
    </row>
    <row r="253" spans="1:7" ht="12.75" customHeight="1" x14ac:dyDescent="0.25">
      <c r="A253" s="101"/>
      <c r="B253" s="60" t="s">
        <v>73</v>
      </c>
      <c r="C253" s="103"/>
      <c r="D253" s="9">
        <f t="shared" ref="D253" si="168">SUM(G253+E253)</f>
        <v>12.3</v>
      </c>
      <c r="E253" s="9">
        <v>12.3</v>
      </c>
      <c r="F253" s="9">
        <v>7.1</v>
      </c>
      <c r="G253" s="13"/>
    </row>
    <row r="254" spans="1:7" ht="12.75" customHeight="1" x14ac:dyDescent="0.25">
      <c r="A254" s="101"/>
      <c r="B254" s="60" t="s">
        <v>28</v>
      </c>
      <c r="C254" s="103"/>
      <c r="D254" s="9">
        <f t="shared" si="155"/>
        <v>250</v>
      </c>
      <c r="E254" s="9">
        <v>250</v>
      </c>
      <c r="F254" s="9">
        <v>242.2</v>
      </c>
      <c r="G254" s="13"/>
    </row>
    <row r="255" spans="1:7" ht="12.75" customHeight="1" x14ac:dyDescent="0.25">
      <c r="A255" s="101"/>
      <c r="B255" s="60" t="s">
        <v>16</v>
      </c>
      <c r="C255" s="103"/>
      <c r="D255" s="9">
        <f t="shared" si="155"/>
        <v>230.4</v>
      </c>
      <c r="E255" s="9">
        <v>228.9</v>
      </c>
      <c r="F255" s="9">
        <v>194.5</v>
      </c>
      <c r="G255" s="9">
        <v>1.5</v>
      </c>
    </row>
    <row r="256" spans="1:7" ht="12.75" customHeight="1" x14ac:dyDescent="0.25">
      <c r="A256" s="101"/>
      <c r="B256" s="61" t="s">
        <v>24</v>
      </c>
      <c r="C256" s="104"/>
      <c r="D256" s="9">
        <f t="shared" si="155"/>
        <v>9.1999999999999993</v>
      </c>
      <c r="E256" s="9">
        <v>9.1999999999999993</v>
      </c>
      <c r="F256" s="9"/>
      <c r="G256" s="13"/>
    </row>
    <row r="257" spans="1:7" ht="18" customHeight="1" x14ac:dyDescent="0.25">
      <c r="A257" s="100" t="s">
        <v>84</v>
      </c>
      <c r="B257" s="71" t="s">
        <v>85</v>
      </c>
      <c r="C257" s="66"/>
      <c r="D257" s="67">
        <f t="shared" ref="D257" si="169">SUM(G257+E257)</f>
        <v>481.7</v>
      </c>
      <c r="E257" s="67">
        <f t="shared" ref="E257" si="170">SUM(E258+E260)</f>
        <v>481.7</v>
      </c>
      <c r="F257" s="67">
        <f t="shared" ref="F257" si="171">SUM(F258+F260)</f>
        <v>406.7</v>
      </c>
      <c r="G257" s="67">
        <f>SUM(G258+G260)</f>
        <v>0</v>
      </c>
    </row>
    <row r="258" spans="1:7" ht="15" customHeight="1" x14ac:dyDescent="0.25">
      <c r="A258" s="100"/>
      <c r="B258" s="46" t="s">
        <v>155</v>
      </c>
      <c r="C258" s="45" t="s">
        <v>17</v>
      </c>
      <c r="D258" s="44">
        <f>SUM(D259)</f>
        <v>11.5</v>
      </c>
      <c r="E258" s="44">
        <f>SUM(E259)</f>
        <v>11.5</v>
      </c>
      <c r="F258" s="44">
        <f>SUM(F259)</f>
        <v>0</v>
      </c>
      <c r="G258" s="44">
        <f>SUM(G259)</f>
        <v>0</v>
      </c>
    </row>
    <row r="259" spans="1:7" ht="12.75" customHeight="1" x14ac:dyDescent="0.25">
      <c r="A259" s="100"/>
      <c r="B259" s="11" t="s">
        <v>21</v>
      </c>
      <c r="C259" s="8"/>
      <c r="D259" s="9">
        <f t="shared" ref="D259:D342" si="172">SUM(G259+E259)</f>
        <v>11.5</v>
      </c>
      <c r="E259" s="9">
        <v>11.5</v>
      </c>
      <c r="F259" s="9"/>
      <c r="G259" s="22"/>
    </row>
    <row r="260" spans="1:7" ht="30.75" customHeight="1" x14ac:dyDescent="0.25">
      <c r="A260" s="100"/>
      <c r="B260" s="64" t="s">
        <v>160</v>
      </c>
      <c r="C260" s="49" t="s">
        <v>25</v>
      </c>
      <c r="D260" s="52">
        <f t="shared" ref="D260:F260" si="173">SUM(D261:D265)</f>
        <v>470.2</v>
      </c>
      <c r="E260" s="52">
        <f t="shared" si="173"/>
        <v>470.2</v>
      </c>
      <c r="F260" s="52">
        <f t="shared" si="173"/>
        <v>406.7</v>
      </c>
      <c r="G260" s="52">
        <f>SUM(G261:G265)</f>
        <v>0</v>
      </c>
    </row>
    <row r="261" spans="1:7" ht="12.75" customHeight="1" x14ac:dyDescent="0.25">
      <c r="A261" s="101"/>
      <c r="B261" s="59" t="s">
        <v>68</v>
      </c>
      <c r="C261" s="102"/>
      <c r="D261" s="9">
        <f t="shared" si="172"/>
        <v>1.8</v>
      </c>
      <c r="E261" s="9">
        <v>1.8</v>
      </c>
      <c r="F261" s="9"/>
      <c r="G261" s="13"/>
    </row>
    <row r="262" spans="1:7" ht="12.75" customHeight="1" x14ac:dyDescent="0.25">
      <c r="A262" s="101"/>
      <c r="B262" s="60" t="s">
        <v>73</v>
      </c>
      <c r="C262" s="103"/>
      <c r="D262" s="9">
        <f t="shared" si="172"/>
        <v>2.1</v>
      </c>
      <c r="E262" s="9">
        <v>2.1</v>
      </c>
      <c r="F262" s="9"/>
      <c r="G262" s="13"/>
    </row>
    <row r="263" spans="1:7" ht="12.75" customHeight="1" x14ac:dyDescent="0.25">
      <c r="A263" s="101"/>
      <c r="B263" s="60" t="s">
        <v>28</v>
      </c>
      <c r="C263" s="103"/>
      <c r="D263" s="9">
        <f t="shared" si="172"/>
        <v>239.1</v>
      </c>
      <c r="E263" s="9">
        <v>239.1</v>
      </c>
      <c r="F263" s="9">
        <v>233</v>
      </c>
      <c r="G263" s="13"/>
    </row>
    <row r="264" spans="1:7" ht="12.75" customHeight="1" x14ac:dyDescent="0.25">
      <c r="A264" s="101"/>
      <c r="B264" s="60" t="s">
        <v>16</v>
      </c>
      <c r="C264" s="103"/>
      <c r="D264" s="9">
        <f t="shared" si="172"/>
        <v>224.2</v>
      </c>
      <c r="E264" s="9">
        <v>224.2</v>
      </c>
      <c r="F264" s="9">
        <v>173.7</v>
      </c>
      <c r="G264" s="13"/>
    </row>
    <row r="265" spans="1:7" ht="12.75" customHeight="1" x14ac:dyDescent="0.25">
      <c r="A265" s="101"/>
      <c r="B265" s="61" t="s">
        <v>24</v>
      </c>
      <c r="C265" s="104"/>
      <c r="D265" s="9">
        <f t="shared" si="172"/>
        <v>3</v>
      </c>
      <c r="E265" s="9">
        <v>3</v>
      </c>
      <c r="F265" s="9"/>
      <c r="G265" s="13"/>
    </row>
    <row r="266" spans="1:7" ht="18" customHeight="1" x14ac:dyDescent="0.25">
      <c r="A266" s="112" t="s">
        <v>86</v>
      </c>
      <c r="B266" s="78" t="s">
        <v>87</v>
      </c>
      <c r="C266" s="68"/>
      <c r="D266" s="67">
        <f t="shared" ref="D266:F266" si="174">SUM(D267+D269+D275)</f>
        <v>944.19999999999993</v>
      </c>
      <c r="E266" s="67">
        <f t="shared" si="174"/>
        <v>938.3</v>
      </c>
      <c r="F266" s="67">
        <f t="shared" si="174"/>
        <v>789</v>
      </c>
      <c r="G266" s="67">
        <f>SUM(G267+G269+G275)</f>
        <v>5.8999999999999995</v>
      </c>
    </row>
    <row r="267" spans="1:7" ht="15" customHeight="1" x14ac:dyDescent="0.25">
      <c r="A267" s="113"/>
      <c r="B267" s="79" t="s">
        <v>155</v>
      </c>
      <c r="C267" s="45" t="s">
        <v>17</v>
      </c>
      <c r="D267" s="44">
        <f>SUM(D268)</f>
        <v>31.4</v>
      </c>
      <c r="E267" s="44">
        <f>SUM(E268)</f>
        <v>31.4</v>
      </c>
      <c r="F267" s="44">
        <f>SUM(F268)</f>
        <v>0</v>
      </c>
      <c r="G267" s="44">
        <f>SUM(G268)</f>
        <v>0</v>
      </c>
    </row>
    <row r="268" spans="1:7" ht="12.75" customHeight="1" x14ac:dyDescent="0.25">
      <c r="A268" s="113"/>
      <c r="B268" s="80" t="s">
        <v>21</v>
      </c>
      <c r="C268" s="8"/>
      <c r="D268" s="9">
        <f t="shared" si="172"/>
        <v>31.4</v>
      </c>
      <c r="E268" s="9">
        <v>31.4</v>
      </c>
      <c r="F268" s="9"/>
      <c r="G268" s="21"/>
    </row>
    <row r="269" spans="1:7" ht="30.75" customHeight="1" x14ac:dyDescent="0.25">
      <c r="A269" s="113"/>
      <c r="B269" s="81" t="s">
        <v>165</v>
      </c>
      <c r="C269" s="49" t="s">
        <v>25</v>
      </c>
      <c r="D269" s="52">
        <f t="shared" ref="D269:F269" si="175">SUM(D270:D274)</f>
        <v>912</v>
      </c>
      <c r="E269" s="52">
        <f t="shared" si="175"/>
        <v>906.9</v>
      </c>
      <c r="F269" s="52">
        <f t="shared" si="175"/>
        <v>789</v>
      </c>
      <c r="G269" s="52">
        <f>SUM(G270:G274)</f>
        <v>5.0999999999999996</v>
      </c>
    </row>
    <row r="270" spans="1:7" ht="12.75" customHeight="1" x14ac:dyDescent="0.25">
      <c r="A270" s="113"/>
      <c r="B270" s="82" t="s">
        <v>68</v>
      </c>
      <c r="C270" s="102"/>
      <c r="D270" s="9">
        <f t="shared" si="172"/>
        <v>4.9000000000000004</v>
      </c>
      <c r="E270" s="9">
        <v>4.9000000000000004</v>
      </c>
      <c r="F270" s="9"/>
      <c r="G270" s="9"/>
    </row>
    <row r="271" spans="1:7" ht="12.75" customHeight="1" x14ac:dyDescent="0.25">
      <c r="A271" s="113"/>
      <c r="B271" s="83" t="s">
        <v>73</v>
      </c>
      <c r="C271" s="103"/>
      <c r="D271" s="9">
        <f t="shared" si="172"/>
        <v>7.2</v>
      </c>
      <c r="E271" s="9">
        <v>7.2</v>
      </c>
      <c r="F271" s="9">
        <v>7.1</v>
      </c>
      <c r="G271" s="9"/>
    </row>
    <row r="272" spans="1:7" ht="12.75" customHeight="1" x14ac:dyDescent="0.25">
      <c r="A272" s="113"/>
      <c r="B272" s="83" t="s">
        <v>28</v>
      </c>
      <c r="C272" s="103"/>
      <c r="D272" s="9">
        <f t="shared" si="172"/>
        <v>512.9</v>
      </c>
      <c r="E272" s="9">
        <v>512.9</v>
      </c>
      <c r="F272" s="9">
        <v>498.6</v>
      </c>
      <c r="G272" s="13"/>
    </row>
    <row r="273" spans="1:7" ht="12.75" customHeight="1" x14ac:dyDescent="0.25">
      <c r="A273" s="113"/>
      <c r="B273" s="83" t="s">
        <v>16</v>
      </c>
      <c r="C273" s="103"/>
      <c r="D273" s="9">
        <f t="shared" si="172"/>
        <v>355</v>
      </c>
      <c r="E273" s="9">
        <v>349.9</v>
      </c>
      <c r="F273" s="9">
        <v>283.3</v>
      </c>
      <c r="G273" s="9">
        <v>5.0999999999999996</v>
      </c>
    </row>
    <row r="274" spans="1:7" ht="12.75" customHeight="1" x14ac:dyDescent="0.25">
      <c r="A274" s="113"/>
      <c r="B274" s="84" t="s">
        <v>24</v>
      </c>
      <c r="C274" s="104"/>
      <c r="D274" s="9">
        <f t="shared" si="172"/>
        <v>32</v>
      </c>
      <c r="E274" s="9">
        <v>32</v>
      </c>
      <c r="F274" s="9"/>
      <c r="G274" s="13"/>
    </row>
    <row r="275" spans="1:7" ht="27" x14ac:dyDescent="0.25">
      <c r="A275" s="113"/>
      <c r="B275" s="81" t="s">
        <v>163</v>
      </c>
      <c r="C275" s="45" t="s">
        <v>31</v>
      </c>
      <c r="D275" s="52">
        <f t="shared" ref="D275" si="176">SUM(D276)</f>
        <v>0.8</v>
      </c>
      <c r="E275" s="52">
        <f t="shared" ref="E275" si="177">SUM(E276)</f>
        <v>0</v>
      </c>
      <c r="F275" s="52">
        <f t="shared" ref="F275" si="178">SUM(F276)</f>
        <v>0</v>
      </c>
      <c r="G275" s="52">
        <f>SUM(G276)</f>
        <v>0.8</v>
      </c>
    </row>
    <row r="276" spans="1:7" ht="12.75" customHeight="1" x14ac:dyDescent="0.25">
      <c r="A276" s="114"/>
      <c r="B276" s="31" t="s">
        <v>16</v>
      </c>
      <c r="C276" s="19"/>
      <c r="D276" s="9">
        <f t="shared" ref="D276" si="179">SUM(G276+E276)</f>
        <v>0.8</v>
      </c>
      <c r="E276" s="9"/>
      <c r="F276" s="9"/>
      <c r="G276" s="9">
        <v>0.8</v>
      </c>
    </row>
    <row r="277" spans="1:7" ht="18" customHeight="1" x14ac:dyDescent="0.25">
      <c r="A277" s="100" t="s">
        <v>88</v>
      </c>
      <c r="B277" s="71" t="s">
        <v>89</v>
      </c>
      <c r="C277" s="68"/>
      <c r="D277" s="67">
        <f t="shared" ref="D277" si="180">SUM(G277+E277)</f>
        <v>687.59999999999991</v>
      </c>
      <c r="E277" s="67">
        <f t="shared" ref="E277" si="181">SUM(E278+E280)</f>
        <v>684.69999999999993</v>
      </c>
      <c r="F277" s="67">
        <f t="shared" ref="F277" si="182">SUM(F278+F280)</f>
        <v>568.70000000000005</v>
      </c>
      <c r="G277" s="67">
        <f>SUM(G278+G280)</f>
        <v>2.9</v>
      </c>
    </row>
    <row r="278" spans="1:7" ht="15" customHeight="1" x14ac:dyDescent="0.25">
      <c r="A278" s="100"/>
      <c r="B278" s="46" t="s">
        <v>155</v>
      </c>
      <c r="C278" s="45" t="s">
        <v>17</v>
      </c>
      <c r="D278" s="44">
        <f>SUM(D279)</f>
        <v>19</v>
      </c>
      <c r="E278" s="44">
        <f>SUM(E279)</f>
        <v>19</v>
      </c>
      <c r="F278" s="44">
        <f>SUM(F279)</f>
        <v>0</v>
      </c>
      <c r="G278" s="44">
        <f>SUM(G279)</f>
        <v>0</v>
      </c>
    </row>
    <row r="279" spans="1:7" ht="12.75" customHeight="1" x14ac:dyDescent="0.25">
      <c r="A279" s="100"/>
      <c r="B279" s="11" t="s">
        <v>21</v>
      </c>
      <c r="C279" s="8"/>
      <c r="D279" s="9">
        <f t="shared" si="172"/>
        <v>19</v>
      </c>
      <c r="E279" s="9">
        <v>19</v>
      </c>
      <c r="F279" s="9"/>
      <c r="G279" s="22"/>
    </row>
    <row r="280" spans="1:7" ht="30.75" customHeight="1" x14ac:dyDescent="0.25">
      <c r="A280" s="100"/>
      <c r="B280" s="64" t="s">
        <v>160</v>
      </c>
      <c r="C280" s="49" t="s">
        <v>25</v>
      </c>
      <c r="D280" s="52">
        <f t="shared" ref="D280:F280" si="183">SUM(D281:D285)</f>
        <v>668.59999999999991</v>
      </c>
      <c r="E280" s="52">
        <f t="shared" si="183"/>
        <v>665.69999999999993</v>
      </c>
      <c r="F280" s="52">
        <f t="shared" si="183"/>
        <v>568.70000000000005</v>
      </c>
      <c r="G280" s="52">
        <f>SUM(G281:G285)</f>
        <v>2.9</v>
      </c>
    </row>
    <row r="281" spans="1:7" ht="12.75" customHeight="1" x14ac:dyDescent="0.25">
      <c r="A281" s="101"/>
      <c r="B281" s="59" t="s">
        <v>68</v>
      </c>
      <c r="C281" s="102"/>
      <c r="D281" s="9">
        <f t="shared" si="172"/>
        <v>3</v>
      </c>
      <c r="E281" s="9">
        <v>3</v>
      </c>
      <c r="F281" s="9"/>
      <c r="G281" s="13"/>
    </row>
    <row r="282" spans="1:7" ht="12.75" customHeight="1" x14ac:dyDescent="0.25">
      <c r="A282" s="101"/>
      <c r="B282" s="60" t="s">
        <v>73</v>
      </c>
      <c r="C282" s="103"/>
      <c r="D282" s="9">
        <f t="shared" si="172"/>
        <v>7.2</v>
      </c>
      <c r="E282" s="9">
        <v>7.2</v>
      </c>
      <c r="F282" s="9">
        <v>7.1</v>
      </c>
      <c r="G282" s="13"/>
    </row>
    <row r="283" spans="1:7" ht="12.75" customHeight="1" x14ac:dyDescent="0.25">
      <c r="A283" s="101"/>
      <c r="B283" s="60" t="s">
        <v>28</v>
      </c>
      <c r="C283" s="103"/>
      <c r="D283" s="9">
        <f t="shared" si="172"/>
        <v>390.5</v>
      </c>
      <c r="E283" s="9">
        <v>390.5</v>
      </c>
      <c r="F283" s="9">
        <v>380.2</v>
      </c>
      <c r="G283" s="13"/>
    </row>
    <row r="284" spans="1:7" ht="12.75" customHeight="1" x14ac:dyDescent="0.25">
      <c r="A284" s="101"/>
      <c r="B284" s="60" t="s">
        <v>16</v>
      </c>
      <c r="C284" s="103"/>
      <c r="D284" s="9">
        <f t="shared" si="172"/>
        <v>251.6</v>
      </c>
      <c r="E284" s="9">
        <v>250.1</v>
      </c>
      <c r="F284" s="9">
        <v>181.4</v>
      </c>
      <c r="G284" s="9">
        <v>1.5</v>
      </c>
    </row>
    <row r="285" spans="1:7" ht="12.75" customHeight="1" x14ac:dyDescent="0.25">
      <c r="A285" s="101"/>
      <c r="B285" s="61" t="s">
        <v>24</v>
      </c>
      <c r="C285" s="104"/>
      <c r="D285" s="9">
        <f t="shared" si="172"/>
        <v>16.3</v>
      </c>
      <c r="E285" s="9">
        <v>14.9</v>
      </c>
      <c r="F285" s="9"/>
      <c r="G285" s="9">
        <v>1.4</v>
      </c>
    </row>
    <row r="286" spans="1:7" ht="18" customHeight="1" x14ac:dyDescent="0.25">
      <c r="A286" s="100" t="s">
        <v>90</v>
      </c>
      <c r="B286" s="71" t="s">
        <v>91</v>
      </c>
      <c r="C286" s="68"/>
      <c r="D286" s="67">
        <f t="shared" ref="D286" si="184">SUM(G286+E286)</f>
        <v>563.1</v>
      </c>
      <c r="E286" s="67">
        <f t="shared" ref="E286" si="185">SUM(E287+E289)</f>
        <v>563.1</v>
      </c>
      <c r="F286" s="67">
        <f t="shared" ref="F286" si="186">SUM(F287+F289)</f>
        <v>439.5</v>
      </c>
      <c r="G286" s="67">
        <f>SUM(G287+G289)</f>
        <v>0</v>
      </c>
    </row>
    <row r="287" spans="1:7" ht="15" customHeight="1" x14ac:dyDescent="0.25">
      <c r="A287" s="100"/>
      <c r="B287" s="46" t="s">
        <v>155</v>
      </c>
      <c r="C287" s="45" t="s">
        <v>17</v>
      </c>
      <c r="D287" s="44">
        <f>SUM(D288)</f>
        <v>20</v>
      </c>
      <c r="E287" s="44">
        <f>SUM(E288)</f>
        <v>20</v>
      </c>
      <c r="F287" s="44">
        <f>SUM(F288)</f>
        <v>0</v>
      </c>
      <c r="G287" s="44">
        <f>SUM(G288)</f>
        <v>0</v>
      </c>
    </row>
    <row r="288" spans="1:7" ht="12.75" customHeight="1" x14ac:dyDescent="0.25">
      <c r="A288" s="100"/>
      <c r="B288" s="11" t="s">
        <v>21</v>
      </c>
      <c r="C288" s="19"/>
      <c r="D288" s="9">
        <f t="shared" si="172"/>
        <v>20</v>
      </c>
      <c r="E288" s="9">
        <v>20</v>
      </c>
      <c r="F288" s="9"/>
      <c r="G288" s="21"/>
    </row>
    <row r="289" spans="1:7" ht="30.75" customHeight="1" x14ac:dyDescent="0.25">
      <c r="A289" s="100"/>
      <c r="B289" s="64" t="s">
        <v>146</v>
      </c>
      <c r="C289" s="49" t="s">
        <v>25</v>
      </c>
      <c r="D289" s="52">
        <f t="shared" ref="D289" si="187">SUM(D290:D293)</f>
        <v>543.1</v>
      </c>
      <c r="E289" s="52">
        <f t="shared" ref="E289" si="188">SUM(E290:E293)</f>
        <v>543.1</v>
      </c>
      <c r="F289" s="52">
        <f t="shared" ref="F289" si="189">SUM(F290:F293)</f>
        <v>439.5</v>
      </c>
      <c r="G289" s="52">
        <f>SUM(G290:G293)</f>
        <v>0</v>
      </c>
    </row>
    <row r="290" spans="1:7" ht="12.75" customHeight="1" x14ac:dyDescent="0.25">
      <c r="A290" s="101"/>
      <c r="B290" s="59" t="s">
        <v>68</v>
      </c>
      <c r="C290" s="102"/>
      <c r="D290" s="9">
        <f t="shared" si="172"/>
        <v>2.1</v>
      </c>
      <c r="E290" s="9">
        <v>2.1</v>
      </c>
      <c r="F290" s="9"/>
      <c r="G290" s="9"/>
    </row>
    <row r="291" spans="1:7" ht="12.75" customHeight="1" x14ac:dyDescent="0.25">
      <c r="A291" s="101"/>
      <c r="B291" s="60" t="s">
        <v>28</v>
      </c>
      <c r="C291" s="103"/>
      <c r="D291" s="9">
        <f t="shared" si="172"/>
        <v>286.7</v>
      </c>
      <c r="E291" s="9">
        <v>286.7</v>
      </c>
      <c r="F291" s="9">
        <v>273.89999999999998</v>
      </c>
      <c r="G291" s="13"/>
    </row>
    <row r="292" spans="1:7" ht="12.75" customHeight="1" x14ac:dyDescent="0.25">
      <c r="A292" s="101"/>
      <c r="B292" s="60" t="s">
        <v>16</v>
      </c>
      <c r="C292" s="103"/>
      <c r="D292" s="9">
        <f t="shared" si="172"/>
        <v>250.6</v>
      </c>
      <c r="E292" s="9">
        <v>250.6</v>
      </c>
      <c r="F292" s="9">
        <v>165.6</v>
      </c>
      <c r="G292" s="13"/>
    </row>
    <row r="293" spans="1:7" ht="12.75" customHeight="1" x14ac:dyDescent="0.25">
      <c r="A293" s="101"/>
      <c r="B293" s="61" t="s">
        <v>24</v>
      </c>
      <c r="C293" s="104"/>
      <c r="D293" s="9">
        <f t="shared" si="172"/>
        <v>3.7</v>
      </c>
      <c r="E293" s="9">
        <v>3.7</v>
      </c>
      <c r="F293" s="9"/>
      <c r="G293" s="13"/>
    </row>
    <row r="294" spans="1:7" ht="18" customHeight="1" x14ac:dyDescent="0.25">
      <c r="A294" s="100" t="s">
        <v>92</v>
      </c>
      <c r="B294" s="71" t="s">
        <v>93</v>
      </c>
      <c r="C294" s="68"/>
      <c r="D294" s="67">
        <f t="shared" ref="D294" si="190">SUM(G294+E294)</f>
        <v>254.6</v>
      </c>
      <c r="E294" s="67">
        <f t="shared" ref="E294" si="191">SUM(E295+E297)</f>
        <v>254.6</v>
      </c>
      <c r="F294" s="67">
        <f t="shared" ref="F294" si="192">SUM(F295+F297)</f>
        <v>202</v>
      </c>
      <c r="G294" s="67">
        <f>SUM(G295+G297)</f>
        <v>0</v>
      </c>
    </row>
    <row r="295" spans="1:7" ht="15" customHeight="1" x14ac:dyDescent="0.25">
      <c r="A295" s="100"/>
      <c r="B295" s="46" t="s">
        <v>155</v>
      </c>
      <c r="C295" s="45" t="s">
        <v>17</v>
      </c>
      <c r="D295" s="44">
        <f>SUM(D296)</f>
        <v>4.3</v>
      </c>
      <c r="E295" s="44">
        <f>SUM(E296)</f>
        <v>4.3</v>
      </c>
      <c r="F295" s="44">
        <f>SUM(F296)</f>
        <v>0</v>
      </c>
      <c r="G295" s="44">
        <f>SUM(G296)</f>
        <v>0</v>
      </c>
    </row>
    <row r="296" spans="1:7" ht="12.95" customHeight="1" x14ac:dyDescent="0.25">
      <c r="A296" s="100"/>
      <c r="B296" s="11" t="s">
        <v>21</v>
      </c>
      <c r="C296" s="19"/>
      <c r="D296" s="9">
        <f t="shared" si="172"/>
        <v>4.3</v>
      </c>
      <c r="E296" s="9">
        <v>4.3</v>
      </c>
      <c r="F296" s="9"/>
      <c r="G296" s="22"/>
    </row>
    <row r="297" spans="1:7" ht="30.75" customHeight="1" x14ac:dyDescent="0.25">
      <c r="A297" s="100"/>
      <c r="B297" s="64" t="s">
        <v>165</v>
      </c>
      <c r="C297" s="49" t="s">
        <v>25</v>
      </c>
      <c r="D297" s="52">
        <f t="shared" ref="D297" si="193">SUM(D298:D301)</f>
        <v>250.29999999999998</v>
      </c>
      <c r="E297" s="52">
        <f t="shared" ref="E297" si="194">SUM(E298:E301)</f>
        <v>250.29999999999998</v>
      </c>
      <c r="F297" s="52">
        <f t="shared" ref="F297" si="195">SUM(F298:F301)</f>
        <v>202</v>
      </c>
      <c r="G297" s="52">
        <f>SUM(G298:G301)</f>
        <v>0</v>
      </c>
    </row>
    <row r="298" spans="1:7" ht="12.95" customHeight="1" x14ac:dyDescent="0.25">
      <c r="A298" s="101"/>
      <c r="B298" s="59" t="s">
        <v>68</v>
      </c>
      <c r="C298" s="102"/>
      <c r="D298" s="9">
        <f t="shared" si="172"/>
        <v>0.5</v>
      </c>
      <c r="E298" s="9">
        <v>0.5</v>
      </c>
      <c r="F298" s="9"/>
      <c r="G298" s="13"/>
    </row>
    <row r="299" spans="1:7" ht="12.95" customHeight="1" x14ac:dyDescent="0.25">
      <c r="A299" s="101"/>
      <c r="B299" s="60" t="s">
        <v>28</v>
      </c>
      <c r="C299" s="103"/>
      <c r="D299" s="9">
        <f t="shared" si="172"/>
        <v>95.5</v>
      </c>
      <c r="E299" s="9">
        <v>95.5</v>
      </c>
      <c r="F299" s="9">
        <v>92.6</v>
      </c>
      <c r="G299" s="13"/>
    </row>
    <row r="300" spans="1:7" ht="12.95" customHeight="1" x14ac:dyDescent="0.25">
      <c r="A300" s="101"/>
      <c r="B300" s="60" t="s">
        <v>16</v>
      </c>
      <c r="C300" s="103"/>
      <c r="D300" s="9">
        <f t="shared" si="172"/>
        <v>149.6</v>
      </c>
      <c r="E300" s="9">
        <v>149.6</v>
      </c>
      <c r="F300" s="9">
        <v>109.4</v>
      </c>
      <c r="G300" s="13"/>
    </row>
    <row r="301" spans="1:7" ht="12.95" customHeight="1" x14ac:dyDescent="0.25">
      <c r="A301" s="101"/>
      <c r="B301" s="61" t="s">
        <v>24</v>
      </c>
      <c r="C301" s="104"/>
      <c r="D301" s="9">
        <f t="shared" si="172"/>
        <v>4.7</v>
      </c>
      <c r="E301" s="9">
        <v>4.7</v>
      </c>
      <c r="F301" s="9"/>
      <c r="G301" s="13"/>
    </row>
    <row r="302" spans="1:7" ht="18" customHeight="1" x14ac:dyDescent="0.25">
      <c r="A302" s="100" t="s">
        <v>94</v>
      </c>
      <c r="B302" s="71" t="s">
        <v>95</v>
      </c>
      <c r="C302" s="68"/>
      <c r="D302" s="67">
        <f t="shared" ref="D302" si="196">SUM(G302+E302)</f>
        <v>454.9</v>
      </c>
      <c r="E302" s="67">
        <f t="shared" ref="E302" si="197">SUM(E303+E305)</f>
        <v>453.4</v>
      </c>
      <c r="F302" s="67">
        <f t="shared" ref="F302" si="198">SUM(F303+F305)</f>
        <v>377.3</v>
      </c>
      <c r="G302" s="67">
        <f>SUM(G303+G305)</f>
        <v>1.5</v>
      </c>
    </row>
    <row r="303" spans="1:7" ht="15" customHeight="1" x14ac:dyDescent="0.25">
      <c r="A303" s="100"/>
      <c r="B303" s="46" t="s">
        <v>155</v>
      </c>
      <c r="C303" s="45" t="s">
        <v>17</v>
      </c>
      <c r="D303" s="44">
        <f>SUM(D304)</f>
        <v>10.3</v>
      </c>
      <c r="E303" s="44">
        <f>SUM(E304)</f>
        <v>10.3</v>
      </c>
      <c r="F303" s="44">
        <f>SUM(F304)</f>
        <v>0</v>
      </c>
      <c r="G303" s="44">
        <f>SUM(G304)</f>
        <v>0</v>
      </c>
    </row>
    <row r="304" spans="1:7" ht="12.75" customHeight="1" x14ac:dyDescent="0.25">
      <c r="A304" s="100"/>
      <c r="B304" s="11" t="s">
        <v>21</v>
      </c>
      <c r="C304" s="19" t="s">
        <v>17</v>
      </c>
      <c r="D304" s="9">
        <f t="shared" si="172"/>
        <v>10.3</v>
      </c>
      <c r="E304" s="9">
        <v>10.3</v>
      </c>
      <c r="F304" s="9"/>
      <c r="G304" s="21"/>
    </row>
    <row r="305" spans="1:7" ht="30.75" customHeight="1" x14ac:dyDescent="0.25">
      <c r="A305" s="100"/>
      <c r="B305" s="64" t="s">
        <v>160</v>
      </c>
      <c r="C305" s="49" t="s">
        <v>25</v>
      </c>
      <c r="D305" s="52">
        <f t="shared" ref="D305" si="199">SUM(D306:D309)</f>
        <v>444.59999999999997</v>
      </c>
      <c r="E305" s="52">
        <f t="shared" ref="E305" si="200">SUM(E306:E309)</f>
        <v>443.09999999999997</v>
      </c>
      <c r="F305" s="52">
        <f t="shared" ref="F305" si="201">SUM(F306:F309)</f>
        <v>377.3</v>
      </c>
      <c r="G305" s="52">
        <f>SUM(G306:G309)</f>
        <v>1.5</v>
      </c>
    </row>
    <row r="306" spans="1:7" ht="12.75" customHeight="1" x14ac:dyDescent="0.25">
      <c r="A306" s="101"/>
      <c r="B306" s="59" t="s">
        <v>68</v>
      </c>
      <c r="C306" s="102" t="s">
        <v>25</v>
      </c>
      <c r="D306" s="9">
        <f t="shared" si="172"/>
        <v>1.6</v>
      </c>
      <c r="E306" s="9">
        <v>1.6</v>
      </c>
      <c r="F306" s="9"/>
      <c r="G306" s="9"/>
    </row>
    <row r="307" spans="1:7" ht="12.75" customHeight="1" x14ac:dyDescent="0.25">
      <c r="A307" s="101"/>
      <c r="B307" s="60" t="s">
        <v>28</v>
      </c>
      <c r="C307" s="103"/>
      <c r="D307" s="9">
        <f t="shared" si="172"/>
        <v>202.5</v>
      </c>
      <c r="E307" s="9">
        <v>202.5</v>
      </c>
      <c r="F307" s="9">
        <v>196.5</v>
      </c>
      <c r="G307" s="13"/>
    </row>
    <row r="308" spans="1:7" ht="12.75" customHeight="1" x14ac:dyDescent="0.25">
      <c r="A308" s="101"/>
      <c r="B308" s="60" t="s">
        <v>16</v>
      </c>
      <c r="C308" s="103"/>
      <c r="D308" s="9">
        <f t="shared" si="172"/>
        <v>219.8</v>
      </c>
      <c r="E308" s="9">
        <v>218.3</v>
      </c>
      <c r="F308" s="9">
        <v>180.8</v>
      </c>
      <c r="G308" s="9">
        <v>1.5</v>
      </c>
    </row>
    <row r="309" spans="1:7" ht="12.75" customHeight="1" x14ac:dyDescent="0.25">
      <c r="A309" s="101"/>
      <c r="B309" s="61" t="s">
        <v>24</v>
      </c>
      <c r="C309" s="104"/>
      <c r="D309" s="9">
        <f t="shared" si="172"/>
        <v>20.7</v>
      </c>
      <c r="E309" s="9">
        <v>20.7</v>
      </c>
      <c r="F309" s="9"/>
      <c r="G309" s="13"/>
    </row>
    <row r="310" spans="1:7" ht="18" customHeight="1" x14ac:dyDescent="0.25">
      <c r="A310" s="100" t="s">
        <v>96</v>
      </c>
      <c r="B310" s="71" t="s">
        <v>97</v>
      </c>
      <c r="C310" s="68"/>
      <c r="D310" s="67">
        <f t="shared" ref="D310" si="202">SUM(G310+E310)</f>
        <v>685.8</v>
      </c>
      <c r="E310" s="67">
        <f t="shared" ref="E310" si="203">SUM(E311+E313)</f>
        <v>684.3</v>
      </c>
      <c r="F310" s="67">
        <f t="shared" ref="F310" si="204">SUM(F311+F313)</f>
        <v>556.1</v>
      </c>
      <c r="G310" s="67">
        <f>SUM(G311+G313)</f>
        <v>1.5</v>
      </c>
    </row>
    <row r="311" spans="1:7" ht="15" customHeight="1" x14ac:dyDescent="0.25">
      <c r="A311" s="100"/>
      <c r="B311" s="46" t="s">
        <v>155</v>
      </c>
      <c r="C311" s="45" t="s">
        <v>17</v>
      </c>
      <c r="D311" s="44">
        <f>SUM(D312)</f>
        <v>17</v>
      </c>
      <c r="E311" s="44">
        <f>SUM(E312)</f>
        <v>17</v>
      </c>
      <c r="F311" s="44">
        <f>SUM(F312)</f>
        <v>0</v>
      </c>
      <c r="G311" s="44">
        <f>SUM(G312)</f>
        <v>0</v>
      </c>
    </row>
    <row r="312" spans="1:7" ht="12.75" customHeight="1" x14ac:dyDescent="0.25">
      <c r="A312" s="100"/>
      <c r="B312" s="11" t="s">
        <v>21</v>
      </c>
      <c r="C312" s="19"/>
      <c r="D312" s="9">
        <f t="shared" si="172"/>
        <v>17</v>
      </c>
      <c r="E312" s="9">
        <v>17</v>
      </c>
      <c r="F312" s="9"/>
      <c r="G312" s="21"/>
    </row>
    <row r="313" spans="1:7" ht="30.75" customHeight="1" x14ac:dyDescent="0.25">
      <c r="A313" s="100"/>
      <c r="B313" s="64" t="s">
        <v>160</v>
      </c>
      <c r="C313" s="49" t="s">
        <v>25</v>
      </c>
      <c r="D313" s="52">
        <f>SUM(D314:D318)</f>
        <v>668.8</v>
      </c>
      <c r="E313" s="52">
        <f>SUM(E314:E318)</f>
        <v>667.3</v>
      </c>
      <c r="F313" s="52">
        <f>SUM(F314:F318)</f>
        <v>556.1</v>
      </c>
      <c r="G313" s="52">
        <f>SUM(G314:G318)</f>
        <v>1.5</v>
      </c>
    </row>
    <row r="314" spans="1:7" ht="12.75" customHeight="1" x14ac:dyDescent="0.25">
      <c r="A314" s="101"/>
      <c r="B314" s="59" t="s">
        <v>68</v>
      </c>
      <c r="C314" s="102"/>
      <c r="D314" s="9">
        <f t="shared" si="172"/>
        <v>2.2000000000000002</v>
      </c>
      <c r="E314" s="9">
        <v>2.2000000000000002</v>
      </c>
      <c r="F314" s="9"/>
      <c r="G314" s="9"/>
    </row>
    <row r="315" spans="1:7" ht="12.75" customHeight="1" x14ac:dyDescent="0.25">
      <c r="A315" s="101"/>
      <c r="B315" s="60" t="s">
        <v>73</v>
      </c>
      <c r="C315" s="103"/>
      <c r="D315" s="9">
        <f t="shared" si="172"/>
        <v>7.2</v>
      </c>
      <c r="E315" s="9">
        <v>7.2</v>
      </c>
      <c r="F315" s="9">
        <v>7.1</v>
      </c>
      <c r="G315" s="9"/>
    </row>
    <row r="316" spans="1:7" ht="12.75" customHeight="1" x14ac:dyDescent="0.25">
      <c r="A316" s="101"/>
      <c r="B316" s="60" t="s">
        <v>28</v>
      </c>
      <c r="C316" s="103"/>
      <c r="D316" s="9">
        <f t="shared" si="172"/>
        <v>291.7</v>
      </c>
      <c r="E316" s="9">
        <v>291.7</v>
      </c>
      <c r="F316" s="9">
        <v>281.5</v>
      </c>
      <c r="G316" s="13"/>
    </row>
    <row r="317" spans="1:7" ht="12.75" customHeight="1" x14ac:dyDescent="0.25">
      <c r="A317" s="101"/>
      <c r="B317" s="60" t="s">
        <v>16</v>
      </c>
      <c r="C317" s="103"/>
      <c r="D317" s="9">
        <f t="shared" si="172"/>
        <v>316.3</v>
      </c>
      <c r="E317" s="9">
        <v>314.8</v>
      </c>
      <c r="F317" s="9">
        <v>267.5</v>
      </c>
      <c r="G317" s="9">
        <v>1.5</v>
      </c>
    </row>
    <row r="318" spans="1:7" ht="12.75" customHeight="1" x14ac:dyDescent="0.25">
      <c r="A318" s="101"/>
      <c r="B318" s="61" t="s">
        <v>24</v>
      </c>
      <c r="C318" s="104"/>
      <c r="D318" s="9">
        <f t="shared" si="172"/>
        <v>51.4</v>
      </c>
      <c r="E318" s="9">
        <v>51.4</v>
      </c>
      <c r="F318" s="9"/>
      <c r="G318" s="13"/>
    </row>
    <row r="319" spans="1:7" ht="18" customHeight="1" x14ac:dyDescent="0.25">
      <c r="A319" s="100" t="s">
        <v>98</v>
      </c>
      <c r="B319" s="71" t="s">
        <v>99</v>
      </c>
      <c r="C319" s="68"/>
      <c r="D319" s="67">
        <f t="shared" ref="D319" si="205">SUM(G319+E319)</f>
        <v>428.6</v>
      </c>
      <c r="E319" s="67">
        <f t="shared" ref="E319" si="206">SUM(E320+E322)</f>
        <v>428.6</v>
      </c>
      <c r="F319" s="67">
        <f t="shared" ref="F319" si="207">SUM(F320+F322)</f>
        <v>361.6</v>
      </c>
      <c r="G319" s="67">
        <f>SUM(G320+G322)</f>
        <v>0</v>
      </c>
    </row>
    <row r="320" spans="1:7" ht="15" customHeight="1" x14ac:dyDescent="0.25">
      <c r="A320" s="100"/>
      <c r="B320" s="46" t="s">
        <v>155</v>
      </c>
      <c r="C320" s="45" t="s">
        <v>17</v>
      </c>
      <c r="D320" s="44">
        <f>SUM(D321)</f>
        <v>6.3</v>
      </c>
      <c r="E320" s="44">
        <f>SUM(E321)</f>
        <v>6.3</v>
      </c>
      <c r="F320" s="44">
        <f>SUM(F321)</f>
        <v>0</v>
      </c>
      <c r="G320" s="44">
        <f>SUM(G321)</f>
        <v>0</v>
      </c>
    </row>
    <row r="321" spans="1:7" ht="12.75" customHeight="1" x14ac:dyDescent="0.25">
      <c r="A321" s="100"/>
      <c r="B321" s="11" t="s">
        <v>21</v>
      </c>
      <c r="C321" s="19"/>
      <c r="D321" s="9">
        <f t="shared" si="172"/>
        <v>6.3</v>
      </c>
      <c r="E321" s="9">
        <v>6.3</v>
      </c>
      <c r="F321" s="9"/>
      <c r="G321" s="21"/>
    </row>
    <row r="322" spans="1:7" ht="30.75" customHeight="1" x14ac:dyDescent="0.25">
      <c r="A322" s="100"/>
      <c r="B322" s="64" t="s">
        <v>160</v>
      </c>
      <c r="C322" s="49" t="s">
        <v>25</v>
      </c>
      <c r="D322" s="52">
        <f t="shared" ref="D322:F322" si="208">SUM(D323:D326)</f>
        <v>422.3</v>
      </c>
      <c r="E322" s="52">
        <f t="shared" si="208"/>
        <v>422.3</v>
      </c>
      <c r="F322" s="52">
        <f t="shared" si="208"/>
        <v>361.6</v>
      </c>
      <c r="G322" s="52">
        <f>SUM(G323:G326)</f>
        <v>0</v>
      </c>
    </row>
    <row r="323" spans="1:7" ht="12.75" customHeight="1" x14ac:dyDescent="0.25">
      <c r="A323" s="101"/>
      <c r="B323" s="59" t="s">
        <v>73</v>
      </c>
      <c r="C323" s="102"/>
      <c r="D323" s="9">
        <f t="shared" si="172"/>
        <v>3.7</v>
      </c>
      <c r="E323" s="9">
        <v>3.7</v>
      </c>
      <c r="F323" s="9">
        <v>3.6</v>
      </c>
      <c r="G323" s="21"/>
    </row>
    <row r="324" spans="1:7" ht="12.75" customHeight="1" x14ac:dyDescent="0.25">
      <c r="A324" s="101"/>
      <c r="B324" s="60" t="s">
        <v>28</v>
      </c>
      <c r="C324" s="103"/>
      <c r="D324" s="9">
        <f t="shared" si="172"/>
        <v>145</v>
      </c>
      <c r="E324" s="9">
        <v>145</v>
      </c>
      <c r="F324" s="9">
        <v>140.30000000000001</v>
      </c>
      <c r="G324" s="13"/>
    </row>
    <row r="325" spans="1:7" ht="12.75" customHeight="1" x14ac:dyDescent="0.25">
      <c r="A325" s="101"/>
      <c r="B325" s="60" t="s">
        <v>16</v>
      </c>
      <c r="C325" s="103"/>
      <c r="D325" s="9">
        <f t="shared" si="172"/>
        <v>257.10000000000002</v>
      </c>
      <c r="E325" s="9">
        <v>257.10000000000002</v>
      </c>
      <c r="F325" s="9">
        <v>217.7</v>
      </c>
      <c r="G325" s="13"/>
    </row>
    <row r="326" spans="1:7" ht="12.75" customHeight="1" x14ac:dyDescent="0.25">
      <c r="A326" s="101"/>
      <c r="B326" s="61" t="s">
        <v>24</v>
      </c>
      <c r="C326" s="104"/>
      <c r="D326" s="9">
        <f t="shared" si="172"/>
        <v>16.5</v>
      </c>
      <c r="E326" s="9">
        <v>16.5</v>
      </c>
      <c r="F326" s="9"/>
      <c r="G326" s="13"/>
    </row>
    <row r="327" spans="1:7" ht="18" customHeight="1" x14ac:dyDescent="0.25">
      <c r="A327" s="100" t="s">
        <v>100</v>
      </c>
      <c r="B327" s="71" t="s">
        <v>101</v>
      </c>
      <c r="C327" s="68"/>
      <c r="D327" s="67">
        <f t="shared" ref="D327" si="209">SUM(G327+E327)</f>
        <v>685.6</v>
      </c>
      <c r="E327" s="67">
        <f>SUM(E328+E330)</f>
        <v>685.6</v>
      </c>
      <c r="F327" s="67">
        <f>SUM(F328+F330)</f>
        <v>578.5</v>
      </c>
      <c r="G327" s="67">
        <f>SUM(G328+G330)</f>
        <v>0</v>
      </c>
    </row>
    <row r="328" spans="1:7" ht="15" customHeight="1" x14ac:dyDescent="0.25">
      <c r="A328" s="100"/>
      <c r="B328" s="46" t="s">
        <v>155</v>
      </c>
      <c r="C328" s="45" t="s">
        <v>17</v>
      </c>
      <c r="D328" s="44">
        <f>SUM(D329)</f>
        <v>6.1</v>
      </c>
      <c r="E328" s="44">
        <f>SUM(E329)</f>
        <v>6.1</v>
      </c>
      <c r="F328" s="44">
        <f>SUM(F329)</f>
        <v>0</v>
      </c>
      <c r="G328" s="44">
        <f>SUM(G329)</f>
        <v>0</v>
      </c>
    </row>
    <row r="329" spans="1:7" ht="12.75" customHeight="1" x14ac:dyDescent="0.25">
      <c r="A329" s="100"/>
      <c r="B329" s="11" t="s">
        <v>21</v>
      </c>
      <c r="C329" s="19"/>
      <c r="D329" s="9">
        <f t="shared" si="172"/>
        <v>6.1</v>
      </c>
      <c r="E329" s="9">
        <v>6.1</v>
      </c>
      <c r="F329" s="9"/>
      <c r="G329" s="21"/>
    </row>
    <row r="330" spans="1:7" ht="30.75" customHeight="1" x14ac:dyDescent="0.25">
      <c r="A330" s="100"/>
      <c r="B330" s="64" t="s">
        <v>160</v>
      </c>
      <c r="C330" s="49" t="s">
        <v>25</v>
      </c>
      <c r="D330" s="52">
        <f t="shared" ref="D330:F330" si="210">SUM(D331:D334)</f>
        <v>679.5</v>
      </c>
      <c r="E330" s="52">
        <f t="shared" si="210"/>
        <v>679.5</v>
      </c>
      <c r="F330" s="52">
        <f t="shared" si="210"/>
        <v>578.5</v>
      </c>
      <c r="G330" s="52">
        <f>SUM(G331:G334)</f>
        <v>0</v>
      </c>
    </row>
    <row r="331" spans="1:7" ht="12.75" customHeight="1" x14ac:dyDescent="0.25">
      <c r="A331" s="101"/>
      <c r="B331" s="59" t="s">
        <v>73</v>
      </c>
      <c r="C331" s="102"/>
      <c r="D331" s="9">
        <f t="shared" si="172"/>
        <v>8.4</v>
      </c>
      <c r="E331" s="9">
        <v>8.4</v>
      </c>
      <c r="F331" s="9">
        <v>1.8</v>
      </c>
      <c r="G331" s="21"/>
    </row>
    <row r="332" spans="1:7" ht="12.75" customHeight="1" x14ac:dyDescent="0.25">
      <c r="A332" s="101"/>
      <c r="B332" s="60" t="s">
        <v>28</v>
      </c>
      <c r="C332" s="103"/>
      <c r="D332" s="9">
        <f t="shared" si="172"/>
        <v>219.7</v>
      </c>
      <c r="E332" s="9">
        <v>219.7</v>
      </c>
      <c r="F332" s="9">
        <v>213</v>
      </c>
      <c r="G332" s="9"/>
    </row>
    <row r="333" spans="1:7" ht="12.75" customHeight="1" x14ac:dyDescent="0.25">
      <c r="A333" s="101"/>
      <c r="B333" s="60" t="s">
        <v>16</v>
      </c>
      <c r="C333" s="103"/>
      <c r="D333" s="9">
        <f t="shared" si="172"/>
        <v>417.3</v>
      </c>
      <c r="E333" s="9">
        <v>417.3</v>
      </c>
      <c r="F333" s="9">
        <v>363.7</v>
      </c>
      <c r="G333" s="13"/>
    </row>
    <row r="334" spans="1:7" ht="12.75" customHeight="1" x14ac:dyDescent="0.25">
      <c r="A334" s="101"/>
      <c r="B334" s="61" t="s">
        <v>24</v>
      </c>
      <c r="C334" s="104"/>
      <c r="D334" s="9">
        <f t="shared" si="172"/>
        <v>34.1</v>
      </c>
      <c r="E334" s="9">
        <v>34.1</v>
      </c>
      <c r="F334" s="9"/>
      <c r="G334" s="13"/>
    </row>
    <row r="335" spans="1:7" ht="18" customHeight="1" x14ac:dyDescent="0.25">
      <c r="A335" s="100" t="s">
        <v>102</v>
      </c>
      <c r="B335" s="71" t="s">
        <v>103</v>
      </c>
      <c r="C335" s="68"/>
      <c r="D335" s="67">
        <f t="shared" ref="D335" si="211">SUM(G335+E335)</f>
        <v>375.2</v>
      </c>
      <c r="E335" s="67">
        <f t="shared" ref="E335" si="212">SUM(E336+E338)</f>
        <v>375.2</v>
      </c>
      <c r="F335" s="67">
        <f t="shared" ref="F335" si="213">SUM(F336+F338)</f>
        <v>324.10000000000002</v>
      </c>
      <c r="G335" s="67">
        <f>SUM(G336+G338)</f>
        <v>0</v>
      </c>
    </row>
    <row r="336" spans="1:7" ht="15" customHeight="1" x14ac:dyDescent="0.25">
      <c r="A336" s="100"/>
      <c r="B336" s="46" t="s">
        <v>155</v>
      </c>
      <c r="C336" s="45" t="s">
        <v>17</v>
      </c>
      <c r="D336" s="44">
        <f>SUM(D337)</f>
        <v>3.2</v>
      </c>
      <c r="E336" s="44">
        <f>SUM(E337)</f>
        <v>3.2</v>
      </c>
      <c r="F336" s="44">
        <f>SUM(F337)</f>
        <v>0</v>
      </c>
      <c r="G336" s="44">
        <f>SUM(G337)</f>
        <v>0</v>
      </c>
    </row>
    <row r="337" spans="1:7" ht="12.75" customHeight="1" x14ac:dyDescent="0.25">
      <c r="A337" s="100"/>
      <c r="B337" s="11" t="s">
        <v>21</v>
      </c>
      <c r="C337" s="19"/>
      <c r="D337" s="9">
        <f t="shared" si="172"/>
        <v>3.2</v>
      </c>
      <c r="E337" s="9">
        <v>3.2</v>
      </c>
      <c r="F337" s="9"/>
      <c r="G337" s="22"/>
    </row>
    <row r="338" spans="1:7" ht="30.75" customHeight="1" x14ac:dyDescent="0.25">
      <c r="A338" s="100"/>
      <c r="B338" s="64" t="s">
        <v>160</v>
      </c>
      <c r="C338" s="49" t="s">
        <v>25</v>
      </c>
      <c r="D338" s="52">
        <f t="shared" ref="D338:F338" si="214">SUM(D339:D342)</f>
        <v>372</v>
      </c>
      <c r="E338" s="52">
        <f t="shared" si="214"/>
        <v>372</v>
      </c>
      <c r="F338" s="52">
        <f t="shared" si="214"/>
        <v>324.10000000000002</v>
      </c>
      <c r="G338" s="52">
        <f>SUM(G339:G342)</f>
        <v>0</v>
      </c>
    </row>
    <row r="339" spans="1:7" ht="12.75" customHeight="1" x14ac:dyDescent="0.25">
      <c r="A339" s="101"/>
      <c r="B339" s="59" t="s">
        <v>73</v>
      </c>
      <c r="C339" s="111"/>
      <c r="D339" s="9">
        <f t="shared" si="172"/>
        <v>7.2</v>
      </c>
      <c r="E339" s="9">
        <v>7.2</v>
      </c>
      <c r="F339" s="9">
        <v>7.1</v>
      </c>
      <c r="G339" s="22"/>
    </row>
    <row r="340" spans="1:7" ht="12.75" customHeight="1" x14ac:dyDescent="0.25">
      <c r="A340" s="101"/>
      <c r="B340" s="60" t="s">
        <v>28</v>
      </c>
      <c r="C340" s="103"/>
      <c r="D340" s="9">
        <f t="shared" si="172"/>
        <v>122.2</v>
      </c>
      <c r="E340" s="9">
        <v>122.2</v>
      </c>
      <c r="F340" s="9">
        <v>118.4</v>
      </c>
      <c r="G340" s="13"/>
    </row>
    <row r="341" spans="1:7" ht="12.75" customHeight="1" x14ac:dyDescent="0.25">
      <c r="A341" s="101"/>
      <c r="B341" s="60" t="s">
        <v>16</v>
      </c>
      <c r="C341" s="103"/>
      <c r="D341" s="9">
        <f t="shared" si="172"/>
        <v>230</v>
      </c>
      <c r="E341" s="9">
        <v>230</v>
      </c>
      <c r="F341" s="9">
        <v>198.6</v>
      </c>
      <c r="G341" s="13"/>
    </row>
    <row r="342" spans="1:7" ht="12.75" customHeight="1" x14ac:dyDescent="0.25">
      <c r="A342" s="101"/>
      <c r="B342" s="61" t="s">
        <v>24</v>
      </c>
      <c r="C342" s="104"/>
      <c r="D342" s="9">
        <f t="shared" si="172"/>
        <v>12.6</v>
      </c>
      <c r="E342" s="9">
        <v>12.6</v>
      </c>
      <c r="F342" s="9"/>
      <c r="G342" s="13"/>
    </row>
    <row r="343" spans="1:7" ht="18" customHeight="1" x14ac:dyDescent="0.25">
      <c r="A343" s="100" t="s">
        <v>104</v>
      </c>
      <c r="B343" s="71" t="s">
        <v>105</v>
      </c>
      <c r="C343" s="68"/>
      <c r="D343" s="67">
        <f t="shared" ref="D343" si="215">SUM(G343+E343)</f>
        <v>410</v>
      </c>
      <c r="E343" s="67">
        <f t="shared" ref="E343" si="216">SUM(E344+E346)</f>
        <v>410</v>
      </c>
      <c r="F343" s="67">
        <f t="shared" ref="F343" si="217">SUM(F344+F346)</f>
        <v>345.29999999999995</v>
      </c>
      <c r="G343" s="67">
        <f>SUM(G344+G346)</f>
        <v>0</v>
      </c>
    </row>
    <row r="344" spans="1:7" ht="15" customHeight="1" x14ac:dyDescent="0.25">
      <c r="A344" s="100"/>
      <c r="B344" s="46" t="s">
        <v>155</v>
      </c>
      <c r="C344" s="45" t="s">
        <v>17</v>
      </c>
      <c r="D344" s="44">
        <f>SUM(D345)</f>
        <v>6</v>
      </c>
      <c r="E344" s="44">
        <f>SUM(E345)</f>
        <v>6</v>
      </c>
      <c r="F344" s="44">
        <f>SUM(F345)</f>
        <v>0</v>
      </c>
      <c r="G344" s="44">
        <f>SUM(G345)</f>
        <v>0</v>
      </c>
    </row>
    <row r="345" spans="1:7" ht="12.75" customHeight="1" x14ac:dyDescent="0.25">
      <c r="A345" s="100"/>
      <c r="B345" s="11" t="s">
        <v>21</v>
      </c>
      <c r="C345" s="19"/>
      <c r="D345" s="9">
        <f t="shared" ref="D345:D405" si="218">SUM(G345+E345)</f>
        <v>6</v>
      </c>
      <c r="E345" s="9">
        <v>6</v>
      </c>
      <c r="F345" s="9"/>
      <c r="G345" s="21"/>
    </row>
    <row r="346" spans="1:7" ht="30.75" customHeight="1" x14ac:dyDescent="0.25">
      <c r="A346" s="100"/>
      <c r="B346" s="64" t="s">
        <v>160</v>
      </c>
      <c r="C346" s="49" t="s">
        <v>25</v>
      </c>
      <c r="D346" s="52">
        <f t="shared" ref="D346:F346" si="219">SUM(D347:D349)</f>
        <v>404</v>
      </c>
      <c r="E346" s="52">
        <f t="shared" si="219"/>
        <v>404</v>
      </c>
      <c r="F346" s="52">
        <f t="shared" si="219"/>
        <v>345.29999999999995</v>
      </c>
      <c r="G346" s="52">
        <f>SUM(G347:G349)</f>
        <v>0</v>
      </c>
    </row>
    <row r="347" spans="1:7" ht="12.75" customHeight="1" x14ac:dyDescent="0.25">
      <c r="A347" s="101"/>
      <c r="B347" s="59" t="s">
        <v>28</v>
      </c>
      <c r="C347" s="102"/>
      <c r="D347" s="9">
        <f t="shared" si="218"/>
        <v>147.30000000000001</v>
      </c>
      <c r="E347" s="9">
        <v>147.30000000000001</v>
      </c>
      <c r="F347" s="9">
        <v>142.6</v>
      </c>
      <c r="G347" s="9"/>
    </row>
    <row r="348" spans="1:7" ht="12.75" customHeight="1" x14ac:dyDescent="0.25">
      <c r="A348" s="101"/>
      <c r="B348" s="60" t="s">
        <v>16</v>
      </c>
      <c r="C348" s="103"/>
      <c r="D348" s="9">
        <f t="shared" si="218"/>
        <v>235.5</v>
      </c>
      <c r="E348" s="9">
        <v>235.5</v>
      </c>
      <c r="F348" s="9">
        <v>202.7</v>
      </c>
      <c r="G348" s="13"/>
    </row>
    <row r="349" spans="1:7" ht="12.75" customHeight="1" x14ac:dyDescent="0.25">
      <c r="A349" s="101"/>
      <c r="B349" s="61" t="s">
        <v>24</v>
      </c>
      <c r="C349" s="104"/>
      <c r="D349" s="9">
        <f t="shared" si="218"/>
        <v>21.2</v>
      </c>
      <c r="E349" s="9">
        <v>21.2</v>
      </c>
      <c r="F349" s="9"/>
      <c r="G349" s="13"/>
    </row>
    <row r="350" spans="1:7" ht="18" customHeight="1" x14ac:dyDescent="0.25">
      <c r="A350" s="100" t="s">
        <v>106</v>
      </c>
      <c r="B350" s="71" t="s">
        <v>107</v>
      </c>
      <c r="C350" s="68"/>
      <c r="D350" s="67">
        <f t="shared" ref="D350" si="220">SUM(G350+E350)</f>
        <v>670.9</v>
      </c>
      <c r="E350" s="67">
        <f t="shared" ref="E350" si="221">SUM(E351+E353)</f>
        <v>670.9</v>
      </c>
      <c r="F350" s="67">
        <f t="shared" ref="F350" si="222">SUM(F351+F353)</f>
        <v>544.5</v>
      </c>
      <c r="G350" s="67">
        <f>SUM(G351+G353)</f>
        <v>0</v>
      </c>
    </row>
    <row r="351" spans="1:7" ht="15" customHeight="1" x14ac:dyDescent="0.25">
      <c r="A351" s="100"/>
      <c r="B351" s="46" t="s">
        <v>155</v>
      </c>
      <c r="C351" s="45" t="s">
        <v>17</v>
      </c>
      <c r="D351" s="44">
        <f>SUM(D352)</f>
        <v>8.5</v>
      </c>
      <c r="E351" s="44">
        <f>SUM(E352)</f>
        <v>8.5</v>
      </c>
      <c r="F351" s="44">
        <f>SUM(F352)</f>
        <v>0</v>
      </c>
      <c r="G351" s="44">
        <f>SUM(G352)</f>
        <v>0</v>
      </c>
    </row>
    <row r="352" spans="1:7" ht="12.75" customHeight="1" x14ac:dyDescent="0.25">
      <c r="A352" s="100"/>
      <c r="B352" s="11" t="s">
        <v>21</v>
      </c>
      <c r="C352" s="19"/>
      <c r="D352" s="9">
        <f t="shared" si="218"/>
        <v>8.5</v>
      </c>
      <c r="E352" s="9">
        <v>8.5</v>
      </c>
      <c r="F352" s="9"/>
      <c r="G352" s="22"/>
    </row>
    <row r="353" spans="1:7" ht="30.75" customHeight="1" x14ac:dyDescent="0.25">
      <c r="A353" s="100"/>
      <c r="B353" s="64" t="s">
        <v>160</v>
      </c>
      <c r="C353" s="49" t="s">
        <v>25</v>
      </c>
      <c r="D353" s="52">
        <f t="shared" ref="D353:F353" si="223">SUM(D354:D356)</f>
        <v>662.4</v>
      </c>
      <c r="E353" s="52">
        <f t="shared" si="223"/>
        <v>662.4</v>
      </c>
      <c r="F353" s="52">
        <f t="shared" si="223"/>
        <v>544.5</v>
      </c>
      <c r="G353" s="52">
        <f>SUM(G354:G356)</f>
        <v>0</v>
      </c>
    </row>
    <row r="354" spans="1:7" ht="12.75" customHeight="1" x14ac:dyDescent="0.25">
      <c r="A354" s="101"/>
      <c r="B354" s="59" t="s">
        <v>28</v>
      </c>
      <c r="C354" s="102"/>
      <c r="D354" s="9">
        <f t="shared" si="218"/>
        <v>280.3</v>
      </c>
      <c r="E354" s="9">
        <v>280.3</v>
      </c>
      <c r="F354" s="9">
        <v>271.39999999999998</v>
      </c>
      <c r="G354" s="13"/>
    </row>
    <row r="355" spans="1:7" ht="12.75" customHeight="1" x14ac:dyDescent="0.25">
      <c r="A355" s="101"/>
      <c r="B355" s="60" t="s">
        <v>16</v>
      </c>
      <c r="C355" s="103"/>
      <c r="D355" s="9">
        <f t="shared" si="218"/>
        <v>327</v>
      </c>
      <c r="E355" s="9">
        <v>327</v>
      </c>
      <c r="F355" s="9">
        <v>273.10000000000002</v>
      </c>
      <c r="G355" s="13"/>
    </row>
    <row r="356" spans="1:7" ht="12.75" customHeight="1" x14ac:dyDescent="0.25">
      <c r="A356" s="101"/>
      <c r="B356" s="61" t="s">
        <v>24</v>
      </c>
      <c r="C356" s="104"/>
      <c r="D356" s="9">
        <f t="shared" si="218"/>
        <v>55.1</v>
      </c>
      <c r="E356" s="9">
        <v>55.1</v>
      </c>
      <c r="F356" s="9"/>
      <c r="G356" s="13"/>
    </row>
    <row r="357" spans="1:7" ht="18" customHeight="1" x14ac:dyDescent="0.25">
      <c r="A357" s="105" t="s">
        <v>108</v>
      </c>
      <c r="B357" s="71" t="s">
        <v>109</v>
      </c>
      <c r="C357" s="68"/>
      <c r="D357" s="67">
        <f t="shared" ref="D357" si="224">SUM(G357+E357)</f>
        <v>229.8</v>
      </c>
      <c r="E357" s="67">
        <f t="shared" ref="E357:F357" si="225">SUM(E358+E361)</f>
        <v>229.8</v>
      </c>
      <c r="F357" s="67">
        <f t="shared" si="225"/>
        <v>143.39999999999998</v>
      </c>
      <c r="G357" s="67">
        <f>SUM(G358+G361)</f>
        <v>0</v>
      </c>
    </row>
    <row r="358" spans="1:7" ht="30.75" customHeight="1" x14ac:dyDescent="0.25">
      <c r="A358" s="109"/>
      <c r="B358" s="64" t="s">
        <v>156</v>
      </c>
      <c r="C358" s="49" t="s">
        <v>25</v>
      </c>
      <c r="D358" s="52">
        <f t="shared" ref="D358:F358" si="226">SUM(D359:D360)</f>
        <v>216.9</v>
      </c>
      <c r="E358" s="52">
        <f t="shared" si="226"/>
        <v>216.9</v>
      </c>
      <c r="F358" s="52">
        <f t="shared" si="226"/>
        <v>139.69999999999999</v>
      </c>
      <c r="G358" s="52">
        <f>SUM(G359:G360)</f>
        <v>0</v>
      </c>
    </row>
    <row r="359" spans="1:7" ht="12.95" customHeight="1" x14ac:dyDescent="0.25">
      <c r="A359" s="107"/>
      <c r="B359" s="59" t="s">
        <v>16</v>
      </c>
      <c r="C359" s="103"/>
      <c r="D359" s="9">
        <f t="shared" si="218"/>
        <v>196.9</v>
      </c>
      <c r="E359" s="9">
        <v>196.9</v>
      </c>
      <c r="F359" s="9">
        <v>139.69999999999999</v>
      </c>
      <c r="G359" s="13"/>
    </row>
    <row r="360" spans="1:7" ht="12.95" customHeight="1" x14ac:dyDescent="0.25">
      <c r="A360" s="107"/>
      <c r="B360" s="61" t="s">
        <v>24</v>
      </c>
      <c r="C360" s="104"/>
      <c r="D360" s="9">
        <f t="shared" si="218"/>
        <v>20</v>
      </c>
      <c r="E360" s="9">
        <v>20</v>
      </c>
      <c r="F360" s="9"/>
      <c r="G360" s="13"/>
    </row>
    <row r="361" spans="1:7" ht="15" customHeight="1" x14ac:dyDescent="0.25">
      <c r="A361" s="109"/>
      <c r="B361" s="46" t="s">
        <v>148</v>
      </c>
      <c r="C361" s="49" t="s">
        <v>30</v>
      </c>
      <c r="D361" s="51">
        <f t="shared" ref="D361:F361" si="227">SUM(D362)</f>
        <v>12.9</v>
      </c>
      <c r="E361" s="51">
        <f t="shared" si="227"/>
        <v>12.9</v>
      </c>
      <c r="F361" s="51">
        <f t="shared" si="227"/>
        <v>3.7</v>
      </c>
      <c r="G361" s="51">
        <f>SUM(G362)</f>
        <v>0</v>
      </c>
    </row>
    <row r="362" spans="1:7" ht="12.95" customHeight="1" x14ac:dyDescent="0.25">
      <c r="A362" s="110"/>
      <c r="B362" s="7" t="s">
        <v>16</v>
      </c>
      <c r="C362" s="24"/>
      <c r="D362" s="9">
        <f t="shared" si="218"/>
        <v>12.9</v>
      </c>
      <c r="E362" s="9">
        <v>12.9</v>
      </c>
      <c r="F362" s="9">
        <v>3.7</v>
      </c>
      <c r="G362" s="13"/>
    </row>
    <row r="363" spans="1:7" ht="18" customHeight="1" x14ac:dyDescent="0.25">
      <c r="A363" s="105" t="s">
        <v>110</v>
      </c>
      <c r="B363" s="65" t="s">
        <v>111</v>
      </c>
      <c r="C363" s="75"/>
      <c r="D363" s="67">
        <f t="shared" si="218"/>
        <v>119.1</v>
      </c>
      <c r="E363" s="67">
        <f t="shared" ref="E363:F363" si="228">SUM(E364)</f>
        <v>119.1</v>
      </c>
      <c r="F363" s="67">
        <f t="shared" si="228"/>
        <v>109.3</v>
      </c>
      <c r="G363" s="67">
        <f>SUM(G364)</f>
        <v>0</v>
      </c>
    </row>
    <row r="364" spans="1:7" ht="30.75" customHeight="1" x14ac:dyDescent="0.25">
      <c r="A364" s="105"/>
      <c r="B364" s="64" t="s">
        <v>156</v>
      </c>
      <c r="C364" s="49" t="s">
        <v>25</v>
      </c>
      <c r="D364" s="52">
        <f t="shared" ref="D364:F364" si="229">SUM(D365:D366)</f>
        <v>119.1</v>
      </c>
      <c r="E364" s="52">
        <f t="shared" si="229"/>
        <v>119.1</v>
      </c>
      <c r="F364" s="52">
        <f t="shared" si="229"/>
        <v>109.3</v>
      </c>
      <c r="G364" s="52">
        <f>SUM(G365:G366)</f>
        <v>0</v>
      </c>
    </row>
    <row r="365" spans="1:7" ht="12.75" customHeight="1" x14ac:dyDescent="0.25">
      <c r="A365" s="106"/>
      <c r="B365" s="59" t="s">
        <v>28</v>
      </c>
      <c r="C365" s="102"/>
      <c r="D365" s="9">
        <f t="shared" si="218"/>
        <v>63.8</v>
      </c>
      <c r="E365" s="9">
        <v>63.8</v>
      </c>
      <c r="F365" s="9">
        <v>62.9</v>
      </c>
      <c r="G365" s="13"/>
    </row>
    <row r="366" spans="1:7" ht="12.75" customHeight="1" x14ac:dyDescent="0.25">
      <c r="A366" s="106"/>
      <c r="B366" s="61" t="s">
        <v>16</v>
      </c>
      <c r="C366" s="104"/>
      <c r="D366" s="9">
        <f t="shared" si="218"/>
        <v>55.3</v>
      </c>
      <c r="E366" s="9">
        <v>55.3</v>
      </c>
      <c r="F366" s="9">
        <v>46.4</v>
      </c>
      <c r="G366" s="13"/>
    </row>
    <row r="367" spans="1:7" ht="18" customHeight="1" x14ac:dyDescent="0.25">
      <c r="A367" s="100" t="s">
        <v>112</v>
      </c>
      <c r="B367" s="71" t="s">
        <v>113</v>
      </c>
      <c r="C367" s="75"/>
      <c r="D367" s="67">
        <f t="shared" si="218"/>
        <v>411.8</v>
      </c>
      <c r="E367" s="67">
        <f t="shared" ref="E367:F367" si="230">SUM(E368)</f>
        <v>407.8</v>
      </c>
      <c r="F367" s="67">
        <f t="shared" si="230"/>
        <v>371.4</v>
      </c>
      <c r="G367" s="67">
        <f>SUM(G368)</f>
        <v>4</v>
      </c>
    </row>
    <row r="368" spans="1:7" ht="30.75" customHeight="1" x14ac:dyDescent="0.25">
      <c r="A368" s="100"/>
      <c r="B368" s="64" t="s">
        <v>156</v>
      </c>
      <c r="C368" s="49" t="s">
        <v>25</v>
      </c>
      <c r="D368" s="52">
        <f t="shared" ref="D368:F368" si="231">SUM(D369:D372)</f>
        <v>411.8</v>
      </c>
      <c r="E368" s="52">
        <f t="shared" si="231"/>
        <v>407.8</v>
      </c>
      <c r="F368" s="52">
        <f t="shared" si="231"/>
        <v>371.4</v>
      </c>
      <c r="G368" s="52">
        <f>SUM(G369:G372)</f>
        <v>4</v>
      </c>
    </row>
    <row r="369" spans="1:7" ht="12.75" customHeight="1" x14ac:dyDescent="0.25">
      <c r="A369" s="101"/>
      <c r="B369" s="59" t="s">
        <v>26</v>
      </c>
      <c r="C369" s="102"/>
      <c r="D369" s="9">
        <f t="shared" si="218"/>
        <v>0.1</v>
      </c>
      <c r="E369" s="9">
        <v>0.1</v>
      </c>
      <c r="F369" s="9">
        <v>0.1</v>
      </c>
      <c r="G369" s="9"/>
    </row>
    <row r="370" spans="1:7" ht="12.75" customHeight="1" x14ac:dyDescent="0.25">
      <c r="A370" s="101"/>
      <c r="B370" s="60" t="s">
        <v>28</v>
      </c>
      <c r="C370" s="103"/>
      <c r="D370" s="9">
        <f t="shared" si="218"/>
        <v>56.4</v>
      </c>
      <c r="E370" s="9">
        <v>56.4</v>
      </c>
      <c r="F370" s="9">
        <v>55.6</v>
      </c>
      <c r="G370" s="9"/>
    </row>
    <row r="371" spans="1:7" ht="12.75" customHeight="1" x14ac:dyDescent="0.25">
      <c r="A371" s="101"/>
      <c r="B371" s="60" t="s">
        <v>16</v>
      </c>
      <c r="C371" s="103"/>
      <c r="D371" s="9">
        <f t="shared" si="218"/>
        <v>345.3</v>
      </c>
      <c r="E371" s="9">
        <v>345.3</v>
      </c>
      <c r="F371" s="9">
        <v>315.7</v>
      </c>
      <c r="G371" s="13"/>
    </row>
    <row r="372" spans="1:7" ht="12.75" customHeight="1" x14ac:dyDescent="0.25">
      <c r="A372" s="101"/>
      <c r="B372" s="61" t="s">
        <v>24</v>
      </c>
      <c r="C372" s="104"/>
      <c r="D372" s="9">
        <f t="shared" si="218"/>
        <v>10</v>
      </c>
      <c r="E372" s="9">
        <v>6</v>
      </c>
      <c r="F372" s="9"/>
      <c r="G372" s="9">
        <v>4</v>
      </c>
    </row>
    <row r="373" spans="1:7" ht="18" customHeight="1" x14ac:dyDescent="0.25">
      <c r="A373" s="100" t="s">
        <v>114</v>
      </c>
      <c r="B373" s="71" t="s">
        <v>115</v>
      </c>
      <c r="C373" s="66"/>
      <c r="D373" s="67">
        <f t="shared" si="218"/>
        <v>1032.7</v>
      </c>
      <c r="E373" s="67">
        <f t="shared" ref="E373:F373" si="232">SUM(E374+E376)</f>
        <v>991.50000000000011</v>
      </c>
      <c r="F373" s="67">
        <f t="shared" si="232"/>
        <v>857.1</v>
      </c>
      <c r="G373" s="67">
        <f>SUM(G374+G376)</f>
        <v>41.2</v>
      </c>
    </row>
    <row r="374" spans="1:7" ht="30.75" customHeight="1" x14ac:dyDescent="0.25">
      <c r="A374" s="100"/>
      <c r="B374" s="64" t="s">
        <v>156</v>
      </c>
      <c r="C374" s="49" t="s">
        <v>25</v>
      </c>
      <c r="D374" s="52">
        <f t="shared" ref="D374:F374" si="233">SUM(D375)</f>
        <v>0.7</v>
      </c>
      <c r="E374" s="52">
        <f t="shared" si="233"/>
        <v>0.7</v>
      </c>
      <c r="F374" s="52">
        <f t="shared" si="233"/>
        <v>0</v>
      </c>
      <c r="G374" s="52">
        <f>SUM(G375)</f>
        <v>0</v>
      </c>
    </row>
    <row r="375" spans="1:7" ht="12.75" customHeight="1" x14ac:dyDescent="0.25">
      <c r="A375" s="100"/>
      <c r="B375" s="7" t="s">
        <v>26</v>
      </c>
      <c r="C375" s="23"/>
      <c r="D375" s="9">
        <f t="shared" si="218"/>
        <v>0.7</v>
      </c>
      <c r="E375" s="9">
        <v>0.7</v>
      </c>
      <c r="F375" s="9"/>
      <c r="G375" s="9"/>
    </row>
    <row r="376" spans="1:7" ht="15" customHeight="1" x14ac:dyDescent="0.25">
      <c r="A376" s="100"/>
      <c r="B376" s="46" t="s">
        <v>148</v>
      </c>
      <c r="C376" s="49" t="s">
        <v>30</v>
      </c>
      <c r="D376" s="51">
        <f t="shared" ref="D376:F376" si="234">SUM(D377:D380)</f>
        <v>1032</v>
      </c>
      <c r="E376" s="51">
        <f t="shared" si="234"/>
        <v>990.80000000000007</v>
      </c>
      <c r="F376" s="51">
        <f t="shared" si="234"/>
        <v>857.1</v>
      </c>
      <c r="G376" s="51">
        <f>SUM(G377:G380)</f>
        <v>41.2</v>
      </c>
    </row>
    <row r="377" spans="1:7" ht="12.75" customHeight="1" x14ac:dyDescent="0.25">
      <c r="A377" s="101"/>
      <c r="B377" s="59" t="s">
        <v>27</v>
      </c>
      <c r="C377" s="102"/>
      <c r="D377" s="9">
        <f t="shared" si="218"/>
        <v>41.2</v>
      </c>
      <c r="E377" s="9"/>
      <c r="F377" s="9"/>
      <c r="G377" s="9">
        <v>41.2</v>
      </c>
    </row>
    <row r="378" spans="1:7" ht="12.75" customHeight="1" x14ac:dyDescent="0.25">
      <c r="A378" s="101"/>
      <c r="B378" s="60" t="s">
        <v>73</v>
      </c>
      <c r="C378" s="103"/>
      <c r="D378" s="9">
        <f t="shared" si="218"/>
        <v>13.6</v>
      </c>
      <c r="E378" s="9">
        <v>13.6</v>
      </c>
      <c r="F378" s="9">
        <v>13.6</v>
      </c>
      <c r="G378" s="9"/>
    </row>
    <row r="379" spans="1:7" ht="12.75" customHeight="1" x14ac:dyDescent="0.25">
      <c r="A379" s="101"/>
      <c r="B379" s="60" t="s">
        <v>16</v>
      </c>
      <c r="C379" s="103"/>
      <c r="D379" s="9">
        <f t="shared" si="218"/>
        <v>975.1</v>
      </c>
      <c r="E379" s="9">
        <v>975.1</v>
      </c>
      <c r="F379" s="9">
        <v>843.5</v>
      </c>
      <c r="G379" s="9"/>
    </row>
    <row r="380" spans="1:7" ht="12.75" customHeight="1" x14ac:dyDescent="0.25">
      <c r="A380" s="101"/>
      <c r="B380" s="61" t="s">
        <v>24</v>
      </c>
      <c r="C380" s="104"/>
      <c r="D380" s="9">
        <f t="shared" si="218"/>
        <v>2.1</v>
      </c>
      <c r="E380" s="9">
        <v>2.1</v>
      </c>
      <c r="F380" s="9"/>
      <c r="G380" s="13"/>
    </row>
    <row r="381" spans="1:7" ht="18" customHeight="1" x14ac:dyDescent="0.25">
      <c r="A381" s="105" t="s">
        <v>116</v>
      </c>
      <c r="B381" s="71" t="s">
        <v>117</v>
      </c>
      <c r="C381" s="66"/>
      <c r="D381" s="67">
        <f t="shared" si="218"/>
        <v>224</v>
      </c>
      <c r="E381" s="67">
        <f t="shared" ref="E381:F381" si="235">SUM(E382+E386)</f>
        <v>138.4</v>
      </c>
      <c r="F381" s="67">
        <f t="shared" si="235"/>
        <v>100.3</v>
      </c>
      <c r="G381" s="67">
        <f>SUM(G382+G386)</f>
        <v>85.6</v>
      </c>
    </row>
    <row r="382" spans="1:7" ht="15" customHeight="1" x14ac:dyDescent="0.25">
      <c r="A382" s="109"/>
      <c r="B382" s="46" t="s">
        <v>157</v>
      </c>
      <c r="C382" s="49" t="s">
        <v>30</v>
      </c>
      <c r="D382" s="51">
        <f t="shared" ref="D382:F382" si="236">SUM(D383:D385)</f>
        <v>138.4</v>
      </c>
      <c r="E382" s="51">
        <f t="shared" si="236"/>
        <v>138.4</v>
      </c>
      <c r="F382" s="51">
        <f t="shared" si="236"/>
        <v>100.3</v>
      </c>
      <c r="G382" s="51">
        <f>SUM(G383:G385)</f>
        <v>0</v>
      </c>
    </row>
    <row r="383" spans="1:7" ht="12.75" customHeight="1" x14ac:dyDescent="0.25">
      <c r="A383" s="107"/>
      <c r="B383" s="59" t="s">
        <v>73</v>
      </c>
      <c r="C383" s="102"/>
      <c r="D383" s="9">
        <f t="shared" si="218"/>
        <v>1.7</v>
      </c>
      <c r="E383" s="9">
        <v>1.7</v>
      </c>
      <c r="F383" s="9">
        <v>1.7</v>
      </c>
      <c r="G383" s="9"/>
    </row>
    <row r="384" spans="1:7" ht="12.75" customHeight="1" x14ac:dyDescent="0.25">
      <c r="A384" s="107"/>
      <c r="B384" s="60" t="s">
        <v>16</v>
      </c>
      <c r="C384" s="103"/>
      <c r="D384" s="9">
        <f t="shared" si="218"/>
        <v>133.30000000000001</v>
      </c>
      <c r="E384" s="9">
        <v>133.30000000000001</v>
      </c>
      <c r="F384" s="9">
        <v>98.6</v>
      </c>
      <c r="G384" s="13"/>
    </row>
    <row r="385" spans="1:7" ht="12.75" customHeight="1" x14ac:dyDescent="0.25">
      <c r="A385" s="107"/>
      <c r="B385" s="61" t="s">
        <v>24</v>
      </c>
      <c r="C385" s="104"/>
      <c r="D385" s="9">
        <f t="shared" si="218"/>
        <v>3.4</v>
      </c>
      <c r="E385" s="9">
        <v>3.4</v>
      </c>
      <c r="F385" s="9"/>
      <c r="G385" s="13"/>
    </row>
    <row r="386" spans="1:7" ht="15" customHeight="1" x14ac:dyDescent="0.25">
      <c r="A386" s="109"/>
      <c r="B386" s="64" t="s">
        <v>153</v>
      </c>
      <c r="C386" s="70" t="s">
        <v>38</v>
      </c>
      <c r="D386" s="52">
        <f t="shared" ref="D386:F386" si="237">SUM(D387:D389)</f>
        <v>85.6</v>
      </c>
      <c r="E386" s="52">
        <f t="shared" si="237"/>
        <v>0</v>
      </c>
      <c r="F386" s="52">
        <f t="shared" si="237"/>
        <v>0</v>
      </c>
      <c r="G386" s="52">
        <f>SUM(G387:G389)</f>
        <v>85.6</v>
      </c>
    </row>
    <row r="387" spans="1:7" ht="12.75" customHeight="1" x14ac:dyDescent="0.25">
      <c r="A387" s="107"/>
      <c r="B387" s="59" t="s">
        <v>20</v>
      </c>
      <c r="C387" s="102"/>
      <c r="D387" s="9">
        <f t="shared" si="218"/>
        <v>65</v>
      </c>
      <c r="E387" s="9"/>
      <c r="F387" s="9"/>
      <c r="G387" s="9">
        <v>65</v>
      </c>
    </row>
    <row r="388" spans="1:7" ht="12.75" customHeight="1" x14ac:dyDescent="0.25">
      <c r="A388" s="107"/>
      <c r="B388" s="60" t="s">
        <v>29</v>
      </c>
      <c r="C388" s="103"/>
      <c r="D388" s="9">
        <f t="shared" ref="D388" si="238">SUM(G388+E388)</f>
        <v>11.5</v>
      </c>
      <c r="E388" s="9"/>
      <c r="F388" s="9"/>
      <c r="G388" s="9">
        <v>11.5</v>
      </c>
    </row>
    <row r="389" spans="1:7" ht="12.75" customHeight="1" x14ac:dyDescent="0.25">
      <c r="A389" s="108"/>
      <c r="B389" s="61" t="s">
        <v>16</v>
      </c>
      <c r="C389" s="104"/>
      <c r="D389" s="9">
        <f t="shared" si="218"/>
        <v>9.1</v>
      </c>
      <c r="E389" s="9"/>
      <c r="F389" s="9"/>
      <c r="G389" s="9">
        <v>9.1</v>
      </c>
    </row>
    <row r="390" spans="1:7" ht="18" customHeight="1" x14ac:dyDescent="0.25">
      <c r="A390" s="100" t="s">
        <v>118</v>
      </c>
      <c r="B390" s="71" t="s">
        <v>119</v>
      </c>
      <c r="C390" s="66"/>
      <c r="D390" s="67">
        <f t="shared" si="218"/>
        <v>227.20000000000002</v>
      </c>
      <c r="E390" s="67">
        <f t="shared" ref="E390:F390" si="239">SUM(E391)</f>
        <v>218.9</v>
      </c>
      <c r="F390" s="67">
        <f t="shared" si="239"/>
        <v>125.89999999999999</v>
      </c>
      <c r="G390" s="67">
        <f>SUM(G391)</f>
        <v>8.3000000000000007</v>
      </c>
    </row>
    <row r="391" spans="1:7" ht="15" customHeight="1" x14ac:dyDescent="0.25">
      <c r="A391" s="100"/>
      <c r="B391" s="46" t="s">
        <v>157</v>
      </c>
      <c r="C391" s="49" t="s">
        <v>30</v>
      </c>
      <c r="D391" s="51">
        <f t="shared" ref="D391" si="240">SUM(D392:D394)</f>
        <v>227.20000000000002</v>
      </c>
      <c r="E391" s="51">
        <f t="shared" ref="E391" si="241">SUM(E392:E394)</f>
        <v>218.9</v>
      </c>
      <c r="F391" s="51">
        <f t="shared" ref="F391" si="242">SUM(F392:F394)</f>
        <v>125.89999999999999</v>
      </c>
      <c r="G391" s="51">
        <f>SUM(G392:G394)</f>
        <v>8.3000000000000007</v>
      </c>
    </row>
    <row r="392" spans="1:7" ht="12.75" customHeight="1" x14ac:dyDescent="0.25">
      <c r="A392" s="101"/>
      <c r="B392" s="59" t="s">
        <v>73</v>
      </c>
      <c r="C392" s="102"/>
      <c r="D392" s="9">
        <f t="shared" si="218"/>
        <v>1.8</v>
      </c>
      <c r="E392" s="9">
        <v>1.8</v>
      </c>
      <c r="F392" s="9">
        <v>1.8</v>
      </c>
      <c r="G392" s="15"/>
    </row>
    <row r="393" spans="1:7" ht="12.75" customHeight="1" x14ac:dyDescent="0.25">
      <c r="A393" s="101"/>
      <c r="B393" s="60" t="s">
        <v>16</v>
      </c>
      <c r="C393" s="103"/>
      <c r="D393" s="9">
        <f t="shared" si="218"/>
        <v>222.4</v>
      </c>
      <c r="E393" s="9">
        <v>214.1</v>
      </c>
      <c r="F393" s="9">
        <v>124.1</v>
      </c>
      <c r="G393" s="9">
        <v>8.3000000000000007</v>
      </c>
    </row>
    <row r="394" spans="1:7" ht="12.75" customHeight="1" x14ac:dyDescent="0.25">
      <c r="A394" s="101"/>
      <c r="B394" s="61" t="s">
        <v>24</v>
      </c>
      <c r="C394" s="104"/>
      <c r="D394" s="9">
        <f t="shared" si="218"/>
        <v>3</v>
      </c>
      <c r="E394" s="9">
        <v>3</v>
      </c>
      <c r="F394" s="9"/>
      <c r="G394" s="13"/>
    </row>
    <row r="395" spans="1:7" ht="18" customHeight="1" x14ac:dyDescent="0.25">
      <c r="A395" s="100" t="s">
        <v>120</v>
      </c>
      <c r="B395" s="71" t="s">
        <v>121</v>
      </c>
      <c r="C395" s="72"/>
      <c r="D395" s="67">
        <f t="shared" si="218"/>
        <v>153.9</v>
      </c>
      <c r="E395" s="67">
        <f t="shared" ref="E395:F395" si="243">SUM(E396+E398)</f>
        <v>153.9</v>
      </c>
      <c r="F395" s="67">
        <f t="shared" si="243"/>
        <v>125.3</v>
      </c>
      <c r="G395" s="67">
        <f>SUM(G396+G398)</f>
        <v>0</v>
      </c>
    </row>
    <row r="396" spans="1:7" ht="30.75" customHeight="1" x14ac:dyDescent="0.25">
      <c r="A396" s="100"/>
      <c r="B396" s="64" t="s">
        <v>156</v>
      </c>
      <c r="C396" s="49" t="s">
        <v>25</v>
      </c>
      <c r="D396" s="52">
        <f t="shared" ref="D396" si="244">SUM(D397)</f>
        <v>1.1000000000000001</v>
      </c>
      <c r="E396" s="52">
        <f t="shared" ref="E396" si="245">SUM(E397)</f>
        <v>1.1000000000000001</v>
      </c>
      <c r="F396" s="52">
        <f t="shared" ref="F396" si="246">SUM(F397)</f>
        <v>0</v>
      </c>
      <c r="G396" s="52">
        <f>SUM(G397)</f>
        <v>0</v>
      </c>
    </row>
    <row r="397" spans="1:7" ht="12.75" customHeight="1" x14ac:dyDescent="0.25">
      <c r="A397" s="100"/>
      <c r="B397" s="7" t="s">
        <v>26</v>
      </c>
      <c r="C397" s="23"/>
      <c r="D397" s="9">
        <f t="shared" si="218"/>
        <v>1.1000000000000001</v>
      </c>
      <c r="E397" s="9">
        <v>1.1000000000000001</v>
      </c>
      <c r="F397" s="9"/>
      <c r="G397" s="13"/>
    </row>
    <row r="398" spans="1:7" ht="15" customHeight="1" x14ac:dyDescent="0.25">
      <c r="A398" s="100"/>
      <c r="B398" s="46" t="s">
        <v>148</v>
      </c>
      <c r="C398" s="49" t="s">
        <v>30</v>
      </c>
      <c r="D398" s="51">
        <f t="shared" ref="D398" si="247">SUM(D399:D401)</f>
        <v>152.80000000000001</v>
      </c>
      <c r="E398" s="51">
        <f t="shared" ref="E398" si="248">SUM(E399:E401)</f>
        <v>152.80000000000001</v>
      </c>
      <c r="F398" s="51">
        <f t="shared" ref="F398" si="249">SUM(F399:F401)</f>
        <v>125.3</v>
      </c>
      <c r="G398" s="51">
        <f>SUM(G399:G401)</f>
        <v>0</v>
      </c>
    </row>
    <row r="399" spans="1:7" ht="12.75" customHeight="1" x14ac:dyDescent="0.25">
      <c r="A399" s="101"/>
      <c r="B399" s="59" t="s">
        <v>73</v>
      </c>
      <c r="C399" s="102"/>
      <c r="D399" s="9">
        <f t="shared" si="218"/>
        <v>1.8</v>
      </c>
      <c r="E399" s="9">
        <v>1.8</v>
      </c>
      <c r="F399" s="9">
        <v>1.8</v>
      </c>
      <c r="G399" s="13"/>
    </row>
    <row r="400" spans="1:7" ht="12.75" customHeight="1" x14ac:dyDescent="0.25">
      <c r="A400" s="101"/>
      <c r="B400" s="60" t="s">
        <v>16</v>
      </c>
      <c r="C400" s="103"/>
      <c r="D400" s="9">
        <f t="shared" si="218"/>
        <v>149.6</v>
      </c>
      <c r="E400" s="9">
        <v>149.6</v>
      </c>
      <c r="F400" s="9">
        <v>123.5</v>
      </c>
      <c r="G400" s="13"/>
    </row>
    <row r="401" spans="1:7" ht="12.75" customHeight="1" x14ac:dyDescent="0.25">
      <c r="A401" s="101"/>
      <c r="B401" s="61" t="s">
        <v>24</v>
      </c>
      <c r="C401" s="104"/>
      <c r="D401" s="9">
        <f t="shared" si="218"/>
        <v>1.4</v>
      </c>
      <c r="E401" s="9">
        <v>1.4</v>
      </c>
      <c r="F401" s="9"/>
      <c r="G401" s="13"/>
    </row>
    <row r="402" spans="1:7" ht="18" customHeight="1" x14ac:dyDescent="0.25">
      <c r="A402" s="100" t="s">
        <v>122</v>
      </c>
      <c r="B402" s="71" t="s">
        <v>123</v>
      </c>
      <c r="C402" s="66"/>
      <c r="D402" s="67">
        <f t="shared" ref="D402" si="250">SUM(G402+E402)</f>
        <v>236.9</v>
      </c>
      <c r="E402" s="67">
        <f t="shared" ref="E402" si="251">SUM(E403)</f>
        <v>236.9</v>
      </c>
      <c r="F402" s="67">
        <f t="shared" ref="F402" si="252">SUM(F403)</f>
        <v>191.7</v>
      </c>
      <c r="G402" s="67">
        <f>SUM(G403)</f>
        <v>0</v>
      </c>
    </row>
    <row r="403" spans="1:7" ht="15" customHeight="1" x14ac:dyDescent="0.25">
      <c r="A403" s="100"/>
      <c r="B403" s="46" t="s">
        <v>157</v>
      </c>
      <c r="C403" s="49" t="s">
        <v>30</v>
      </c>
      <c r="D403" s="51">
        <f t="shared" ref="D403" si="253">SUM(D404:D406)</f>
        <v>236.9</v>
      </c>
      <c r="E403" s="51">
        <f t="shared" ref="E403" si="254">SUM(E404:E406)</f>
        <v>236.9</v>
      </c>
      <c r="F403" s="51">
        <f t="shared" ref="F403" si="255">SUM(F404:F406)</f>
        <v>191.7</v>
      </c>
      <c r="G403" s="51">
        <f>SUM(G404:G406)</f>
        <v>0</v>
      </c>
    </row>
    <row r="404" spans="1:7" ht="12.75" customHeight="1" x14ac:dyDescent="0.25">
      <c r="A404" s="101"/>
      <c r="B404" s="59" t="s">
        <v>73</v>
      </c>
      <c r="C404" s="102"/>
      <c r="D404" s="9">
        <f t="shared" si="218"/>
        <v>2.5</v>
      </c>
      <c r="E404" s="9">
        <v>2.5</v>
      </c>
      <c r="F404" s="9">
        <v>2.5</v>
      </c>
      <c r="G404" s="9"/>
    </row>
    <row r="405" spans="1:7" ht="12.75" customHeight="1" x14ac:dyDescent="0.25">
      <c r="A405" s="101"/>
      <c r="B405" s="60" t="s">
        <v>16</v>
      </c>
      <c r="C405" s="103"/>
      <c r="D405" s="9">
        <f t="shared" si="218"/>
        <v>229.1</v>
      </c>
      <c r="E405" s="9">
        <v>229.1</v>
      </c>
      <c r="F405" s="9">
        <v>189.2</v>
      </c>
      <c r="G405" s="9"/>
    </row>
    <row r="406" spans="1:7" ht="12.75" customHeight="1" x14ac:dyDescent="0.25">
      <c r="A406" s="101"/>
      <c r="B406" s="61" t="s">
        <v>24</v>
      </c>
      <c r="C406" s="104"/>
      <c r="D406" s="9">
        <f t="shared" ref="D406:D479" si="256">SUM(G406+E406)</f>
        <v>5.3</v>
      </c>
      <c r="E406" s="9">
        <v>5.3</v>
      </c>
      <c r="F406" s="9"/>
      <c r="G406" s="13"/>
    </row>
    <row r="407" spans="1:7" ht="18" customHeight="1" x14ac:dyDescent="0.25">
      <c r="A407" s="100" t="s">
        <v>124</v>
      </c>
      <c r="B407" s="71" t="s">
        <v>125</v>
      </c>
      <c r="C407" s="72"/>
      <c r="D407" s="67">
        <f t="shared" ref="D407" si="257">SUM(G407+E407)</f>
        <v>159.29999999999998</v>
      </c>
      <c r="E407" s="67">
        <f t="shared" ref="E407" si="258">SUM(E408+E410)</f>
        <v>159.29999999999998</v>
      </c>
      <c r="F407" s="67">
        <f t="shared" ref="F407" si="259">SUM(F408+F410)</f>
        <v>120</v>
      </c>
      <c r="G407" s="67">
        <f>SUM(G408+G410)</f>
        <v>0</v>
      </c>
    </row>
    <row r="408" spans="1:7" ht="30.75" customHeight="1" x14ac:dyDescent="0.25">
      <c r="A408" s="100"/>
      <c r="B408" s="64" t="s">
        <v>156</v>
      </c>
      <c r="C408" s="49" t="s">
        <v>25</v>
      </c>
      <c r="D408" s="52">
        <f t="shared" ref="D408" si="260">SUM(D409)</f>
        <v>0.1</v>
      </c>
      <c r="E408" s="52">
        <f t="shared" ref="E408" si="261">SUM(E409)</f>
        <v>0.1</v>
      </c>
      <c r="F408" s="52">
        <f t="shared" ref="F408" si="262">SUM(F409)</f>
        <v>0</v>
      </c>
      <c r="G408" s="52">
        <f>SUM(G409)</f>
        <v>0</v>
      </c>
    </row>
    <row r="409" spans="1:7" ht="12.75" customHeight="1" x14ac:dyDescent="0.25">
      <c r="A409" s="100"/>
      <c r="B409" s="7" t="s">
        <v>26</v>
      </c>
      <c r="C409" s="23"/>
      <c r="D409" s="9">
        <f t="shared" si="256"/>
        <v>0.1</v>
      </c>
      <c r="E409" s="9">
        <v>0.1</v>
      </c>
      <c r="F409" s="9"/>
      <c r="G409" s="13"/>
    </row>
    <row r="410" spans="1:7" ht="15" customHeight="1" x14ac:dyDescent="0.25">
      <c r="A410" s="100"/>
      <c r="B410" s="46" t="s">
        <v>148</v>
      </c>
      <c r="C410" s="49" t="s">
        <v>30</v>
      </c>
      <c r="D410" s="51">
        <f t="shared" ref="D410" si="263">SUM(D411:D413)</f>
        <v>159.19999999999999</v>
      </c>
      <c r="E410" s="51">
        <f t="shared" ref="E410" si="264">SUM(E411:E413)</f>
        <v>159.19999999999999</v>
      </c>
      <c r="F410" s="51">
        <f t="shared" ref="F410" si="265">SUM(F411:F413)</f>
        <v>120</v>
      </c>
      <c r="G410" s="51">
        <f>SUM(G411:G413)</f>
        <v>0</v>
      </c>
    </row>
    <row r="411" spans="1:7" ht="12.75" customHeight="1" x14ac:dyDescent="0.25">
      <c r="A411" s="101"/>
      <c r="B411" s="59" t="s">
        <v>73</v>
      </c>
      <c r="C411" s="102"/>
      <c r="D411" s="9">
        <f t="shared" si="256"/>
        <v>1.7</v>
      </c>
      <c r="E411" s="9">
        <v>1.7</v>
      </c>
      <c r="F411" s="9">
        <v>1.7</v>
      </c>
      <c r="G411" s="13"/>
    </row>
    <row r="412" spans="1:7" ht="12.75" customHeight="1" x14ac:dyDescent="0.25">
      <c r="A412" s="101"/>
      <c r="B412" s="60" t="s">
        <v>16</v>
      </c>
      <c r="C412" s="103"/>
      <c r="D412" s="9">
        <f t="shared" si="256"/>
        <v>156.5</v>
      </c>
      <c r="E412" s="9">
        <v>156.5</v>
      </c>
      <c r="F412" s="9">
        <v>118.3</v>
      </c>
      <c r="G412" s="13"/>
    </row>
    <row r="413" spans="1:7" ht="12.75" customHeight="1" x14ac:dyDescent="0.25">
      <c r="A413" s="101"/>
      <c r="B413" s="61" t="s">
        <v>24</v>
      </c>
      <c r="C413" s="104"/>
      <c r="D413" s="9">
        <f t="shared" si="256"/>
        <v>1</v>
      </c>
      <c r="E413" s="9">
        <v>1</v>
      </c>
      <c r="F413" s="9"/>
      <c r="G413" s="13"/>
    </row>
    <row r="414" spans="1:7" ht="18" customHeight="1" x14ac:dyDescent="0.25">
      <c r="A414" s="106" t="s">
        <v>126</v>
      </c>
      <c r="B414" s="71" t="s">
        <v>127</v>
      </c>
      <c r="C414" s="72"/>
      <c r="D414" s="67">
        <f t="shared" ref="D414" si="266">SUM(G414+E414)</f>
        <v>175.09999999999997</v>
      </c>
      <c r="E414" s="67">
        <f t="shared" ref="E414:F414" si="267">SUM(E415+E417+E421)</f>
        <v>175.09999999999997</v>
      </c>
      <c r="F414" s="67">
        <f t="shared" si="267"/>
        <v>131.19999999999999</v>
      </c>
      <c r="G414" s="67">
        <f>SUM(G415+G417+G421)</f>
        <v>0</v>
      </c>
    </row>
    <row r="415" spans="1:7" ht="30.75" customHeight="1" x14ac:dyDescent="0.25">
      <c r="A415" s="107"/>
      <c r="B415" s="64" t="s">
        <v>156</v>
      </c>
      <c r="C415" s="49" t="s">
        <v>25</v>
      </c>
      <c r="D415" s="52">
        <f t="shared" ref="D415" si="268">SUM(D416)</f>
        <v>0.6</v>
      </c>
      <c r="E415" s="52">
        <f t="shared" ref="E415" si="269">SUM(E416)</f>
        <v>0.6</v>
      </c>
      <c r="F415" s="52">
        <f t="shared" ref="F415" si="270">SUM(F416)</f>
        <v>0</v>
      </c>
      <c r="G415" s="52">
        <f>SUM(G416)</f>
        <v>0</v>
      </c>
    </row>
    <row r="416" spans="1:7" ht="12.75" customHeight="1" x14ac:dyDescent="0.25">
      <c r="A416" s="107"/>
      <c r="B416" s="7" t="s">
        <v>26</v>
      </c>
      <c r="C416" s="23"/>
      <c r="D416" s="9">
        <f t="shared" si="256"/>
        <v>0.6</v>
      </c>
      <c r="E416" s="9">
        <v>0.6</v>
      </c>
      <c r="F416" s="9"/>
      <c r="G416" s="13"/>
    </row>
    <row r="417" spans="1:7" ht="15" customHeight="1" x14ac:dyDescent="0.25">
      <c r="A417" s="107"/>
      <c r="B417" s="46" t="s">
        <v>148</v>
      </c>
      <c r="C417" s="49" t="s">
        <v>30</v>
      </c>
      <c r="D417" s="51">
        <f t="shared" ref="D417" si="271">SUM(D418:D420)</f>
        <v>171.79999999999998</v>
      </c>
      <c r="E417" s="51">
        <f t="shared" ref="E417" si="272">SUM(E418:E420)</f>
        <v>171.79999999999998</v>
      </c>
      <c r="F417" s="51">
        <f t="shared" ref="F417" si="273">SUM(F418:F420)</f>
        <v>131.19999999999999</v>
      </c>
      <c r="G417" s="51">
        <f>SUM(G418:G420)</f>
        <v>0</v>
      </c>
    </row>
    <row r="418" spans="1:7" ht="12.75" customHeight="1" x14ac:dyDescent="0.25">
      <c r="A418" s="107"/>
      <c r="B418" s="59" t="s">
        <v>73</v>
      </c>
      <c r="C418" s="102"/>
      <c r="D418" s="9">
        <f t="shared" si="256"/>
        <v>1.7</v>
      </c>
      <c r="E418" s="9">
        <v>1.7</v>
      </c>
      <c r="F418" s="9">
        <v>1.7</v>
      </c>
      <c r="G418" s="9"/>
    </row>
    <row r="419" spans="1:7" ht="12.75" customHeight="1" x14ac:dyDescent="0.25">
      <c r="A419" s="107"/>
      <c r="B419" s="60" t="s">
        <v>16</v>
      </c>
      <c r="C419" s="103"/>
      <c r="D419" s="9">
        <f t="shared" si="256"/>
        <v>166.6</v>
      </c>
      <c r="E419" s="9">
        <v>166.6</v>
      </c>
      <c r="F419" s="9">
        <v>129.5</v>
      </c>
      <c r="G419" s="9"/>
    </row>
    <row r="420" spans="1:7" ht="12.75" customHeight="1" x14ac:dyDescent="0.25">
      <c r="A420" s="107"/>
      <c r="B420" s="61" t="s">
        <v>24</v>
      </c>
      <c r="C420" s="104"/>
      <c r="D420" s="9">
        <f t="shared" si="256"/>
        <v>3.5</v>
      </c>
      <c r="E420" s="9">
        <v>3.5</v>
      </c>
      <c r="F420" s="9"/>
      <c r="G420" s="13"/>
    </row>
    <row r="421" spans="1:7" ht="30.75" customHeight="1" x14ac:dyDescent="0.25">
      <c r="A421" s="107"/>
      <c r="B421" s="50" t="s">
        <v>163</v>
      </c>
      <c r="C421" s="45" t="s">
        <v>31</v>
      </c>
      <c r="D421" s="52">
        <f t="shared" ref="D421:F421" si="274">SUM(D422)</f>
        <v>2.7</v>
      </c>
      <c r="E421" s="52">
        <f t="shared" si="274"/>
        <v>2.7</v>
      </c>
      <c r="F421" s="52">
        <f t="shared" si="274"/>
        <v>0</v>
      </c>
      <c r="G421" s="52">
        <f>SUM(G422)</f>
        <v>0</v>
      </c>
    </row>
    <row r="422" spans="1:7" ht="12.75" customHeight="1" x14ac:dyDescent="0.25">
      <c r="A422" s="108"/>
      <c r="B422" s="76" t="s">
        <v>16</v>
      </c>
      <c r="C422" s="43"/>
      <c r="D422" s="42">
        <f t="shared" ref="D422" si="275">SUM(G422+E422)</f>
        <v>2.7</v>
      </c>
      <c r="E422" s="9">
        <v>2.7</v>
      </c>
      <c r="F422" s="9"/>
      <c r="G422" s="9"/>
    </row>
    <row r="423" spans="1:7" ht="18" customHeight="1" x14ac:dyDescent="0.25">
      <c r="A423" s="100" t="s">
        <v>128</v>
      </c>
      <c r="B423" s="71" t="s">
        <v>129</v>
      </c>
      <c r="C423" s="72"/>
      <c r="D423" s="67">
        <f t="shared" si="256"/>
        <v>126.3</v>
      </c>
      <c r="E423" s="67">
        <f t="shared" ref="E423:F423" si="276">SUM(E424)</f>
        <v>126.3</v>
      </c>
      <c r="F423" s="67">
        <f t="shared" si="276"/>
        <v>88.899999999999991</v>
      </c>
      <c r="G423" s="67">
        <f>SUM(G424)</f>
        <v>0</v>
      </c>
    </row>
    <row r="424" spans="1:7" ht="15" customHeight="1" x14ac:dyDescent="0.25">
      <c r="A424" s="100"/>
      <c r="B424" s="46" t="s">
        <v>157</v>
      </c>
      <c r="C424" s="49" t="s">
        <v>30</v>
      </c>
      <c r="D424" s="51">
        <f t="shared" ref="D424" si="277">SUM(D425:D427)</f>
        <v>126.3</v>
      </c>
      <c r="E424" s="51">
        <f t="shared" ref="E424" si="278">SUM(E425:E427)</f>
        <v>126.3</v>
      </c>
      <c r="F424" s="51">
        <f t="shared" ref="F424" si="279">SUM(F425:F427)</f>
        <v>88.899999999999991</v>
      </c>
      <c r="G424" s="51">
        <f>SUM(G425:G427)</f>
        <v>0</v>
      </c>
    </row>
    <row r="425" spans="1:7" ht="12.75" customHeight="1" x14ac:dyDescent="0.25">
      <c r="A425" s="101"/>
      <c r="B425" s="59" t="s">
        <v>73</v>
      </c>
      <c r="C425" s="102"/>
      <c r="D425" s="9">
        <f t="shared" si="256"/>
        <v>1.3</v>
      </c>
      <c r="E425" s="9">
        <v>1.3</v>
      </c>
      <c r="F425" s="9">
        <v>1.3</v>
      </c>
      <c r="G425" s="14"/>
    </row>
    <row r="426" spans="1:7" ht="12.75" customHeight="1" x14ac:dyDescent="0.25">
      <c r="A426" s="101"/>
      <c r="B426" s="60" t="s">
        <v>16</v>
      </c>
      <c r="C426" s="103"/>
      <c r="D426" s="9">
        <f t="shared" si="256"/>
        <v>124.6</v>
      </c>
      <c r="E426" s="9">
        <v>124.6</v>
      </c>
      <c r="F426" s="9">
        <v>87.6</v>
      </c>
      <c r="G426" s="9"/>
    </row>
    <row r="427" spans="1:7" ht="12.75" customHeight="1" x14ac:dyDescent="0.25">
      <c r="A427" s="101"/>
      <c r="B427" s="61" t="s">
        <v>24</v>
      </c>
      <c r="C427" s="104"/>
      <c r="D427" s="9">
        <f t="shared" si="256"/>
        <v>0.4</v>
      </c>
      <c r="E427" s="9">
        <v>0.4</v>
      </c>
      <c r="F427" s="9"/>
      <c r="G427" s="13"/>
    </row>
    <row r="428" spans="1:7" ht="18" customHeight="1" x14ac:dyDescent="0.25">
      <c r="A428" s="100" t="s">
        <v>130</v>
      </c>
      <c r="B428" s="71" t="s">
        <v>131</v>
      </c>
      <c r="C428" s="72"/>
      <c r="D428" s="67">
        <f t="shared" si="256"/>
        <v>153.90000000000003</v>
      </c>
      <c r="E428" s="67">
        <f t="shared" ref="E428:F428" si="280">SUM(E429+E431)</f>
        <v>153.90000000000003</v>
      </c>
      <c r="F428" s="67">
        <f t="shared" si="280"/>
        <v>122.80000000000001</v>
      </c>
      <c r="G428" s="67">
        <f>SUM(G429+G431)</f>
        <v>0</v>
      </c>
    </row>
    <row r="429" spans="1:7" ht="30.75" customHeight="1" x14ac:dyDescent="0.25">
      <c r="A429" s="100"/>
      <c r="B429" s="64" t="s">
        <v>156</v>
      </c>
      <c r="C429" s="49" t="s">
        <v>25</v>
      </c>
      <c r="D429" s="52">
        <f t="shared" ref="D429" si="281">SUM(D430)</f>
        <v>0.8</v>
      </c>
      <c r="E429" s="52">
        <f t="shared" ref="E429" si="282">SUM(E430)</f>
        <v>0.8</v>
      </c>
      <c r="F429" s="52">
        <f t="shared" ref="F429" si="283">SUM(F430)</f>
        <v>0</v>
      </c>
      <c r="G429" s="52">
        <f>SUM(G430)</f>
        <v>0</v>
      </c>
    </row>
    <row r="430" spans="1:7" ht="12.75" customHeight="1" x14ac:dyDescent="0.25">
      <c r="A430" s="100"/>
      <c r="B430" s="7" t="s">
        <v>26</v>
      </c>
      <c r="C430" s="23"/>
      <c r="D430" s="9">
        <f t="shared" si="256"/>
        <v>0.8</v>
      </c>
      <c r="E430" s="9">
        <v>0.8</v>
      </c>
      <c r="F430" s="9"/>
      <c r="G430" s="9"/>
    </row>
    <row r="431" spans="1:7" ht="15.75" customHeight="1" x14ac:dyDescent="0.25">
      <c r="A431" s="100"/>
      <c r="B431" s="73" t="s">
        <v>166</v>
      </c>
      <c r="C431" s="49" t="s">
        <v>30</v>
      </c>
      <c r="D431" s="51">
        <f t="shared" ref="D431" si="284">SUM(D432:D434)</f>
        <v>153.10000000000002</v>
      </c>
      <c r="E431" s="51">
        <f t="shared" ref="E431" si="285">SUM(E432:E434)</f>
        <v>153.10000000000002</v>
      </c>
      <c r="F431" s="51">
        <f t="shared" ref="F431" si="286">SUM(F432:F434)</f>
        <v>122.80000000000001</v>
      </c>
      <c r="G431" s="51">
        <f>SUM(G432:G434)</f>
        <v>0</v>
      </c>
    </row>
    <row r="432" spans="1:7" ht="12.75" customHeight="1" x14ac:dyDescent="0.25">
      <c r="A432" s="101"/>
      <c r="B432" s="59" t="s">
        <v>73</v>
      </c>
      <c r="C432" s="102"/>
      <c r="D432" s="9">
        <f t="shared" si="256"/>
        <v>1.4</v>
      </c>
      <c r="E432" s="9">
        <v>1.4</v>
      </c>
      <c r="F432" s="9">
        <v>1.4</v>
      </c>
      <c r="G432" s="13"/>
    </row>
    <row r="433" spans="1:7" ht="12.75" customHeight="1" x14ac:dyDescent="0.25">
      <c r="A433" s="101"/>
      <c r="B433" s="60" t="s">
        <v>16</v>
      </c>
      <c r="C433" s="103"/>
      <c r="D433" s="9">
        <f t="shared" si="256"/>
        <v>149.30000000000001</v>
      </c>
      <c r="E433" s="9">
        <v>149.30000000000001</v>
      </c>
      <c r="F433" s="9">
        <v>121.4</v>
      </c>
      <c r="G433" s="13"/>
    </row>
    <row r="434" spans="1:7" ht="12.75" customHeight="1" x14ac:dyDescent="0.25">
      <c r="A434" s="101"/>
      <c r="B434" s="61" t="s">
        <v>24</v>
      </c>
      <c r="C434" s="104"/>
      <c r="D434" s="9">
        <f t="shared" si="256"/>
        <v>2.4</v>
      </c>
      <c r="E434" s="9">
        <v>2.4</v>
      </c>
      <c r="F434" s="9"/>
      <c r="G434" s="13"/>
    </row>
    <row r="435" spans="1:7" ht="18" customHeight="1" x14ac:dyDescent="0.25">
      <c r="A435" s="100" t="s">
        <v>132</v>
      </c>
      <c r="B435" s="71" t="s">
        <v>133</v>
      </c>
      <c r="C435" s="72"/>
      <c r="D435" s="67">
        <f t="shared" si="256"/>
        <v>144</v>
      </c>
      <c r="E435" s="67">
        <f t="shared" ref="E435:F435" si="287">SUM(E436+E438)</f>
        <v>144</v>
      </c>
      <c r="F435" s="67">
        <f t="shared" si="287"/>
        <v>116.80000000000001</v>
      </c>
      <c r="G435" s="67">
        <f>SUM(G436+G438)</f>
        <v>0</v>
      </c>
    </row>
    <row r="436" spans="1:7" ht="30.75" customHeight="1" x14ac:dyDescent="0.25">
      <c r="A436" s="100"/>
      <c r="B436" s="64" t="s">
        <v>156</v>
      </c>
      <c r="C436" s="49" t="s">
        <v>25</v>
      </c>
      <c r="D436" s="52">
        <f t="shared" ref="D436" si="288">SUM(D437)</f>
        <v>1.2</v>
      </c>
      <c r="E436" s="52">
        <f t="shared" ref="E436" si="289">SUM(E437)</f>
        <v>1.2</v>
      </c>
      <c r="F436" s="52">
        <f t="shared" ref="F436" si="290">SUM(F437)</f>
        <v>0</v>
      </c>
      <c r="G436" s="52">
        <f>SUM(G437)</f>
        <v>0</v>
      </c>
    </row>
    <row r="437" spans="1:7" ht="12.75" customHeight="1" x14ac:dyDescent="0.25">
      <c r="A437" s="100"/>
      <c r="B437" s="7" t="s">
        <v>26</v>
      </c>
      <c r="C437" s="23"/>
      <c r="D437" s="9">
        <f>SUM(G437+E437)</f>
        <v>1.2</v>
      </c>
      <c r="E437" s="9">
        <v>1.2</v>
      </c>
      <c r="F437" s="9"/>
      <c r="G437" s="14"/>
    </row>
    <row r="438" spans="1:7" ht="15" customHeight="1" x14ac:dyDescent="0.25">
      <c r="A438" s="100"/>
      <c r="B438" s="73" t="s">
        <v>148</v>
      </c>
      <c r="C438" s="49" t="s">
        <v>30</v>
      </c>
      <c r="D438" s="51">
        <f t="shared" ref="D438" si="291">SUM(D439:D441)</f>
        <v>142.80000000000001</v>
      </c>
      <c r="E438" s="51">
        <f t="shared" ref="E438" si="292">SUM(E439:E441)</f>
        <v>142.80000000000001</v>
      </c>
      <c r="F438" s="51">
        <f t="shared" ref="F438" si="293">SUM(F439:F441)</f>
        <v>116.80000000000001</v>
      </c>
      <c r="G438" s="51">
        <f>SUM(G439:G441)</f>
        <v>0</v>
      </c>
    </row>
    <row r="439" spans="1:7" ht="12.75" customHeight="1" x14ac:dyDescent="0.25">
      <c r="A439" s="101"/>
      <c r="B439" s="59" t="s">
        <v>73</v>
      </c>
      <c r="C439" s="102"/>
      <c r="D439" s="9">
        <f t="shared" si="256"/>
        <v>1.4</v>
      </c>
      <c r="E439" s="9">
        <v>1.4</v>
      </c>
      <c r="F439" s="9">
        <v>1.4</v>
      </c>
      <c r="G439" s="9"/>
    </row>
    <row r="440" spans="1:7" ht="12.75" customHeight="1" x14ac:dyDescent="0.25">
      <c r="A440" s="101"/>
      <c r="B440" s="60" t="s">
        <v>16</v>
      </c>
      <c r="C440" s="103"/>
      <c r="D440" s="9">
        <f t="shared" si="256"/>
        <v>140.30000000000001</v>
      </c>
      <c r="E440" s="9">
        <v>140.30000000000001</v>
      </c>
      <c r="F440" s="9">
        <v>115.4</v>
      </c>
      <c r="G440" s="9"/>
    </row>
    <row r="441" spans="1:7" ht="12.75" customHeight="1" x14ac:dyDescent="0.25">
      <c r="A441" s="101"/>
      <c r="B441" s="61" t="s">
        <v>24</v>
      </c>
      <c r="C441" s="104"/>
      <c r="D441" s="9">
        <f t="shared" si="256"/>
        <v>1.1000000000000001</v>
      </c>
      <c r="E441" s="9">
        <v>1.1000000000000001</v>
      </c>
      <c r="F441" s="9"/>
      <c r="G441" s="13"/>
    </row>
    <row r="442" spans="1:7" ht="18" customHeight="1" x14ac:dyDescent="0.25">
      <c r="A442" s="100" t="s">
        <v>134</v>
      </c>
      <c r="B442" s="71" t="s">
        <v>135</v>
      </c>
      <c r="C442" s="72"/>
      <c r="D442" s="67">
        <f t="shared" ref="D442" si="294">SUM(G442+E442)</f>
        <v>160.6</v>
      </c>
      <c r="E442" s="67">
        <f t="shared" ref="E442" si="295">SUM(E443+E445)</f>
        <v>156.1</v>
      </c>
      <c r="F442" s="67">
        <f t="shared" ref="F442" si="296">SUM(F443+F445)</f>
        <v>98.4</v>
      </c>
      <c r="G442" s="67">
        <f>SUM(G443+G445)</f>
        <v>4.5</v>
      </c>
    </row>
    <row r="443" spans="1:7" ht="30.75" customHeight="1" x14ac:dyDescent="0.25">
      <c r="A443" s="100"/>
      <c r="B443" s="64" t="s">
        <v>156</v>
      </c>
      <c r="C443" s="49" t="s">
        <v>25</v>
      </c>
      <c r="D443" s="52">
        <f t="shared" ref="D443" si="297">SUM(D444)</f>
        <v>0.5</v>
      </c>
      <c r="E443" s="52">
        <f t="shared" ref="E443" si="298">SUM(E444)</f>
        <v>0.5</v>
      </c>
      <c r="F443" s="52">
        <f t="shared" ref="F443" si="299">SUM(F444)</f>
        <v>0</v>
      </c>
      <c r="G443" s="52">
        <f>SUM(G444)</f>
        <v>0</v>
      </c>
    </row>
    <row r="444" spans="1:7" ht="12.75" customHeight="1" x14ac:dyDescent="0.25">
      <c r="A444" s="100"/>
      <c r="B444" s="7" t="s">
        <v>26</v>
      </c>
      <c r="C444" s="23"/>
      <c r="D444" s="9">
        <f t="shared" si="256"/>
        <v>0.5</v>
      </c>
      <c r="E444" s="9">
        <v>0.5</v>
      </c>
      <c r="F444" s="9"/>
      <c r="G444" s="9"/>
    </row>
    <row r="445" spans="1:7" ht="15" customHeight="1" x14ac:dyDescent="0.25">
      <c r="A445" s="100"/>
      <c r="B445" s="73" t="s">
        <v>148</v>
      </c>
      <c r="C445" s="49" t="s">
        <v>30</v>
      </c>
      <c r="D445" s="51">
        <f t="shared" ref="D445" si="300">SUM(D446:D448)</f>
        <v>160.1</v>
      </c>
      <c r="E445" s="51">
        <f t="shared" ref="E445" si="301">SUM(E446:E448)</f>
        <v>155.6</v>
      </c>
      <c r="F445" s="51">
        <f t="shared" ref="F445" si="302">SUM(F446:F448)</f>
        <v>98.4</v>
      </c>
      <c r="G445" s="51">
        <f>SUM(G446:G448)</f>
        <v>4.5</v>
      </c>
    </row>
    <row r="446" spans="1:7" ht="12.75" customHeight="1" x14ac:dyDescent="0.25">
      <c r="A446" s="101"/>
      <c r="B446" s="59" t="s">
        <v>73</v>
      </c>
      <c r="C446" s="102"/>
      <c r="D446" s="9">
        <f t="shared" si="256"/>
        <v>1.2</v>
      </c>
      <c r="E446" s="9">
        <v>1.2</v>
      </c>
      <c r="F446" s="9">
        <v>1.2</v>
      </c>
      <c r="G446" s="9"/>
    </row>
    <row r="447" spans="1:7" ht="12.75" customHeight="1" x14ac:dyDescent="0.25">
      <c r="A447" s="101"/>
      <c r="B447" s="60" t="s">
        <v>16</v>
      </c>
      <c r="C447" s="103"/>
      <c r="D447" s="9">
        <f t="shared" si="256"/>
        <v>138.30000000000001</v>
      </c>
      <c r="E447" s="9">
        <v>138.30000000000001</v>
      </c>
      <c r="F447" s="9">
        <v>97.2</v>
      </c>
      <c r="G447" s="9"/>
    </row>
    <row r="448" spans="1:7" ht="12.75" customHeight="1" x14ac:dyDescent="0.25">
      <c r="A448" s="101"/>
      <c r="B448" s="61" t="s">
        <v>24</v>
      </c>
      <c r="C448" s="104"/>
      <c r="D448" s="9">
        <f t="shared" si="256"/>
        <v>20.6</v>
      </c>
      <c r="E448" s="9">
        <v>16.100000000000001</v>
      </c>
      <c r="F448" s="9"/>
      <c r="G448" s="9">
        <v>4.5</v>
      </c>
    </row>
    <row r="449" spans="1:7" ht="18" customHeight="1" x14ac:dyDescent="0.25">
      <c r="A449" s="100" t="s">
        <v>136</v>
      </c>
      <c r="B449" s="71" t="s">
        <v>137</v>
      </c>
      <c r="C449" s="72"/>
      <c r="D449" s="67">
        <f t="shared" si="256"/>
        <v>142.80000000000001</v>
      </c>
      <c r="E449" s="67">
        <f t="shared" ref="E449" si="303">SUM(E450+E452)</f>
        <v>142.80000000000001</v>
      </c>
      <c r="F449" s="67">
        <f t="shared" ref="F449" si="304">SUM(F450+F452)</f>
        <v>115.6</v>
      </c>
      <c r="G449" s="67">
        <f>SUM(G450+G452)</f>
        <v>0</v>
      </c>
    </row>
    <row r="450" spans="1:7" ht="30.75" customHeight="1" x14ac:dyDescent="0.25">
      <c r="A450" s="100"/>
      <c r="B450" s="64" t="s">
        <v>156</v>
      </c>
      <c r="C450" s="49" t="s">
        <v>25</v>
      </c>
      <c r="D450" s="52">
        <f t="shared" ref="D450" si="305">SUM(D451)</f>
        <v>0.3</v>
      </c>
      <c r="E450" s="52">
        <f t="shared" ref="E450" si="306">SUM(E451)</f>
        <v>0.3</v>
      </c>
      <c r="F450" s="52">
        <f t="shared" ref="F450" si="307">SUM(F451)</f>
        <v>0</v>
      </c>
      <c r="G450" s="52">
        <f>SUM(G451)</f>
        <v>0</v>
      </c>
    </row>
    <row r="451" spans="1:7" ht="12.75" customHeight="1" x14ac:dyDescent="0.25">
      <c r="A451" s="100"/>
      <c r="B451" s="7" t="s">
        <v>26</v>
      </c>
      <c r="C451" s="23"/>
      <c r="D451" s="9">
        <f t="shared" si="256"/>
        <v>0.3</v>
      </c>
      <c r="E451" s="9">
        <v>0.3</v>
      </c>
      <c r="F451" s="9"/>
      <c r="G451" s="9"/>
    </row>
    <row r="452" spans="1:7" ht="15" customHeight="1" x14ac:dyDescent="0.25">
      <c r="A452" s="100"/>
      <c r="B452" s="73" t="s">
        <v>148</v>
      </c>
      <c r="C452" s="49" t="s">
        <v>30</v>
      </c>
      <c r="D452" s="51">
        <f t="shared" ref="D452" si="308">SUM(D453:D455)</f>
        <v>142.5</v>
      </c>
      <c r="E452" s="51">
        <f t="shared" ref="E452" si="309">SUM(E453:E455)</f>
        <v>142.5</v>
      </c>
      <c r="F452" s="51">
        <f t="shared" ref="F452" si="310">SUM(F453:F455)</f>
        <v>115.6</v>
      </c>
      <c r="G452" s="51">
        <f>SUM(G453:G455)</f>
        <v>0</v>
      </c>
    </row>
    <row r="453" spans="1:7" ht="12.75" customHeight="1" x14ac:dyDescent="0.25">
      <c r="A453" s="101"/>
      <c r="B453" s="59" t="s">
        <v>73</v>
      </c>
      <c r="C453" s="102"/>
      <c r="D453" s="9">
        <f t="shared" si="256"/>
        <v>1.5</v>
      </c>
      <c r="E453" s="9">
        <v>1.5</v>
      </c>
      <c r="F453" s="9">
        <v>1.5</v>
      </c>
      <c r="G453" s="13"/>
    </row>
    <row r="454" spans="1:7" ht="12.75" customHeight="1" x14ac:dyDescent="0.25">
      <c r="A454" s="101"/>
      <c r="B454" s="60" t="s">
        <v>16</v>
      </c>
      <c r="C454" s="103"/>
      <c r="D454" s="9">
        <f t="shared" si="256"/>
        <v>139.69999999999999</v>
      </c>
      <c r="E454" s="9">
        <v>139.69999999999999</v>
      </c>
      <c r="F454" s="9">
        <v>114.1</v>
      </c>
      <c r="G454" s="13"/>
    </row>
    <row r="455" spans="1:7" ht="12.75" customHeight="1" x14ac:dyDescent="0.25">
      <c r="A455" s="101"/>
      <c r="B455" s="61" t="s">
        <v>24</v>
      </c>
      <c r="C455" s="104"/>
      <c r="D455" s="9">
        <f t="shared" si="256"/>
        <v>1.3</v>
      </c>
      <c r="E455" s="9">
        <v>1.3</v>
      </c>
      <c r="F455" s="9"/>
      <c r="G455" s="13"/>
    </row>
    <row r="456" spans="1:7" ht="18" customHeight="1" x14ac:dyDescent="0.25">
      <c r="A456" s="100" t="s">
        <v>138</v>
      </c>
      <c r="B456" s="71" t="s">
        <v>139</v>
      </c>
      <c r="C456" s="72"/>
      <c r="D456" s="67">
        <f t="shared" si="256"/>
        <v>110.3</v>
      </c>
      <c r="E456" s="67">
        <f t="shared" ref="E456" si="311">SUM(E457+E459)</f>
        <v>110.3</v>
      </c>
      <c r="F456" s="67">
        <f t="shared" ref="F456" si="312">SUM(F457+F459)</f>
        <v>90.4</v>
      </c>
      <c r="G456" s="67">
        <f>SUM(G457+G459)</f>
        <v>0</v>
      </c>
    </row>
    <row r="457" spans="1:7" ht="30.75" customHeight="1" x14ac:dyDescent="0.25">
      <c r="A457" s="100"/>
      <c r="B457" s="64" t="s">
        <v>156</v>
      </c>
      <c r="C457" s="49" t="s">
        <v>25</v>
      </c>
      <c r="D457" s="52">
        <f t="shared" ref="D457" si="313">SUM(D458)</f>
        <v>0.6</v>
      </c>
      <c r="E457" s="52">
        <f t="shared" ref="E457" si="314">SUM(E458)</f>
        <v>0.6</v>
      </c>
      <c r="F457" s="52">
        <f t="shared" ref="F457" si="315">SUM(F458)</f>
        <v>0</v>
      </c>
      <c r="G457" s="52">
        <f>SUM(G458)</f>
        <v>0</v>
      </c>
    </row>
    <row r="458" spans="1:7" ht="12.75" customHeight="1" x14ac:dyDescent="0.25">
      <c r="A458" s="100"/>
      <c r="B458" s="7" t="s">
        <v>26</v>
      </c>
      <c r="C458" s="23"/>
      <c r="D458" s="9">
        <f t="shared" si="256"/>
        <v>0.6</v>
      </c>
      <c r="E458" s="9">
        <v>0.6</v>
      </c>
      <c r="F458" s="9"/>
      <c r="G458" s="9"/>
    </row>
    <row r="459" spans="1:7" ht="15" customHeight="1" x14ac:dyDescent="0.25">
      <c r="A459" s="100"/>
      <c r="B459" s="73" t="s">
        <v>148</v>
      </c>
      <c r="C459" s="49" t="s">
        <v>30</v>
      </c>
      <c r="D459" s="51">
        <f t="shared" ref="D459" si="316">SUM(D460:D462)</f>
        <v>109.7</v>
      </c>
      <c r="E459" s="51">
        <f t="shared" ref="E459" si="317">SUM(E460:E462)</f>
        <v>109.7</v>
      </c>
      <c r="F459" s="51">
        <f t="shared" ref="F459" si="318">SUM(F460:F462)</f>
        <v>90.4</v>
      </c>
      <c r="G459" s="51">
        <f>SUM(G460:G462)</f>
        <v>0</v>
      </c>
    </row>
    <row r="460" spans="1:7" ht="12.75" customHeight="1" x14ac:dyDescent="0.25">
      <c r="A460" s="101"/>
      <c r="B460" s="59" t="s">
        <v>73</v>
      </c>
      <c r="C460" s="102" t="s">
        <v>30</v>
      </c>
      <c r="D460" s="9">
        <f t="shared" si="256"/>
        <v>1.4</v>
      </c>
      <c r="E460" s="9">
        <v>1.4</v>
      </c>
      <c r="F460" s="9">
        <v>1.4</v>
      </c>
      <c r="G460" s="9"/>
    </row>
    <row r="461" spans="1:7" ht="12.75" customHeight="1" x14ac:dyDescent="0.25">
      <c r="A461" s="101"/>
      <c r="B461" s="60" t="s">
        <v>16</v>
      </c>
      <c r="C461" s="103"/>
      <c r="D461" s="9">
        <f t="shared" si="256"/>
        <v>107</v>
      </c>
      <c r="E461" s="9">
        <v>107</v>
      </c>
      <c r="F461" s="9">
        <v>89</v>
      </c>
      <c r="G461" s="9"/>
    </row>
    <row r="462" spans="1:7" ht="12.75" customHeight="1" x14ac:dyDescent="0.25">
      <c r="A462" s="101"/>
      <c r="B462" s="61" t="s">
        <v>24</v>
      </c>
      <c r="C462" s="104"/>
      <c r="D462" s="9">
        <f t="shared" si="256"/>
        <v>1.3</v>
      </c>
      <c r="E462" s="9">
        <v>1.3</v>
      </c>
      <c r="F462" s="9"/>
      <c r="G462" s="13"/>
    </row>
    <row r="463" spans="1:7" ht="18" customHeight="1" x14ac:dyDescent="0.25">
      <c r="A463" s="100" t="s">
        <v>140</v>
      </c>
      <c r="B463" s="71" t="s">
        <v>141</v>
      </c>
      <c r="C463" s="72"/>
      <c r="D463" s="67">
        <f t="shared" si="256"/>
        <v>1966.2000000000003</v>
      </c>
      <c r="E463" s="67">
        <f t="shared" ref="E463:F463" si="319">SUM(E464+E466)</f>
        <v>1959.0000000000002</v>
      </c>
      <c r="F463" s="67">
        <f t="shared" si="319"/>
        <v>1528.5</v>
      </c>
      <c r="G463" s="67">
        <f>SUM(G464+G466)</f>
        <v>7.1999999999999993</v>
      </c>
    </row>
    <row r="464" spans="1:7" ht="15" customHeight="1" x14ac:dyDescent="0.25">
      <c r="A464" s="100"/>
      <c r="B464" s="46" t="s">
        <v>155</v>
      </c>
      <c r="C464" s="45" t="s">
        <v>17</v>
      </c>
      <c r="D464" s="44">
        <f>SUM(D465)</f>
        <v>164.7</v>
      </c>
      <c r="E464" s="44">
        <f>SUM(E465)</f>
        <v>164.7</v>
      </c>
      <c r="F464" s="44">
        <f>SUM(F465)</f>
        <v>161.19999999999999</v>
      </c>
      <c r="G464" s="44">
        <f>SUM(G465)</f>
        <v>0</v>
      </c>
    </row>
    <row r="465" spans="1:7" ht="12.75" customHeight="1" x14ac:dyDescent="0.25">
      <c r="A465" s="100"/>
      <c r="B465" s="11" t="s">
        <v>21</v>
      </c>
      <c r="C465" s="19"/>
      <c r="D465" s="9">
        <f t="shared" si="256"/>
        <v>164.7</v>
      </c>
      <c r="E465" s="9">
        <v>164.7</v>
      </c>
      <c r="F465" s="9">
        <v>161.19999999999999</v>
      </c>
      <c r="G465" s="9"/>
    </row>
    <row r="466" spans="1:7" ht="15" customHeight="1" x14ac:dyDescent="0.25">
      <c r="A466" s="100"/>
      <c r="B466" s="77" t="s">
        <v>164</v>
      </c>
      <c r="C466" s="45" t="s">
        <v>33</v>
      </c>
      <c r="D466" s="52">
        <f t="shared" ref="D466:F466" si="320">SUM(D467:D472)</f>
        <v>1801.5000000000002</v>
      </c>
      <c r="E466" s="52">
        <f t="shared" si="320"/>
        <v>1794.3000000000002</v>
      </c>
      <c r="F466" s="52">
        <f t="shared" si="320"/>
        <v>1367.3</v>
      </c>
      <c r="G466" s="52">
        <f>SUM(G467:G472)</f>
        <v>7.1999999999999993</v>
      </c>
    </row>
    <row r="467" spans="1:7" ht="12.75" customHeight="1" x14ac:dyDescent="0.25">
      <c r="A467" s="101"/>
      <c r="B467" s="59" t="s">
        <v>20</v>
      </c>
      <c r="C467" s="102"/>
      <c r="D467" s="9">
        <f t="shared" si="256"/>
        <v>180.9</v>
      </c>
      <c r="E467" s="9">
        <v>176.6</v>
      </c>
      <c r="F467" s="9">
        <v>159.30000000000001</v>
      </c>
      <c r="G467" s="9">
        <v>4.3</v>
      </c>
    </row>
    <row r="468" spans="1:7" ht="12.75" customHeight="1" x14ac:dyDescent="0.25">
      <c r="A468" s="101"/>
      <c r="B468" s="60" t="s">
        <v>27</v>
      </c>
      <c r="C468" s="103"/>
      <c r="D468" s="9">
        <f t="shared" si="256"/>
        <v>62.3</v>
      </c>
      <c r="E468" s="9">
        <v>62.3</v>
      </c>
      <c r="F468" s="9">
        <v>31.8</v>
      </c>
      <c r="G468" s="9"/>
    </row>
    <row r="469" spans="1:7" ht="12.75" customHeight="1" x14ac:dyDescent="0.25">
      <c r="A469" s="101"/>
      <c r="B469" s="62" t="s">
        <v>21</v>
      </c>
      <c r="C469" s="103"/>
      <c r="D469" s="9">
        <f t="shared" si="256"/>
        <v>146.69999999999999</v>
      </c>
      <c r="E469" s="9">
        <v>146.69999999999999</v>
      </c>
      <c r="F469" s="9">
        <v>140.4</v>
      </c>
      <c r="G469" s="9"/>
    </row>
    <row r="470" spans="1:7" ht="12.75" customHeight="1" x14ac:dyDescent="0.25">
      <c r="A470" s="101"/>
      <c r="B470" s="60" t="s">
        <v>16</v>
      </c>
      <c r="C470" s="103"/>
      <c r="D470" s="9">
        <f t="shared" si="256"/>
        <v>19</v>
      </c>
      <c r="E470" s="9">
        <v>16.100000000000001</v>
      </c>
      <c r="F470" s="9">
        <v>7.2</v>
      </c>
      <c r="G470" s="9">
        <v>2.9</v>
      </c>
    </row>
    <row r="471" spans="1:7" ht="12.75" customHeight="1" x14ac:dyDescent="0.25">
      <c r="A471" s="101"/>
      <c r="B471" s="60" t="s">
        <v>34</v>
      </c>
      <c r="C471" s="103"/>
      <c r="D471" s="9">
        <f t="shared" si="256"/>
        <v>1168.9000000000001</v>
      </c>
      <c r="E471" s="9">
        <v>1168.9000000000001</v>
      </c>
      <c r="F471" s="9">
        <v>989.4</v>
      </c>
      <c r="G471" s="9"/>
    </row>
    <row r="472" spans="1:7" ht="12.75" customHeight="1" x14ac:dyDescent="0.25">
      <c r="A472" s="101"/>
      <c r="B472" s="61" t="s">
        <v>24</v>
      </c>
      <c r="C472" s="104"/>
      <c r="D472" s="9">
        <f t="shared" si="256"/>
        <v>223.7</v>
      </c>
      <c r="E472" s="9">
        <v>223.7</v>
      </c>
      <c r="F472" s="9">
        <v>39.200000000000003</v>
      </c>
      <c r="G472" s="13"/>
    </row>
    <row r="473" spans="1:7" ht="18" customHeight="1" x14ac:dyDescent="0.25">
      <c r="A473" s="105" t="s">
        <v>142</v>
      </c>
      <c r="B473" s="20" t="s">
        <v>143</v>
      </c>
      <c r="C473" s="10"/>
      <c r="D473" s="14">
        <f t="shared" si="256"/>
        <v>387.5</v>
      </c>
      <c r="E473" s="14">
        <f t="shared" ref="E473:F473" si="321">SUM(E474)</f>
        <v>387.5</v>
      </c>
      <c r="F473" s="14">
        <f t="shared" si="321"/>
        <v>305.3</v>
      </c>
      <c r="G473" s="14">
        <f>SUM(G474)</f>
        <v>0</v>
      </c>
    </row>
    <row r="474" spans="1:7" ht="15" customHeight="1" x14ac:dyDescent="0.25">
      <c r="A474" s="105"/>
      <c r="B474" s="64" t="s">
        <v>158</v>
      </c>
      <c r="C474" s="49" t="s">
        <v>35</v>
      </c>
      <c r="D474" s="52">
        <f t="shared" ref="D474:F474" si="322">SUM(D475:D479)</f>
        <v>387.5</v>
      </c>
      <c r="E474" s="52">
        <f t="shared" si="322"/>
        <v>387.5</v>
      </c>
      <c r="F474" s="52">
        <f t="shared" si="322"/>
        <v>305.3</v>
      </c>
      <c r="G474" s="52">
        <f>SUM(G475:G479)</f>
        <v>0</v>
      </c>
    </row>
    <row r="475" spans="1:7" ht="12.75" customHeight="1" x14ac:dyDescent="0.25">
      <c r="A475" s="106"/>
      <c r="B475" s="59" t="s">
        <v>20</v>
      </c>
      <c r="C475" s="102"/>
      <c r="D475" s="9">
        <f t="shared" si="256"/>
        <v>0.5</v>
      </c>
      <c r="E475" s="9">
        <v>0.5</v>
      </c>
      <c r="F475" s="9"/>
      <c r="G475" s="9"/>
    </row>
    <row r="476" spans="1:7" ht="12.75" customHeight="1" x14ac:dyDescent="0.25">
      <c r="A476" s="106"/>
      <c r="B476" s="60" t="s">
        <v>21</v>
      </c>
      <c r="C476" s="103"/>
      <c r="D476" s="26">
        <f t="shared" si="256"/>
        <v>380.9</v>
      </c>
      <c r="E476" s="26">
        <v>380.9</v>
      </c>
      <c r="F476" s="26">
        <v>303.2</v>
      </c>
      <c r="G476" s="26"/>
    </row>
    <row r="477" spans="1:7" ht="12.75" customHeight="1" x14ac:dyDescent="0.25">
      <c r="A477" s="106"/>
      <c r="B477" s="60" t="s">
        <v>22</v>
      </c>
      <c r="C477" s="103"/>
      <c r="D477" s="26">
        <f t="shared" si="256"/>
        <v>2.1</v>
      </c>
      <c r="E477" s="26">
        <v>2.1</v>
      </c>
      <c r="F477" s="26">
        <v>2.1</v>
      </c>
      <c r="G477" s="26"/>
    </row>
    <row r="478" spans="1:7" ht="12.75" customHeight="1" x14ac:dyDescent="0.25">
      <c r="A478" s="106"/>
      <c r="B478" s="60" t="s">
        <v>29</v>
      </c>
      <c r="C478" s="103"/>
      <c r="D478" s="26">
        <f t="shared" si="256"/>
        <v>0.1</v>
      </c>
      <c r="E478" s="26">
        <v>0.1</v>
      </c>
      <c r="F478" s="26"/>
      <c r="G478" s="26"/>
    </row>
    <row r="479" spans="1:7" ht="12.75" customHeight="1" x14ac:dyDescent="0.25">
      <c r="A479" s="106"/>
      <c r="B479" s="61" t="s">
        <v>16</v>
      </c>
      <c r="C479" s="103"/>
      <c r="D479" s="26">
        <f t="shared" si="256"/>
        <v>3.9</v>
      </c>
      <c r="E479" s="26">
        <v>3.9</v>
      </c>
      <c r="F479" s="26"/>
      <c r="G479" s="26"/>
    </row>
    <row r="480" spans="1:7" ht="21" customHeight="1" x14ac:dyDescent="0.25">
      <c r="A480" s="87" t="s">
        <v>144</v>
      </c>
      <c r="B480" s="88"/>
      <c r="C480" s="27"/>
      <c r="D480" s="28">
        <f t="shared" ref="D480:D487" si="323">SUM(G480+E480)</f>
        <v>44848.2</v>
      </c>
      <c r="E480" s="28">
        <f>SUM(E534+E529+E522+E515+E508+E500+E489+E481)</f>
        <v>37214.5</v>
      </c>
      <c r="F480" s="28">
        <f>SUM(F534+F529+F522+F515+F508+F500+F489+F481)</f>
        <v>23227.8</v>
      </c>
      <c r="G480" s="28">
        <f>SUM(G534+G529+G522+G515+G508+G500+G489+G481)</f>
        <v>7633.7000000000007</v>
      </c>
    </row>
    <row r="481" spans="1:7" ht="15" customHeight="1" x14ac:dyDescent="0.25">
      <c r="A481" s="89" t="s">
        <v>145</v>
      </c>
      <c r="B481" s="89"/>
      <c r="C481" s="29" t="s">
        <v>17</v>
      </c>
      <c r="D481" s="30">
        <f t="shared" si="323"/>
        <v>9347.4000000000015</v>
      </c>
      <c r="E481" s="30">
        <f>SUM(E482:E488)</f>
        <v>7917.2000000000007</v>
      </c>
      <c r="F481" s="30">
        <f>SUM(F482:F488)</f>
        <v>5563.7</v>
      </c>
      <c r="G481" s="30">
        <f>SUM(G482:G488)</f>
        <v>1430.2</v>
      </c>
    </row>
    <row r="482" spans="1:7" ht="12.75" customHeight="1" x14ac:dyDescent="0.25">
      <c r="A482" s="89"/>
      <c r="B482" s="31" t="s">
        <v>20</v>
      </c>
      <c r="C482" s="90"/>
      <c r="D482" s="9">
        <f t="shared" si="323"/>
        <v>73.400000000000006</v>
      </c>
      <c r="E482" s="32">
        <f>SUM(E18)</f>
        <v>46.3</v>
      </c>
      <c r="F482" s="32"/>
      <c r="G482" s="32">
        <f>SUM(G18)</f>
        <v>27.1</v>
      </c>
    </row>
    <row r="483" spans="1:7" ht="12.75" customHeight="1" x14ac:dyDescent="0.25">
      <c r="A483" s="85"/>
      <c r="B483" s="11" t="s">
        <v>21</v>
      </c>
      <c r="C483" s="91"/>
      <c r="D483" s="9">
        <f t="shared" si="323"/>
        <v>3165.8</v>
      </c>
      <c r="E483" s="32">
        <f>SUM(E19+E177+E181+E190+E198+E208+E218+E229+E239+E250+E259+E268+E279+E288+E296+E312+E321+E329+E337+E345+E352+E465+E304)</f>
        <v>3165.8</v>
      </c>
      <c r="F483" s="32">
        <f>SUM(F19+F177+F181+F190+F198+F208+F218+F229+F239+F250+F259+F268+F279+F288+F296+F312+F321+F329+F337+F345+F352+F465+F304)</f>
        <v>1901.8999999999999</v>
      </c>
      <c r="G483" s="32"/>
    </row>
    <row r="484" spans="1:7" ht="12.75" customHeight="1" x14ac:dyDescent="0.25">
      <c r="A484" s="85"/>
      <c r="B484" s="7" t="s">
        <v>22</v>
      </c>
      <c r="C484" s="91"/>
      <c r="D484" s="9">
        <f t="shared" si="323"/>
        <v>42.7</v>
      </c>
      <c r="E484" s="32">
        <f>SUM(E20)</f>
        <v>42.7</v>
      </c>
      <c r="F484" s="32"/>
      <c r="G484" s="32"/>
    </row>
    <row r="485" spans="1:7" ht="12.75" customHeight="1" x14ac:dyDescent="0.25">
      <c r="A485" s="85"/>
      <c r="B485" s="33" t="s">
        <v>159</v>
      </c>
      <c r="C485" s="91"/>
      <c r="D485" s="9">
        <f t="shared" si="323"/>
        <v>923.9</v>
      </c>
      <c r="E485" s="32"/>
      <c r="F485" s="32"/>
      <c r="G485" s="32">
        <f>SUM(G21)</f>
        <v>923.9</v>
      </c>
    </row>
    <row r="486" spans="1:7" ht="12.75" customHeight="1" x14ac:dyDescent="0.25">
      <c r="A486" s="85"/>
      <c r="B486" s="33" t="s">
        <v>23</v>
      </c>
      <c r="C486" s="91"/>
      <c r="D486" s="9">
        <f t="shared" si="323"/>
        <v>112.2</v>
      </c>
      <c r="E486" s="32"/>
      <c r="F486" s="32"/>
      <c r="G486" s="32">
        <f>SUM(G22)</f>
        <v>112.2</v>
      </c>
    </row>
    <row r="487" spans="1:7" ht="12.95" customHeight="1" x14ac:dyDescent="0.25">
      <c r="A487" s="85"/>
      <c r="B487" s="33" t="s">
        <v>16</v>
      </c>
      <c r="C487" s="91"/>
      <c r="D487" s="9">
        <f t="shared" si="323"/>
        <v>4996.9000000000005</v>
      </c>
      <c r="E487" s="9">
        <f>SUM(E15+E23+E69+E79+E87+E95+E105+E115+E123+E133+E141+E151+E159+E169+E178)</f>
        <v>4629.9000000000005</v>
      </c>
      <c r="F487" s="9">
        <f>SUM(F15+F23+F69+F79+F87+F95+F105+F115+F123+F133+F141+F151+F159+F169+F178)</f>
        <v>3661.8</v>
      </c>
      <c r="G487" s="9">
        <f>SUM(G15+G23+G69+G79+G87+G95+G105+G115+G123+G133+G141+G151+G159+G169+G178)</f>
        <v>367</v>
      </c>
    </row>
    <row r="488" spans="1:7" ht="12.95" customHeight="1" x14ac:dyDescent="0.25">
      <c r="A488" s="96"/>
      <c r="B488" s="7" t="s">
        <v>24</v>
      </c>
      <c r="C488" s="92"/>
      <c r="D488" s="9">
        <f t="shared" ref="D488:D514" si="324">SUM(G488+E488)</f>
        <v>32.5</v>
      </c>
      <c r="E488" s="9">
        <f>SUM(E24)</f>
        <v>32.5</v>
      </c>
      <c r="F488" s="9"/>
      <c r="G488" s="9"/>
    </row>
    <row r="489" spans="1:7" ht="15" customHeight="1" x14ac:dyDescent="0.25">
      <c r="A489" s="85" t="s">
        <v>146</v>
      </c>
      <c r="B489" s="85"/>
      <c r="C489" s="29" t="s">
        <v>25</v>
      </c>
      <c r="D489" s="30">
        <f>SUM(G489+E489)</f>
        <v>16266.4</v>
      </c>
      <c r="E489" s="30">
        <f>SUM(E490:E499)</f>
        <v>16114.1</v>
      </c>
      <c r="F489" s="30">
        <f>SUM(F490:F499)</f>
        <v>13133.3</v>
      </c>
      <c r="G489" s="30">
        <f>SUM(G490:G499)</f>
        <v>152.29999999999998</v>
      </c>
    </row>
    <row r="490" spans="1:7" ht="12.95" customHeight="1" x14ac:dyDescent="0.25">
      <c r="A490" s="97"/>
      <c r="B490" s="7" t="s">
        <v>20</v>
      </c>
      <c r="C490" s="93"/>
      <c r="D490" s="9">
        <f t="shared" si="324"/>
        <v>44.4</v>
      </c>
      <c r="E490" s="9">
        <f>SUM(E26)</f>
        <v>7.4</v>
      </c>
      <c r="F490" s="9">
        <f>SUM(F26)</f>
        <v>4.0999999999999996</v>
      </c>
      <c r="G490" s="9">
        <f>SUM(G26)</f>
        <v>37</v>
      </c>
    </row>
    <row r="491" spans="1:7" ht="12.95" customHeight="1" x14ac:dyDescent="0.25">
      <c r="A491" s="98"/>
      <c r="B491" s="7" t="s">
        <v>147</v>
      </c>
      <c r="C491" s="94"/>
      <c r="D491" s="9">
        <f t="shared" si="324"/>
        <v>10.7</v>
      </c>
      <c r="E491" s="9">
        <f>SUM(E27+E369+E375+E397+E409+E416+E430+E437+E444+E451+E458)</f>
        <v>10.7</v>
      </c>
      <c r="F491" s="9">
        <f>SUM(F27+F369+F375+F397+F409+F416+F430+F437+F444+F451+F458)</f>
        <v>0.1</v>
      </c>
      <c r="G491" s="9"/>
    </row>
    <row r="492" spans="1:7" ht="12.95" customHeight="1" x14ac:dyDescent="0.25">
      <c r="A492" s="98"/>
      <c r="B492" s="7" t="s">
        <v>27</v>
      </c>
      <c r="C492" s="94"/>
      <c r="D492" s="9">
        <f t="shared" si="324"/>
        <v>146.30000000000001</v>
      </c>
      <c r="E492" s="9">
        <f>SUM(E28)</f>
        <v>146.30000000000001</v>
      </c>
      <c r="F492" s="9">
        <f>SUM(F28)</f>
        <v>4.4000000000000004</v>
      </c>
      <c r="G492" s="9"/>
    </row>
    <row r="493" spans="1:7" ht="12.95" customHeight="1" x14ac:dyDescent="0.25">
      <c r="A493" s="98"/>
      <c r="B493" s="7" t="s">
        <v>73</v>
      </c>
      <c r="C493" s="94"/>
      <c r="D493" s="9">
        <f t="shared" si="324"/>
        <v>76.900000000000006</v>
      </c>
      <c r="E493" s="9">
        <f>SUM(E201+E253+E232+E315+E339+E211+E271+E282+E323+E331+E262)</f>
        <v>76.900000000000006</v>
      </c>
      <c r="F493" s="9">
        <f>SUM(F201+F253+F232+F315+F339+F211+F271+F282+F323+F331+F262)</f>
        <v>62.2</v>
      </c>
      <c r="G493" s="9"/>
    </row>
    <row r="494" spans="1:7" ht="12.95" customHeight="1" x14ac:dyDescent="0.25">
      <c r="A494" s="98"/>
      <c r="B494" s="7" t="s">
        <v>28</v>
      </c>
      <c r="C494" s="94"/>
      <c r="D494" s="9">
        <f t="shared" si="324"/>
        <v>8018.1999999999989</v>
      </c>
      <c r="E494" s="9">
        <f>SUM(E29+E184+E193+E202+E212+E221+E233+E242+E254+E263+E272+E283+E291+E299+E307+E316+E324+E332+E340+E347+E354+E365+E370)</f>
        <v>8018.1999999999989</v>
      </c>
      <c r="F494" s="9">
        <f>SUM(F29+F184+F193+F202+F212+F221+F233+F242+F254+F263+F272+F283+F291+F299+F307+F316+F324+F332+F340+F347+F354+F365+F370)</f>
        <v>7627.8</v>
      </c>
      <c r="G494" s="9"/>
    </row>
    <row r="495" spans="1:7" ht="12.95" customHeight="1" x14ac:dyDescent="0.25">
      <c r="A495" s="98"/>
      <c r="B495" s="7" t="s">
        <v>22</v>
      </c>
      <c r="C495" s="94"/>
      <c r="D495" s="9">
        <f t="shared" si="324"/>
        <v>11.2</v>
      </c>
      <c r="E495" s="9">
        <f>SUM(E185+E203+E213+E222+E234+E243)</f>
        <v>11.2</v>
      </c>
      <c r="F495" s="9">
        <f>SUM(F185+F203+F213+F222+F234+F243)</f>
        <v>11.2</v>
      </c>
      <c r="G495" s="9"/>
    </row>
    <row r="496" spans="1:7" ht="12.95" customHeight="1" x14ac:dyDescent="0.25">
      <c r="A496" s="98"/>
      <c r="B496" s="7" t="s">
        <v>68</v>
      </c>
      <c r="C496" s="94"/>
      <c r="D496" s="9">
        <f t="shared" si="324"/>
        <v>86.699999999999989</v>
      </c>
      <c r="E496" s="9">
        <f>SUM(E183+E192+E200+E210+E220+E231+E241+E252+E261+E270+E281+E290+E298+E306+E314)</f>
        <v>67.999999999999986</v>
      </c>
      <c r="F496" s="9">
        <f>SUM(F183+F192+F200+F210+F220+F231+F241+F252+F261+F270+F281+F290+F298+F306+F314)</f>
        <v>2.2999999999999998</v>
      </c>
      <c r="G496" s="9">
        <f>SUM(G183+G192+G200+G210+G220+G231+G241+G252+G261+G270+G281+G290+G298+G306+G314)</f>
        <v>18.7</v>
      </c>
    </row>
    <row r="497" spans="1:7" ht="12.95" customHeight="1" x14ac:dyDescent="0.25">
      <c r="A497" s="98"/>
      <c r="B497" s="7" t="s">
        <v>29</v>
      </c>
      <c r="C497" s="94"/>
      <c r="D497" s="9">
        <f t="shared" si="324"/>
        <v>3.3</v>
      </c>
      <c r="E497" s="9"/>
      <c r="F497" s="9"/>
      <c r="G497" s="9">
        <f>SUM(G30)</f>
        <v>3.3</v>
      </c>
    </row>
    <row r="498" spans="1:7" ht="12.95" customHeight="1" x14ac:dyDescent="0.25">
      <c r="A498" s="98"/>
      <c r="B498" s="7" t="s">
        <v>16</v>
      </c>
      <c r="C498" s="94"/>
      <c r="D498" s="9">
        <f t="shared" si="324"/>
        <v>7503.5000000000018</v>
      </c>
      <c r="E498" s="9">
        <f>SUM(E31+E186+E194+E204+E214+E223+E235+E244+E255+E264+E273+E284+E292+E300+E308+E317+E325+E333+E341+E348+E355+E359+E366+E371)</f>
        <v>7415.6000000000022</v>
      </c>
      <c r="F498" s="9">
        <f>SUM(F31+F186+F194+F204+F214+F223+F235+F244+F255+F264+F273+F284+F292+F300+F308+F317+F325+F333+F341+F348+F355+F359+F366+F371)</f>
        <v>5421.2</v>
      </c>
      <c r="G498" s="9">
        <f>SUM(G31+G186+G194+G204+G214+G223+G235+G244+G255+G264+G273+G284+G292+G300+G308+G317+G325+G333+G341+G348+G355+G359+G366+G371)</f>
        <v>87.899999999999977</v>
      </c>
    </row>
    <row r="499" spans="1:7" ht="12.95" customHeight="1" x14ac:dyDescent="0.25">
      <c r="A499" s="99"/>
      <c r="B499" s="7" t="s">
        <v>24</v>
      </c>
      <c r="C499" s="95"/>
      <c r="D499" s="9">
        <f t="shared" si="324"/>
        <v>365.2</v>
      </c>
      <c r="E499" s="9">
        <f>SUM(E187+E195+E205+E215+E224+E236+E245+E256+E265+E274+E285+E293+E301+E309+E318+E326+E334+E342+E349+E356+E360+E372)</f>
        <v>359.8</v>
      </c>
      <c r="F499" s="9"/>
      <c r="G499" s="9">
        <f>SUM(G187+G195+G205+G215+G224+G236+G245+G256+G265+G274+G285+G293+G301+G309+G318+G326+G334+G342+G349+G356+G360+G372)</f>
        <v>5.4</v>
      </c>
    </row>
    <row r="500" spans="1:7" ht="15" customHeight="1" x14ac:dyDescent="0.25">
      <c r="A500" s="85" t="s">
        <v>148</v>
      </c>
      <c r="B500" s="85"/>
      <c r="C500" s="29" t="s">
        <v>30</v>
      </c>
      <c r="D500" s="30">
        <f>SUM(G500+E500)</f>
        <v>4485.6000000000004</v>
      </c>
      <c r="E500" s="30">
        <f>SUM(E501:E507)</f>
        <v>3374.5000000000005</v>
      </c>
      <c r="F500" s="30">
        <f t="shared" ref="F500:G500" si="325">SUM(F501:F507)</f>
        <v>2400.7999999999997</v>
      </c>
      <c r="G500" s="30">
        <f t="shared" si="325"/>
        <v>1111.0999999999999</v>
      </c>
    </row>
    <row r="501" spans="1:7" ht="12.75" customHeight="1" x14ac:dyDescent="0.25">
      <c r="A501" s="89"/>
      <c r="B501" s="31" t="s">
        <v>20</v>
      </c>
      <c r="C501" s="90"/>
      <c r="D501" s="9">
        <f t="shared" si="324"/>
        <v>187.4</v>
      </c>
      <c r="E501" s="32">
        <f>SUM(E33)</f>
        <v>25.5</v>
      </c>
      <c r="F501" s="32">
        <f>SUM(F33)</f>
        <v>11.4</v>
      </c>
      <c r="G501" s="32">
        <f>SUM(G33)</f>
        <v>161.9</v>
      </c>
    </row>
    <row r="502" spans="1:7" ht="12.75" customHeight="1" x14ac:dyDescent="0.25">
      <c r="A502" s="85"/>
      <c r="B502" s="7" t="s">
        <v>29</v>
      </c>
      <c r="C502" s="91"/>
      <c r="D502" s="9">
        <f t="shared" si="324"/>
        <v>10</v>
      </c>
      <c r="E502" s="32"/>
      <c r="F502" s="32"/>
      <c r="G502" s="32">
        <f>SUM(G34)</f>
        <v>10</v>
      </c>
    </row>
    <row r="503" spans="1:7" ht="12.75" customHeight="1" x14ac:dyDescent="0.25">
      <c r="A503" s="85"/>
      <c r="B503" s="7" t="s">
        <v>27</v>
      </c>
      <c r="C503" s="91"/>
      <c r="D503" s="9">
        <f t="shared" si="324"/>
        <v>41.2</v>
      </c>
      <c r="E503" s="32"/>
      <c r="F503" s="32"/>
      <c r="G503" s="32">
        <f>SUM(G377)</f>
        <v>41.2</v>
      </c>
    </row>
    <row r="504" spans="1:7" ht="12.95" customHeight="1" x14ac:dyDescent="0.25">
      <c r="A504" s="85"/>
      <c r="B504" s="7" t="s">
        <v>73</v>
      </c>
      <c r="C504" s="91"/>
      <c r="D504" s="9">
        <f t="shared" si="324"/>
        <v>32.999999999999993</v>
      </c>
      <c r="E504" s="9">
        <f>SUM(E378+E383+E392+E399+E404+E411+E418+E425+E432+E439+E446+E453+E460)</f>
        <v>32.999999999999993</v>
      </c>
      <c r="F504" s="9">
        <f>SUM(F378+F383+F392+F399+F404+F411+F418+F425+F432+F439+F446+F453+F460)</f>
        <v>32.999999999999993</v>
      </c>
      <c r="G504" s="9"/>
    </row>
    <row r="505" spans="1:7" ht="12.95" customHeight="1" x14ac:dyDescent="0.25">
      <c r="A505" s="85"/>
      <c r="B505" s="7" t="s">
        <v>23</v>
      </c>
      <c r="C505" s="91"/>
      <c r="D505" s="9">
        <f>SUM(G505+E505)</f>
        <v>348</v>
      </c>
      <c r="E505" s="32"/>
      <c r="F505" s="32"/>
      <c r="G505" s="32">
        <f>SUM(G35)</f>
        <v>348</v>
      </c>
    </row>
    <row r="506" spans="1:7" ht="12.95" customHeight="1" x14ac:dyDescent="0.25">
      <c r="A506" s="85"/>
      <c r="B506" s="7" t="s">
        <v>16</v>
      </c>
      <c r="C506" s="91"/>
      <c r="D506" s="9">
        <f t="shared" si="324"/>
        <v>3819.2000000000003</v>
      </c>
      <c r="E506" s="9">
        <f t="shared" ref="E506:F506" si="326">SUM(E36+E362+E379+E384+E393+E400+E405+E412+E419+E426+E433+E440+E447+E454+E461+E71+E107+E125+E161)</f>
        <v>3273.7000000000003</v>
      </c>
      <c r="F506" s="9">
        <f t="shared" si="326"/>
        <v>2356.3999999999996</v>
      </c>
      <c r="G506" s="9">
        <f>SUM(G36+G362+G379+G384+G393+G400+G405+G412+G419+G426+G433+G440+G447+G454+G461+G71+G107+G125+G161+G97)</f>
        <v>545.5</v>
      </c>
    </row>
    <row r="507" spans="1:7" ht="12.95" customHeight="1" x14ac:dyDescent="0.25">
      <c r="A507" s="96"/>
      <c r="B507" s="7" t="s">
        <v>24</v>
      </c>
      <c r="C507" s="92"/>
      <c r="D507" s="9">
        <f t="shared" si="324"/>
        <v>46.8</v>
      </c>
      <c r="E507" s="9">
        <f>SUM(E380+E385+E394+E401+E406+E413+E420+E427+E434+E441+E448+E455+E462)</f>
        <v>42.3</v>
      </c>
      <c r="F507" s="9"/>
      <c r="G507" s="9">
        <f>SUM(G380+G385+G394+G401+G406+G413+G420+G427+G434+G441+G448+G455+G462)</f>
        <v>4.5</v>
      </c>
    </row>
    <row r="508" spans="1:7" ht="15" customHeight="1" x14ac:dyDescent="0.25">
      <c r="A508" s="85" t="s">
        <v>149</v>
      </c>
      <c r="B508" s="85"/>
      <c r="C508" s="29" t="s">
        <v>31</v>
      </c>
      <c r="D508" s="30">
        <f>SUM(G508+E508)</f>
        <v>4421.7999999999993</v>
      </c>
      <c r="E508" s="30">
        <f>SUM(E509:E514)</f>
        <v>1751.3999999999999</v>
      </c>
      <c r="F508" s="30">
        <f>SUM(F509:F514)</f>
        <v>126.39999999999999</v>
      </c>
      <c r="G508" s="30">
        <f>SUM(G509:G514)</f>
        <v>2670.3999999999996</v>
      </c>
    </row>
    <row r="509" spans="1:7" ht="12.75" customHeight="1" x14ac:dyDescent="0.25">
      <c r="A509" s="89"/>
      <c r="B509" s="31" t="s">
        <v>20</v>
      </c>
      <c r="C509" s="90"/>
      <c r="D509" s="9">
        <f t="shared" si="324"/>
        <v>215.7</v>
      </c>
      <c r="E509" s="30"/>
      <c r="F509" s="30"/>
      <c r="G509" s="32">
        <f>SUM(G38)</f>
        <v>215.7</v>
      </c>
    </row>
    <row r="510" spans="1:7" ht="12.75" customHeight="1" x14ac:dyDescent="0.25">
      <c r="A510" s="85"/>
      <c r="B510" s="11" t="s">
        <v>21</v>
      </c>
      <c r="C510" s="91"/>
      <c r="D510" s="9">
        <f t="shared" si="324"/>
        <v>29.1</v>
      </c>
      <c r="E510" s="32">
        <f>SUM(E40)</f>
        <v>29.1</v>
      </c>
      <c r="F510" s="32">
        <f>SUM(F40)</f>
        <v>22.3</v>
      </c>
      <c r="G510" s="32"/>
    </row>
    <row r="511" spans="1:7" ht="12.75" customHeight="1" x14ac:dyDescent="0.25">
      <c r="A511" s="85"/>
      <c r="B511" s="7" t="s">
        <v>32</v>
      </c>
      <c r="C511" s="91"/>
      <c r="D511" s="9">
        <f t="shared" si="324"/>
        <v>2469.3000000000002</v>
      </c>
      <c r="E511" s="32">
        <f>SUM(E39)</f>
        <v>1035</v>
      </c>
      <c r="F511" s="32"/>
      <c r="G511" s="32">
        <f>SUM(G39)</f>
        <v>1434.3</v>
      </c>
    </row>
    <row r="512" spans="1:7" ht="12.95" customHeight="1" x14ac:dyDescent="0.25">
      <c r="A512" s="85"/>
      <c r="B512" s="7" t="s">
        <v>29</v>
      </c>
      <c r="C512" s="91"/>
      <c r="D512" s="9">
        <f t="shared" si="324"/>
        <v>38.1</v>
      </c>
      <c r="E512" s="9"/>
      <c r="F512" s="9"/>
      <c r="G512" s="9">
        <f>SUM(G41)</f>
        <v>38.1</v>
      </c>
    </row>
    <row r="513" spans="1:7" ht="12.95" customHeight="1" x14ac:dyDescent="0.25">
      <c r="A513" s="85"/>
      <c r="B513" s="34" t="s">
        <v>16</v>
      </c>
      <c r="C513" s="91"/>
      <c r="D513" s="9">
        <f t="shared" si="324"/>
        <v>1638.9</v>
      </c>
      <c r="E513" s="9">
        <f t="shared" ref="E513:F513" si="327">SUM(E42+E73+E81+E89+E99+E109+E117+E127+E135+E143+E153+E163+E171+E422+E226+E247+E276)</f>
        <v>656.6</v>
      </c>
      <c r="F513" s="9">
        <f t="shared" si="327"/>
        <v>104.1</v>
      </c>
      <c r="G513" s="9">
        <f>SUM(G42+G73+G81+G89+G99+G109+G117+G127+G135+G143+G153+G163+G171+G422+G226+G247+G276)</f>
        <v>982.3</v>
      </c>
    </row>
    <row r="514" spans="1:7" ht="12.95" customHeight="1" x14ac:dyDescent="0.25">
      <c r="A514" s="96"/>
      <c r="B514" s="7" t="s">
        <v>24</v>
      </c>
      <c r="C514" s="92"/>
      <c r="D514" s="9">
        <f t="shared" si="324"/>
        <v>30.699999999999996</v>
      </c>
      <c r="E514" s="9">
        <f>SUM(E74+E82+E90+E100+E110+E118+E128+E136+E144+E154+E164+E172)</f>
        <v>30.699999999999996</v>
      </c>
      <c r="F514" s="9"/>
      <c r="G514" s="9"/>
    </row>
    <row r="515" spans="1:7" ht="15" customHeight="1" x14ac:dyDescent="0.25">
      <c r="A515" s="85" t="s">
        <v>150</v>
      </c>
      <c r="B515" s="85"/>
      <c r="C515" s="29" t="s">
        <v>33</v>
      </c>
      <c r="D515" s="30">
        <f>SUM(G515+E515)</f>
        <v>6225.0999999999995</v>
      </c>
      <c r="E515" s="30">
        <f>SUM(E516:E521)</f>
        <v>6053.2</v>
      </c>
      <c r="F515" s="30">
        <f>SUM(F516:F521)</f>
        <v>1689.8999999999999</v>
      </c>
      <c r="G515" s="30">
        <f>SUM(G516:G521)</f>
        <v>171.9</v>
      </c>
    </row>
    <row r="516" spans="1:7" ht="12.95" customHeight="1" x14ac:dyDescent="0.25">
      <c r="A516" s="97"/>
      <c r="B516" s="7" t="s">
        <v>20</v>
      </c>
      <c r="C516" s="93"/>
      <c r="D516" s="9">
        <f t="shared" ref="D516:D539" si="328">SUM(G516+E516)</f>
        <v>446.20000000000005</v>
      </c>
      <c r="E516" s="9">
        <f>SUM(E467+E44)</f>
        <v>289.3</v>
      </c>
      <c r="F516" s="9">
        <f>SUM(F467+F44)</f>
        <v>260</v>
      </c>
      <c r="G516" s="9">
        <f>SUM(G467+G44)</f>
        <v>156.9</v>
      </c>
    </row>
    <row r="517" spans="1:7" ht="12.95" customHeight="1" x14ac:dyDescent="0.25">
      <c r="A517" s="98"/>
      <c r="B517" s="7" t="s">
        <v>27</v>
      </c>
      <c r="C517" s="94"/>
      <c r="D517" s="26">
        <f t="shared" si="328"/>
        <v>115.69999999999999</v>
      </c>
      <c r="E517" s="26">
        <f>SUM(E468+E45)</f>
        <v>115.69999999999999</v>
      </c>
      <c r="F517" s="26">
        <f>SUM(F468+F45)</f>
        <v>39.5</v>
      </c>
      <c r="G517" s="26"/>
    </row>
    <row r="518" spans="1:7" ht="12.95" customHeight="1" x14ac:dyDescent="0.25">
      <c r="A518" s="98"/>
      <c r="B518" s="11" t="s">
        <v>21</v>
      </c>
      <c r="C518" s="94"/>
      <c r="D518" s="9">
        <f t="shared" si="328"/>
        <v>148.39999999999998</v>
      </c>
      <c r="E518" s="9">
        <f>SUM(E469+E46)</f>
        <v>148.39999999999998</v>
      </c>
      <c r="F518" s="9">
        <f>SUM(F469+F46)</f>
        <v>140.4</v>
      </c>
      <c r="G518" s="9"/>
    </row>
    <row r="519" spans="1:7" ht="12.95" customHeight="1" x14ac:dyDescent="0.25">
      <c r="A519" s="98"/>
      <c r="B519" s="7" t="s">
        <v>16</v>
      </c>
      <c r="C519" s="94"/>
      <c r="D519" s="9">
        <f t="shared" ref="D519:F519" si="329">SUM(D47+D76+D84+D92+D102+D112+D120+D130+D138+D146+D156+D166+D174+D470)</f>
        <v>1770.2999999999997</v>
      </c>
      <c r="E519" s="9">
        <f t="shared" si="329"/>
        <v>1755.2999999999997</v>
      </c>
      <c r="F519" s="9">
        <f t="shared" si="329"/>
        <v>221.39999999999998</v>
      </c>
      <c r="G519" s="9">
        <f>SUM(G47+G76+G84+G92+G102+G112+G120+G130+G138+G146+G156+G166+G174+G470)</f>
        <v>15</v>
      </c>
    </row>
    <row r="520" spans="1:7" ht="12.75" customHeight="1" x14ac:dyDescent="0.25">
      <c r="A520" s="98"/>
      <c r="B520" s="25" t="s">
        <v>34</v>
      </c>
      <c r="C520" s="94"/>
      <c r="D520" s="9">
        <f t="shared" si="328"/>
        <v>3520.8</v>
      </c>
      <c r="E520" s="35">
        <f>SUM(E471+E48)</f>
        <v>3520.8</v>
      </c>
      <c r="F520" s="35">
        <f>SUM(F471+F48)</f>
        <v>989.4</v>
      </c>
      <c r="G520" s="35"/>
    </row>
    <row r="521" spans="1:7" ht="12.95" customHeight="1" x14ac:dyDescent="0.25">
      <c r="A521" s="99"/>
      <c r="B521" s="7" t="s">
        <v>24</v>
      </c>
      <c r="C521" s="95"/>
      <c r="D521" s="9">
        <f t="shared" si="328"/>
        <v>223.7</v>
      </c>
      <c r="E521" s="35">
        <f>SUM(E472)</f>
        <v>223.7</v>
      </c>
      <c r="F521" s="35">
        <f>SUM(F472)</f>
        <v>39.200000000000003</v>
      </c>
      <c r="G521" s="35"/>
    </row>
    <row r="522" spans="1:7" ht="15" customHeight="1" x14ac:dyDescent="0.25">
      <c r="A522" s="85" t="s">
        <v>151</v>
      </c>
      <c r="B522" s="85"/>
      <c r="C522" s="29" t="s">
        <v>35</v>
      </c>
      <c r="D522" s="30">
        <f t="shared" si="328"/>
        <v>541.1</v>
      </c>
      <c r="E522" s="30">
        <f>SUM(E523:E528)</f>
        <v>541.1</v>
      </c>
      <c r="F522" s="30">
        <f>SUM(F523:F528)</f>
        <v>312.10000000000002</v>
      </c>
      <c r="G522" s="30">
        <f>SUM(G523:G528)</f>
        <v>0</v>
      </c>
    </row>
    <row r="523" spans="1:7" ht="12.95" customHeight="1" x14ac:dyDescent="0.25">
      <c r="A523" s="97"/>
      <c r="B523" s="31" t="s">
        <v>20</v>
      </c>
      <c r="C523" s="93"/>
      <c r="D523" s="9">
        <f t="shared" si="328"/>
        <v>11</v>
      </c>
      <c r="E523" s="9">
        <f>SUM(E50+E475)</f>
        <v>11</v>
      </c>
      <c r="F523" s="9">
        <f>SUM(F50+F475)</f>
        <v>3</v>
      </c>
      <c r="G523" s="9"/>
    </row>
    <row r="524" spans="1:7" ht="12.95" customHeight="1" x14ac:dyDescent="0.25">
      <c r="A524" s="98"/>
      <c r="B524" s="11" t="s">
        <v>21</v>
      </c>
      <c r="C524" s="94"/>
      <c r="D524" s="9">
        <f t="shared" si="328"/>
        <v>384.79999999999995</v>
      </c>
      <c r="E524" s="9">
        <f>SUM(E476+E51)</f>
        <v>384.79999999999995</v>
      </c>
      <c r="F524" s="9">
        <f>SUM(F476+F51)</f>
        <v>307</v>
      </c>
      <c r="G524" s="9"/>
    </row>
    <row r="525" spans="1:7" ht="12.95" customHeight="1" x14ac:dyDescent="0.25">
      <c r="A525" s="98"/>
      <c r="B525" s="7" t="s">
        <v>22</v>
      </c>
      <c r="C525" s="94"/>
      <c r="D525" s="9">
        <f t="shared" si="328"/>
        <v>69.099999999999994</v>
      </c>
      <c r="E525" s="9">
        <f>SUM(E477+E52)</f>
        <v>69.099999999999994</v>
      </c>
      <c r="F525" s="9">
        <f>SUM(F477+F52)</f>
        <v>2.1</v>
      </c>
      <c r="G525" s="9"/>
    </row>
    <row r="526" spans="1:7" ht="12.95" customHeight="1" x14ac:dyDescent="0.25">
      <c r="A526" s="98"/>
      <c r="B526" s="36" t="s">
        <v>29</v>
      </c>
      <c r="C526" s="94"/>
      <c r="D526" s="9">
        <f t="shared" si="328"/>
        <v>1.1000000000000001</v>
      </c>
      <c r="E526" s="9">
        <f>SUM(E478+E53)</f>
        <v>1.1000000000000001</v>
      </c>
      <c r="F526" s="9"/>
      <c r="G526" s="9"/>
    </row>
    <row r="527" spans="1:7" ht="12.95" customHeight="1" x14ac:dyDescent="0.25">
      <c r="A527" s="98"/>
      <c r="B527" s="7" t="s">
        <v>16</v>
      </c>
      <c r="C527" s="94"/>
      <c r="D527" s="9">
        <f t="shared" si="328"/>
        <v>49.1</v>
      </c>
      <c r="E527" s="9">
        <f>SUM(E479+E54)</f>
        <v>49.1</v>
      </c>
      <c r="F527" s="9"/>
      <c r="G527" s="9"/>
    </row>
    <row r="528" spans="1:7" ht="12.95" customHeight="1" x14ac:dyDescent="0.25">
      <c r="A528" s="99"/>
      <c r="B528" s="7" t="s">
        <v>36</v>
      </c>
      <c r="C528" s="95"/>
      <c r="D528" s="9">
        <f t="shared" si="328"/>
        <v>26</v>
      </c>
      <c r="E528" s="35">
        <f>SUM(E55)</f>
        <v>26</v>
      </c>
      <c r="F528" s="37"/>
      <c r="G528" s="37"/>
    </row>
    <row r="529" spans="1:7" ht="15" customHeight="1" x14ac:dyDescent="0.25">
      <c r="A529" s="85" t="s">
        <v>152</v>
      </c>
      <c r="B529" s="85"/>
      <c r="C529" s="29" t="s">
        <v>37</v>
      </c>
      <c r="D529" s="30">
        <f t="shared" si="328"/>
        <v>1152.7</v>
      </c>
      <c r="E529" s="30">
        <f t="shared" ref="E529:F529" si="330">SUM(E530:E533)</f>
        <v>950.2</v>
      </c>
      <c r="F529" s="30">
        <f t="shared" si="330"/>
        <v>1.3</v>
      </c>
      <c r="G529" s="30">
        <f>SUM(G530:G533)</f>
        <v>202.5</v>
      </c>
    </row>
    <row r="530" spans="1:7" ht="12.6" customHeight="1" x14ac:dyDescent="0.25">
      <c r="A530" s="97"/>
      <c r="B530" s="7" t="s">
        <v>20</v>
      </c>
      <c r="C530" s="90"/>
      <c r="D530" s="9">
        <f t="shared" si="328"/>
        <v>211.7</v>
      </c>
      <c r="E530" s="38">
        <f>SUM(E57)</f>
        <v>87</v>
      </c>
      <c r="F530" s="38">
        <f>SUM(F57)</f>
        <v>1.3</v>
      </c>
      <c r="G530" s="38">
        <f>SUM(G57)</f>
        <v>124.7</v>
      </c>
    </row>
    <row r="531" spans="1:7" ht="12.6" customHeight="1" x14ac:dyDescent="0.25">
      <c r="A531" s="98"/>
      <c r="B531" s="60" t="s">
        <v>168</v>
      </c>
      <c r="C531" s="91"/>
      <c r="D531" s="9">
        <f t="shared" si="328"/>
        <v>8.6</v>
      </c>
      <c r="E531" s="38"/>
      <c r="F531" s="38"/>
      <c r="G531" s="9">
        <f>SUM(G58)</f>
        <v>8.6</v>
      </c>
    </row>
    <row r="532" spans="1:7" ht="12.95" customHeight="1" x14ac:dyDescent="0.25">
      <c r="A532" s="98"/>
      <c r="B532" s="7" t="s">
        <v>16</v>
      </c>
      <c r="C532" s="91"/>
      <c r="D532" s="9">
        <f t="shared" si="328"/>
        <v>778.40000000000009</v>
      </c>
      <c r="E532" s="9">
        <f t="shared" ref="E532" si="331">SUM(E59+E148)</f>
        <v>774.2</v>
      </c>
      <c r="F532" s="9"/>
      <c r="G532" s="9">
        <f>SUM(G59+G148)</f>
        <v>4.2</v>
      </c>
    </row>
    <row r="533" spans="1:7" ht="12.95" customHeight="1" x14ac:dyDescent="0.25">
      <c r="A533" s="99"/>
      <c r="B533" s="7" t="s">
        <v>36</v>
      </c>
      <c r="C533" s="92"/>
      <c r="D533" s="9">
        <f t="shared" si="328"/>
        <v>154</v>
      </c>
      <c r="E533" s="35">
        <f>SUM(E60)</f>
        <v>89</v>
      </c>
      <c r="F533" s="35"/>
      <c r="G533" s="35">
        <f>SUM(G60)</f>
        <v>65</v>
      </c>
    </row>
    <row r="534" spans="1:7" ht="15" customHeight="1" x14ac:dyDescent="0.25">
      <c r="A534" s="85" t="s">
        <v>153</v>
      </c>
      <c r="B534" s="85"/>
      <c r="C534" s="29" t="s">
        <v>38</v>
      </c>
      <c r="D534" s="30">
        <f t="shared" si="328"/>
        <v>2408.1</v>
      </c>
      <c r="E534" s="30">
        <f>SUM(E535:E539)</f>
        <v>512.79999999999995</v>
      </c>
      <c r="F534" s="30">
        <f>SUM(F535:F539)</f>
        <v>0.3</v>
      </c>
      <c r="G534" s="30">
        <f>SUM(G535:G539)</f>
        <v>1895.3</v>
      </c>
    </row>
    <row r="535" spans="1:7" ht="12.95" customHeight="1" x14ac:dyDescent="0.25">
      <c r="A535" s="97"/>
      <c r="B535" s="36" t="s">
        <v>20</v>
      </c>
      <c r="C535" s="89"/>
      <c r="D535" s="32">
        <f t="shared" si="328"/>
        <v>636.9</v>
      </c>
      <c r="E535" s="32">
        <f>SUM(E62+E387)</f>
        <v>0.3</v>
      </c>
      <c r="F535" s="32">
        <f>SUM(F62+F387)</f>
        <v>0.3</v>
      </c>
      <c r="G535" s="32">
        <f>SUM(G62+G387)</f>
        <v>636.6</v>
      </c>
    </row>
    <row r="536" spans="1:7" ht="12.95" customHeight="1" x14ac:dyDescent="0.25">
      <c r="A536" s="98"/>
      <c r="B536" s="39" t="s">
        <v>21</v>
      </c>
      <c r="C536" s="85"/>
      <c r="D536" s="32">
        <f t="shared" si="328"/>
        <v>453</v>
      </c>
      <c r="E536" s="32">
        <f>SUM(E63)</f>
        <v>453</v>
      </c>
      <c r="F536" s="32"/>
      <c r="G536" s="32"/>
    </row>
    <row r="537" spans="1:7" ht="12.95" customHeight="1" x14ac:dyDescent="0.25">
      <c r="A537" s="98"/>
      <c r="B537" s="36" t="s">
        <v>39</v>
      </c>
      <c r="C537" s="85"/>
      <c r="D537" s="32">
        <f t="shared" si="328"/>
        <v>920</v>
      </c>
      <c r="E537" s="32"/>
      <c r="F537" s="32"/>
      <c r="G537" s="32">
        <f>SUM(G64)</f>
        <v>920</v>
      </c>
    </row>
    <row r="538" spans="1:7" ht="12.95" customHeight="1" x14ac:dyDescent="0.25">
      <c r="A538" s="98"/>
      <c r="B538" s="36" t="s">
        <v>29</v>
      </c>
      <c r="C538" s="85"/>
      <c r="D538" s="32">
        <f t="shared" si="328"/>
        <v>112.3</v>
      </c>
      <c r="E538" s="32"/>
      <c r="F538" s="32"/>
      <c r="G538" s="32">
        <f>SUM(G65+G388)</f>
        <v>112.3</v>
      </c>
    </row>
    <row r="539" spans="1:7" ht="12.95" customHeight="1" x14ac:dyDescent="0.25">
      <c r="A539" s="99"/>
      <c r="B539" s="36" t="s">
        <v>16</v>
      </c>
      <c r="C539" s="96"/>
      <c r="D539" s="32">
        <f t="shared" si="328"/>
        <v>285.89999999999998</v>
      </c>
      <c r="E539" s="40">
        <f>SUM(E389+E66)</f>
        <v>59.5</v>
      </c>
      <c r="F539" s="40"/>
      <c r="G539" s="40">
        <f>SUM(G389+G66)</f>
        <v>226.4</v>
      </c>
    </row>
    <row r="540" spans="1:7" ht="15" customHeight="1" x14ac:dyDescent="0.25">
      <c r="A540" s="86" t="s">
        <v>154</v>
      </c>
      <c r="B540" s="86"/>
      <c r="C540" s="86"/>
      <c r="D540" s="86"/>
      <c r="E540" s="86"/>
      <c r="F540" s="86"/>
      <c r="G540" s="86"/>
    </row>
    <row r="541" spans="1:7" ht="15" customHeight="1" x14ac:dyDescent="0.25"/>
    <row r="542" spans="1:7" ht="15" customHeight="1" x14ac:dyDescent="0.25"/>
  </sheetData>
  <mergeCells count="147">
    <mergeCell ref="A530:A533"/>
    <mergeCell ref="A535:A539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67:A76"/>
    <mergeCell ref="C73:C74"/>
    <mergeCell ref="A77:A84"/>
    <mergeCell ref="C81:C82"/>
    <mergeCell ref="A85:A92"/>
    <mergeCell ref="C89:C90"/>
    <mergeCell ref="A13:A15"/>
    <mergeCell ref="A16:A66"/>
    <mergeCell ref="C26:C31"/>
    <mergeCell ref="C33:C36"/>
    <mergeCell ref="C38:C42"/>
    <mergeCell ref="C44:C48"/>
    <mergeCell ref="C50:C55"/>
    <mergeCell ref="C57:C60"/>
    <mergeCell ref="C62:C66"/>
    <mergeCell ref="A121:A130"/>
    <mergeCell ref="C127:C128"/>
    <mergeCell ref="A131:A138"/>
    <mergeCell ref="C135:C136"/>
    <mergeCell ref="C143:C144"/>
    <mergeCell ref="A93:A102"/>
    <mergeCell ref="C99:C100"/>
    <mergeCell ref="A103:A112"/>
    <mergeCell ref="C109:C110"/>
    <mergeCell ref="A113:A120"/>
    <mergeCell ref="C117:C118"/>
    <mergeCell ref="A139:A148"/>
    <mergeCell ref="A175:A178"/>
    <mergeCell ref="C177:C178"/>
    <mergeCell ref="A179:A187"/>
    <mergeCell ref="C183:C187"/>
    <mergeCell ref="A188:A195"/>
    <mergeCell ref="C192:C195"/>
    <mergeCell ref="A149:A156"/>
    <mergeCell ref="C153:C154"/>
    <mergeCell ref="A157:A166"/>
    <mergeCell ref="C163:C164"/>
    <mergeCell ref="A167:A174"/>
    <mergeCell ref="C171:C172"/>
    <mergeCell ref="A227:A236"/>
    <mergeCell ref="C231:C236"/>
    <mergeCell ref="C241:C245"/>
    <mergeCell ref="A248:A256"/>
    <mergeCell ref="C252:C256"/>
    <mergeCell ref="A196:A205"/>
    <mergeCell ref="C200:C205"/>
    <mergeCell ref="A206:A215"/>
    <mergeCell ref="C210:C215"/>
    <mergeCell ref="C220:C224"/>
    <mergeCell ref="A216:A226"/>
    <mergeCell ref="A237:A247"/>
    <mergeCell ref="A286:A293"/>
    <mergeCell ref="C290:C293"/>
    <mergeCell ref="A294:A301"/>
    <mergeCell ref="C298:C301"/>
    <mergeCell ref="A302:A309"/>
    <mergeCell ref="C306:C309"/>
    <mergeCell ref="A257:A265"/>
    <mergeCell ref="C261:C265"/>
    <mergeCell ref="C270:C274"/>
    <mergeCell ref="A277:A285"/>
    <mergeCell ref="C281:C285"/>
    <mergeCell ref="A266:A276"/>
    <mergeCell ref="A335:A342"/>
    <mergeCell ref="A343:A349"/>
    <mergeCell ref="C347:C349"/>
    <mergeCell ref="A350:A356"/>
    <mergeCell ref="C354:C356"/>
    <mergeCell ref="C339:C342"/>
    <mergeCell ref="A310:A318"/>
    <mergeCell ref="C314:C318"/>
    <mergeCell ref="A319:A326"/>
    <mergeCell ref="C323:C326"/>
    <mergeCell ref="A327:A334"/>
    <mergeCell ref="C331:C334"/>
    <mergeCell ref="A373:A380"/>
    <mergeCell ref="C377:C380"/>
    <mergeCell ref="A381:A389"/>
    <mergeCell ref="C383:C385"/>
    <mergeCell ref="C387:C389"/>
    <mergeCell ref="A390:A394"/>
    <mergeCell ref="C392:C394"/>
    <mergeCell ref="A357:A362"/>
    <mergeCell ref="C359:C360"/>
    <mergeCell ref="A363:A366"/>
    <mergeCell ref="C365:C366"/>
    <mergeCell ref="A367:A372"/>
    <mergeCell ref="C369:C372"/>
    <mergeCell ref="C418:C420"/>
    <mergeCell ref="A423:A427"/>
    <mergeCell ref="C425:C427"/>
    <mergeCell ref="A428:A434"/>
    <mergeCell ref="C432:C434"/>
    <mergeCell ref="A414:A422"/>
    <mergeCell ref="A395:A401"/>
    <mergeCell ref="C399:C401"/>
    <mergeCell ref="A402:A406"/>
    <mergeCell ref="C404:C406"/>
    <mergeCell ref="A407:A413"/>
    <mergeCell ref="C411:C413"/>
    <mergeCell ref="A456:A462"/>
    <mergeCell ref="C460:C462"/>
    <mergeCell ref="A463:A472"/>
    <mergeCell ref="C467:C472"/>
    <mergeCell ref="A473:A479"/>
    <mergeCell ref="C475:C479"/>
    <mergeCell ref="A435:A441"/>
    <mergeCell ref="C439:C441"/>
    <mergeCell ref="A442:A448"/>
    <mergeCell ref="C446:C448"/>
    <mergeCell ref="A449:A455"/>
    <mergeCell ref="C453:C455"/>
    <mergeCell ref="A522:B522"/>
    <mergeCell ref="A529:B529"/>
    <mergeCell ref="A534:B534"/>
    <mergeCell ref="A540:G540"/>
    <mergeCell ref="A480:B480"/>
    <mergeCell ref="A481:B481"/>
    <mergeCell ref="A489:B489"/>
    <mergeCell ref="A500:B500"/>
    <mergeCell ref="A508:B508"/>
    <mergeCell ref="A515:B515"/>
    <mergeCell ref="C482:C488"/>
    <mergeCell ref="C490:C499"/>
    <mergeCell ref="C501:C507"/>
    <mergeCell ref="C509:C514"/>
    <mergeCell ref="C516:C521"/>
    <mergeCell ref="C523:C528"/>
    <mergeCell ref="C530:C533"/>
    <mergeCell ref="C535:C539"/>
    <mergeCell ref="A482:A488"/>
    <mergeCell ref="A490:A499"/>
    <mergeCell ref="A501:A507"/>
    <mergeCell ref="A509:A514"/>
    <mergeCell ref="A516:A521"/>
    <mergeCell ref="A523:A52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2021-09-16T08:03:19Z</cp:lastPrinted>
  <dcterms:created xsi:type="dcterms:W3CDTF">2021-07-29T06:19:49Z</dcterms:created>
  <dcterms:modified xsi:type="dcterms:W3CDTF">2021-09-16T08:03:23Z</dcterms:modified>
</cp:coreProperties>
</file>