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2-27\"/>
    </mc:Choice>
  </mc:AlternateContent>
  <xr:revisionPtr revIDLastSave="0" documentId="8_{27C390FD-B6A3-462A-9EB2-C877A178D22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40" i="1" l="1"/>
  <c r="G530" i="1"/>
  <c r="D530" i="1" s="1"/>
  <c r="D44" i="1"/>
  <c r="D520" i="1" l="1"/>
  <c r="G520" i="1"/>
  <c r="D35" i="1"/>
  <c r="G499" i="1" l="1"/>
  <c r="E538" i="1" l="1"/>
  <c r="D51" i="1"/>
  <c r="D360" i="1" l="1"/>
  <c r="G509" i="1" l="1"/>
  <c r="E518" i="1" l="1"/>
  <c r="F518" i="1"/>
  <c r="G518" i="1"/>
  <c r="D37" i="1"/>
  <c r="E507" i="1" l="1"/>
  <c r="F507" i="1"/>
  <c r="E508" i="1"/>
  <c r="F508" i="1"/>
  <c r="G513" i="1"/>
  <c r="G524" i="1" l="1"/>
  <c r="F511" i="1"/>
  <c r="E532" i="1"/>
  <c r="F532" i="1"/>
  <c r="G532" i="1"/>
  <c r="E514" i="1"/>
  <c r="G514" i="1"/>
  <c r="E511" i="1"/>
  <c r="G511" i="1"/>
  <c r="D538" i="1"/>
  <c r="D484" i="1"/>
  <c r="E522" i="1"/>
  <c r="D522" i="1" s="1"/>
  <c r="D394" i="1"/>
  <c r="E510" i="1"/>
  <c r="F510" i="1"/>
  <c r="E366" i="1"/>
  <c r="F366" i="1"/>
  <c r="G366" i="1"/>
  <c r="D367" i="1"/>
  <c r="D368" i="1"/>
  <c r="D352" i="1"/>
  <c r="D343" i="1"/>
  <c r="D294" i="1"/>
  <c r="D282" i="1"/>
  <c r="D281" i="1"/>
  <c r="D263" i="1"/>
  <c r="D241" i="1"/>
  <c r="E499" i="1"/>
  <c r="D185" i="1"/>
  <c r="F524" i="1"/>
  <c r="E524" i="1"/>
  <c r="D86" i="1"/>
  <c r="D85" i="1" s="1"/>
  <c r="G85" i="1"/>
  <c r="F85" i="1"/>
  <c r="E85" i="1"/>
  <c r="G521" i="1" l="1"/>
  <c r="D521" i="1" s="1"/>
  <c r="D36" i="1"/>
  <c r="G551" i="1" l="1"/>
  <c r="D63" i="1"/>
  <c r="D104" i="1"/>
  <c r="D103" i="1" s="1"/>
  <c r="G103" i="1"/>
  <c r="F103" i="1"/>
  <c r="E103" i="1"/>
  <c r="D551" i="1" l="1"/>
  <c r="E552" i="1"/>
  <c r="G552" i="1"/>
  <c r="G154" i="1"/>
  <c r="F154" i="1"/>
  <c r="E154" i="1"/>
  <c r="D155" i="1"/>
  <c r="D154" i="1" s="1"/>
  <c r="D552" i="1" l="1"/>
  <c r="E539" i="1"/>
  <c r="F539" i="1"/>
  <c r="G539" i="1"/>
  <c r="G517" i="1"/>
  <c r="D517" i="1" s="1"/>
  <c r="D485" i="1"/>
  <c r="D326" i="1"/>
  <c r="D287" i="1"/>
  <c r="G286" i="1"/>
  <c r="F286" i="1"/>
  <c r="E286" i="1"/>
  <c r="D286" i="1"/>
  <c r="D271" i="1"/>
  <c r="D256" i="1"/>
  <c r="D255" i="1" s="1"/>
  <c r="G255" i="1"/>
  <c r="F255" i="1"/>
  <c r="E255" i="1"/>
  <c r="E233" i="1"/>
  <c r="F233" i="1"/>
  <c r="G233" i="1"/>
  <c r="D234" i="1"/>
  <c r="D233" i="1" s="1"/>
  <c r="D168" i="1"/>
  <c r="D167" i="1" s="1"/>
  <c r="G167" i="1"/>
  <c r="F167" i="1"/>
  <c r="E167" i="1"/>
  <c r="D132" i="1"/>
  <c r="D131" i="1" s="1"/>
  <c r="G131" i="1"/>
  <c r="F131" i="1"/>
  <c r="E131" i="1"/>
  <c r="D114" i="1"/>
  <c r="G113" i="1"/>
  <c r="F113" i="1"/>
  <c r="E113" i="1"/>
  <c r="D113" i="1"/>
  <c r="E75" i="1"/>
  <c r="F75" i="1"/>
  <c r="G75" i="1"/>
  <c r="D76" i="1"/>
  <c r="D75" i="1" s="1"/>
  <c r="D34" i="1"/>
  <c r="G500" i="1" l="1"/>
  <c r="E489" i="1"/>
  <c r="E488" i="1" s="1"/>
  <c r="F489" i="1"/>
  <c r="F488" i="1" s="1"/>
  <c r="G489" i="1"/>
  <c r="G488" i="1" s="1"/>
  <c r="E480" i="1"/>
  <c r="F480" i="1"/>
  <c r="G480" i="1"/>
  <c r="G478" i="1"/>
  <c r="F478" i="1"/>
  <c r="E478" i="1"/>
  <c r="G466" i="1"/>
  <c r="F466" i="1"/>
  <c r="E466" i="1"/>
  <c r="G473" i="1"/>
  <c r="F473" i="1"/>
  <c r="E473" i="1"/>
  <c r="G471" i="1"/>
  <c r="F471" i="1"/>
  <c r="E471" i="1"/>
  <c r="G464" i="1"/>
  <c r="F464" i="1"/>
  <c r="E464" i="1"/>
  <c r="G459" i="1"/>
  <c r="F459" i="1"/>
  <c r="E459" i="1"/>
  <c r="E457" i="1"/>
  <c r="F457" i="1"/>
  <c r="G457" i="1"/>
  <c r="G450" i="1"/>
  <c r="F450" i="1"/>
  <c r="E450" i="1"/>
  <c r="G443" i="1"/>
  <c r="F443" i="1"/>
  <c r="E443" i="1"/>
  <c r="G452" i="1"/>
  <c r="F452" i="1"/>
  <c r="E452" i="1"/>
  <c r="G445" i="1"/>
  <c r="F445" i="1"/>
  <c r="E445" i="1"/>
  <c r="G438" i="1"/>
  <c r="G437" i="1" s="1"/>
  <c r="F438" i="1"/>
  <c r="F437" i="1" s="1"/>
  <c r="E438" i="1"/>
  <c r="E437" i="1" s="1"/>
  <c r="G433" i="1"/>
  <c r="F433" i="1"/>
  <c r="E433" i="1"/>
  <c r="G431" i="1"/>
  <c r="F431" i="1"/>
  <c r="E431" i="1"/>
  <c r="G424" i="1"/>
  <c r="F424" i="1"/>
  <c r="E424" i="1"/>
  <c r="G426" i="1"/>
  <c r="F426" i="1"/>
  <c r="E426" i="1"/>
  <c r="G419" i="1"/>
  <c r="G418" i="1" s="1"/>
  <c r="F419" i="1"/>
  <c r="F418" i="1" s="1"/>
  <c r="E419" i="1"/>
  <c r="E418" i="1" s="1"/>
  <c r="G414" i="1"/>
  <c r="F414" i="1"/>
  <c r="E414" i="1"/>
  <c r="G412" i="1"/>
  <c r="F412" i="1"/>
  <c r="E412" i="1"/>
  <c r="G407" i="1"/>
  <c r="G406" i="1" s="1"/>
  <c r="F407" i="1"/>
  <c r="F406" i="1" s="1"/>
  <c r="E407" i="1"/>
  <c r="E406" i="1" s="1"/>
  <c r="E402" i="1"/>
  <c r="F402" i="1"/>
  <c r="G402" i="1"/>
  <c r="E398" i="1"/>
  <c r="F398" i="1"/>
  <c r="G398" i="1"/>
  <c r="E391" i="1"/>
  <c r="F391" i="1"/>
  <c r="G391" i="1"/>
  <c r="E389" i="1"/>
  <c r="F389" i="1"/>
  <c r="G389" i="1"/>
  <c r="E383" i="1"/>
  <c r="E382" i="1" s="1"/>
  <c r="F383" i="1"/>
  <c r="F382" i="1" s="1"/>
  <c r="G383" i="1"/>
  <c r="G382" i="1" s="1"/>
  <c r="E379" i="1"/>
  <c r="E378" i="1" s="1"/>
  <c r="F379" i="1"/>
  <c r="F378" i="1" s="1"/>
  <c r="G379" i="1"/>
  <c r="G378" i="1" s="1"/>
  <c r="E376" i="1"/>
  <c r="F376" i="1"/>
  <c r="G376" i="1"/>
  <c r="E373" i="1"/>
  <c r="F373" i="1"/>
  <c r="G373" i="1"/>
  <c r="E359" i="1"/>
  <c r="F359" i="1"/>
  <c r="G359" i="1"/>
  <c r="E350" i="1"/>
  <c r="F350" i="1"/>
  <c r="G350" i="1"/>
  <c r="E341" i="1"/>
  <c r="F341" i="1"/>
  <c r="G341" i="1"/>
  <c r="E333" i="1"/>
  <c r="F333" i="1"/>
  <c r="G333" i="1"/>
  <c r="G364" i="1"/>
  <c r="F364" i="1"/>
  <c r="E364" i="1"/>
  <c r="G357" i="1"/>
  <c r="F357" i="1"/>
  <c r="E357" i="1"/>
  <c r="G348" i="1"/>
  <c r="F348" i="1"/>
  <c r="E348" i="1"/>
  <c r="G339" i="1"/>
  <c r="F339" i="1"/>
  <c r="E339" i="1"/>
  <c r="G331" i="1"/>
  <c r="F331" i="1"/>
  <c r="E331" i="1"/>
  <c r="E324" i="1"/>
  <c r="F324" i="1"/>
  <c r="G324" i="1"/>
  <c r="G316" i="1"/>
  <c r="F316" i="1"/>
  <c r="E316" i="1"/>
  <c r="G308" i="1"/>
  <c r="F308" i="1"/>
  <c r="E308" i="1"/>
  <c r="G322" i="1"/>
  <c r="F322" i="1"/>
  <c r="E322" i="1"/>
  <c r="G314" i="1"/>
  <c r="F314" i="1"/>
  <c r="E314" i="1"/>
  <c r="G306" i="1"/>
  <c r="F306" i="1"/>
  <c r="E306" i="1"/>
  <c r="E291" i="1"/>
  <c r="F291" i="1"/>
  <c r="G291" i="1"/>
  <c r="E278" i="1"/>
  <c r="F278" i="1"/>
  <c r="G278" i="1"/>
  <c r="G301" i="1"/>
  <c r="F301" i="1"/>
  <c r="E301" i="1"/>
  <c r="G299" i="1"/>
  <c r="F299" i="1"/>
  <c r="E299" i="1"/>
  <c r="G289" i="1"/>
  <c r="F289" i="1"/>
  <c r="E289" i="1"/>
  <c r="G276" i="1"/>
  <c r="F276" i="1"/>
  <c r="E276" i="1"/>
  <c r="E270" i="1"/>
  <c r="F270" i="1"/>
  <c r="G270" i="1"/>
  <c r="G260" i="1"/>
  <c r="F260" i="1"/>
  <c r="E260" i="1"/>
  <c r="G268" i="1"/>
  <c r="F268" i="1"/>
  <c r="E268" i="1"/>
  <c r="G258" i="1"/>
  <c r="F258" i="1"/>
  <c r="E258" i="1"/>
  <c r="E249" i="1"/>
  <c r="F249" i="1"/>
  <c r="G249" i="1"/>
  <c r="G247" i="1"/>
  <c r="F247" i="1"/>
  <c r="E247" i="1"/>
  <c r="G238" i="1"/>
  <c r="F238" i="1"/>
  <c r="E238" i="1"/>
  <c r="G236" i="1"/>
  <c r="F236" i="1"/>
  <c r="E236" i="1"/>
  <c r="G227" i="1"/>
  <c r="F227" i="1"/>
  <c r="E227" i="1"/>
  <c r="G225" i="1"/>
  <c r="F225" i="1"/>
  <c r="E225" i="1"/>
  <c r="G217" i="1"/>
  <c r="F217" i="1"/>
  <c r="E217" i="1"/>
  <c r="G215" i="1"/>
  <c r="F215" i="1"/>
  <c r="E215" i="1"/>
  <c r="E207" i="1"/>
  <c r="F207" i="1"/>
  <c r="G207" i="1"/>
  <c r="G205" i="1"/>
  <c r="F205" i="1"/>
  <c r="E205" i="1"/>
  <c r="G430" i="1" l="1"/>
  <c r="E430" i="1"/>
  <c r="F430" i="1"/>
  <c r="F275" i="1"/>
  <c r="F463" i="1"/>
  <c r="E449" i="1"/>
  <c r="F442" i="1"/>
  <c r="G449" i="1"/>
  <c r="E456" i="1"/>
  <c r="G470" i="1"/>
  <c r="G275" i="1"/>
  <c r="G442" i="1"/>
  <c r="G456" i="1"/>
  <c r="D456" i="1" s="1"/>
  <c r="F456" i="1"/>
  <c r="G463" i="1"/>
  <c r="F288" i="1"/>
  <c r="E246" i="1"/>
  <c r="E224" i="1"/>
  <c r="G388" i="1"/>
  <c r="F224" i="1"/>
  <c r="F246" i="1"/>
  <c r="F372" i="1"/>
  <c r="G224" i="1"/>
  <c r="G246" i="1"/>
  <c r="E275" i="1"/>
  <c r="G397" i="1"/>
  <c r="F470" i="1"/>
  <c r="F477" i="1"/>
  <c r="D500" i="1"/>
  <c r="G372" i="1"/>
  <c r="G423" i="1"/>
  <c r="E470" i="1"/>
  <c r="G477" i="1"/>
  <c r="E463" i="1"/>
  <c r="F411" i="1"/>
  <c r="E423" i="1"/>
  <c r="E321" i="1"/>
  <c r="E372" i="1"/>
  <c r="F388" i="1"/>
  <c r="E388" i="1"/>
  <c r="E397" i="1"/>
  <c r="E477" i="1"/>
  <c r="E411" i="1"/>
  <c r="F423" i="1"/>
  <c r="G257" i="1"/>
  <c r="G321" i="1"/>
  <c r="F204" i="1"/>
  <c r="F305" i="1"/>
  <c r="G313" i="1"/>
  <c r="F397" i="1"/>
  <c r="G411" i="1"/>
  <c r="E442" i="1"/>
  <c r="F449" i="1"/>
  <c r="G204" i="1"/>
  <c r="D418" i="1"/>
  <c r="E204" i="1"/>
  <c r="G288" i="1"/>
  <c r="E257" i="1"/>
  <c r="E288" i="1"/>
  <c r="F321" i="1"/>
  <c r="E214" i="1"/>
  <c r="G235" i="1"/>
  <c r="G267" i="1"/>
  <c r="G298" i="1"/>
  <c r="G305" i="1"/>
  <c r="F214" i="1"/>
  <c r="G214" i="1"/>
  <c r="E235" i="1"/>
  <c r="F235" i="1"/>
  <c r="E267" i="1"/>
  <c r="F257" i="1"/>
  <c r="F267" i="1"/>
  <c r="E298" i="1"/>
  <c r="F298" i="1"/>
  <c r="F313" i="1"/>
  <c r="E313" i="1"/>
  <c r="E305" i="1"/>
  <c r="E199" i="1"/>
  <c r="F199" i="1"/>
  <c r="G199" i="1"/>
  <c r="G197" i="1"/>
  <c r="F197" i="1"/>
  <c r="E197" i="1"/>
  <c r="E190" i="1"/>
  <c r="F190" i="1"/>
  <c r="G190" i="1"/>
  <c r="G188" i="1"/>
  <c r="F188" i="1"/>
  <c r="E188" i="1"/>
  <c r="E183" i="1"/>
  <c r="F183" i="1"/>
  <c r="G183" i="1"/>
  <c r="G180" i="1"/>
  <c r="F180" i="1"/>
  <c r="E180" i="1"/>
  <c r="G177" i="1"/>
  <c r="F177" i="1"/>
  <c r="E177" i="1"/>
  <c r="G175" i="1"/>
  <c r="F175" i="1"/>
  <c r="E175" i="1"/>
  <c r="G172" i="1"/>
  <c r="F172" i="1"/>
  <c r="E172" i="1"/>
  <c r="G169" i="1"/>
  <c r="F169" i="1"/>
  <c r="E169" i="1"/>
  <c r="G165" i="1"/>
  <c r="F165" i="1"/>
  <c r="E165" i="1"/>
  <c r="G162" i="1"/>
  <c r="F162" i="1"/>
  <c r="E162" i="1"/>
  <c r="G159" i="1"/>
  <c r="F159" i="1"/>
  <c r="E159" i="1"/>
  <c r="G157" i="1"/>
  <c r="F157" i="1"/>
  <c r="E157" i="1"/>
  <c r="G152" i="1"/>
  <c r="F152" i="1"/>
  <c r="E152" i="1"/>
  <c r="G149" i="1"/>
  <c r="F149" i="1"/>
  <c r="E149" i="1"/>
  <c r="G147" i="1"/>
  <c r="F147" i="1"/>
  <c r="E147" i="1"/>
  <c r="G144" i="1"/>
  <c r="F144" i="1"/>
  <c r="E144" i="1"/>
  <c r="G141" i="1"/>
  <c r="F141" i="1"/>
  <c r="E141" i="1"/>
  <c r="G139" i="1"/>
  <c r="F139" i="1"/>
  <c r="E139" i="1"/>
  <c r="G136" i="1"/>
  <c r="F136" i="1"/>
  <c r="E136" i="1"/>
  <c r="G133" i="1"/>
  <c r="F133" i="1"/>
  <c r="E133" i="1"/>
  <c r="G129" i="1"/>
  <c r="F129" i="1"/>
  <c r="E129" i="1"/>
  <c r="G126" i="1"/>
  <c r="F126" i="1"/>
  <c r="E126" i="1"/>
  <c r="G123" i="1"/>
  <c r="F123" i="1"/>
  <c r="E123" i="1"/>
  <c r="G121" i="1"/>
  <c r="F121" i="1"/>
  <c r="E121" i="1"/>
  <c r="G118" i="1"/>
  <c r="F118" i="1"/>
  <c r="E118" i="1"/>
  <c r="G115" i="1"/>
  <c r="F115" i="1"/>
  <c r="E115" i="1"/>
  <c r="G111" i="1"/>
  <c r="F111" i="1"/>
  <c r="E111" i="1"/>
  <c r="G108" i="1"/>
  <c r="F108" i="1"/>
  <c r="E108" i="1"/>
  <c r="G105" i="1"/>
  <c r="F105" i="1"/>
  <c r="E105" i="1"/>
  <c r="G101" i="1"/>
  <c r="F101" i="1"/>
  <c r="E101" i="1"/>
  <c r="G98" i="1"/>
  <c r="F98" i="1"/>
  <c r="E98" i="1"/>
  <c r="G95" i="1"/>
  <c r="F95" i="1"/>
  <c r="E95" i="1"/>
  <c r="G93" i="1"/>
  <c r="F93" i="1"/>
  <c r="E93" i="1"/>
  <c r="G90" i="1"/>
  <c r="F90" i="1"/>
  <c r="E90" i="1"/>
  <c r="G87" i="1"/>
  <c r="F87" i="1"/>
  <c r="E87" i="1"/>
  <c r="G83" i="1"/>
  <c r="F83" i="1"/>
  <c r="E83" i="1"/>
  <c r="E80" i="1"/>
  <c r="F80" i="1"/>
  <c r="G80" i="1"/>
  <c r="F73" i="1"/>
  <c r="F77" i="1"/>
  <c r="G77" i="1"/>
  <c r="E77" i="1"/>
  <c r="G73" i="1"/>
  <c r="E73" i="1"/>
  <c r="D21" i="1"/>
  <c r="E66" i="1"/>
  <c r="F66" i="1"/>
  <c r="G66" i="1"/>
  <c r="E61" i="1"/>
  <c r="F61" i="1"/>
  <c r="G61" i="1"/>
  <c r="G14" i="1"/>
  <c r="E54" i="1"/>
  <c r="F54" i="1"/>
  <c r="G54" i="1"/>
  <c r="G47" i="1"/>
  <c r="F47" i="1"/>
  <c r="E47" i="1"/>
  <c r="E40" i="1"/>
  <c r="F40" i="1"/>
  <c r="G40" i="1"/>
  <c r="E32" i="1"/>
  <c r="F32" i="1"/>
  <c r="G32" i="1"/>
  <c r="E25" i="1"/>
  <c r="F25" i="1"/>
  <c r="G25" i="1"/>
  <c r="E17" i="1"/>
  <c r="F17" i="1"/>
  <c r="G17" i="1"/>
  <c r="E14" i="1"/>
  <c r="F14" i="1"/>
  <c r="G559" i="1"/>
  <c r="E559" i="1"/>
  <c r="G558" i="1"/>
  <c r="G557" i="1"/>
  <c r="E556" i="1"/>
  <c r="D556" i="1" s="1"/>
  <c r="G555" i="1"/>
  <c r="F555" i="1"/>
  <c r="F554" i="1" s="1"/>
  <c r="E555" i="1"/>
  <c r="G553" i="1"/>
  <c r="E553" i="1"/>
  <c r="G550" i="1"/>
  <c r="F550" i="1"/>
  <c r="F549" i="1" s="1"/>
  <c r="E550" i="1"/>
  <c r="E548" i="1"/>
  <c r="D548" i="1" s="1"/>
  <c r="E547" i="1"/>
  <c r="D547" i="1" s="1"/>
  <c r="E546" i="1"/>
  <c r="F545" i="1"/>
  <c r="E545" i="1"/>
  <c r="F544" i="1"/>
  <c r="E544" i="1"/>
  <c r="D544" i="1" s="1"/>
  <c r="F543" i="1"/>
  <c r="E543" i="1"/>
  <c r="D543" i="1" s="1"/>
  <c r="G542" i="1"/>
  <c r="F541" i="1"/>
  <c r="E541" i="1"/>
  <c r="D541" i="1" s="1"/>
  <c r="F540" i="1"/>
  <c r="E540" i="1"/>
  <c r="F537" i="1"/>
  <c r="E537" i="1"/>
  <c r="D537" i="1" s="1"/>
  <c r="F536" i="1"/>
  <c r="E536" i="1"/>
  <c r="G535" i="1"/>
  <c r="F535" i="1"/>
  <c r="E535" i="1"/>
  <c r="E533" i="1"/>
  <c r="D533" i="1" s="1"/>
  <c r="D532" i="1"/>
  <c r="G531" i="1"/>
  <c r="D531" i="1" s="1"/>
  <c r="G529" i="1"/>
  <c r="E529" i="1"/>
  <c r="F528" i="1"/>
  <c r="E528" i="1"/>
  <c r="G527" i="1"/>
  <c r="D527" i="1" s="1"/>
  <c r="G525" i="1"/>
  <c r="E525" i="1"/>
  <c r="G523" i="1"/>
  <c r="D523" i="1" s="1"/>
  <c r="F519" i="1"/>
  <c r="E519" i="1"/>
  <c r="D519" i="1" s="1"/>
  <c r="G516" i="1"/>
  <c r="F516" i="1"/>
  <c r="E516" i="1"/>
  <c r="F513" i="1"/>
  <c r="E513" i="1"/>
  <c r="G512" i="1"/>
  <c r="D510" i="1"/>
  <c r="F509" i="1"/>
  <c r="E509" i="1"/>
  <c r="D508" i="1"/>
  <c r="F506" i="1"/>
  <c r="E506" i="1"/>
  <c r="G505" i="1"/>
  <c r="F505" i="1"/>
  <c r="E505" i="1"/>
  <c r="E503" i="1"/>
  <c r="D503" i="1" s="1"/>
  <c r="G502" i="1"/>
  <c r="F502" i="1"/>
  <c r="E502" i="1"/>
  <c r="G501" i="1"/>
  <c r="D499" i="1"/>
  <c r="F498" i="1"/>
  <c r="E498" i="1"/>
  <c r="D498" i="1" s="1"/>
  <c r="G497" i="1"/>
  <c r="E497" i="1"/>
  <c r="D494" i="1"/>
  <c r="D493" i="1"/>
  <c r="D492" i="1"/>
  <c r="D491" i="1"/>
  <c r="D490" i="1"/>
  <c r="D487" i="1"/>
  <c r="D486" i="1"/>
  <c r="D483" i="1"/>
  <c r="D482" i="1"/>
  <c r="D481" i="1"/>
  <c r="D479" i="1"/>
  <c r="D478" i="1" s="1"/>
  <c r="D476" i="1"/>
  <c r="D475" i="1"/>
  <c r="D474" i="1"/>
  <c r="D472" i="1"/>
  <c r="D471" i="1" s="1"/>
  <c r="D469" i="1"/>
  <c r="D468" i="1"/>
  <c r="D467" i="1"/>
  <c r="D465" i="1"/>
  <c r="D464" i="1" s="1"/>
  <c r="D462" i="1"/>
  <c r="D461" i="1"/>
  <c r="D460" i="1"/>
  <c r="D458" i="1"/>
  <c r="D457" i="1" s="1"/>
  <c r="D455" i="1"/>
  <c r="D454" i="1"/>
  <c r="D453" i="1"/>
  <c r="D451" i="1"/>
  <c r="D450" i="1" s="1"/>
  <c r="D448" i="1"/>
  <c r="D447" i="1"/>
  <c r="D446" i="1"/>
  <c r="D444" i="1"/>
  <c r="D443" i="1" s="1"/>
  <c r="D441" i="1"/>
  <c r="D440" i="1"/>
  <c r="D439" i="1"/>
  <c r="D436" i="1"/>
  <c r="D435" i="1"/>
  <c r="D434" i="1"/>
  <c r="D432" i="1"/>
  <c r="D431" i="1" s="1"/>
  <c r="D429" i="1"/>
  <c r="D428" i="1"/>
  <c r="D427" i="1"/>
  <c r="D425" i="1"/>
  <c r="D424" i="1" s="1"/>
  <c r="D422" i="1"/>
  <c r="D421" i="1"/>
  <c r="D420" i="1"/>
  <c r="D417" i="1"/>
  <c r="D416" i="1"/>
  <c r="D415" i="1"/>
  <c r="D413" i="1"/>
  <c r="D412" i="1" s="1"/>
  <c r="D410" i="1"/>
  <c r="D409" i="1"/>
  <c r="D408" i="1"/>
  <c r="D405" i="1"/>
  <c r="D404" i="1"/>
  <c r="D403" i="1"/>
  <c r="D401" i="1"/>
  <c r="D400" i="1"/>
  <c r="D399" i="1"/>
  <c r="D396" i="1"/>
  <c r="D395" i="1"/>
  <c r="D393" i="1"/>
  <c r="D392" i="1"/>
  <c r="D390" i="1"/>
  <c r="D389" i="1" s="1"/>
  <c r="D387" i="1"/>
  <c r="D386" i="1"/>
  <c r="D385" i="1"/>
  <c r="D384" i="1"/>
  <c r="D382" i="1"/>
  <c r="D381" i="1"/>
  <c r="D380" i="1"/>
  <c r="D378" i="1"/>
  <c r="D377" i="1"/>
  <c r="D376" i="1" s="1"/>
  <c r="D375" i="1"/>
  <c r="D374" i="1"/>
  <c r="G363" i="1"/>
  <c r="F363" i="1"/>
  <c r="F356" i="1" s="1"/>
  <c r="F347" i="1" s="1"/>
  <c r="E363" i="1"/>
  <c r="E356" i="1" s="1"/>
  <c r="D371" i="1"/>
  <c r="D370" i="1"/>
  <c r="D369" i="1"/>
  <c r="D365" i="1"/>
  <c r="D364" i="1" s="1"/>
  <c r="D362" i="1"/>
  <c r="D361" i="1"/>
  <c r="D358" i="1"/>
  <c r="D357" i="1" s="1"/>
  <c r="D355" i="1"/>
  <c r="D354" i="1"/>
  <c r="D353" i="1"/>
  <c r="D351" i="1"/>
  <c r="D349" i="1"/>
  <c r="D348" i="1" s="1"/>
  <c r="D346" i="1"/>
  <c r="D345" i="1"/>
  <c r="D344" i="1"/>
  <c r="D342" i="1"/>
  <c r="D340" i="1"/>
  <c r="D339" i="1" s="1"/>
  <c r="D337" i="1"/>
  <c r="D336" i="1"/>
  <c r="D335" i="1"/>
  <c r="D334" i="1"/>
  <c r="D332" i="1"/>
  <c r="D331" i="1" s="1"/>
  <c r="D329" i="1"/>
  <c r="D328" i="1"/>
  <c r="D327" i="1"/>
  <c r="D325" i="1"/>
  <c r="D323" i="1"/>
  <c r="D322" i="1" s="1"/>
  <c r="D320" i="1"/>
  <c r="D319" i="1"/>
  <c r="D318" i="1"/>
  <c r="D317" i="1"/>
  <c r="D315" i="1"/>
  <c r="D314" i="1" s="1"/>
  <c r="D312" i="1"/>
  <c r="D311" i="1"/>
  <c r="D310" i="1"/>
  <c r="D309" i="1"/>
  <c r="D307" i="1"/>
  <c r="D306" i="1" s="1"/>
  <c r="D304" i="1"/>
  <c r="D303" i="1"/>
  <c r="D302" i="1"/>
  <c r="D300" i="1"/>
  <c r="D299" i="1" s="1"/>
  <c r="D297" i="1"/>
  <c r="D296" i="1"/>
  <c r="D295" i="1"/>
  <c r="D293" i="1"/>
  <c r="D292" i="1"/>
  <c r="D290" i="1"/>
  <c r="D289" i="1" s="1"/>
  <c r="D285" i="1"/>
  <c r="D284" i="1"/>
  <c r="D283" i="1"/>
  <c r="D280" i="1"/>
  <c r="D279" i="1"/>
  <c r="D277" i="1"/>
  <c r="D276" i="1" s="1"/>
  <c r="D274" i="1"/>
  <c r="D273" i="1"/>
  <c r="D272" i="1"/>
  <c r="D269" i="1"/>
  <c r="D268" i="1" s="1"/>
  <c r="D266" i="1"/>
  <c r="D265" i="1"/>
  <c r="D264" i="1"/>
  <c r="D262" i="1"/>
  <c r="D261" i="1"/>
  <c r="D259" i="1"/>
  <c r="D258" i="1" s="1"/>
  <c r="D254" i="1"/>
  <c r="D253" i="1"/>
  <c r="D252" i="1"/>
  <c r="D251" i="1"/>
  <c r="D250" i="1"/>
  <c r="D248" i="1"/>
  <c r="D247" i="1" s="1"/>
  <c r="D245" i="1"/>
  <c r="D244" i="1"/>
  <c r="D243" i="1"/>
  <c r="D242" i="1"/>
  <c r="D240" i="1"/>
  <c r="D239" i="1"/>
  <c r="D237" i="1"/>
  <c r="D236" i="1" s="1"/>
  <c r="D232" i="1"/>
  <c r="D231" i="1"/>
  <c r="D230" i="1"/>
  <c r="D229" i="1"/>
  <c r="D228" i="1"/>
  <c r="D226" i="1"/>
  <c r="D225" i="1" s="1"/>
  <c r="D223" i="1"/>
  <c r="D222" i="1"/>
  <c r="D221" i="1"/>
  <c r="D220" i="1"/>
  <c r="D219" i="1"/>
  <c r="D218" i="1"/>
  <c r="D216" i="1"/>
  <c r="D215" i="1" s="1"/>
  <c r="D213" i="1"/>
  <c r="D212" i="1"/>
  <c r="D211" i="1"/>
  <c r="D210" i="1"/>
  <c r="D209" i="1"/>
  <c r="D208" i="1"/>
  <c r="D206" i="1"/>
  <c r="D205" i="1" s="1"/>
  <c r="D203" i="1"/>
  <c r="D202" i="1"/>
  <c r="D201" i="1"/>
  <c r="D200" i="1"/>
  <c r="D198" i="1"/>
  <c r="D197" i="1" s="1"/>
  <c r="D195" i="1"/>
  <c r="D194" i="1"/>
  <c r="D193" i="1"/>
  <c r="D192" i="1"/>
  <c r="D191" i="1"/>
  <c r="D189" i="1"/>
  <c r="D188" i="1" s="1"/>
  <c r="D186" i="1"/>
  <c r="D184" i="1"/>
  <c r="G182" i="1"/>
  <c r="F182" i="1"/>
  <c r="E182" i="1"/>
  <c r="D181" i="1"/>
  <c r="D180" i="1" s="1"/>
  <c r="D179" i="1"/>
  <c r="D178" i="1"/>
  <c r="D176" i="1"/>
  <c r="D175" i="1" s="1"/>
  <c r="D173" i="1"/>
  <c r="D172" i="1" s="1"/>
  <c r="D171" i="1"/>
  <c r="D170" i="1"/>
  <c r="D166" i="1"/>
  <c r="D165" i="1" s="1"/>
  <c r="D163" i="1"/>
  <c r="D162" i="1" s="1"/>
  <c r="D161" i="1"/>
  <c r="D160" i="1"/>
  <c r="D158" i="1"/>
  <c r="D157" i="1" s="1"/>
  <c r="D153" i="1"/>
  <c r="D152" i="1" s="1"/>
  <c r="D151" i="1"/>
  <c r="D150" i="1"/>
  <c r="D148" i="1"/>
  <c r="D147" i="1" s="1"/>
  <c r="D145" i="1"/>
  <c r="D144" i="1" s="1"/>
  <c r="D143" i="1"/>
  <c r="D142" i="1"/>
  <c r="D140" i="1"/>
  <c r="D139" i="1" s="1"/>
  <c r="D137" i="1"/>
  <c r="D136" i="1" s="1"/>
  <c r="D135" i="1"/>
  <c r="D134" i="1"/>
  <c r="D130" i="1"/>
  <c r="D129" i="1" s="1"/>
  <c r="D127" i="1"/>
  <c r="D126" i="1" s="1"/>
  <c r="D125" i="1"/>
  <c r="D124" i="1"/>
  <c r="D122" i="1"/>
  <c r="D121" i="1" s="1"/>
  <c r="D119" i="1"/>
  <c r="D118" i="1" s="1"/>
  <c r="D117" i="1"/>
  <c r="D116" i="1"/>
  <c r="D112" i="1"/>
  <c r="D111" i="1" s="1"/>
  <c r="D109" i="1"/>
  <c r="D108" i="1" s="1"/>
  <c r="D107" i="1"/>
  <c r="D106" i="1"/>
  <c r="D102" i="1"/>
  <c r="D101" i="1" s="1"/>
  <c r="D99" i="1"/>
  <c r="D98" i="1" s="1"/>
  <c r="D97" i="1"/>
  <c r="D96" i="1"/>
  <c r="D94" i="1"/>
  <c r="D93" i="1" s="1"/>
  <c r="D91" i="1"/>
  <c r="D90" i="1" s="1"/>
  <c r="D89" i="1"/>
  <c r="D88" i="1"/>
  <c r="D84" i="1"/>
  <c r="D83" i="1" s="1"/>
  <c r="D81" i="1"/>
  <c r="D80" i="1" s="1"/>
  <c r="D79" i="1"/>
  <c r="D78" i="1"/>
  <c r="D74" i="1"/>
  <c r="D73" i="1" s="1"/>
  <c r="D71" i="1"/>
  <c r="D70" i="1"/>
  <c r="D69" i="1"/>
  <c r="D68" i="1"/>
  <c r="D67" i="1"/>
  <c r="D65" i="1"/>
  <c r="D64" i="1"/>
  <c r="D62" i="1"/>
  <c r="D60" i="1"/>
  <c r="D59" i="1"/>
  <c r="D58" i="1"/>
  <c r="D57" i="1"/>
  <c r="D56" i="1"/>
  <c r="D55" i="1"/>
  <c r="D53" i="1"/>
  <c r="D52" i="1"/>
  <c r="D50" i="1"/>
  <c r="D49" i="1"/>
  <c r="D48" i="1"/>
  <c r="D46" i="1"/>
  <c r="D45" i="1"/>
  <c r="D43" i="1"/>
  <c r="D42" i="1"/>
  <c r="D41" i="1"/>
  <c r="D39" i="1"/>
  <c r="D38" i="1"/>
  <c r="D33" i="1"/>
  <c r="D31" i="1"/>
  <c r="D30" i="1"/>
  <c r="D29" i="1"/>
  <c r="D28" i="1"/>
  <c r="D27" i="1"/>
  <c r="D26" i="1"/>
  <c r="D24" i="1"/>
  <c r="D23" i="1"/>
  <c r="D22" i="1"/>
  <c r="D20" i="1"/>
  <c r="D19" i="1"/>
  <c r="D18" i="1"/>
  <c r="D15" i="1"/>
  <c r="D14" i="1" s="1"/>
  <c r="G13" i="1"/>
  <c r="F13" i="1"/>
  <c r="E13" i="1"/>
  <c r="D536" i="1" l="1"/>
  <c r="D557" i="1"/>
  <c r="D470" i="1"/>
  <c r="F146" i="1"/>
  <c r="D545" i="1"/>
  <c r="D366" i="1"/>
  <c r="G82" i="1"/>
  <c r="E82" i="1"/>
  <c r="F82" i="1"/>
  <c r="D512" i="1"/>
  <c r="G100" i="1"/>
  <c r="G146" i="1"/>
  <c r="D388" i="1"/>
  <c r="F100" i="1"/>
  <c r="E100" i="1"/>
  <c r="D463" i="1"/>
  <c r="E146" i="1"/>
  <c r="D539" i="1"/>
  <c r="D423" i="1"/>
  <c r="D509" i="1"/>
  <c r="D550" i="1"/>
  <c r="D321" i="1"/>
  <c r="D257" i="1"/>
  <c r="D466" i="1"/>
  <c r="D473" i="1"/>
  <c r="D514" i="1"/>
  <c r="G72" i="1"/>
  <c r="F72" i="1"/>
  <c r="F110" i="1"/>
  <c r="E196" i="1"/>
  <c r="G196" i="1"/>
  <c r="D288" i="1"/>
  <c r="D204" i="1"/>
  <c r="D430" i="1"/>
  <c r="D372" i="1"/>
  <c r="G110" i="1"/>
  <c r="E128" i="1"/>
  <c r="E164" i="1"/>
  <c r="F128" i="1"/>
  <c r="F164" i="1"/>
  <c r="F534" i="1"/>
  <c r="E72" i="1"/>
  <c r="G92" i="1"/>
  <c r="E110" i="1"/>
  <c r="G128" i="1"/>
  <c r="E156" i="1"/>
  <c r="G164" i="1"/>
  <c r="F174" i="1"/>
  <c r="F187" i="1"/>
  <c r="E187" i="1"/>
  <c r="D313" i="1"/>
  <c r="D459" i="1"/>
  <c r="D489" i="1"/>
  <c r="D480" i="1"/>
  <c r="D407" i="1"/>
  <c r="D414" i="1"/>
  <c r="D419" i="1"/>
  <c r="D477" i="1"/>
  <c r="D497" i="1"/>
  <c r="G174" i="1"/>
  <c r="D305" i="1"/>
  <c r="D214" i="1"/>
  <c r="D438" i="1"/>
  <c r="D445" i="1"/>
  <c r="D513" i="1"/>
  <c r="F542" i="1"/>
  <c r="F120" i="1"/>
  <c r="F156" i="1"/>
  <c r="G156" i="1"/>
  <c r="G187" i="1"/>
  <c r="D452" i="1"/>
  <c r="D501" i="1"/>
  <c r="D235" i="1"/>
  <c r="D449" i="1"/>
  <c r="D426" i="1"/>
  <c r="D433" i="1"/>
  <c r="D398" i="1"/>
  <c r="D383" i="1"/>
  <c r="D391" i="1"/>
  <c r="D402" i="1"/>
  <c r="D373" i="1"/>
  <c r="D379" i="1"/>
  <c r="D341" i="1"/>
  <c r="D350" i="1"/>
  <c r="D359" i="1"/>
  <c r="D442" i="1"/>
  <c r="E92" i="1"/>
  <c r="E174" i="1"/>
  <c r="F196" i="1"/>
  <c r="D298" i="1"/>
  <c r="D406" i="1"/>
  <c r="D505" i="1"/>
  <c r="F526" i="1"/>
  <c r="D559" i="1"/>
  <c r="E120" i="1"/>
  <c r="G138" i="1"/>
  <c r="D267" i="1"/>
  <c r="F338" i="1"/>
  <c r="F330" i="1" s="1"/>
  <c r="F92" i="1"/>
  <c r="G120" i="1"/>
  <c r="E138" i="1"/>
  <c r="F138" i="1"/>
  <c r="D363" i="1"/>
  <c r="G356" i="1"/>
  <c r="G347" i="1" s="1"/>
  <c r="G549" i="1"/>
  <c r="E549" i="1"/>
  <c r="D182" i="1"/>
  <c r="D437" i="1"/>
  <c r="E515" i="1"/>
  <c r="G526" i="1"/>
  <c r="D13" i="1"/>
  <c r="D333" i="1"/>
  <c r="D397" i="1"/>
  <c r="D516" i="1"/>
  <c r="D535" i="1"/>
  <c r="E542" i="1"/>
  <c r="D542" i="1" s="1"/>
  <c r="E554" i="1"/>
  <c r="F16" i="1"/>
  <c r="E347" i="1"/>
  <c r="G330" i="1"/>
  <c r="D316" i="1"/>
  <c r="D324" i="1"/>
  <c r="D308" i="1"/>
  <c r="D278" i="1"/>
  <c r="D275" i="1" s="1"/>
  <c r="D301" i="1"/>
  <c r="D291" i="1"/>
  <c r="D260" i="1"/>
  <c r="D270" i="1"/>
  <c r="D249" i="1"/>
  <c r="D246" i="1" s="1"/>
  <c r="D238" i="1"/>
  <c r="D227" i="1"/>
  <c r="D224" i="1" s="1"/>
  <c r="D217" i="1"/>
  <c r="D199" i="1"/>
  <c r="D207" i="1"/>
  <c r="D183" i="1"/>
  <c r="D190" i="1"/>
  <c r="D177" i="1"/>
  <c r="D169" i="1"/>
  <c r="D159" i="1"/>
  <c r="D149" i="1"/>
  <c r="D141" i="1"/>
  <c r="D133" i="1"/>
  <c r="D123" i="1"/>
  <c r="D115" i="1"/>
  <c r="D95" i="1"/>
  <c r="D105" i="1"/>
  <c r="D77" i="1"/>
  <c r="D87" i="1"/>
  <c r="D61" i="1"/>
  <c r="D66" i="1"/>
  <c r="E16" i="1"/>
  <c r="G16" i="1"/>
  <c r="E504" i="1"/>
  <c r="F504" i="1"/>
  <c r="D54" i="1"/>
  <c r="D47" i="1"/>
  <c r="D40" i="1"/>
  <c r="D32" i="1"/>
  <c r="D25" i="1"/>
  <c r="D17" i="1"/>
  <c r="D488" i="1"/>
  <c r="G515" i="1"/>
  <c r="D524" i="1"/>
  <c r="E526" i="1"/>
  <c r="D555" i="1"/>
  <c r="D558" i="1"/>
  <c r="G554" i="1"/>
  <c r="D411" i="1"/>
  <c r="E496" i="1"/>
  <c r="D506" i="1"/>
  <c r="D511" i="1"/>
  <c r="G534" i="1"/>
  <c r="E534" i="1"/>
  <c r="D553" i="1"/>
  <c r="D502" i="1"/>
  <c r="D525" i="1"/>
  <c r="F496" i="1"/>
  <c r="D507" i="1"/>
  <c r="D518" i="1"/>
  <c r="F515" i="1"/>
  <c r="D528" i="1"/>
  <c r="D529" i="1"/>
  <c r="D540" i="1"/>
  <c r="D546" i="1"/>
  <c r="G496" i="1"/>
  <c r="G504" i="1"/>
  <c r="D72" i="1" l="1"/>
  <c r="D156" i="1"/>
  <c r="D196" i="1"/>
  <c r="D146" i="1"/>
  <c r="D110" i="1"/>
  <c r="D92" i="1"/>
  <c r="D128" i="1"/>
  <c r="D174" i="1"/>
  <c r="D187" i="1"/>
  <c r="D100" i="1"/>
  <c r="D82" i="1"/>
  <c r="D526" i="1"/>
  <c r="D164" i="1"/>
  <c r="D138" i="1"/>
  <c r="D356" i="1"/>
  <c r="G338" i="1"/>
  <c r="E338" i="1"/>
  <c r="D120" i="1"/>
  <c r="F495" i="1"/>
  <c r="D515" i="1"/>
  <c r="D549" i="1"/>
  <c r="E330" i="1"/>
  <c r="D330" i="1" s="1"/>
  <c r="D347" i="1"/>
  <c r="D504" i="1"/>
  <c r="E495" i="1"/>
  <c r="D534" i="1"/>
  <c r="D16" i="1"/>
  <c r="D496" i="1"/>
  <c r="D554" i="1"/>
  <c r="G495" i="1"/>
  <c r="D338" i="1" l="1"/>
  <c r="D495" i="1"/>
</calcChain>
</file>

<file path=xl/sharedStrings.xml><?xml version="1.0" encoding="utf-8"?>
<sst xmlns="http://schemas.openxmlformats.org/spreadsheetml/2006/main" count="753" uniqueCount="169">
  <si>
    <t>PATVIRTINTA</t>
  </si>
  <si>
    <t>Panevėžio rajono savivaldybės tarybos</t>
  </si>
  <si>
    <t>3 priedas</t>
  </si>
  <si>
    <t>PANEVĖŽIO RAJONO SAVIVALDYBĖS 2021 METŲ ASIGNAVIMAI PAGAL PROGRAMAS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</si>
  <si>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</si>
  <si>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</si>
  <si>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</si>
  <si>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</si>
  <si>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</si>
  <si>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</si>
  <si>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</si>
  <si>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</si>
  <si>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</si>
  <si>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</si>
  <si>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</si>
  <si>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</si>
  <si>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</si>
  <si>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</si>
  <si>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</si>
  <si>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</si>
  <si>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</si>
  <si>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</si>
  <si>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Vyriausybės rezervo lėšos</t>
  </si>
  <si>
    <t>skolintos lėšos</t>
  </si>
  <si>
    <t>įstaigos pajamų lėšos</t>
  </si>
  <si>
    <t>02</t>
  </si>
  <si>
    <t xml:space="preserve">ES finansinės paramos lėšos (NVŠ) 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</si>
  <si>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</si>
  <si>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</si>
  <si>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</si>
  <si>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</si>
  <si>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</si>
  <si>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</si>
  <si>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</si>
  <si>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</si>
  <si>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</si>
  <si>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</si>
  <si>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</si>
  <si>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</si>
  <si>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</si>
  <si>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</si>
  <si>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</si>
  <si>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</si>
  <si>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</si>
  <si>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</si>
  <si>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</si>
  <si>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</si>
  <si>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</si>
  <si>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</si>
  <si>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</si>
  <si>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</si>
  <si>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</si>
  <si>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</si>
  <si>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</si>
  <si>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</si>
  <si>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</si>
  <si>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</si>
  <si>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</si>
  <si>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</si>
  <si>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</si>
  <si>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</si>
  <si>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</si>
  <si>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</si>
  <si>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</si>
  <si>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</si>
  <si>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</si>
  <si>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</si>
  <si>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</si>
  <si>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valstybės biudžeto lėšos, skirtos COVID-19 padariniams likviduoti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</si>
  <si>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</si>
  <si>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</si>
  <si>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</si>
  <si>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</si>
  <si>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</si>
  <si>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</si>
  <si>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</si>
  <si>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</si>
  <si>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</si>
  <si>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</si>
  <si>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</si>
  <si>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</si>
  <si>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</si>
  <si>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</si>
  <si>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</si>
  <si>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</si>
  <si>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Miežiškių pagrindinė mokykla, iš viso</t>
  </si>
  <si>
    <t>25.</t>
  </si>
  <si>
    <t>Paliūniškio pagrindinė mokykla, iš viso</t>
  </si>
  <si>
    <t>26.</t>
  </si>
  <si>
    <t>Upytės Antano Belazaro pagrindinė mokykla, iš viso</t>
  </si>
  <si>
    <t>27.</t>
  </si>
  <si>
    <t>Vadoklių pagrindinė mokykla, iš viso</t>
  </si>
  <si>
    <t>28.</t>
  </si>
  <si>
    <t>Bernatonių mokykla-darželis, iš viso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</si>
  <si>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</si>
  <si>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</si>
  <si>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</si>
  <si>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</si>
  <si>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</si>
  <si>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</si>
  <si>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</si>
  <si>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</si>
  <si>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</si>
  <si>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</si>
  <si>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</si>
  <si>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</si>
  <si>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</si>
  <si>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</si>
  <si>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</si>
  <si>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</si>
  <si>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</si>
  <si>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</si>
  <si>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</si>
  <si>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</si>
  <si>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</si>
  <si>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</si>
  <si>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</si>
  <si>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</si>
  <si>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</si>
  <si>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</si>
  <si>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</si>
  <si>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</si>
  <si>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</si>
  <si>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</si>
  <si>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</si>
  <si>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</si>
  <si>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</si>
  <si>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</si>
  <si>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</si>
  <si>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</si>
  <si>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</si>
  <si>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</si>
  <si>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</si>
  <si>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</si>
  <si>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</si>
  <si>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</si>
  <si>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</si>
  <si>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</si>
  <si>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51.</t>
  </si>
  <si>
    <t>Vadoklių kultūros centras, iš viso</t>
  </si>
  <si>
    <t>52.</t>
  </si>
  <si>
    <t>Rajono socialinių paslaugų centras, iš viso</t>
  </si>
  <si>
    <t>53.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</si>
  <si>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</si>
  <si>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</si>
  <si>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</si>
  <si>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</si>
  <si>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 xml:space="preserve">ES finansinės paramos lėšos(NVŠ) 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</si>
  <si>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</si>
  <si>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</si>
  <si>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</si>
  <si>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</si>
  <si>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</si>
  <si>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</si>
  <si>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</si>
  <si>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</si>
  <si>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</si>
  <si>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</si>
  <si>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</si>
  <si>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Biudžeto pajamų mažėjimui kompensuoti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</si>
  <si>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</si>
  <si>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</si>
  <si>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</si>
  <si>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</si>
  <si>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</si>
  <si>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</si>
  <si>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</si>
  <si>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Viešųjų investicijų plėtros agentūros lėšos</t>
  </si>
  <si>
    <t>2021 m. gruodžio 27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</si>
</sst>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32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vertical="center"/>
    </xf>
    <xf numFmtId="1" fontId="7" fillId="2" borderId="2" xfId="1" applyNumberFormat="1" applyFont="1" applyFill="1" applyBorder="1" applyAlignment="1">
      <alignment vertical="center"/>
    </xf>
    <xf numFmtId="1" fontId="13" fillId="2" borderId="2" xfId="3" applyNumberFormat="1" applyFont="1" applyFill="1" applyBorder="1" applyAlignment="1" applyProtection="1">
      <alignment vertical="center"/>
    </xf>
    <xf numFmtId="164" fontId="13" fillId="2" borderId="2" xfId="3" applyNumberFormat="1" applyFont="1" applyFill="1" applyBorder="1" applyAlignment="1" applyProtection="1">
      <alignment vertical="center"/>
    </xf>
    <xf numFmtId="164" fontId="14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6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7" fillId="2" borderId="2" xfId="2" applyNumberFormat="1" applyFont="1" applyFill="1" applyBorder="1" applyAlignment="1" applyProtection="1">
      <alignment horizontal="right" vertical="center"/>
    </xf>
    <xf numFmtId="49" fontId="17" fillId="2" borderId="10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0" fillId="2" borderId="21" xfId="1" applyNumberFormat="1" applyFont="1" applyFill="1" applyBorder="1" applyAlignment="1">
      <alignment vertical="center"/>
    </xf>
    <xf numFmtId="49" fontId="17" fillId="2" borderId="9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 wrapText="1"/>
    </xf>
    <xf numFmtId="164" fontId="17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9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7" fillId="2" borderId="20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7" fillId="2" borderId="22" xfId="2" applyNumberFormat="1" applyFont="1" applyFill="1" applyBorder="1" applyAlignment="1" applyProtection="1">
      <alignment horizontal="center" vertical="center" wrapText="1"/>
    </xf>
    <xf numFmtId="49" fontId="17" fillId="2" borderId="17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7" fillId="2" borderId="20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7" fillId="2" borderId="21" xfId="2" applyNumberFormat="1" applyFont="1" applyFill="1" applyBorder="1" applyAlignment="1" applyProtection="1">
      <alignment horizontal="center" vertical="center" wrapText="1"/>
    </xf>
    <xf numFmtId="0" fontId="7" fillId="5" borderId="23" xfId="1" applyFont="1" applyFill="1" applyBorder="1" applyAlignment="1">
      <alignment vertical="center"/>
    </xf>
    <xf numFmtId="0" fontId="17" fillId="2" borderId="17" xfId="2" applyNumberFormat="1" applyFont="1" applyFill="1" applyBorder="1" applyAlignment="1" applyProtection="1">
      <alignment horizontal="center" vertical="center"/>
    </xf>
    <xf numFmtId="0" fontId="17" fillId="2" borderId="25" xfId="2" applyNumberFormat="1" applyFont="1" applyFill="1" applyBorder="1" applyAlignment="1" applyProtection="1">
      <alignment horizontal="center" vertical="center" wrapText="1"/>
    </xf>
    <xf numFmtId="0" fontId="7" fillId="5" borderId="9" xfId="1" applyFont="1" applyFill="1" applyBorder="1" applyAlignment="1">
      <alignment vertical="center"/>
    </xf>
    <xf numFmtId="0" fontId="9" fillId="2" borderId="20" xfId="2" applyNumberFormat="1" applyFont="1" applyFill="1" applyBorder="1" applyAlignment="1" applyProtection="1">
      <alignment horizontal="right" vertical="center" wrapText="1"/>
    </xf>
    <xf numFmtId="0" fontId="9" fillId="2" borderId="21" xfId="2" applyNumberFormat="1" applyFont="1" applyFill="1" applyBorder="1" applyAlignment="1" applyProtection="1">
      <alignment horizontal="right" vertical="center" wrapText="1"/>
    </xf>
    <xf numFmtId="0" fontId="17" fillId="2" borderId="34" xfId="2" applyNumberFormat="1" applyFont="1" applyFill="1" applyBorder="1" applyAlignment="1" applyProtection="1">
      <alignment horizontal="center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7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0" fontId="9" fillId="2" borderId="21" xfId="1" applyFont="1" applyFill="1" applyBorder="1" applyAlignment="1">
      <alignment horizontal="left" vertical="center"/>
    </xf>
    <xf numFmtId="0" fontId="9" fillId="2" borderId="20" xfId="1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vertical="center"/>
    </xf>
    <xf numFmtId="1" fontId="10" fillId="2" borderId="2" xfId="1" applyNumberFormat="1" applyFont="1" applyFill="1" applyBorder="1" applyAlignment="1">
      <alignment vertical="center"/>
    </xf>
    <xf numFmtId="0" fontId="9" fillId="2" borderId="6" xfId="1" applyFont="1" applyFill="1" applyBorder="1" applyAlignment="1">
      <alignment horizontal="left" vertical="center"/>
    </xf>
    <xf numFmtId="0" fontId="9" fillId="2" borderId="25" xfId="1" applyFont="1" applyFill="1" applyBorder="1" applyAlignment="1">
      <alignment horizontal="right" vertical="center"/>
    </xf>
    <xf numFmtId="0" fontId="9" fillId="2" borderId="26" xfId="1" applyFont="1" applyFill="1" applyBorder="1" applyAlignment="1">
      <alignment horizontal="right" vertical="center"/>
    </xf>
    <xf numFmtId="0" fontId="9" fillId="2" borderId="27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7" fillId="5" borderId="6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3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8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6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0" fillId="2" borderId="24" xfId="1" applyNumberFormat="1" applyFont="1" applyFill="1" applyBorder="1" applyAlignment="1">
      <alignment horizontal="center" vertical="center"/>
    </xf>
    <xf numFmtId="49" fontId="17" fillId="2" borderId="31" xfId="2" applyNumberFormat="1" applyFont="1" applyFill="1" applyBorder="1" applyAlignment="1" applyProtection="1">
      <alignment horizontal="center" vertical="center"/>
    </xf>
    <xf numFmtId="49" fontId="17" fillId="2" borderId="32" xfId="2" applyNumberFormat="1" applyFont="1" applyFill="1" applyBorder="1" applyAlignment="1" applyProtection="1">
      <alignment horizontal="center" vertical="center"/>
    </xf>
    <xf numFmtId="49" fontId="17" fillId="2" borderId="33" xfId="2" applyNumberFormat="1" applyFont="1" applyFill="1" applyBorder="1" applyAlignment="1" applyProtection="1">
      <alignment horizontal="center" vertical="center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29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7" fillId="2" borderId="28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4" fillId="2" borderId="16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1"/>
  <sheetViews>
    <sheetView tabSelected="1" topLeftCell="A49" workbookViewId="0">
      <selection activeCell="T19" sqref="T19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9.85546875" style="2" customWidth="1"/>
    <col min="5" max="5" width="9" style="2" customWidth="1"/>
    <col min="6" max="6" width="11" style="2" customWidth="1"/>
    <col min="7" max="7" width="8.5703125" style="2" customWidth="1"/>
    <col min="8" max="16384" width="8.7109375" style="2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168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3"/>
      <c r="E5" s="1"/>
      <c r="F5" s="1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15.75" x14ac:dyDescent="0.25">
      <c r="A7" s="123" t="s">
        <v>3</v>
      </c>
      <c r="B7" s="123"/>
      <c r="C7" s="123"/>
      <c r="D7" s="123"/>
      <c r="E7" s="123"/>
      <c r="F7" s="123"/>
      <c r="G7" s="123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24" t="s">
        <v>4</v>
      </c>
      <c r="G9" s="124"/>
    </row>
    <row r="10" spans="1:7" ht="12.75" customHeight="1" x14ac:dyDescent="0.25">
      <c r="A10" s="125" t="s">
        <v>5</v>
      </c>
      <c r="B10" s="127" t="s">
        <v>6</v>
      </c>
      <c r="C10" s="125" t="s">
        <v>7</v>
      </c>
      <c r="D10" s="127" t="s">
        <v>8</v>
      </c>
      <c r="E10" s="127" t="s">
        <v>9</v>
      </c>
      <c r="F10" s="127"/>
      <c r="G10" s="127"/>
    </row>
    <row r="11" spans="1:7" x14ac:dyDescent="0.25">
      <c r="A11" s="125"/>
      <c r="B11" s="127"/>
      <c r="C11" s="125"/>
      <c r="D11" s="127"/>
      <c r="E11" s="127" t="s">
        <v>10</v>
      </c>
      <c r="F11" s="127"/>
      <c r="G11" s="127" t="s">
        <v>11</v>
      </c>
    </row>
    <row r="12" spans="1:7" ht="25.5" x14ac:dyDescent="0.25">
      <c r="A12" s="126"/>
      <c r="B12" s="127"/>
      <c r="C12" s="125"/>
      <c r="D12" s="127"/>
      <c r="E12" s="4" t="s">
        <v>12</v>
      </c>
      <c r="F12" s="5" t="s">
        <v>13</v>
      </c>
      <c r="G12" s="127"/>
    </row>
    <row r="13" spans="1:7" s="60" customFormat="1" ht="18" customHeight="1" x14ac:dyDescent="0.25">
      <c r="A13" s="128" t="s">
        <v>14</v>
      </c>
      <c r="B13" s="30" t="s">
        <v>15</v>
      </c>
      <c r="C13" s="31"/>
      <c r="D13" s="32">
        <f t="shared" ref="D13:D112" si="0">SUM(G13+E13)</f>
        <v>109.10000000000001</v>
      </c>
      <c r="E13" s="32">
        <f>SUM(E15:E15)</f>
        <v>108.4</v>
      </c>
      <c r="F13" s="32">
        <f>SUM(F15:F15)</f>
        <v>103</v>
      </c>
      <c r="G13" s="32">
        <f>SUM(G15:G15)</f>
        <v>0.7</v>
      </c>
    </row>
    <row r="14" spans="1:7" s="60" customFormat="1" ht="15" customHeight="1" x14ac:dyDescent="0.25">
      <c r="A14" s="129"/>
      <c r="B14" s="24" t="s">
        <v>155</v>
      </c>
      <c r="C14" s="23" t="s">
        <v>17</v>
      </c>
      <c r="D14" s="22">
        <f>SUM(D15)</f>
        <v>109.10000000000001</v>
      </c>
      <c r="E14" s="22">
        <f>SUM(E15)</f>
        <v>108.4</v>
      </c>
      <c r="F14" s="22">
        <f>SUM(F15)</f>
        <v>103</v>
      </c>
      <c r="G14" s="22">
        <f>SUM(G15)</f>
        <v>0.7</v>
      </c>
    </row>
    <row r="15" spans="1:7" s="60" customFormat="1" ht="12.75" customHeight="1" x14ac:dyDescent="0.25">
      <c r="A15" s="130"/>
      <c r="B15" s="61" t="s">
        <v>16</v>
      </c>
      <c r="C15" s="53"/>
      <c r="D15" s="62">
        <f t="shared" si="0"/>
        <v>109.10000000000001</v>
      </c>
      <c r="E15" s="17">
        <v>108.4</v>
      </c>
      <c r="F15" s="17">
        <v>103</v>
      </c>
      <c r="G15" s="17">
        <v>0.7</v>
      </c>
    </row>
    <row r="16" spans="1:7" s="55" customFormat="1" ht="18" customHeight="1" x14ac:dyDescent="0.25">
      <c r="A16" s="102" t="s">
        <v>18</v>
      </c>
      <c r="B16" s="33" t="s">
        <v>19</v>
      </c>
      <c r="C16" s="34"/>
      <c r="D16" s="35">
        <f t="shared" si="0"/>
        <v>21402.2</v>
      </c>
      <c r="E16" s="35">
        <f>SUM(E66+E61+E54+E47+E40+E32+E25+E17)</f>
        <v>14285.5</v>
      </c>
      <c r="F16" s="35">
        <f>SUM(F66+F61+F54+F47+F40+F32+F25+F17)</f>
        <v>4945.7000000000007</v>
      </c>
      <c r="G16" s="35">
        <f>SUM(G66+G61+G54+G47+G40+G32+G25+G17)</f>
        <v>7116.7000000000007</v>
      </c>
    </row>
    <row r="17" spans="1:7" s="55" customFormat="1" ht="15" customHeight="1" x14ac:dyDescent="0.25">
      <c r="A17" s="101"/>
      <c r="B17" s="24" t="s">
        <v>155</v>
      </c>
      <c r="C17" s="23" t="s">
        <v>17</v>
      </c>
      <c r="D17" s="22">
        <f t="shared" ref="D17:F17" si="1">SUM(D18:D24)</f>
        <v>7456.5</v>
      </c>
      <c r="E17" s="22">
        <f t="shared" si="1"/>
        <v>6049.0999999999995</v>
      </c>
      <c r="F17" s="22">
        <f t="shared" si="1"/>
        <v>4353.1000000000004</v>
      </c>
      <c r="G17" s="22">
        <f>SUM(G18:G24)</f>
        <v>1407.4</v>
      </c>
    </row>
    <row r="18" spans="1:7" s="55" customFormat="1" ht="12.75" customHeight="1" x14ac:dyDescent="0.25">
      <c r="A18" s="100"/>
      <c r="B18" s="56" t="s">
        <v>20</v>
      </c>
      <c r="C18" s="25"/>
      <c r="D18" s="62">
        <f t="shared" si="0"/>
        <v>44.7</v>
      </c>
      <c r="E18" s="17">
        <v>35.6</v>
      </c>
      <c r="F18" s="17"/>
      <c r="G18" s="17">
        <v>9.1</v>
      </c>
    </row>
    <row r="19" spans="1:7" s="55" customFormat="1" ht="12.75" customHeight="1" x14ac:dyDescent="0.25">
      <c r="A19" s="100"/>
      <c r="B19" s="57" t="s">
        <v>21</v>
      </c>
      <c r="C19" s="26"/>
      <c r="D19" s="62">
        <f t="shared" si="0"/>
        <v>1600.6</v>
      </c>
      <c r="E19" s="17">
        <v>1600.6</v>
      </c>
      <c r="F19" s="17">
        <v>840.7</v>
      </c>
      <c r="G19" s="17"/>
    </row>
    <row r="20" spans="1:7" s="55" customFormat="1" ht="12.75" customHeight="1" x14ac:dyDescent="0.25">
      <c r="A20" s="100"/>
      <c r="B20" s="57" t="s">
        <v>22</v>
      </c>
      <c r="C20" s="26"/>
      <c r="D20" s="62">
        <f t="shared" si="0"/>
        <v>80.3</v>
      </c>
      <c r="E20" s="17">
        <v>68.2</v>
      </c>
      <c r="F20" s="17"/>
      <c r="G20" s="17">
        <v>12.1</v>
      </c>
    </row>
    <row r="21" spans="1:7" s="55" customFormat="1" ht="12.75" customHeight="1" x14ac:dyDescent="0.25">
      <c r="A21" s="100"/>
      <c r="B21" s="57" t="s">
        <v>159</v>
      </c>
      <c r="C21" s="26"/>
      <c r="D21" s="62">
        <f t="shared" si="0"/>
        <v>923.9</v>
      </c>
      <c r="E21" s="17"/>
      <c r="F21" s="17"/>
      <c r="G21" s="17">
        <v>923.9</v>
      </c>
    </row>
    <row r="22" spans="1:7" s="55" customFormat="1" ht="12.75" customHeight="1" x14ac:dyDescent="0.25">
      <c r="A22" s="100"/>
      <c r="B22" s="57" t="s">
        <v>23</v>
      </c>
      <c r="C22" s="26"/>
      <c r="D22" s="62">
        <f t="shared" si="0"/>
        <v>112.2</v>
      </c>
      <c r="E22" s="17"/>
      <c r="F22" s="17"/>
      <c r="G22" s="17">
        <v>112.2</v>
      </c>
    </row>
    <row r="23" spans="1:7" s="55" customFormat="1" ht="12.95" customHeight="1" x14ac:dyDescent="0.25">
      <c r="A23" s="100"/>
      <c r="B23" s="57" t="s">
        <v>16</v>
      </c>
      <c r="C23" s="26"/>
      <c r="D23" s="62">
        <f t="shared" si="0"/>
        <v>4662.3</v>
      </c>
      <c r="E23" s="17">
        <v>4312.2</v>
      </c>
      <c r="F23" s="17">
        <v>3512.4</v>
      </c>
      <c r="G23" s="17">
        <v>350.1</v>
      </c>
    </row>
    <row r="24" spans="1:7" s="55" customFormat="1" ht="12.95" customHeight="1" x14ac:dyDescent="0.25">
      <c r="A24" s="100"/>
      <c r="B24" s="58" t="s">
        <v>24</v>
      </c>
      <c r="C24" s="26"/>
      <c r="D24" s="62">
        <f t="shared" si="0"/>
        <v>32.5</v>
      </c>
      <c r="E24" s="17">
        <v>32.5</v>
      </c>
      <c r="F24" s="17"/>
      <c r="G24" s="17"/>
    </row>
    <row r="25" spans="1:7" s="55" customFormat="1" ht="30.75" customHeight="1" x14ac:dyDescent="0.25">
      <c r="A25" s="99"/>
      <c r="B25" s="28" t="s">
        <v>146</v>
      </c>
      <c r="C25" s="27" t="s">
        <v>25</v>
      </c>
      <c r="D25" s="29">
        <f t="shared" ref="D25:F25" si="2">SUM(D26:D31)</f>
        <v>270.79999999999995</v>
      </c>
      <c r="E25" s="29">
        <f t="shared" si="2"/>
        <v>209.09999999999997</v>
      </c>
      <c r="F25" s="29">
        <f t="shared" si="2"/>
        <v>8.5</v>
      </c>
      <c r="G25" s="29">
        <f>SUM(G26:G31)</f>
        <v>61.699999999999996</v>
      </c>
    </row>
    <row r="26" spans="1:7" s="55" customFormat="1" ht="12.95" customHeight="1" x14ac:dyDescent="0.25">
      <c r="A26" s="100"/>
      <c r="B26" s="56" t="s">
        <v>20</v>
      </c>
      <c r="C26" s="131"/>
      <c r="D26" s="62">
        <f t="shared" si="0"/>
        <v>44.4</v>
      </c>
      <c r="E26" s="17">
        <v>7.4</v>
      </c>
      <c r="F26" s="63">
        <v>4.0999999999999996</v>
      </c>
      <c r="G26" s="17">
        <v>37</v>
      </c>
    </row>
    <row r="27" spans="1:7" s="55" customFormat="1" ht="12.95" customHeight="1" x14ac:dyDescent="0.25">
      <c r="A27" s="100"/>
      <c r="B27" s="57" t="s">
        <v>26</v>
      </c>
      <c r="C27" s="131"/>
      <c r="D27" s="62">
        <f t="shared" si="0"/>
        <v>4.7</v>
      </c>
      <c r="E27" s="17">
        <v>4.7</v>
      </c>
      <c r="F27" s="17"/>
      <c r="G27" s="17"/>
    </row>
    <row r="28" spans="1:7" s="55" customFormat="1" ht="12.95" customHeight="1" x14ac:dyDescent="0.25">
      <c r="A28" s="100"/>
      <c r="B28" s="57" t="s">
        <v>27</v>
      </c>
      <c r="C28" s="131"/>
      <c r="D28" s="62">
        <f t="shared" si="0"/>
        <v>149.19999999999999</v>
      </c>
      <c r="E28" s="17">
        <v>149.19999999999999</v>
      </c>
      <c r="F28" s="17">
        <v>4.4000000000000004</v>
      </c>
      <c r="G28" s="17"/>
    </row>
    <row r="29" spans="1:7" s="55" customFormat="1" ht="12.95" customHeight="1" x14ac:dyDescent="0.25">
      <c r="A29" s="100"/>
      <c r="B29" s="57" t="s">
        <v>28</v>
      </c>
      <c r="C29" s="131"/>
      <c r="D29" s="62">
        <f t="shared" si="0"/>
        <v>0</v>
      </c>
      <c r="E29" s="17">
        <v>0</v>
      </c>
      <c r="F29" s="17"/>
      <c r="G29" s="17"/>
    </row>
    <row r="30" spans="1:7" s="55" customFormat="1" ht="12.95" customHeight="1" x14ac:dyDescent="0.25">
      <c r="A30" s="100"/>
      <c r="B30" s="57" t="s">
        <v>29</v>
      </c>
      <c r="C30" s="131"/>
      <c r="D30" s="62">
        <f t="shared" si="0"/>
        <v>3.3</v>
      </c>
      <c r="E30" s="17"/>
      <c r="F30" s="17"/>
      <c r="G30" s="17">
        <v>3.3</v>
      </c>
    </row>
    <row r="31" spans="1:7" s="55" customFormat="1" ht="12.95" customHeight="1" x14ac:dyDescent="0.25">
      <c r="A31" s="100"/>
      <c r="B31" s="58" t="s">
        <v>16</v>
      </c>
      <c r="C31" s="131"/>
      <c r="D31" s="62">
        <f t="shared" si="0"/>
        <v>69.199999999999989</v>
      </c>
      <c r="E31" s="17">
        <v>47.8</v>
      </c>
      <c r="F31" s="17"/>
      <c r="G31" s="17">
        <v>21.4</v>
      </c>
    </row>
    <row r="32" spans="1:7" s="55" customFormat="1" ht="15" customHeight="1" x14ac:dyDescent="0.25">
      <c r="A32" s="99"/>
      <c r="B32" s="24" t="s">
        <v>148</v>
      </c>
      <c r="C32" s="27" t="s">
        <v>30</v>
      </c>
      <c r="D32" s="54">
        <f t="shared" ref="D32:F32" si="3">SUM(D33:D39)</f>
        <v>1487.6</v>
      </c>
      <c r="E32" s="29">
        <f t="shared" si="3"/>
        <v>510.3</v>
      </c>
      <c r="F32" s="29">
        <f t="shared" si="3"/>
        <v>115.7</v>
      </c>
      <c r="G32" s="29">
        <f>SUM(G33:G39)</f>
        <v>977.30000000000007</v>
      </c>
    </row>
    <row r="33" spans="1:7" s="55" customFormat="1" ht="12.95" customHeight="1" x14ac:dyDescent="0.25">
      <c r="A33" s="100"/>
      <c r="B33" s="56" t="s">
        <v>20</v>
      </c>
      <c r="C33" s="97"/>
      <c r="D33" s="17">
        <f t="shared" si="0"/>
        <v>136.19999999999999</v>
      </c>
      <c r="E33" s="17">
        <v>37.5</v>
      </c>
      <c r="F33" s="17">
        <v>11.4</v>
      </c>
      <c r="G33" s="17">
        <v>98.7</v>
      </c>
    </row>
    <row r="34" spans="1:7" s="55" customFormat="1" ht="12.95" customHeight="1" x14ac:dyDescent="0.25">
      <c r="A34" s="100"/>
      <c r="B34" s="57" t="s">
        <v>29</v>
      </c>
      <c r="C34" s="97"/>
      <c r="D34" s="17">
        <f t="shared" si="0"/>
        <v>6.5</v>
      </c>
      <c r="E34" s="17"/>
      <c r="F34" s="17"/>
      <c r="G34" s="17">
        <v>6.5</v>
      </c>
    </row>
    <row r="35" spans="1:7" s="55" customFormat="1" ht="12.95" customHeight="1" x14ac:dyDescent="0.25">
      <c r="A35" s="100"/>
      <c r="B35" s="57" t="s">
        <v>39</v>
      </c>
      <c r="C35" s="97"/>
      <c r="D35" s="17">
        <f t="shared" si="0"/>
        <v>271</v>
      </c>
      <c r="E35" s="17"/>
      <c r="F35" s="17"/>
      <c r="G35" s="17">
        <v>271</v>
      </c>
    </row>
    <row r="36" spans="1:7" s="55" customFormat="1" ht="12.95" customHeight="1" x14ac:dyDescent="0.25">
      <c r="A36" s="100"/>
      <c r="B36" s="57" t="s">
        <v>167</v>
      </c>
      <c r="C36" s="97"/>
      <c r="D36" s="17">
        <f t="shared" si="0"/>
        <v>6.5</v>
      </c>
      <c r="E36" s="17"/>
      <c r="F36" s="17"/>
      <c r="G36" s="17">
        <v>6.5</v>
      </c>
    </row>
    <row r="37" spans="1:7" s="55" customFormat="1" ht="12.95" customHeight="1" x14ac:dyDescent="0.25">
      <c r="A37" s="100"/>
      <c r="B37" s="57" t="s">
        <v>27</v>
      </c>
      <c r="C37" s="97"/>
      <c r="D37" s="17">
        <f t="shared" si="0"/>
        <v>25.7</v>
      </c>
      <c r="E37" s="17">
        <v>25.7</v>
      </c>
      <c r="F37" s="17">
        <v>0.5</v>
      </c>
      <c r="G37" s="17"/>
    </row>
    <row r="38" spans="1:7" s="55" customFormat="1" ht="12.95" customHeight="1" x14ac:dyDescent="0.25">
      <c r="A38" s="100"/>
      <c r="B38" s="57" t="s">
        <v>23</v>
      </c>
      <c r="C38" s="97"/>
      <c r="D38" s="17">
        <f t="shared" si="0"/>
        <v>348</v>
      </c>
      <c r="E38" s="17"/>
      <c r="F38" s="17"/>
      <c r="G38" s="17">
        <v>348</v>
      </c>
    </row>
    <row r="39" spans="1:7" s="55" customFormat="1" ht="12.95" customHeight="1" x14ac:dyDescent="0.25">
      <c r="A39" s="100"/>
      <c r="B39" s="58" t="s">
        <v>16</v>
      </c>
      <c r="C39" s="97"/>
      <c r="D39" s="17">
        <f t="shared" si="0"/>
        <v>693.7</v>
      </c>
      <c r="E39" s="17">
        <v>447.1</v>
      </c>
      <c r="F39" s="17">
        <v>103.8</v>
      </c>
      <c r="G39" s="17">
        <v>246.6</v>
      </c>
    </row>
    <row r="40" spans="1:7" s="55" customFormat="1" ht="27" x14ac:dyDescent="0.25">
      <c r="A40" s="100"/>
      <c r="B40" s="28" t="s">
        <v>161</v>
      </c>
      <c r="C40" s="23" t="s">
        <v>31</v>
      </c>
      <c r="D40" s="29">
        <f t="shared" ref="D40:F40" si="4">SUM(D41:D46)</f>
        <v>4462.9000000000005</v>
      </c>
      <c r="E40" s="29">
        <f t="shared" si="4"/>
        <v>1471.1</v>
      </c>
      <c r="F40" s="29">
        <f t="shared" si="4"/>
        <v>130.6</v>
      </c>
      <c r="G40" s="29">
        <f>SUM(G41:G46)</f>
        <v>2991.8</v>
      </c>
    </row>
    <row r="41" spans="1:7" s="55" customFormat="1" ht="12.95" customHeight="1" x14ac:dyDescent="0.25">
      <c r="A41" s="100"/>
      <c r="B41" s="56" t="s">
        <v>20</v>
      </c>
      <c r="C41" s="96"/>
      <c r="D41" s="17">
        <f t="shared" si="0"/>
        <v>366.8</v>
      </c>
      <c r="E41" s="17"/>
      <c r="F41" s="17"/>
      <c r="G41" s="17">
        <v>366.8</v>
      </c>
    </row>
    <row r="42" spans="1:7" s="55" customFormat="1" ht="12.95" customHeight="1" x14ac:dyDescent="0.25">
      <c r="A42" s="100"/>
      <c r="B42" s="57" t="s">
        <v>32</v>
      </c>
      <c r="C42" s="97"/>
      <c r="D42" s="17">
        <f t="shared" si="0"/>
        <v>2469.3000000000002</v>
      </c>
      <c r="E42" s="17">
        <v>1035</v>
      </c>
      <c r="F42" s="17"/>
      <c r="G42" s="17">
        <v>1434.3</v>
      </c>
    </row>
    <row r="43" spans="1:7" s="55" customFormat="1" ht="12.95" customHeight="1" x14ac:dyDescent="0.25">
      <c r="A43" s="100"/>
      <c r="B43" s="64" t="s">
        <v>21</v>
      </c>
      <c r="C43" s="97"/>
      <c r="D43" s="17">
        <f t="shared" si="0"/>
        <v>29.1</v>
      </c>
      <c r="E43" s="17">
        <v>29.1</v>
      </c>
      <c r="F43" s="17">
        <v>22.3</v>
      </c>
      <c r="G43" s="17"/>
    </row>
    <row r="44" spans="1:7" s="55" customFormat="1" ht="12.95" customHeight="1" x14ac:dyDescent="0.25">
      <c r="A44" s="100"/>
      <c r="B44" s="57" t="s">
        <v>27</v>
      </c>
      <c r="C44" s="97"/>
      <c r="D44" s="17">
        <f t="shared" si="0"/>
        <v>0.4</v>
      </c>
      <c r="E44" s="17"/>
      <c r="F44" s="17"/>
      <c r="G44" s="17">
        <v>0.4</v>
      </c>
    </row>
    <row r="45" spans="1:7" s="55" customFormat="1" ht="12.95" customHeight="1" x14ac:dyDescent="0.25">
      <c r="A45" s="100"/>
      <c r="B45" s="57" t="s">
        <v>29</v>
      </c>
      <c r="C45" s="97"/>
      <c r="D45" s="17">
        <f t="shared" si="0"/>
        <v>54.3</v>
      </c>
      <c r="E45" s="17"/>
      <c r="F45" s="17"/>
      <c r="G45" s="17">
        <v>54.3</v>
      </c>
    </row>
    <row r="46" spans="1:7" s="55" customFormat="1" ht="12.95" customHeight="1" x14ac:dyDescent="0.25">
      <c r="A46" s="100"/>
      <c r="B46" s="58" t="s">
        <v>16</v>
      </c>
      <c r="C46" s="97"/>
      <c r="D46" s="17">
        <f t="shared" si="0"/>
        <v>1543</v>
      </c>
      <c r="E46" s="17">
        <v>407</v>
      </c>
      <c r="F46" s="17">
        <v>108.3</v>
      </c>
      <c r="G46" s="17">
        <v>1136</v>
      </c>
    </row>
    <row r="47" spans="1:7" s="55" customFormat="1" ht="15" customHeight="1" x14ac:dyDescent="0.25">
      <c r="A47" s="100"/>
      <c r="B47" s="28" t="s">
        <v>150</v>
      </c>
      <c r="C47" s="23" t="s">
        <v>33</v>
      </c>
      <c r="D47" s="29">
        <f t="shared" ref="D47" si="5">SUM(D48:D53)</f>
        <v>4239.5</v>
      </c>
      <c r="E47" s="29">
        <f t="shared" ref="E47" si="6">SUM(E48:E53)</f>
        <v>4187.3</v>
      </c>
      <c r="F47" s="29">
        <f t="shared" ref="F47" si="7">SUM(F48:F53)</f>
        <v>331.4</v>
      </c>
      <c r="G47" s="29">
        <f>SUM(G48:G53)</f>
        <v>52.2</v>
      </c>
    </row>
    <row r="48" spans="1:7" s="55" customFormat="1" ht="12.95" customHeight="1" x14ac:dyDescent="0.25">
      <c r="A48" s="100"/>
      <c r="B48" s="56" t="s">
        <v>20</v>
      </c>
      <c r="C48" s="117"/>
      <c r="D48" s="62">
        <f t="shared" si="0"/>
        <v>154.9</v>
      </c>
      <c r="E48" s="17">
        <v>112.7</v>
      </c>
      <c r="F48" s="17">
        <v>100.7</v>
      </c>
      <c r="G48" s="17">
        <v>42.2</v>
      </c>
    </row>
    <row r="49" spans="1:7" s="55" customFormat="1" ht="12.95" customHeight="1" x14ac:dyDescent="0.25">
      <c r="A49" s="100"/>
      <c r="B49" s="57" t="s">
        <v>27</v>
      </c>
      <c r="C49" s="118"/>
      <c r="D49" s="62">
        <f>SUM(G49+E49)</f>
        <v>53.4</v>
      </c>
      <c r="E49" s="17">
        <v>53.4</v>
      </c>
      <c r="F49" s="17">
        <v>7.7</v>
      </c>
      <c r="G49" s="17"/>
    </row>
    <row r="50" spans="1:7" s="55" customFormat="1" ht="12.95" customHeight="1" x14ac:dyDescent="0.25">
      <c r="A50" s="100"/>
      <c r="B50" s="64" t="s">
        <v>21</v>
      </c>
      <c r="C50" s="118"/>
      <c r="D50" s="62">
        <f>SUM(G50+E50)</f>
        <v>1.2</v>
      </c>
      <c r="E50" s="17">
        <v>1.2</v>
      </c>
      <c r="F50" s="17"/>
      <c r="G50" s="17"/>
    </row>
    <row r="51" spans="1:7" s="55" customFormat="1" ht="12.95" customHeight="1" x14ac:dyDescent="0.25">
      <c r="A51" s="100"/>
      <c r="B51" s="57" t="s">
        <v>22</v>
      </c>
      <c r="C51" s="118"/>
      <c r="D51" s="62">
        <f>SUM(G51+E51)</f>
        <v>114</v>
      </c>
      <c r="E51" s="17">
        <v>114</v>
      </c>
      <c r="F51" s="17"/>
      <c r="G51" s="17"/>
    </row>
    <row r="52" spans="1:7" s="55" customFormat="1" ht="12.95" customHeight="1" x14ac:dyDescent="0.25">
      <c r="A52" s="100"/>
      <c r="B52" s="57" t="s">
        <v>16</v>
      </c>
      <c r="C52" s="118"/>
      <c r="D52" s="62">
        <f t="shared" si="0"/>
        <v>1564.1</v>
      </c>
      <c r="E52" s="17">
        <v>1554.1</v>
      </c>
      <c r="F52" s="17">
        <v>223</v>
      </c>
      <c r="G52" s="17">
        <v>10</v>
      </c>
    </row>
    <row r="53" spans="1:7" s="55" customFormat="1" ht="12.95" customHeight="1" x14ac:dyDescent="0.25">
      <c r="A53" s="100"/>
      <c r="B53" s="58" t="s">
        <v>34</v>
      </c>
      <c r="C53" s="119"/>
      <c r="D53" s="62">
        <f t="shared" si="0"/>
        <v>2351.9</v>
      </c>
      <c r="E53" s="17">
        <v>2351.9</v>
      </c>
      <c r="F53" s="17"/>
      <c r="G53" s="17"/>
    </row>
    <row r="54" spans="1:7" s="55" customFormat="1" ht="15" customHeight="1" x14ac:dyDescent="0.25">
      <c r="A54" s="100"/>
      <c r="B54" s="28" t="s">
        <v>151</v>
      </c>
      <c r="C54" s="27" t="s">
        <v>35</v>
      </c>
      <c r="D54" s="29">
        <f t="shared" ref="D54:F54" si="8">SUM(D55:D60)</f>
        <v>345.5</v>
      </c>
      <c r="E54" s="29">
        <f t="shared" si="8"/>
        <v>345.5</v>
      </c>
      <c r="F54" s="29">
        <f t="shared" si="8"/>
        <v>4.8</v>
      </c>
      <c r="G54" s="29">
        <f>SUM(G55:G60)</f>
        <v>0</v>
      </c>
    </row>
    <row r="55" spans="1:7" s="55" customFormat="1" ht="12.95" customHeight="1" x14ac:dyDescent="0.25">
      <c r="A55" s="100"/>
      <c r="B55" s="56" t="s">
        <v>20</v>
      </c>
      <c r="C55" s="117"/>
      <c r="D55" s="62">
        <f t="shared" si="0"/>
        <v>1.4</v>
      </c>
      <c r="E55" s="17">
        <v>1.4</v>
      </c>
      <c r="F55" s="17">
        <v>1</v>
      </c>
      <c r="G55" s="17"/>
    </row>
    <row r="56" spans="1:7" s="55" customFormat="1" ht="12.95" customHeight="1" x14ac:dyDescent="0.25">
      <c r="A56" s="100"/>
      <c r="B56" s="64" t="s">
        <v>21</v>
      </c>
      <c r="C56" s="118"/>
      <c r="D56" s="62">
        <f t="shared" si="0"/>
        <v>3.9</v>
      </c>
      <c r="E56" s="17">
        <v>3.9</v>
      </c>
      <c r="F56" s="17">
        <v>3.8</v>
      </c>
      <c r="G56" s="17"/>
    </row>
    <row r="57" spans="1:7" s="55" customFormat="1" ht="12.95" customHeight="1" x14ac:dyDescent="0.25">
      <c r="A57" s="100"/>
      <c r="B57" s="57" t="s">
        <v>22</v>
      </c>
      <c r="C57" s="118"/>
      <c r="D57" s="62">
        <f t="shared" si="0"/>
        <v>268.7</v>
      </c>
      <c r="E57" s="17">
        <v>268.7</v>
      </c>
      <c r="F57" s="17"/>
      <c r="G57" s="17"/>
    </row>
    <row r="58" spans="1:7" s="55" customFormat="1" ht="12.95" customHeight="1" x14ac:dyDescent="0.25">
      <c r="A58" s="100"/>
      <c r="B58" s="57" t="s">
        <v>29</v>
      </c>
      <c r="C58" s="118"/>
      <c r="D58" s="62">
        <f t="shared" si="0"/>
        <v>0.3</v>
      </c>
      <c r="E58" s="17">
        <v>0.3</v>
      </c>
      <c r="F58" s="17"/>
      <c r="G58" s="17"/>
    </row>
    <row r="59" spans="1:7" s="55" customFormat="1" ht="12.95" customHeight="1" x14ac:dyDescent="0.25">
      <c r="A59" s="100"/>
      <c r="B59" s="57" t="s">
        <v>16</v>
      </c>
      <c r="C59" s="118"/>
      <c r="D59" s="62">
        <f t="shared" si="0"/>
        <v>45.2</v>
      </c>
      <c r="E59" s="17">
        <v>45.2</v>
      </c>
      <c r="F59" s="17"/>
      <c r="G59" s="17"/>
    </row>
    <row r="60" spans="1:7" s="55" customFormat="1" ht="12.95" customHeight="1" x14ac:dyDescent="0.25">
      <c r="A60" s="100"/>
      <c r="B60" s="58" t="s">
        <v>36</v>
      </c>
      <c r="C60" s="119"/>
      <c r="D60" s="62">
        <f t="shared" si="0"/>
        <v>26</v>
      </c>
      <c r="E60" s="17">
        <v>26</v>
      </c>
      <c r="F60" s="17"/>
      <c r="G60" s="59"/>
    </row>
    <row r="61" spans="1:7" s="55" customFormat="1" ht="15" customHeight="1" x14ac:dyDescent="0.25">
      <c r="A61" s="100"/>
      <c r="B61" s="28" t="s">
        <v>162</v>
      </c>
      <c r="C61" s="27" t="s">
        <v>37</v>
      </c>
      <c r="D61" s="29">
        <f t="shared" ref="D61:F61" si="9">SUM(D62:D65)</f>
        <v>1086</v>
      </c>
      <c r="E61" s="29">
        <f t="shared" si="9"/>
        <v>1000.3</v>
      </c>
      <c r="F61" s="29">
        <f t="shared" si="9"/>
        <v>1.3</v>
      </c>
      <c r="G61" s="29">
        <f>SUM(G62:G65)</f>
        <v>85.7</v>
      </c>
    </row>
    <row r="62" spans="1:7" s="55" customFormat="1" ht="12.95" customHeight="1" x14ac:dyDescent="0.25">
      <c r="A62" s="100"/>
      <c r="B62" s="56" t="s">
        <v>20</v>
      </c>
      <c r="C62" s="117"/>
      <c r="D62" s="62">
        <f t="shared" si="0"/>
        <v>120</v>
      </c>
      <c r="E62" s="17">
        <v>111.5</v>
      </c>
      <c r="F62" s="17">
        <v>1.3</v>
      </c>
      <c r="G62" s="17">
        <v>8.5</v>
      </c>
    </row>
    <row r="63" spans="1:7" s="55" customFormat="1" ht="12.95" customHeight="1" x14ac:dyDescent="0.25">
      <c r="A63" s="100"/>
      <c r="B63" s="57" t="s">
        <v>167</v>
      </c>
      <c r="C63" s="118"/>
      <c r="D63" s="62">
        <f t="shared" si="0"/>
        <v>8.6</v>
      </c>
      <c r="E63" s="17"/>
      <c r="F63" s="17"/>
      <c r="G63" s="17">
        <v>8.6</v>
      </c>
    </row>
    <row r="64" spans="1:7" s="55" customFormat="1" ht="12.75" customHeight="1" x14ac:dyDescent="0.25">
      <c r="A64" s="100"/>
      <c r="B64" s="57" t="s">
        <v>16</v>
      </c>
      <c r="C64" s="118"/>
      <c r="D64" s="62">
        <f t="shared" si="0"/>
        <v>803.4</v>
      </c>
      <c r="E64" s="17">
        <v>799.8</v>
      </c>
      <c r="F64" s="17"/>
      <c r="G64" s="17">
        <v>3.6</v>
      </c>
    </row>
    <row r="65" spans="1:7" s="55" customFormat="1" ht="12.95" customHeight="1" x14ac:dyDescent="0.25">
      <c r="A65" s="100"/>
      <c r="B65" s="58" t="s">
        <v>36</v>
      </c>
      <c r="C65" s="119"/>
      <c r="D65" s="62">
        <f t="shared" si="0"/>
        <v>154</v>
      </c>
      <c r="E65" s="17">
        <v>89</v>
      </c>
      <c r="F65" s="17"/>
      <c r="G65" s="17">
        <v>65</v>
      </c>
    </row>
    <row r="66" spans="1:7" s="55" customFormat="1" ht="15" customHeight="1" x14ac:dyDescent="0.25">
      <c r="A66" s="100"/>
      <c r="B66" s="28" t="s">
        <v>153</v>
      </c>
      <c r="C66" s="40" t="s">
        <v>38</v>
      </c>
      <c r="D66" s="29">
        <f t="shared" ref="D66:F66" si="10">SUM(D67:D71)</f>
        <v>2053.4</v>
      </c>
      <c r="E66" s="29">
        <f t="shared" si="10"/>
        <v>512.79999999999995</v>
      </c>
      <c r="F66" s="29">
        <f t="shared" si="10"/>
        <v>0.3</v>
      </c>
      <c r="G66" s="29">
        <f>SUM(G67:G71)</f>
        <v>1540.6</v>
      </c>
    </row>
    <row r="67" spans="1:7" s="55" customFormat="1" ht="12.95" customHeight="1" x14ac:dyDescent="0.25">
      <c r="A67" s="100"/>
      <c r="B67" s="57" t="s">
        <v>20</v>
      </c>
      <c r="C67" s="97"/>
      <c r="D67" s="17">
        <f t="shared" si="0"/>
        <v>279.3</v>
      </c>
      <c r="E67" s="17">
        <v>0.3</v>
      </c>
      <c r="F67" s="17">
        <v>0.3</v>
      </c>
      <c r="G67" s="17">
        <v>279</v>
      </c>
    </row>
    <row r="68" spans="1:7" s="55" customFormat="1" ht="12.95" customHeight="1" x14ac:dyDescent="0.25">
      <c r="A68" s="100"/>
      <c r="B68" s="64" t="s">
        <v>21</v>
      </c>
      <c r="C68" s="97"/>
      <c r="D68" s="17">
        <f t="shared" si="0"/>
        <v>453</v>
      </c>
      <c r="E68" s="17">
        <v>453</v>
      </c>
      <c r="F68" s="17"/>
      <c r="G68" s="17"/>
    </row>
    <row r="69" spans="1:7" s="55" customFormat="1" ht="12.95" customHeight="1" x14ac:dyDescent="0.25">
      <c r="A69" s="100"/>
      <c r="B69" s="57" t="s">
        <v>39</v>
      </c>
      <c r="C69" s="97"/>
      <c r="D69" s="17">
        <f t="shared" si="0"/>
        <v>920</v>
      </c>
      <c r="E69" s="17"/>
      <c r="F69" s="17"/>
      <c r="G69" s="17">
        <v>920</v>
      </c>
    </row>
    <row r="70" spans="1:7" s="55" customFormat="1" ht="12.95" customHeight="1" x14ac:dyDescent="0.25">
      <c r="A70" s="100"/>
      <c r="B70" s="57" t="s">
        <v>29</v>
      </c>
      <c r="C70" s="97"/>
      <c r="D70" s="17">
        <f t="shared" si="0"/>
        <v>49.3</v>
      </c>
      <c r="E70" s="17"/>
      <c r="F70" s="17"/>
      <c r="G70" s="17">
        <v>49.3</v>
      </c>
    </row>
    <row r="71" spans="1:7" s="55" customFormat="1" ht="12.95" customHeight="1" x14ac:dyDescent="0.25">
      <c r="A71" s="100"/>
      <c r="B71" s="58" t="s">
        <v>16</v>
      </c>
      <c r="C71" s="97"/>
      <c r="D71" s="17">
        <f t="shared" si="0"/>
        <v>351.8</v>
      </c>
      <c r="E71" s="17">
        <v>59.5</v>
      </c>
      <c r="F71" s="17"/>
      <c r="G71" s="17">
        <v>292.3</v>
      </c>
    </row>
    <row r="72" spans="1:7" s="55" customFormat="1" ht="18" customHeight="1" x14ac:dyDescent="0.25">
      <c r="A72" s="94" t="s">
        <v>40</v>
      </c>
      <c r="B72" s="41" t="s">
        <v>41</v>
      </c>
      <c r="C72" s="44"/>
      <c r="D72" s="38">
        <f t="shared" si="0"/>
        <v>54.3</v>
      </c>
      <c r="E72" s="38">
        <f>SUM(E73+E77+E80+E75)</f>
        <v>39.799999999999997</v>
      </c>
      <c r="F72" s="38">
        <f>SUM(F73+F77+F80+F75)</f>
        <v>0</v>
      </c>
      <c r="G72" s="38">
        <f>SUM(G73+G77+G80+G75)</f>
        <v>14.5</v>
      </c>
    </row>
    <row r="73" spans="1:7" s="55" customFormat="1" ht="15" customHeight="1" x14ac:dyDescent="0.25">
      <c r="A73" s="94"/>
      <c r="B73" s="24" t="s">
        <v>155</v>
      </c>
      <c r="C73" s="23" t="s">
        <v>17</v>
      </c>
      <c r="D73" s="22">
        <f>SUM(D74)</f>
        <v>10</v>
      </c>
      <c r="E73" s="22">
        <f>SUM(E74)</f>
        <v>9.5</v>
      </c>
      <c r="F73" s="22">
        <f>SUM(F74)</f>
        <v>0</v>
      </c>
      <c r="G73" s="22">
        <f>SUM(G74)</f>
        <v>0.5</v>
      </c>
    </row>
    <row r="74" spans="1:7" s="55" customFormat="1" ht="12.75" customHeight="1" x14ac:dyDescent="0.25">
      <c r="A74" s="94"/>
      <c r="B74" s="18" t="s">
        <v>16</v>
      </c>
      <c r="C74" s="11"/>
      <c r="D74" s="17">
        <f t="shared" si="0"/>
        <v>10</v>
      </c>
      <c r="E74" s="17">
        <v>9.5</v>
      </c>
      <c r="F74" s="59"/>
      <c r="G74" s="17">
        <v>0.5</v>
      </c>
    </row>
    <row r="75" spans="1:7" s="55" customFormat="1" ht="15" customHeight="1" x14ac:dyDescent="0.25">
      <c r="A75" s="94"/>
      <c r="B75" s="24" t="s">
        <v>148</v>
      </c>
      <c r="C75" s="27" t="s">
        <v>30</v>
      </c>
      <c r="D75" s="29">
        <f t="shared" ref="D75:F75" si="11">SUM(D76)</f>
        <v>14</v>
      </c>
      <c r="E75" s="29">
        <f t="shared" si="11"/>
        <v>0</v>
      </c>
      <c r="F75" s="29">
        <f t="shared" si="11"/>
        <v>0</v>
      </c>
      <c r="G75" s="29">
        <f>SUM(G76)</f>
        <v>14</v>
      </c>
    </row>
    <row r="76" spans="1:7" s="55" customFormat="1" ht="12.75" customHeight="1" x14ac:dyDescent="0.25">
      <c r="A76" s="94"/>
      <c r="B76" s="18" t="s">
        <v>16</v>
      </c>
      <c r="C76" s="11"/>
      <c r="D76" s="17">
        <f t="shared" ref="D76" si="12">SUM(G76+E76)</f>
        <v>14</v>
      </c>
      <c r="E76" s="17"/>
      <c r="F76" s="59"/>
      <c r="G76" s="17">
        <v>14</v>
      </c>
    </row>
    <row r="77" spans="1:7" s="55" customFormat="1" ht="27" x14ac:dyDescent="0.25">
      <c r="A77" s="94"/>
      <c r="B77" s="36" t="s">
        <v>163</v>
      </c>
      <c r="C77" s="23" t="s">
        <v>31</v>
      </c>
      <c r="D77" s="29">
        <f t="shared" ref="D77:E77" si="13">SUM(D78:D79)</f>
        <v>26.5</v>
      </c>
      <c r="E77" s="29">
        <f t="shared" si="13"/>
        <v>26.5</v>
      </c>
      <c r="F77" s="29">
        <f t="shared" ref="F77" si="14">SUM(F78:F79)</f>
        <v>0</v>
      </c>
      <c r="G77" s="29">
        <f t="shared" ref="G77" si="15">SUM(G78:G79)</f>
        <v>0</v>
      </c>
    </row>
    <row r="78" spans="1:7" s="55" customFormat="1" ht="12.95" customHeight="1" x14ac:dyDescent="0.25">
      <c r="A78" s="95"/>
      <c r="B78" s="56" t="s">
        <v>16</v>
      </c>
      <c r="C78" s="96"/>
      <c r="D78" s="17">
        <f t="shared" si="0"/>
        <v>25.9</v>
      </c>
      <c r="E78" s="17">
        <v>25.9</v>
      </c>
      <c r="F78" s="59"/>
      <c r="G78" s="59"/>
    </row>
    <row r="79" spans="1:7" s="55" customFormat="1" ht="12.95" customHeight="1" x14ac:dyDescent="0.25">
      <c r="A79" s="95"/>
      <c r="B79" s="58" t="s">
        <v>24</v>
      </c>
      <c r="C79" s="97"/>
      <c r="D79" s="17">
        <f t="shared" si="0"/>
        <v>0.6</v>
      </c>
      <c r="E79" s="17">
        <v>0.6</v>
      </c>
      <c r="F79" s="59"/>
      <c r="G79" s="59"/>
    </row>
    <row r="80" spans="1:7" s="55" customFormat="1" ht="15" customHeight="1" x14ac:dyDescent="0.25">
      <c r="A80" s="94"/>
      <c r="B80" s="28" t="s">
        <v>164</v>
      </c>
      <c r="C80" s="23" t="s">
        <v>33</v>
      </c>
      <c r="D80" s="29">
        <f t="shared" ref="D80:F80" si="16">SUM(D81)</f>
        <v>3.8</v>
      </c>
      <c r="E80" s="29">
        <f t="shared" si="16"/>
        <v>3.8</v>
      </c>
      <c r="F80" s="29">
        <f t="shared" si="16"/>
        <v>0</v>
      </c>
      <c r="G80" s="29">
        <f>SUM(G81)</f>
        <v>0</v>
      </c>
    </row>
    <row r="81" spans="1:7" s="55" customFormat="1" ht="12.75" customHeight="1" x14ac:dyDescent="0.25">
      <c r="A81" s="94"/>
      <c r="B81" s="18" t="s">
        <v>16</v>
      </c>
      <c r="C81" s="11"/>
      <c r="D81" s="17">
        <f t="shared" si="0"/>
        <v>3.8</v>
      </c>
      <c r="E81" s="17">
        <v>3.8</v>
      </c>
      <c r="F81" s="8"/>
      <c r="G81" s="8"/>
    </row>
    <row r="82" spans="1:7" s="55" customFormat="1" ht="18" customHeight="1" x14ac:dyDescent="0.25">
      <c r="A82" s="94" t="s">
        <v>42</v>
      </c>
      <c r="B82" s="37" t="s">
        <v>43</v>
      </c>
      <c r="C82" s="44"/>
      <c r="D82" s="38">
        <f t="shared" ref="D82" si="17">SUM(G82+E82)</f>
        <v>51.699999999999996</v>
      </c>
      <c r="E82" s="38">
        <f t="shared" ref="E82:F82" si="18">SUM(E83+E87+E90+E85)</f>
        <v>38.299999999999997</v>
      </c>
      <c r="F82" s="38">
        <f t="shared" si="18"/>
        <v>0</v>
      </c>
      <c r="G82" s="38">
        <f>SUM(G83+G87+G90+G85)</f>
        <v>13.4</v>
      </c>
    </row>
    <row r="83" spans="1:7" s="55" customFormat="1" ht="15" customHeight="1" x14ac:dyDescent="0.25">
      <c r="A83" s="94"/>
      <c r="B83" s="24" t="s">
        <v>155</v>
      </c>
      <c r="C83" s="23" t="s">
        <v>17</v>
      </c>
      <c r="D83" s="22">
        <f>SUM(D84)</f>
        <v>13.8</v>
      </c>
      <c r="E83" s="22">
        <f>SUM(E84)</f>
        <v>12.3</v>
      </c>
      <c r="F83" s="22">
        <f>SUM(F84)</f>
        <v>0</v>
      </c>
      <c r="G83" s="22">
        <f>SUM(G84)</f>
        <v>1.5</v>
      </c>
    </row>
    <row r="84" spans="1:7" s="55" customFormat="1" ht="12.75" customHeight="1" x14ac:dyDescent="0.25">
      <c r="A84" s="94"/>
      <c r="B84" s="18" t="s">
        <v>16</v>
      </c>
      <c r="C84" s="11"/>
      <c r="D84" s="17">
        <f t="shared" si="0"/>
        <v>13.8</v>
      </c>
      <c r="E84" s="17">
        <v>12.3</v>
      </c>
      <c r="F84" s="17"/>
      <c r="G84" s="17">
        <v>1.5</v>
      </c>
    </row>
    <row r="85" spans="1:7" s="55" customFormat="1" ht="15" customHeight="1" x14ac:dyDescent="0.25">
      <c r="A85" s="94"/>
      <c r="B85" s="24" t="s">
        <v>148</v>
      </c>
      <c r="C85" s="27" t="s">
        <v>30</v>
      </c>
      <c r="D85" s="29">
        <f t="shared" ref="D85:F85" si="19">SUM(D86)</f>
        <v>3</v>
      </c>
      <c r="E85" s="29">
        <f t="shared" si="19"/>
        <v>3</v>
      </c>
      <c r="F85" s="29">
        <f t="shared" si="19"/>
        <v>0</v>
      </c>
      <c r="G85" s="29">
        <f>SUM(G86)</f>
        <v>0</v>
      </c>
    </row>
    <row r="86" spans="1:7" s="55" customFormat="1" ht="12.75" customHeight="1" x14ac:dyDescent="0.25">
      <c r="A86" s="94"/>
      <c r="B86" s="18" t="s">
        <v>16</v>
      </c>
      <c r="C86" s="11"/>
      <c r="D86" s="17">
        <f t="shared" ref="D86" si="20">SUM(G86+E86)</f>
        <v>3</v>
      </c>
      <c r="E86" s="17">
        <v>3</v>
      </c>
      <c r="F86" s="59"/>
      <c r="G86" s="17"/>
    </row>
    <row r="87" spans="1:7" s="55" customFormat="1" ht="27" x14ac:dyDescent="0.25">
      <c r="A87" s="94"/>
      <c r="B87" s="36" t="s">
        <v>161</v>
      </c>
      <c r="C87" s="23" t="s">
        <v>31</v>
      </c>
      <c r="D87" s="29">
        <f t="shared" ref="D87" si="21">SUM(D88:D89)</f>
        <v>29.6</v>
      </c>
      <c r="E87" s="29">
        <f t="shared" ref="E87" si="22">SUM(E88:E89)</f>
        <v>17.7</v>
      </c>
      <c r="F87" s="29">
        <f t="shared" ref="F87" si="23">SUM(F88:F89)</f>
        <v>0</v>
      </c>
      <c r="G87" s="29">
        <f t="shared" ref="G87" si="24">SUM(G88:G89)</f>
        <v>11.9</v>
      </c>
    </row>
    <row r="88" spans="1:7" s="55" customFormat="1" ht="12.75" customHeight="1" x14ac:dyDescent="0.25">
      <c r="A88" s="95"/>
      <c r="B88" s="56" t="s">
        <v>16</v>
      </c>
      <c r="C88" s="96"/>
      <c r="D88" s="17">
        <f t="shared" si="0"/>
        <v>27.6</v>
      </c>
      <c r="E88" s="17">
        <v>15.7</v>
      </c>
      <c r="F88" s="17"/>
      <c r="G88" s="17">
        <v>11.9</v>
      </c>
    </row>
    <row r="89" spans="1:7" s="55" customFormat="1" ht="12.75" customHeight="1" x14ac:dyDescent="0.25">
      <c r="A89" s="95"/>
      <c r="B89" s="58" t="s">
        <v>24</v>
      </c>
      <c r="C89" s="98"/>
      <c r="D89" s="17">
        <f t="shared" si="0"/>
        <v>2</v>
      </c>
      <c r="E89" s="17">
        <v>2</v>
      </c>
      <c r="F89" s="17"/>
      <c r="G89" s="17"/>
    </row>
    <row r="90" spans="1:7" s="55" customFormat="1" ht="15" customHeight="1" x14ac:dyDescent="0.25">
      <c r="A90" s="94"/>
      <c r="B90" s="28" t="s">
        <v>150</v>
      </c>
      <c r="C90" s="23" t="s">
        <v>33</v>
      </c>
      <c r="D90" s="29">
        <f t="shared" ref="D90" si="25">SUM(D91)</f>
        <v>5.3</v>
      </c>
      <c r="E90" s="29">
        <f t="shared" ref="E90" si="26">SUM(E91)</f>
        <v>5.3</v>
      </c>
      <c r="F90" s="29">
        <f t="shared" ref="F90" si="27">SUM(F91)</f>
        <v>0</v>
      </c>
      <c r="G90" s="29">
        <f>SUM(G91)</f>
        <v>0</v>
      </c>
    </row>
    <row r="91" spans="1:7" s="55" customFormat="1" ht="12.75" customHeight="1" x14ac:dyDescent="0.25">
      <c r="A91" s="94"/>
      <c r="B91" s="18" t="s">
        <v>16</v>
      </c>
      <c r="C91" s="11"/>
      <c r="D91" s="17">
        <f t="shared" si="0"/>
        <v>5.3</v>
      </c>
      <c r="E91" s="17">
        <v>5.3</v>
      </c>
      <c r="F91" s="9"/>
      <c r="G91" s="8"/>
    </row>
    <row r="92" spans="1:7" s="55" customFormat="1" ht="18" customHeight="1" x14ac:dyDescent="0.25">
      <c r="A92" s="94" t="s">
        <v>44</v>
      </c>
      <c r="B92" s="37" t="s">
        <v>45</v>
      </c>
      <c r="C92" s="42"/>
      <c r="D92" s="38">
        <f t="shared" si="0"/>
        <v>49.4</v>
      </c>
      <c r="E92" s="38">
        <f t="shared" ref="E92" si="28">SUM(E93+E95+E98)</f>
        <v>35.299999999999997</v>
      </c>
      <c r="F92" s="38">
        <f t="shared" ref="F92" si="29">SUM(F93+F95+F98)</f>
        <v>0</v>
      </c>
      <c r="G92" s="38">
        <f>SUM(G93+G95+G98)</f>
        <v>14.1</v>
      </c>
    </row>
    <row r="93" spans="1:7" s="55" customFormat="1" ht="15" customHeight="1" x14ac:dyDescent="0.25">
      <c r="A93" s="94"/>
      <c r="B93" s="24" t="s">
        <v>155</v>
      </c>
      <c r="C93" s="23" t="s">
        <v>17</v>
      </c>
      <c r="D93" s="22">
        <f>SUM(D94)</f>
        <v>29.5</v>
      </c>
      <c r="E93" s="22">
        <f>SUM(E94)</f>
        <v>16.100000000000001</v>
      </c>
      <c r="F93" s="22">
        <f>SUM(F94)</f>
        <v>0</v>
      </c>
      <c r="G93" s="22">
        <f>SUM(G94)</f>
        <v>13.4</v>
      </c>
    </row>
    <row r="94" spans="1:7" s="55" customFormat="1" ht="12.75" customHeight="1" x14ac:dyDescent="0.25">
      <c r="A94" s="94"/>
      <c r="B94" s="18" t="s">
        <v>16</v>
      </c>
      <c r="C94" s="11"/>
      <c r="D94" s="17">
        <f t="shared" si="0"/>
        <v>29.5</v>
      </c>
      <c r="E94" s="17">
        <v>16.100000000000001</v>
      </c>
      <c r="F94" s="17"/>
      <c r="G94" s="17">
        <v>13.4</v>
      </c>
    </row>
    <row r="95" spans="1:7" s="55" customFormat="1" ht="27" x14ac:dyDescent="0.25">
      <c r="A95" s="94"/>
      <c r="B95" s="36" t="s">
        <v>163</v>
      </c>
      <c r="C95" s="23" t="s">
        <v>31</v>
      </c>
      <c r="D95" s="29">
        <f t="shared" ref="D95" si="30">SUM(D96:D97)</f>
        <v>15.799999999999999</v>
      </c>
      <c r="E95" s="29">
        <f t="shared" ref="E95" si="31">SUM(E96:E97)</f>
        <v>15.799999999999999</v>
      </c>
      <c r="F95" s="29">
        <f t="shared" ref="F95" si="32">SUM(F96:F97)</f>
        <v>0</v>
      </c>
      <c r="G95" s="29">
        <f t="shared" ref="G95" si="33">SUM(G96:G97)</f>
        <v>0</v>
      </c>
    </row>
    <row r="96" spans="1:7" s="55" customFormat="1" ht="12.75" customHeight="1" x14ac:dyDescent="0.25">
      <c r="A96" s="95"/>
      <c r="B96" s="56" t="s">
        <v>16</v>
      </c>
      <c r="C96" s="96"/>
      <c r="D96" s="17">
        <f t="shared" si="0"/>
        <v>15.2</v>
      </c>
      <c r="E96" s="17">
        <v>15.2</v>
      </c>
      <c r="F96" s="17"/>
      <c r="G96" s="17"/>
    </row>
    <row r="97" spans="1:7" s="55" customFormat="1" ht="12.75" customHeight="1" x14ac:dyDescent="0.25">
      <c r="A97" s="95"/>
      <c r="B97" s="58" t="s">
        <v>24</v>
      </c>
      <c r="C97" s="98"/>
      <c r="D97" s="17">
        <f t="shared" si="0"/>
        <v>0.6</v>
      </c>
      <c r="E97" s="17">
        <v>0.6</v>
      </c>
      <c r="F97" s="17"/>
      <c r="G97" s="17"/>
    </row>
    <row r="98" spans="1:7" s="55" customFormat="1" ht="15" customHeight="1" x14ac:dyDescent="0.25">
      <c r="A98" s="94"/>
      <c r="B98" s="39" t="s">
        <v>150</v>
      </c>
      <c r="C98" s="23" t="s">
        <v>33</v>
      </c>
      <c r="D98" s="29">
        <f t="shared" ref="D98" si="34">SUM(D99)</f>
        <v>4.0999999999999996</v>
      </c>
      <c r="E98" s="29">
        <f t="shared" ref="E98" si="35">SUM(E99)</f>
        <v>3.4</v>
      </c>
      <c r="F98" s="29">
        <f t="shared" ref="F98" si="36">SUM(F99)</f>
        <v>0</v>
      </c>
      <c r="G98" s="29">
        <f>SUM(G99)</f>
        <v>0.7</v>
      </c>
    </row>
    <row r="99" spans="1:7" s="55" customFormat="1" ht="12.75" customHeight="1" x14ac:dyDescent="0.25">
      <c r="A99" s="94"/>
      <c r="B99" s="18" t="s">
        <v>16</v>
      </c>
      <c r="C99" s="11"/>
      <c r="D99" s="17">
        <f t="shared" si="0"/>
        <v>4.0999999999999996</v>
      </c>
      <c r="E99" s="17">
        <v>3.4</v>
      </c>
      <c r="F99" s="9"/>
      <c r="G99" s="10">
        <v>0.7</v>
      </c>
    </row>
    <row r="100" spans="1:7" s="55" customFormat="1" ht="18" customHeight="1" x14ac:dyDescent="0.25">
      <c r="A100" s="94" t="s">
        <v>46</v>
      </c>
      <c r="B100" s="37" t="s">
        <v>47</v>
      </c>
      <c r="C100" s="44"/>
      <c r="D100" s="38">
        <f t="shared" ref="D100" si="37">SUM(G100+E100)</f>
        <v>46.800000000000004</v>
      </c>
      <c r="E100" s="38">
        <f t="shared" ref="E100:F100" si="38">SUM(E101+E105+E108+E103)</f>
        <v>37.400000000000006</v>
      </c>
      <c r="F100" s="38">
        <f t="shared" si="38"/>
        <v>0</v>
      </c>
      <c r="G100" s="38">
        <f>SUM(G101+G105+G108+G103)</f>
        <v>9.4</v>
      </c>
    </row>
    <row r="101" spans="1:7" s="55" customFormat="1" ht="15" customHeight="1" x14ac:dyDescent="0.25">
      <c r="A101" s="94"/>
      <c r="B101" s="24" t="s">
        <v>155</v>
      </c>
      <c r="C101" s="23" t="s">
        <v>17</v>
      </c>
      <c r="D101" s="22">
        <f>SUM(D102)</f>
        <v>10.5</v>
      </c>
      <c r="E101" s="22">
        <f>SUM(E102)</f>
        <v>10.5</v>
      </c>
      <c r="F101" s="22">
        <f>SUM(F102)</f>
        <v>0</v>
      </c>
      <c r="G101" s="22">
        <f>SUM(G102)</f>
        <v>0</v>
      </c>
    </row>
    <row r="102" spans="1:7" s="55" customFormat="1" ht="12.75" customHeight="1" x14ac:dyDescent="0.25">
      <c r="A102" s="94"/>
      <c r="B102" s="18" t="s">
        <v>16</v>
      </c>
      <c r="C102" s="11"/>
      <c r="D102" s="17">
        <f t="shared" si="0"/>
        <v>10.5</v>
      </c>
      <c r="E102" s="17">
        <v>10.5</v>
      </c>
      <c r="F102" s="17"/>
      <c r="G102" s="17"/>
    </row>
    <row r="103" spans="1:7" s="55" customFormat="1" ht="15" customHeight="1" x14ac:dyDescent="0.25">
      <c r="A103" s="94"/>
      <c r="B103" s="24" t="s">
        <v>148</v>
      </c>
      <c r="C103" s="27" t="s">
        <v>30</v>
      </c>
      <c r="D103" s="29">
        <f t="shared" ref="D103:F103" si="39">SUM(D104)</f>
        <v>7</v>
      </c>
      <c r="E103" s="29">
        <f t="shared" si="39"/>
        <v>0</v>
      </c>
      <c r="F103" s="29">
        <f t="shared" si="39"/>
        <v>0</v>
      </c>
      <c r="G103" s="29">
        <f>SUM(G104)</f>
        <v>7</v>
      </c>
    </row>
    <row r="104" spans="1:7" s="55" customFormat="1" ht="12.75" customHeight="1" x14ac:dyDescent="0.25">
      <c r="A104" s="94"/>
      <c r="B104" s="18" t="s">
        <v>16</v>
      </c>
      <c r="C104" s="11"/>
      <c r="D104" s="17">
        <f t="shared" ref="D104" si="40">SUM(G104+E104)</f>
        <v>7</v>
      </c>
      <c r="E104" s="17"/>
      <c r="F104" s="59"/>
      <c r="G104" s="17">
        <v>7</v>
      </c>
    </row>
    <row r="105" spans="1:7" s="55" customFormat="1" ht="27" x14ac:dyDescent="0.25">
      <c r="A105" s="94"/>
      <c r="B105" s="36" t="s">
        <v>163</v>
      </c>
      <c r="C105" s="23" t="s">
        <v>31</v>
      </c>
      <c r="D105" s="29">
        <f t="shared" ref="D105" si="41">SUM(D106:D107)</f>
        <v>24.3</v>
      </c>
      <c r="E105" s="29">
        <f t="shared" ref="E105" si="42">SUM(E106:E107)</f>
        <v>21.900000000000002</v>
      </c>
      <c r="F105" s="29">
        <f t="shared" ref="F105" si="43">SUM(F106:F107)</f>
        <v>0</v>
      </c>
      <c r="G105" s="29">
        <f t="shared" ref="G105" si="44">SUM(G106:G107)</f>
        <v>2.4</v>
      </c>
    </row>
    <row r="106" spans="1:7" s="55" customFormat="1" ht="12.75" customHeight="1" x14ac:dyDescent="0.25">
      <c r="A106" s="95"/>
      <c r="B106" s="56" t="s">
        <v>16</v>
      </c>
      <c r="C106" s="96"/>
      <c r="D106" s="17">
        <f t="shared" si="0"/>
        <v>22</v>
      </c>
      <c r="E106" s="17">
        <v>19.600000000000001</v>
      </c>
      <c r="F106" s="17"/>
      <c r="G106" s="17">
        <v>2.4</v>
      </c>
    </row>
    <row r="107" spans="1:7" s="55" customFormat="1" ht="12.75" customHeight="1" x14ac:dyDescent="0.25">
      <c r="A107" s="95"/>
      <c r="B107" s="58" t="s">
        <v>24</v>
      </c>
      <c r="C107" s="97"/>
      <c r="D107" s="17">
        <f t="shared" si="0"/>
        <v>2.2999999999999998</v>
      </c>
      <c r="E107" s="17">
        <v>2.2999999999999998</v>
      </c>
      <c r="F107" s="17"/>
      <c r="G107" s="17"/>
    </row>
    <row r="108" spans="1:7" s="55" customFormat="1" ht="15" customHeight="1" x14ac:dyDescent="0.25">
      <c r="A108" s="94"/>
      <c r="B108" s="39" t="s">
        <v>150</v>
      </c>
      <c r="C108" s="23" t="s">
        <v>33</v>
      </c>
      <c r="D108" s="29">
        <f t="shared" ref="D108" si="45">SUM(D109)</f>
        <v>5</v>
      </c>
      <c r="E108" s="29">
        <f t="shared" ref="E108" si="46">SUM(E109)</f>
        <v>5</v>
      </c>
      <c r="F108" s="29">
        <f t="shared" ref="F108" si="47">SUM(F109)</f>
        <v>0</v>
      </c>
      <c r="G108" s="29">
        <f>SUM(G109)</f>
        <v>0</v>
      </c>
    </row>
    <row r="109" spans="1:7" s="55" customFormat="1" ht="12.75" customHeight="1" x14ac:dyDescent="0.25">
      <c r="A109" s="94"/>
      <c r="B109" s="18" t="s">
        <v>16</v>
      </c>
      <c r="C109" s="11"/>
      <c r="D109" s="17">
        <f t="shared" si="0"/>
        <v>5</v>
      </c>
      <c r="E109" s="17">
        <v>5</v>
      </c>
      <c r="F109" s="9"/>
      <c r="G109" s="8"/>
    </row>
    <row r="110" spans="1:7" s="55" customFormat="1" ht="18" customHeight="1" x14ac:dyDescent="0.25">
      <c r="A110" s="115" t="s">
        <v>48</v>
      </c>
      <c r="B110" s="37" t="s">
        <v>49</v>
      </c>
      <c r="C110" s="44"/>
      <c r="D110" s="38">
        <f t="shared" si="0"/>
        <v>49.2</v>
      </c>
      <c r="E110" s="38">
        <f t="shared" ref="E110:F110" si="48">SUM(E111+E115+E118+E113)</f>
        <v>43.5</v>
      </c>
      <c r="F110" s="38">
        <f t="shared" si="48"/>
        <v>0</v>
      </c>
      <c r="G110" s="38">
        <f>SUM(G111+G115+G118+G113)</f>
        <v>5.7</v>
      </c>
    </row>
    <row r="111" spans="1:7" s="55" customFormat="1" ht="15" customHeight="1" x14ac:dyDescent="0.25">
      <c r="A111" s="115"/>
      <c r="B111" s="24" t="s">
        <v>155</v>
      </c>
      <c r="C111" s="23" t="s">
        <v>17</v>
      </c>
      <c r="D111" s="22">
        <f>SUM(D112)</f>
        <v>9.3000000000000007</v>
      </c>
      <c r="E111" s="22">
        <f>SUM(E112)</f>
        <v>9.3000000000000007</v>
      </c>
      <c r="F111" s="22">
        <f>SUM(F112)</f>
        <v>0</v>
      </c>
      <c r="G111" s="22">
        <f>SUM(G112)</f>
        <v>0</v>
      </c>
    </row>
    <row r="112" spans="1:7" s="55" customFormat="1" ht="12.75" customHeight="1" x14ac:dyDescent="0.25">
      <c r="A112" s="115"/>
      <c r="B112" s="18" t="s">
        <v>16</v>
      </c>
      <c r="C112" s="11"/>
      <c r="D112" s="17">
        <f t="shared" si="0"/>
        <v>9.3000000000000007</v>
      </c>
      <c r="E112" s="17">
        <v>9.3000000000000007</v>
      </c>
      <c r="F112" s="17"/>
      <c r="G112" s="17"/>
    </row>
    <row r="113" spans="1:7" s="55" customFormat="1" ht="15" customHeight="1" x14ac:dyDescent="0.25">
      <c r="A113" s="115"/>
      <c r="B113" s="24" t="s">
        <v>148</v>
      </c>
      <c r="C113" s="27" t="s">
        <v>30</v>
      </c>
      <c r="D113" s="29">
        <f t="shared" ref="D113" si="49">SUM(D114)</f>
        <v>5.7</v>
      </c>
      <c r="E113" s="29">
        <f t="shared" ref="E113" si="50">SUM(E114)</f>
        <v>0</v>
      </c>
      <c r="F113" s="29">
        <f t="shared" ref="F113" si="51">SUM(F114)</f>
        <v>0</v>
      </c>
      <c r="G113" s="29">
        <f>SUM(G114)</f>
        <v>5.7</v>
      </c>
    </row>
    <row r="114" spans="1:7" s="55" customFormat="1" ht="12.75" customHeight="1" x14ac:dyDescent="0.25">
      <c r="A114" s="115"/>
      <c r="B114" s="18" t="s">
        <v>16</v>
      </c>
      <c r="C114" s="11"/>
      <c r="D114" s="17">
        <f t="shared" ref="D114" si="52">SUM(G114+E114)</f>
        <v>5.7</v>
      </c>
      <c r="E114" s="17"/>
      <c r="F114" s="59"/>
      <c r="G114" s="17">
        <v>5.7</v>
      </c>
    </row>
    <row r="115" spans="1:7" s="55" customFormat="1" ht="27" x14ac:dyDescent="0.25">
      <c r="A115" s="115"/>
      <c r="B115" s="36" t="s">
        <v>161</v>
      </c>
      <c r="C115" s="23" t="s">
        <v>31</v>
      </c>
      <c r="D115" s="29">
        <f t="shared" ref="D115" si="53">SUM(D116:D117)</f>
        <v>30.3</v>
      </c>
      <c r="E115" s="29">
        <f t="shared" ref="E115" si="54">SUM(E116:E117)</f>
        <v>30.3</v>
      </c>
      <c r="F115" s="29">
        <f t="shared" ref="F115" si="55">SUM(F116:F117)</f>
        <v>0</v>
      </c>
      <c r="G115" s="29">
        <f t="shared" ref="G115" si="56">SUM(G116:G117)</f>
        <v>0</v>
      </c>
    </row>
    <row r="116" spans="1:7" s="55" customFormat="1" ht="12.75" customHeight="1" x14ac:dyDescent="0.25">
      <c r="A116" s="116"/>
      <c r="B116" s="56" t="s">
        <v>16</v>
      </c>
      <c r="C116" s="96"/>
      <c r="D116" s="17">
        <f t="shared" ref="D116:D226" si="57">SUM(G116+E116)</f>
        <v>29.1</v>
      </c>
      <c r="E116" s="17">
        <v>29.1</v>
      </c>
      <c r="F116" s="17"/>
      <c r="G116" s="17"/>
    </row>
    <row r="117" spans="1:7" s="55" customFormat="1" ht="12.75" customHeight="1" x14ac:dyDescent="0.25">
      <c r="A117" s="116"/>
      <c r="B117" s="58" t="s">
        <v>24</v>
      </c>
      <c r="C117" s="97"/>
      <c r="D117" s="17">
        <f t="shared" si="57"/>
        <v>1.2</v>
      </c>
      <c r="E117" s="17">
        <v>1.2</v>
      </c>
      <c r="F117" s="17"/>
      <c r="G117" s="17"/>
    </row>
    <row r="118" spans="1:7" s="55" customFormat="1" ht="15" customHeight="1" x14ac:dyDescent="0.25">
      <c r="A118" s="115"/>
      <c r="B118" s="39" t="s">
        <v>150</v>
      </c>
      <c r="C118" s="23" t="s">
        <v>33</v>
      </c>
      <c r="D118" s="29">
        <f t="shared" ref="D118" si="58">SUM(D119)</f>
        <v>3.9</v>
      </c>
      <c r="E118" s="29">
        <f t="shared" ref="E118" si="59">SUM(E119)</f>
        <v>3.9</v>
      </c>
      <c r="F118" s="29">
        <f t="shared" ref="F118" si="60">SUM(F119)</f>
        <v>0</v>
      </c>
      <c r="G118" s="29">
        <f>SUM(G119)</f>
        <v>0</v>
      </c>
    </row>
    <row r="119" spans="1:7" s="55" customFormat="1" ht="12.75" customHeight="1" x14ac:dyDescent="0.25">
      <c r="A119" s="115"/>
      <c r="B119" s="18" t="s">
        <v>16</v>
      </c>
      <c r="C119" s="11"/>
      <c r="D119" s="17">
        <f t="shared" si="57"/>
        <v>3.9</v>
      </c>
      <c r="E119" s="17">
        <v>3.9</v>
      </c>
      <c r="F119" s="9"/>
      <c r="G119" s="8"/>
    </row>
    <row r="120" spans="1:7" s="55" customFormat="1" ht="18" customHeight="1" x14ac:dyDescent="0.25">
      <c r="A120" s="115" t="s">
        <v>50</v>
      </c>
      <c r="B120" s="37" t="s">
        <v>51</v>
      </c>
      <c r="C120" s="42"/>
      <c r="D120" s="38">
        <f t="shared" si="57"/>
        <v>45.1</v>
      </c>
      <c r="E120" s="38">
        <f t="shared" ref="E120" si="61">SUM(E121+E123+E126)</f>
        <v>44.4</v>
      </c>
      <c r="F120" s="38">
        <f t="shared" ref="F120" si="62">SUM(F121+F123+F126)</f>
        <v>0</v>
      </c>
      <c r="G120" s="38">
        <f>SUM(G121+G123+G126)</f>
        <v>0.7</v>
      </c>
    </row>
    <row r="121" spans="1:7" s="55" customFormat="1" ht="15" customHeight="1" x14ac:dyDescent="0.25">
      <c r="A121" s="115"/>
      <c r="B121" s="24" t="s">
        <v>155</v>
      </c>
      <c r="C121" s="23" t="s">
        <v>17</v>
      </c>
      <c r="D121" s="22">
        <f>SUM(D122)</f>
        <v>12</v>
      </c>
      <c r="E121" s="22">
        <f>SUM(E122)</f>
        <v>12</v>
      </c>
      <c r="F121" s="22">
        <f>SUM(F122)</f>
        <v>0</v>
      </c>
      <c r="G121" s="22">
        <f>SUM(G122)</f>
        <v>0</v>
      </c>
    </row>
    <row r="122" spans="1:7" s="55" customFormat="1" ht="12.75" customHeight="1" x14ac:dyDescent="0.25">
      <c r="A122" s="115"/>
      <c r="B122" s="18" t="s">
        <v>16</v>
      </c>
      <c r="C122" s="11"/>
      <c r="D122" s="17">
        <f>SUM(G122+E122)</f>
        <v>12</v>
      </c>
      <c r="E122" s="17">
        <v>12</v>
      </c>
      <c r="F122" s="17"/>
      <c r="G122" s="17"/>
    </row>
    <row r="123" spans="1:7" s="55" customFormat="1" ht="27" x14ac:dyDescent="0.25">
      <c r="A123" s="115"/>
      <c r="B123" s="36" t="s">
        <v>163</v>
      </c>
      <c r="C123" s="23" t="s">
        <v>31</v>
      </c>
      <c r="D123" s="29">
        <f t="shared" ref="D123" si="63">SUM(D124:D125)</f>
        <v>29.8</v>
      </c>
      <c r="E123" s="29">
        <f t="shared" ref="E123" si="64">SUM(E124:E125)</f>
        <v>29.1</v>
      </c>
      <c r="F123" s="29">
        <f t="shared" ref="F123" si="65">SUM(F124:F125)</f>
        <v>0</v>
      </c>
      <c r="G123" s="29">
        <f t="shared" ref="G123" si="66">SUM(G124:G125)</f>
        <v>0.7</v>
      </c>
    </row>
    <row r="124" spans="1:7" s="55" customFormat="1" ht="12.75" customHeight="1" x14ac:dyDescent="0.25">
      <c r="A124" s="116"/>
      <c r="B124" s="56" t="s">
        <v>16</v>
      </c>
      <c r="C124" s="96"/>
      <c r="D124" s="17">
        <f t="shared" si="57"/>
        <v>25</v>
      </c>
      <c r="E124" s="17">
        <v>24.3</v>
      </c>
      <c r="F124" s="17"/>
      <c r="G124" s="17">
        <v>0.7</v>
      </c>
    </row>
    <row r="125" spans="1:7" s="55" customFormat="1" ht="12.75" customHeight="1" x14ac:dyDescent="0.25">
      <c r="A125" s="116"/>
      <c r="B125" s="58" t="s">
        <v>24</v>
      </c>
      <c r="C125" s="97"/>
      <c r="D125" s="17">
        <f t="shared" si="57"/>
        <v>4.8</v>
      </c>
      <c r="E125" s="17">
        <v>4.8</v>
      </c>
      <c r="F125" s="17"/>
      <c r="G125" s="17"/>
    </row>
    <row r="126" spans="1:7" s="55" customFormat="1" ht="15" customHeight="1" x14ac:dyDescent="0.25">
      <c r="A126" s="115"/>
      <c r="B126" s="39" t="s">
        <v>150</v>
      </c>
      <c r="C126" s="23" t="s">
        <v>33</v>
      </c>
      <c r="D126" s="29">
        <f t="shared" ref="D126" si="67">SUM(D127)</f>
        <v>3.3</v>
      </c>
      <c r="E126" s="29">
        <f t="shared" ref="E126" si="68">SUM(E127)</f>
        <v>3.3</v>
      </c>
      <c r="F126" s="29">
        <f t="shared" ref="F126" si="69">SUM(F127)</f>
        <v>0</v>
      </c>
      <c r="G126" s="29">
        <f>SUM(G127)</f>
        <v>0</v>
      </c>
    </row>
    <row r="127" spans="1:7" s="55" customFormat="1" ht="12.75" customHeight="1" x14ac:dyDescent="0.25">
      <c r="A127" s="115"/>
      <c r="B127" s="18" t="s">
        <v>16</v>
      </c>
      <c r="C127" s="11"/>
      <c r="D127" s="17">
        <f t="shared" si="57"/>
        <v>3.3</v>
      </c>
      <c r="E127" s="17">
        <v>3.3</v>
      </c>
      <c r="F127" s="9"/>
      <c r="G127" s="17"/>
    </row>
    <row r="128" spans="1:7" s="55" customFormat="1" ht="18" customHeight="1" x14ac:dyDescent="0.25">
      <c r="A128" s="115" t="s">
        <v>52</v>
      </c>
      <c r="B128" s="37" t="s">
        <v>53</v>
      </c>
      <c r="C128" s="44"/>
      <c r="D128" s="38">
        <f t="shared" ref="D128" si="70">SUM(G128+E128)</f>
        <v>38.899999999999991</v>
      </c>
      <c r="E128" s="38">
        <f t="shared" ref="E128:F128" si="71">SUM(E129+E133+E136+E131)</f>
        <v>29.599999999999994</v>
      </c>
      <c r="F128" s="38">
        <f t="shared" si="71"/>
        <v>0</v>
      </c>
      <c r="G128" s="38">
        <f>SUM(G129+G133+G136+G131)</f>
        <v>9.3000000000000007</v>
      </c>
    </row>
    <row r="129" spans="1:7" s="55" customFormat="1" ht="15" customHeight="1" x14ac:dyDescent="0.25">
      <c r="A129" s="115"/>
      <c r="B129" s="24" t="s">
        <v>155</v>
      </c>
      <c r="C129" s="23" t="s">
        <v>17</v>
      </c>
      <c r="D129" s="22">
        <f>SUM(D130)</f>
        <v>10.899999999999999</v>
      </c>
      <c r="E129" s="22">
        <f>SUM(E130)</f>
        <v>8.1999999999999993</v>
      </c>
      <c r="F129" s="22">
        <f>SUM(F130)</f>
        <v>0</v>
      </c>
      <c r="G129" s="22">
        <f>SUM(G130)</f>
        <v>2.7</v>
      </c>
    </row>
    <row r="130" spans="1:7" s="55" customFormat="1" ht="12.95" customHeight="1" x14ac:dyDescent="0.25">
      <c r="A130" s="115"/>
      <c r="B130" s="18" t="s">
        <v>16</v>
      </c>
      <c r="C130" s="11"/>
      <c r="D130" s="17">
        <f t="shared" si="57"/>
        <v>10.899999999999999</v>
      </c>
      <c r="E130" s="17">
        <v>8.1999999999999993</v>
      </c>
      <c r="F130" s="17"/>
      <c r="G130" s="17">
        <v>2.7</v>
      </c>
    </row>
    <row r="131" spans="1:7" s="55" customFormat="1" ht="15" customHeight="1" x14ac:dyDescent="0.25">
      <c r="A131" s="115"/>
      <c r="B131" s="24" t="s">
        <v>148</v>
      </c>
      <c r="C131" s="27" t="s">
        <v>30</v>
      </c>
      <c r="D131" s="29">
        <f t="shared" ref="D131" si="72">SUM(D132)</f>
        <v>7</v>
      </c>
      <c r="E131" s="29">
        <f t="shared" ref="E131" si="73">SUM(E132)</f>
        <v>0.4</v>
      </c>
      <c r="F131" s="29">
        <f t="shared" ref="F131" si="74">SUM(F132)</f>
        <v>0</v>
      </c>
      <c r="G131" s="29">
        <f>SUM(G132)</f>
        <v>6.6</v>
      </c>
    </row>
    <row r="132" spans="1:7" s="55" customFormat="1" ht="12.95" customHeight="1" x14ac:dyDescent="0.25">
      <c r="A132" s="115"/>
      <c r="B132" s="18" t="s">
        <v>16</v>
      </c>
      <c r="C132" s="11"/>
      <c r="D132" s="17">
        <f t="shared" ref="D132" si="75">SUM(G132+E132)</f>
        <v>7</v>
      </c>
      <c r="E132" s="17">
        <v>0.4</v>
      </c>
      <c r="F132" s="59"/>
      <c r="G132" s="17">
        <v>6.6</v>
      </c>
    </row>
    <row r="133" spans="1:7" s="55" customFormat="1" ht="27" x14ac:dyDescent="0.25">
      <c r="A133" s="115"/>
      <c r="B133" s="36" t="s">
        <v>163</v>
      </c>
      <c r="C133" s="23" t="s">
        <v>31</v>
      </c>
      <c r="D133" s="29">
        <f t="shared" ref="D133" si="76">SUM(D134:D135)</f>
        <v>18.299999999999997</v>
      </c>
      <c r="E133" s="29">
        <f t="shared" ref="E133" si="77">SUM(E134:E135)</f>
        <v>18.299999999999997</v>
      </c>
      <c r="F133" s="29">
        <f t="shared" ref="F133" si="78">SUM(F134:F135)</f>
        <v>0</v>
      </c>
      <c r="G133" s="29">
        <f t="shared" ref="G133" si="79">SUM(G134:G135)</f>
        <v>0</v>
      </c>
    </row>
    <row r="134" spans="1:7" s="55" customFormat="1" ht="12.95" customHeight="1" x14ac:dyDescent="0.25">
      <c r="A134" s="116"/>
      <c r="B134" s="56" t="s">
        <v>16</v>
      </c>
      <c r="C134" s="96"/>
      <c r="D134" s="17">
        <f t="shared" si="57"/>
        <v>17.899999999999999</v>
      </c>
      <c r="E134" s="17">
        <v>17.899999999999999</v>
      </c>
      <c r="F134" s="17"/>
      <c r="G134" s="17"/>
    </row>
    <row r="135" spans="1:7" s="55" customFormat="1" ht="12.95" customHeight="1" x14ac:dyDescent="0.25">
      <c r="A135" s="116"/>
      <c r="B135" s="58" t="s">
        <v>24</v>
      </c>
      <c r="C135" s="98"/>
      <c r="D135" s="17">
        <f t="shared" si="57"/>
        <v>0.4</v>
      </c>
      <c r="E135" s="17">
        <v>0.4</v>
      </c>
      <c r="F135" s="17"/>
      <c r="G135" s="17"/>
    </row>
    <row r="136" spans="1:7" s="55" customFormat="1" ht="15" customHeight="1" x14ac:dyDescent="0.25">
      <c r="A136" s="115"/>
      <c r="B136" s="39" t="s">
        <v>164</v>
      </c>
      <c r="C136" s="23" t="s">
        <v>33</v>
      </c>
      <c r="D136" s="29">
        <f t="shared" ref="D136" si="80">SUM(D137)</f>
        <v>2.7</v>
      </c>
      <c r="E136" s="29">
        <f t="shared" ref="E136" si="81">SUM(E137)</f>
        <v>2.7</v>
      </c>
      <c r="F136" s="29">
        <f t="shared" ref="F136" si="82">SUM(F137)</f>
        <v>0</v>
      </c>
      <c r="G136" s="29">
        <f>SUM(G137)</f>
        <v>0</v>
      </c>
    </row>
    <row r="137" spans="1:7" s="55" customFormat="1" ht="12.95" customHeight="1" x14ac:dyDescent="0.25">
      <c r="A137" s="115"/>
      <c r="B137" s="18" t="s">
        <v>16</v>
      </c>
      <c r="C137" s="11"/>
      <c r="D137" s="17">
        <f t="shared" si="57"/>
        <v>2.7</v>
      </c>
      <c r="E137" s="17">
        <v>2.7</v>
      </c>
      <c r="F137" s="9"/>
      <c r="G137" s="8"/>
    </row>
    <row r="138" spans="1:7" s="55" customFormat="1" ht="18" customHeight="1" x14ac:dyDescent="0.25">
      <c r="A138" s="115" t="s">
        <v>54</v>
      </c>
      <c r="B138" s="37" t="s">
        <v>55</v>
      </c>
      <c r="C138" s="44"/>
      <c r="D138" s="38">
        <f t="shared" si="57"/>
        <v>66.300000000000011</v>
      </c>
      <c r="E138" s="38">
        <f t="shared" ref="E138" si="83">SUM(E139+E141+E144)</f>
        <v>64.900000000000006</v>
      </c>
      <c r="F138" s="38">
        <f t="shared" ref="F138" si="84">SUM(F139+F141+F144)</f>
        <v>0</v>
      </c>
      <c r="G138" s="38">
        <f>SUM(G139+G141+G144)</f>
        <v>1.4</v>
      </c>
    </row>
    <row r="139" spans="1:7" s="55" customFormat="1" ht="15" customHeight="1" x14ac:dyDescent="0.25">
      <c r="A139" s="115"/>
      <c r="B139" s="24" t="s">
        <v>155</v>
      </c>
      <c r="C139" s="23" t="s">
        <v>17</v>
      </c>
      <c r="D139" s="22">
        <f>SUM(D140)</f>
        <v>13.700000000000001</v>
      </c>
      <c r="E139" s="22">
        <f>SUM(E140)</f>
        <v>12.3</v>
      </c>
      <c r="F139" s="22">
        <f>SUM(F140)</f>
        <v>0</v>
      </c>
      <c r="G139" s="22">
        <f>SUM(G140)</f>
        <v>1.4</v>
      </c>
    </row>
    <row r="140" spans="1:7" s="55" customFormat="1" ht="12.75" customHeight="1" x14ac:dyDescent="0.25">
      <c r="A140" s="115"/>
      <c r="B140" s="18" t="s">
        <v>16</v>
      </c>
      <c r="C140" s="11"/>
      <c r="D140" s="17">
        <f t="shared" si="57"/>
        <v>13.700000000000001</v>
      </c>
      <c r="E140" s="17">
        <v>12.3</v>
      </c>
      <c r="F140" s="17"/>
      <c r="G140" s="17">
        <v>1.4</v>
      </c>
    </row>
    <row r="141" spans="1:7" s="55" customFormat="1" ht="27" x14ac:dyDescent="0.25">
      <c r="A141" s="115"/>
      <c r="B141" s="36" t="s">
        <v>161</v>
      </c>
      <c r="C141" s="23" t="s">
        <v>31</v>
      </c>
      <c r="D141" s="29">
        <f t="shared" ref="D141" si="85">SUM(D142:D143)</f>
        <v>48.9</v>
      </c>
      <c r="E141" s="29">
        <f t="shared" ref="E141" si="86">SUM(E142:E143)</f>
        <v>48.9</v>
      </c>
      <c r="F141" s="29">
        <f t="shared" ref="F141" si="87">SUM(F142:F143)</f>
        <v>0</v>
      </c>
      <c r="G141" s="29">
        <f t="shared" ref="G141" si="88">SUM(G142:G143)</f>
        <v>0</v>
      </c>
    </row>
    <row r="142" spans="1:7" s="55" customFormat="1" ht="12.75" customHeight="1" x14ac:dyDescent="0.25">
      <c r="A142" s="116"/>
      <c r="B142" s="56" t="s">
        <v>16</v>
      </c>
      <c r="C142" s="96"/>
      <c r="D142" s="17">
        <f t="shared" si="57"/>
        <v>45</v>
      </c>
      <c r="E142" s="17">
        <v>45</v>
      </c>
      <c r="F142" s="17"/>
      <c r="G142" s="17"/>
    </row>
    <row r="143" spans="1:7" s="55" customFormat="1" ht="12.75" customHeight="1" x14ac:dyDescent="0.25">
      <c r="A143" s="116"/>
      <c r="B143" s="58" t="s">
        <v>24</v>
      </c>
      <c r="C143" s="97"/>
      <c r="D143" s="17">
        <f t="shared" si="57"/>
        <v>3.9</v>
      </c>
      <c r="E143" s="17">
        <v>3.9</v>
      </c>
      <c r="F143" s="17"/>
      <c r="G143" s="17"/>
    </row>
    <row r="144" spans="1:7" s="55" customFormat="1" ht="15" customHeight="1" x14ac:dyDescent="0.25">
      <c r="A144" s="115"/>
      <c r="B144" s="39" t="s">
        <v>150</v>
      </c>
      <c r="C144" s="23" t="s">
        <v>33</v>
      </c>
      <c r="D144" s="29">
        <f t="shared" ref="D144" si="89">SUM(D145)</f>
        <v>3.7</v>
      </c>
      <c r="E144" s="29">
        <f t="shared" ref="E144" si="90">SUM(E145)</f>
        <v>3.7</v>
      </c>
      <c r="F144" s="29">
        <f t="shared" ref="F144" si="91">SUM(F145)</f>
        <v>0</v>
      </c>
      <c r="G144" s="29">
        <f>SUM(G145)</f>
        <v>0</v>
      </c>
    </row>
    <row r="145" spans="1:7" s="55" customFormat="1" ht="12.75" customHeight="1" x14ac:dyDescent="0.25">
      <c r="A145" s="115"/>
      <c r="B145" s="18" t="s">
        <v>16</v>
      </c>
      <c r="C145" s="11"/>
      <c r="D145" s="17">
        <f t="shared" si="57"/>
        <v>3.7</v>
      </c>
      <c r="E145" s="17">
        <v>3.7</v>
      </c>
      <c r="F145" s="9"/>
      <c r="G145" s="17"/>
    </row>
    <row r="146" spans="1:7" s="55" customFormat="1" ht="18" customHeight="1" x14ac:dyDescent="0.25">
      <c r="A146" s="120" t="s">
        <v>56</v>
      </c>
      <c r="B146" s="37" t="s">
        <v>57</v>
      </c>
      <c r="C146" s="44"/>
      <c r="D146" s="38">
        <f t="shared" ref="D146" si="92">SUM(G146+E146)</f>
        <v>39.799999999999997</v>
      </c>
      <c r="E146" s="38">
        <f t="shared" ref="E146:F146" si="93">SUM(E147+E149+E152+E154)</f>
        <v>37.799999999999997</v>
      </c>
      <c r="F146" s="38">
        <f t="shared" si="93"/>
        <v>0</v>
      </c>
      <c r="G146" s="38">
        <f>SUM(G147+G149+G152+G154)</f>
        <v>2</v>
      </c>
    </row>
    <row r="147" spans="1:7" s="55" customFormat="1" ht="15" customHeight="1" x14ac:dyDescent="0.25">
      <c r="A147" s="121"/>
      <c r="B147" s="24" t="s">
        <v>155</v>
      </c>
      <c r="C147" s="23" t="s">
        <v>17</v>
      </c>
      <c r="D147" s="22">
        <f>SUM(D148)</f>
        <v>9.5</v>
      </c>
      <c r="E147" s="22">
        <f>SUM(E148)</f>
        <v>9.5</v>
      </c>
      <c r="F147" s="22">
        <f>SUM(F148)</f>
        <v>0</v>
      </c>
      <c r="G147" s="22">
        <f>SUM(G148)</f>
        <v>0</v>
      </c>
    </row>
    <row r="148" spans="1:7" s="55" customFormat="1" ht="12.75" customHeight="1" x14ac:dyDescent="0.25">
      <c r="A148" s="121"/>
      <c r="B148" s="18" t="s">
        <v>16</v>
      </c>
      <c r="C148" s="11"/>
      <c r="D148" s="17">
        <f t="shared" si="57"/>
        <v>9.5</v>
      </c>
      <c r="E148" s="17">
        <v>9.5</v>
      </c>
      <c r="F148" s="17"/>
      <c r="G148" s="17"/>
    </row>
    <row r="149" spans="1:7" s="55" customFormat="1" ht="27" x14ac:dyDescent="0.25">
      <c r="A149" s="121"/>
      <c r="B149" s="36" t="s">
        <v>163</v>
      </c>
      <c r="C149" s="23" t="s">
        <v>31</v>
      </c>
      <c r="D149" s="29">
        <f t="shared" ref="D149" si="94">SUM(D150:D151)</f>
        <v>15.299999999999999</v>
      </c>
      <c r="E149" s="29">
        <f t="shared" ref="E149" si="95">SUM(E150:E151)</f>
        <v>13.299999999999999</v>
      </c>
      <c r="F149" s="29">
        <f t="shared" ref="F149" si="96">SUM(F150:F151)</f>
        <v>0</v>
      </c>
      <c r="G149" s="29">
        <f t="shared" ref="G149" si="97">SUM(G150:G151)</f>
        <v>2</v>
      </c>
    </row>
    <row r="150" spans="1:7" s="55" customFormat="1" ht="12.75" customHeight="1" x14ac:dyDescent="0.25">
      <c r="A150" s="121"/>
      <c r="B150" s="56" t="s">
        <v>16</v>
      </c>
      <c r="C150" s="96"/>
      <c r="D150" s="17">
        <f t="shared" si="57"/>
        <v>14.1</v>
      </c>
      <c r="E150" s="17">
        <v>12.1</v>
      </c>
      <c r="F150" s="17"/>
      <c r="G150" s="17">
        <v>2</v>
      </c>
    </row>
    <row r="151" spans="1:7" s="55" customFormat="1" ht="12.75" customHeight="1" x14ac:dyDescent="0.25">
      <c r="A151" s="121"/>
      <c r="B151" s="58" t="s">
        <v>24</v>
      </c>
      <c r="C151" s="97"/>
      <c r="D151" s="17">
        <f t="shared" si="57"/>
        <v>1.2</v>
      </c>
      <c r="E151" s="17">
        <v>1.2</v>
      </c>
      <c r="F151" s="17"/>
      <c r="G151" s="17"/>
    </row>
    <row r="152" spans="1:7" s="55" customFormat="1" ht="15" customHeight="1" x14ac:dyDescent="0.25">
      <c r="A152" s="121"/>
      <c r="B152" s="39" t="s">
        <v>150</v>
      </c>
      <c r="C152" s="23" t="s">
        <v>33</v>
      </c>
      <c r="D152" s="29">
        <f t="shared" ref="D152:D154" si="98">SUM(D153)</f>
        <v>5</v>
      </c>
      <c r="E152" s="29">
        <f t="shared" ref="E152:E154" si="99">SUM(E153)</f>
        <v>5</v>
      </c>
      <c r="F152" s="29">
        <f t="shared" ref="F152:F154" si="100">SUM(F153)</f>
        <v>0</v>
      </c>
      <c r="G152" s="29">
        <f>SUM(G153)</f>
        <v>0</v>
      </c>
    </row>
    <row r="153" spans="1:7" s="55" customFormat="1" ht="12.75" customHeight="1" x14ac:dyDescent="0.25">
      <c r="A153" s="121"/>
      <c r="B153" s="18" t="s">
        <v>16</v>
      </c>
      <c r="C153" s="11"/>
      <c r="D153" s="17">
        <f t="shared" si="57"/>
        <v>5</v>
      </c>
      <c r="E153" s="17">
        <v>5</v>
      </c>
      <c r="F153" s="9"/>
      <c r="G153" s="8"/>
    </row>
    <row r="154" spans="1:7" s="55" customFormat="1" ht="15" customHeight="1" x14ac:dyDescent="0.25">
      <c r="A154" s="121"/>
      <c r="B154" s="28" t="s">
        <v>162</v>
      </c>
      <c r="C154" s="27" t="s">
        <v>37</v>
      </c>
      <c r="D154" s="29">
        <f t="shared" si="98"/>
        <v>10</v>
      </c>
      <c r="E154" s="29">
        <f t="shared" si="99"/>
        <v>10</v>
      </c>
      <c r="F154" s="29">
        <f t="shared" si="100"/>
        <v>0</v>
      </c>
      <c r="G154" s="29">
        <f>SUM(G155)</f>
        <v>0</v>
      </c>
    </row>
    <row r="155" spans="1:7" s="55" customFormat="1" ht="12.75" customHeight="1" x14ac:dyDescent="0.25">
      <c r="A155" s="122"/>
      <c r="B155" s="18" t="s">
        <v>16</v>
      </c>
      <c r="C155" s="11"/>
      <c r="D155" s="17">
        <f t="shared" ref="D155" si="101">SUM(G155+E155)</f>
        <v>10</v>
      </c>
      <c r="E155" s="17">
        <v>10</v>
      </c>
      <c r="F155" s="9"/>
      <c r="G155" s="8"/>
    </row>
    <row r="156" spans="1:7" s="55" customFormat="1" ht="18" customHeight="1" x14ac:dyDescent="0.25">
      <c r="A156" s="115" t="s">
        <v>58</v>
      </c>
      <c r="B156" s="37" t="s">
        <v>59</v>
      </c>
      <c r="C156" s="44"/>
      <c r="D156" s="38">
        <f t="shared" si="57"/>
        <v>32.199999999999996</v>
      </c>
      <c r="E156" s="38">
        <f t="shared" ref="E156" si="102">SUM(E157+E159+E162)</f>
        <v>32.199999999999996</v>
      </c>
      <c r="F156" s="38">
        <f t="shared" ref="F156" si="103">SUM(F157+F159+F162)</f>
        <v>0</v>
      </c>
      <c r="G156" s="38">
        <f>SUM(G157+G159+G162)</f>
        <v>0</v>
      </c>
    </row>
    <row r="157" spans="1:7" s="55" customFormat="1" ht="15" customHeight="1" x14ac:dyDescent="0.25">
      <c r="A157" s="115"/>
      <c r="B157" s="24" t="s">
        <v>155</v>
      </c>
      <c r="C157" s="23" t="s">
        <v>17</v>
      </c>
      <c r="D157" s="22">
        <f>SUM(D158)</f>
        <v>7.6</v>
      </c>
      <c r="E157" s="22">
        <f>SUM(E158)</f>
        <v>7.6</v>
      </c>
      <c r="F157" s="22">
        <f>SUM(F158)</f>
        <v>0</v>
      </c>
      <c r="G157" s="22">
        <f>SUM(G158)</f>
        <v>0</v>
      </c>
    </row>
    <row r="158" spans="1:7" s="55" customFormat="1" ht="12.75" customHeight="1" x14ac:dyDescent="0.25">
      <c r="A158" s="115"/>
      <c r="B158" s="18" t="s">
        <v>16</v>
      </c>
      <c r="C158" s="11"/>
      <c r="D158" s="17">
        <f t="shared" si="57"/>
        <v>7.6</v>
      </c>
      <c r="E158" s="17">
        <v>7.6</v>
      </c>
      <c r="F158" s="17"/>
      <c r="G158" s="17"/>
    </row>
    <row r="159" spans="1:7" s="55" customFormat="1" ht="27" x14ac:dyDescent="0.25">
      <c r="A159" s="115"/>
      <c r="B159" s="36" t="s">
        <v>163</v>
      </c>
      <c r="C159" s="23" t="s">
        <v>31</v>
      </c>
      <c r="D159" s="29">
        <f t="shared" ref="D159" si="104">SUM(D160:D161)</f>
        <v>21.099999999999998</v>
      </c>
      <c r="E159" s="29">
        <f t="shared" ref="E159" si="105">SUM(E160:E161)</f>
        <v>21.099999999999998</v>
      </c>
      <c r="F159" s="29">
        <f t="shared" ref="F159" si="106">SUM(F160:F161)</f>
        <v>0</v>
      </c>
      <c r="G159" s="29">
        <f t="shared" ref="G159" si="107">SUM(G160:G161)</f>
        <v>0</v>
      </c>
    </row>
    <row r="160" spans="1:7" s="55" customFormat="1" ht="12.75" customHeight="1" x14ac:dyDescent="0.25">
      <c r="A160" s="116"/>
      <c r="B160" s="56" t="s">
        <v>16</v>
      </c>
      <c r="C160" s="96"/>
      <c r="D160" s="17">
        <f t="shared" si="57"/>
        <v>18.7</v>
      </c>
      <c r="E160" s="17">
        <v>18.7</v>
      </c>
      <c r="F160" s="17"/>
      <c r="G160" s="17"/>
    </row>
    <row r="161" spans="1:7" s="55" customFormat="1" ht="12.75" customHeight="1" x14ac:dyDescent="0.25">
      <c r="A161" s="116"/>
      <c r="B161" s="58" t="s">
        <v>24</v>
      </c>
      <c r="C161" s="98"/>
      <c r="D161" s="17">
        <f t="shared" si="57"/>
        <v>2.4</v>
      </c>
      <c r="E161" s="17">
        <v>2.4</v>
      </c>
      <c r="F161" s="17"/>
      <c r="G161" s="17"/>
    </row>
    <row r="162" spans="1:7" s="55" customFormat="1" ht="15" customHeight="1" x14ac:dyDescent="0.25">
      <c r="A162" s="115"/>
      <c r="B162" s="39" t="s">
        <v>164</v>
      </c>
      <c r="C162" s="23" t="s">
        <v>33</v>
      </c>
      <c r="D162" s="29">
        <f t="shared" ref="D162" si="108">SUM(D163)</f>
        <v>3.5</v>
      </c>
      <c r="E162" s="29">
        <f t="shared" ref="E162" si="109">SUM(E163)</f>
        <v>3.5</v>
      </c>
      <c r="F162" s="29">
        <f t="shared" ref="F162" si="110">SUM(F163)</f>
        <v>0</v>
      </c>
      <c r="G162" s="29">
        <f>SUM(G163)</f>
        <v>0</v>
      </c>
    </row>
    <row r="163" spans="1:7" s="55" customFormat="1" ht="12.75" customHeight="1" x14ac:dyDescent="0.25">
      <c r="A163" s="115"/>
      <c r="B163" s="18" t="s">
        <v>16</v>
      </c>
      <c r="C163" s="11"/>
      <c r="D163" s="17">
        <f t="shared" si="57"/>
        <v>3.5</v>
      </c>
      <c r="E163" s="17">
        <v>3.5</v>
      </c>
      <c r="F163" s="9"/>
      <c r="G163" s="8"/>
    </row>
    <row r="164" spans="1:7" s="55" customFormat="1" ht="18" customHeight="1" x14ac:dyDescent="0.25">
      <c r="A164" s="94" t="s">
        <v>60</v>
      </c>
      <c r="B164" s="37" t="s">
        <v>61</v>
      </c>
      <c r="C164" s="44"/>
      <c r="D164" s="38">
        <f t="shared" ref="D164" si="111">SUM(G164+E164)</f>
        <v>53.8</v>
      </c>
      <c r="E164" s="38">
        <f t="shared" ref="E164:F164" si="112">SUM(E165+E169+E172+E167)</f>
        <v>32.4</v>
      </c>
      <c r="F164" s="38">
        <f t="shared" si="112"/>
        <v>0</v>
      </c>
      <c r="G164" s="38">
        <f>SUM(G165+G169+G172+G167)</f>
        <v>21.4</v>
      </c>
    </row>
    <row r="165" spans="1:7" s="55" customFormat="1" ht="15" customHeight="1" x14ac:dyDescent="0.25">
      <c r="A165" s="94"/>
      <c r="B165" s="24" t="s">
        <v>155</v>
      </c>
      <c r="C165" s="23" t="s">
        <v>17</v>
      </c>
      <c r="D165" s="22">
        <f>SUM(D166)</f>
        <v>23.9</v>
      </c>
      <c r="E165" s="22">
        <f>SUM(E166)</f>
        <v>11.9</v>
      </c>
      <c r="F165" s="22">
        <f>SUM(F166)</f>
        <v>0</v>
      </c>
      <c r="G165" s="22">
        <f>SUM(G166)</f>
        <v>12</v>
      </c>
    </row>
    <row r="166" spans="1:7" s="55" customFormat="1" ht="12.75" customHeight="1" x14ac:dyDescent="0.25">
      <c r="A166" s="94"/>
      <c r="B166" s="18" t="s">
        <v>16</v>
      </c>
      <c r="C166" s="11"/>
      <c r="D166" s="17">
        <f t="shared" si="57"/>
        <v>23.9</v>
      </c>
      <c r="E166" s="17">
        <v>11.9</v>
      </c>
      <c r="F166" s="17"/>
      <c r="G166" s="17">
        <v>12</v>
      </c>
    </row>
    <row r="167" spans="1:7" s="55" customFormat="1" ht="15" customHeight="1" x14ac:dyDescent="0.25">
      <c r="A167" s="94"/>
      <c r="B167" s="24" t="s">
        <v>148</v>
      </c>
      <c r="C167" s="27" t="s">
        <v>30</v>
      </c>
      <c r="D167" s="29">
        <f t="shared" ref="D167" si="113">SUM(D168)</f>
        <v>6.9</v>
      </c>
      <c r="E167" s="29">
        <f t="shared" ref="E167" si="114">SUM(E168)</f>
        <v>0</v>
      </c>
      <c r="F167" s="29">
        <f t="shared" ref="F167" si="115">SUM(F168)</f>
        <v>0</v>
      </c>
      <c r="G167" s="29">
        <f>SUM(G168)</f>
        <v>6.9</v>
      </c>
    </row>
    <row r="168" spans="1:7" s="55" customFormat="1" ht="12.75" customHeight="1" x14ac:dyDescent="0.25">
      <c r="A168" s="94"/>
      <c r="B168" s="18" t="s">
        <v>16</v>
      </c>
      <c r="C168" s="11"/>
      <c r="D168" s="17">
        <f t="shared" ref="D168" si="116">SUM(G168+E168)</f>
        <v>6.9</v>
      </c>
      <c r="E168" s="17"/>
      <c r="F168" s="59"/>
      <c r="G168" s="17">
        <v>6.9</v>
      </c>
    </row>
    <row r="169" spans="1:7" s="55" customFormat="1" ht="27" x14ac:dyDescent="0.25">
      <c r="A169" s="94"/>
      <c r="B169" s="36" t="s">
        <v>163</v>
      </c>
      <c r="C169" s="23" t="s">
        <v>31</v>
      </c>
      <c r="D169" s="29">
        <f t="shared" ref="D169" si="117">SUM(D170:D171)</f>
        <v>17.899999999999999</v>
      </c>
      <c r="E169" s="29">
        <f t="shared" ref="E169" si="118">SUM(E170:E171)</f>
        <v>15.4</v>
      </c>
      <c r="F169" s="29">
        <f t="shared" ref="F169" si="119">SUM(F170:F171)</f>
        <v>0</v>
      </c>
      <c r="G169" s="29">
        <f t="shared" ref="G169" si="120">SUM(G170:G171)</f>
        <v>2.5</v>
      </c>
    </row>
    <row r="170" spans="1:7" s="55" customFormat="1" ht="12.75" customHeight="1" x14ac:dyDescent="0.25">
      <c r="A170" s="95"/>
      <c r="B170" s="56" t="s">
        <v>16</v>
      </c>
      <c r="C170" s="96"/>
      <c r="D170" s="17">
        <f t="shared" si="57"/>
        <v>15</v>
      </c>
      <c r="E170" s="17">
        <v>12.5</v>
      </c>
      <c r="F170" s="17"/>
      <c r="G170" s="17">
        <v>2.5</v>
      </c>
    </row>
    <row r="171" spans="1:7" s="55" customFormat="1" ht="12.75" customHeight="1" x14ac:dyDescent="0.25">
      <c r="A171" s="95"/>
      <c r="B171" s="58" t="s">
        <v>24</v>
      </c>
      <c r="C171" s="97"/>
      <c r="D171" s="17">
        <f t="shared" si="57"/>
        <v>2.9</v>
      </c>
      <c r="E171" s="17">
        <v>2.9</v>
      </c>
      <c r="F171" s="17"/>
      <c r="G171" s="17"/>
    </row>
    <row r="172" spans="1:7" s="55" customFormat="1" ht="15" customHeight="1" x14ac:dyDescent="0.25">
      <c r="A172" s="94"/>
      <c r="B172" s="39" t="s">
        <v>164</v>
      </c>
      <c r="C172" s="23" t="s">
        <v>33</v>
      </c>
      <c r="D172" s="29">
        <f t="shared" ref="D172" si="121">SUM(D173)</f>
        <v>5.0999999999999996</v>
      </c>
      <c r="E172" s="29">
        <f t="shared" ref="E172" si="122">SUM(E173)</f>
        <v>5.0999999999999996</v>
      </c>
      <c r="F172" s="29">
        <f t="shared" ref="F172" si="123">SUM(F173)</f>
        <v>0</v>
      </c>
      <c r="G172" s="29">
        <f>SUM(G173)</f>
        <v>0</v>
      </c>
    </row>
    <row r="173" spans="1:7" s="55" customFormat="1" ht="12.75" customHeight="1" x14ac:dyDescent="0.25">
      <c r="A173" s="94"/>
      <c r="B173" s="18" t="s">
        <v>16</v>
      </c>
      <c r="C173" s="11"/>
      <c r="D173" s="17">
        <f t="shared" si="57"/>
        <v>5.0999999999999996</v>
      </c>
      <c r="E173" s="17">
        <v>5.0999999999999996</v>
      </c>
      <c r="F173" s="9"/>
      <c r="G173" s="17"/>
    </row>
    <row r="174" spans="1:7" s="55" customFormat="1" ht="18" customHeight="1" x14ac:dyDescent="0.25">
      <c r="A174" s="94" t="s">
        <v>62</v>
      </c>
      <c r="B174" s="37" t="s">
        <v>63</v>
      </c>
      <c r="C174" s="44"/>
      <c r="D174" s="38">
        <f t="shared" si="57"/>
        <v>47.4</v>
      </c>
      <c r="E174" s="38">
        <f>SUM(E175+E177+E180)</f>
        <v>46</v>
      </c>
      <c r="F174" s="38">
        <f>SUM(F175+F177+F180)</f>
        <v>0</v>
      </c>
      <c r="G174" s="38">
        <f>SUM(G175+G177+G180)</f>
        <v>1.4</v>
      </c>
    </row>
    <row r="175" spans="1:7" s="55" customFormat="1" ht="15" customHeight="1" x14ac:dyDescent="0.25">
      <c r="A175" s="94"/>
      <c r="B175" s="24" t="s">
        <v>155</v>
      </c>
      <c r="C175" s="23" t="s">
        <v>17</v>
      </c>
      <c r="D175" s="22">
        <f>SUM(D176)</f>
        <v>16.100000000000001</v>
      </c>
      <c r="E175" s="22">
        <f>SUM(E176)</f>
        <v>16.100000000000001</v>
      </c>
      <c r="F175" s="22">
        <f>SUM(F176)</f>
        <v>0</v>
      </c>
      <c r="G175" s="22">
        <f>SUM(G176)</f>
        <v>0</v>
      </c>
    </row>
    <row r="176" spans="1:7" s="55" customFormat="1" ht="12.75" customHeight="1" x14ac:dyDescent="0.25">
      <c r="A176" s="94"/>
      <c r="B176" s="18" t="s">
        <v>16</v>
      </c>
      <c r="C176" s="11"/>
      <c r="D176" s="17">
        <f t="shared" si="57"/>
        <v>16.100000000000001</v>
      </c>
      <c r="E176" s="17">
        <v>16.100000000000001</v>
      </c>
      <c r="F176" s="17"/>
      <c r="G176" s="17"/>
    </row>
    <row r="177" spans="1:7" s="55" customFormat="1" ht="27" x14ac:dyDescent="0.25">
      <c r="A177" s="94"/>
      <c r="B177" s="36" t="s">
        <v>161</v>
      </c>
      <c r="C177" s="23" t="s">
        <v>31</v>
      </c>
      <c r="D177" s="29">
        <f t="shared" ref="D177" si="124">SUM(D178:D179)</f>
        <v>26.6</v>
      </c>
      <c r="E177" s="29">
        <f t="shared" ref="E177" si="125">SUM(E178:E179)</f>
        <v>26.6</v>
      </c>
      <c r="F177" s="29">
        <f t="shared" ref="F177" si="126">SUM(F178:F179)</f>
        <v>0</v>
      </c>
      <c r="G177" s="29">
        <f t="shared" ref="G177" si="127">SUM(G178:G179)</f>
        <v>0</v>
      </c>
    </row>
    <row r="178" spans="1:7" s="55" customFormat="1" ht="12.75" customHeight="1" x14ac:dyDescent="0.25">
      <c r="A178" s="95"/>
      <c r="B178" s="56" t="s">
        <v>16</v>
      </c>
      <c r="C178" s="96"/>
      <c r="D178" s="17">
        <f t="shared" si="57"/>
        <v>19</v>
      </c>
      <c r="E178" s="17">
        <v>19</v>
      </c>
      <c r="F178" s="17"/>
      <c r="G178" s="17"/>
    </row>
    <row r="179" spans="1:7" s="55" customFormat="1" ht="12.75" customHeight="1" x14ac:dyDescent="0.25">
      <c r="A179" s="95"/>
      <c r="B179" s="58" t="s">
        <v>24</v>
      </c>
      <c r="C179" s="97"/>
      <c r="D179" s="17">
        <f t="shared" si="57"/>
        <v>7.6</v>
      </c>
      <c r="E179" s="17">
        <v>7.6</v>
      </c>
      <c r="F179" s="17"/>
      <c r="G179" s="17"/>
    </row>
    <row r="180" spans="1:7" s="55" customFormat="1" ht="15" customHeight="1" x14ac:dyDescent="0.25">
      <c r="A180" s="94"/>
      <c r="B180" s="39" t="s">
        <v>164</v>
      </c>
      <c r="C180" s="23" t="s">
        <v>33</v>
      </c>
      <c r="D180" s="29">
        <f t="shared" ref="D180" si="128">SUM(D181)</f>
        <v>4.6999999999999993</v>
      </c>
      <c r="E180" s="29">
        <f t="shared" ref="E180" si="129">SUM(E181)</f>
        <v>3.3</v>
      </c>
      <c r="F180" s="29">
        <f t="shared" ref="F180" si="130">SUM(F181)</f>
        <v>0</v>
      </c>
      <c r="G180" s="29">
        <f>SUM(G181)</f>
        <v>1.4</v>
      </c>
    </row>
    <row r="181" spans="1:7" s="55" customFormat="1" ht="12.75" customHeight="1" x14ac:dyDescent="0.25">
      <c r="A181" s="94"/>
      <c r="B181" s="18" t="s">
        <v>16</v>
      </c>
      <c r="C181" s="11"/>
      <c r="D181" s="17">
        <f t="shared" si="57"/>
        <v>4.6999999999999993</v>
      </c>
      <c r="E181" s="17">
        <v>3.3</v>
      </c>
      <c r="F181" s="9"/>
      <c r="G181" s="10">
        <v>1.4</v>
      </c>
    </row>
    <row r="182" spans="1:7" s="55" customFormat="1" ht="18" customHeight="1" x14ac:dyDescent="0.25">
      <c r="A182" s="94" t="s">
        <v>64</v>
      </c>
      <c r="B182" s="37" t="s">
        <v>65</v>
      </c>
      <c r="C182" s="42"/>
      <c r="D182" s="38">
        <f t="shared" si="57"/>
        <v>1078</v>
      </c>
      <c r="E182" s="38">
        <f>SUM(E184:E186)</f>
        <v>1008</v>
      </c>
      <c r="F182" s="38">
        <f>SUM(F184:F186)</f>
        <v>923.19999999999993</v>
      </c>
      <c r="G182" s="38">
        <f>SUM(G184:G186)</f>
        <v>70</v>
      </c>
    </row>
    <row r="183" spans="1:7" s="55" customFormat="1" ht="15" customHeight="1" x14ac:dyDescent="0.25">
      <c r="A183" s="94"/>
      <c r="B183" s="43" t="s">
        <v>155</v>
      </c>
      <c r="C183" s="23" t="s">
        <v>17</v>
      </c>
      <c r="D183" s="22">
        <f t="shared" ref="D183:F183" si="131">SUM(D184:D186)</f>
        <v>1078</v>
      </c>
      <c r="E183" s="22">
        <f t="shared" si="131"/>
        <v>1008</v>
      </c>
      <c r="F183" s="22">
        <f t="shared" si="131"/>
        <v>923.19999999999993</v>
      </c>
      <c r="G183" s="22">
        <f>SUM(G184:G186)</f>
        <v>70</v>
      </c>
    </row>
    <row r="184" spans="1:7" s="55" customFormat="1" ht="12.75" customHeight="1" x14ac:dyDescent="0.25">
      <c r="A184" s="95"/>
      <c r="B184" s="65" t="s">
        <v>21</v>
      </c>
      <c r="C184" s="96"/>
      <c r="D184" s="17">
        <f t="shared" si="57"/>
        <v>969.8</v>
      </c>
      <c r="E184" s="17">
        <v>969.8</v>
      </c>
      <c r="F184" s="17">
        <v>891.8</v>
      </c>
      <c r="G184" s="17"/>
    </row>
    <row r="185" spans="1:7" s="55" customFormat="1" ht="12.75" customHeight="1" x14ac:dyDescent="0.25">
      <c r="A185" s="95"/>
      <c r="B185" s="57" t="s">
        <v>22</v>
      </c>
      <c r="C185" s="97"/>
      <c r="D185" s="17">
        <f t="shared" si="57"/>
        <v>0.1</v>
      </c>
      <c r="E185" s="17">
        <v>0.1</v>
      </c>
      <c r="F185" s="17"/>
      <c r="G185" s="17"/>
    </row>
    <row r="186" spans="1:7" s="55" customFormat="1" ht="12.75" customHeight="1" x14ac:dyDescent="0.25">
      <c r="A186" s="95"/>
      <c r="B186" s="58" t="s">
        <v>16</v>
      </c>
      <c r="C186" s="97"/>
      <c r="D186" s="17">
        <f t="shared" si="57"/>
        <v>108.1</v>
      </c>
      <c r="E186" s="17">
        <v>38.1</v>
      </c>
      <c r="F186" s="17">
        <v>31.4</v>
      </c>
      <c r="G186" s="17">
        <v>70</v>
      </c>
    </row>
    <row r="187" spans="1:7" s="55" customFormat="1" ht="18" customHeight="1" x14ac:dyDescent="0.25">
      <c r="A187" s="94" t="s">
        <v>66</v>
      </c>
      <c r="B187" s="41" t="s">
        <v>67</v>
      </c>
      <c r="C187" s="44"/>
      <c r="D187" s="38">
        <f t="shared" si="57"/>
        <v>1146.4000000000001</v>
      </c>
      <c r="E187" s="38">
        <f t="shared" ref="E187:F187" si="132">SUM(E188+E190)</f>
        <v>1126.2</v>
      </c>
      <c r="F187" s="38">
        <f t="shared" si="132"/>
        <v>929.89999999999986</v>
      </c>
      <c r="G187" s="38">
        <f>SUM(G188+G190)</f>
        <v>20.2</v>
      </c>
    </row>
    <row r="188" spans="1:7" s="55" customFormat="1" ht="15" customHeight="1" x14ac:dyDescent="0.25">
      <c r="A188" s="94"/>
      <c r="B188" s="24" t="s">
        <v>155</v>
      </c>
      <c r="C188" s="23" t="s">
        <v>17</v>
      </c>
      <c r="D188" s="22">
        <f>SUM(D189)</f>
        <v>36</v>
      </c>
      <c r="E188" s="22">
        <f>SUM(E189)</f>
        <v>36</v>
      </c>
      <c r="F188" s="22">
        <f>SUM(F189)</f>
        <v>0</v>
      </c>
      <c r="G188" s="22">
        <f>SUM(G189)</f>
        <v>0</v>
      </c>
    </row>
    <row r="189" spans="1:7" s="55" customFormat="1" ht="12.75" customHeight="1" x14ac:dyDescent="0.25">
      <c r="A189" s="94"/>
      <c r="B189" s="20" t="s">
        <v>21</v>
      </c>
      <c r="C189" s="11"/>
      <c r="D189" s="17">
        <f t="shared" si="57"/>
        <v>36</v>
      </c>
      <c r="E189" s="17">
        <v>36</v>
      </c>
      <c r="F189" s="17"/>
      <c r="G189" s="66"/>
    </row>
    <row r="190" spans="1:7" s="55" customFormat="1" ht="30.75" customHeight="1" x14ac:dyDescent="0.25">
      <c r="A190" s="94"/>
      <c r="B190" s="36" t="s">
        <v>160</v>
      </c>
      <c r="C190" s="27" t="s">
        <v>25</v>
      </c>
      <c r="D190" s="29">
        <f t="shared" ref="D190:F190" si="133">SUM(D191:D195)</f>
        <v>1110.3999999999999</v>
      </c>
      <c r="E190" s="29">
        <f t="shared" si="133"/>
        <v>1090.2</v>
      </c>
      <c r="F190" s="29">
        <f t="shared" si="133"/>
        <v>929.89999999999986</v>
      </c>
      <c r="G190" s="29">
        <f>SUM(G191:G195)</f>
        <v>20.2</v>
      </c>
    </row>
    <row r="191" spans="1:7" s="55" customFormat="1" ht="12.75" customHeight="1" x14ac:dyDescent="0.25">
      <c r="A191" s="95"/>
      <c r="B191" s="56" t="s">
        <v>68</v>
      </c>
      <c r="C191" s="96"/>
      <c r="D191" s="17">
        <f t="shared" si="57"/>
        <v>14.899999999999999</v>
      </c>
      <c r="E191" s="17">
        <v>7.6</v>
      </c>
      <c r="F191" s="17">
        <v>5</v>
      </c>
      <c r="G191" s="17">
        <v>7.3</v>
      </c>
    </row>
    <row r="192" spans="1:7" s="55" customFormat="1" ht="12.75" customHeight="1" x14ac:dyDescent="0.25">
      <c r="A192" s="95"/>
      <c r="B192" s="57" t="s">
        <v>28</v>
      </c>
      <c r="C192" s="97"/>
      <c r="D192" s="17">
        <f t="shared" si="57"/>
        <v>661.3</v>
      </c>
      <c r="E192" s="17">
        <v>661.3</v>
      </c>
      <c r="F192" s="17">
        <v>641.29999999999995</v>
      </c>
      <c r="G192" s="66"/>
    </row>
    <row r="193" spans="1:7" s="55" customFormat="1" ht="12.75" customHeight="1" x14ac:dyDescent="0.25">
      <c r="A193" s="95"/>
      <c r="B193" s="57" t="s">
        <v>22</v>
      </c>
      <c r="C193" s="97"/>
      <c r="D193" s="17">
        <f t="shared" si="57"/>
        <v>2</v>
      </c>
      <c r="E193" s="17">
        <v>2</v>
      </c>
      <c r="F193" s="17">
        <v>1.8</v>
      </c>
      <c r="G193" s="66"/>
    </row>
    <row r="194" spans="1:7" s="55" customFormat="1" ht="12.75" customHeight="1" x14ac:dyDescent="0.25">
      <c r="A194" s="95"/>
      <c r="B194" s="57" t="s">
        <v>16</v>
      </c>
      <c r="C194" s="97"/>
      <c r="D194" s="17">
        <f t="shared" si="57"/>
        <v>430.7</v>
      </c>
      <c r="E194" s="17">
        <v>417.8</v>
      </c>
      <c r="F194" s="17">
        <v>281.8</v>
      </c>
      <c r="G194" s="17">
        <v>12.9</v>
      </c>
    </row>
    <row r="195" spans="1:7" s="55" customFormat="1" ht="12.75" customHeight="1" x14ac:dyDescent="0.25">
      <c r="A195" s="95"/>
      <c r="B195" s="58" t="s">
        <v>24</v>
      </c>
      <c r="C195" s="98"/>
      <c r="D195" s="17">
        <f t="shared" si="57"/>
        <v>1.5</v>
      </c>
      <c r="E195" s="17">
        <v>1.5</v>
      </c>
      <c r="F195" s="59"/>
      <c r="G195" s="59"/>
    </row>
    <row r="196" spans="1:7" s="55" customFormat="1" ht="18" customHeight="1" x14ac:dyDescent="0.25">
      <c r="A196" s="94" t="s">
        <v>69</v>
      </c>
      <c r="B196" s="41" t="s">
        <v>70</v>
      </c>
      <c r="C196" s="44"/>
      <c r="D196" s="38">
        <f t="shared" ref="D196" si="134">SUM(G196+E196)</f>
        <v>712.5</v>
      </c>
      <c r="E196" s="38">
        <f t="shared" ref="E196" si="135">SUM(E197+E199)</f>
        <v>709.5</v>
      </c>
      <c r="F196" s="38">
        <f t="shared" ref="F196" si="136">SUM(F197+F199)</f>
        <v>574.40000000000009</v>
      </c>
      <c r="G196" s="38">
        <f>SUM(G197+G199)</f>
        <v>3</v>
      </c>
    </row>
    <row r="197" spans="1:7" s="55" customFormat="1" ht="15" customHeight="1" x14ac:dyDescent="0.25">
      <c r="A197" s="94"/>
      <c r="B197" s="24" t="s">
        <v>155</v>
      </c>
      <c r="C197" s="23" t="s">
        <v>17</v>
      </c>
      <c r="D197" s="22">
        <f>SUM(D198)</f>
        <v>16.5</v>
      </c>
      <c r="E197" s="22">
        <f>SUM(E198)</f>
        <v>16.5</v>
      </c>
      <c r="F197" s="22">
        <f>SUM(F198)</f>
        <v>0</v>
      </c>
      <c r="G197" s="22">
        <f>SUM(G198)</f>
        <v>0</v>
      </c>
    </row>
    <row r="198" spans="1:7" s="55" customFormat="1" ht="12.75" customHeight="1" x14ac:dyDescent="0.25">
      <c r="A198" s="94"/>
      <c r="B198" s="20" t="s">
        <v>21</v>
      </c>
      <c r="C198" s="11"/>
      <c r="D198" s="17">
        <f t="shared" si="57"/>
        <v>16.5</v>
      </c>
      <c r="E198" s="17">
        <v>16.5</v>
      </c>
      <c r="F198" s="17"/>
      <c r="G198" s="66"/>
    </row>
    <row r="199" spans="1:7" s="55" customFormat="1" ht="30.75" customHeight="1" x14ac:dyDescent="0.25">
      <c r="A199" s="94"/>
      <c r="B199" s="36" t="s">
        <v>165</v>
      </c>
      <c r="C199" s="27" t="s">
        <v>25</v>
      </c>
      <c r="D199" s="29">
        <f t="shared" ref="D199:F199" si="137">SUM(D200:D203)</f>
        <v>696</v>
      </c>
      <c r="E199" s="29">
        <f t="shared" si="137"/>
        <v>693</v>
      </c>
      <c r="F199" s="29">
        <f t="shared" si="137"/>
        <v>574.40000000000009</v>
      </c>
      <c r="G199" s="29">
        <f>SUM(G200:G203)</f>
        <v>3</v>
      </c>
    </row>
    <row r="200" spans="1:7" s="55" customFormat="1" ht="12.75" customHeight="1" x14ac:dyDescent="0.25">
      <c r="A200" s="95"/>
      <c r="B200" s="56" t="s">
        <v>68</v>
      </c>
      <c r="C200" s="96"/>
      <c r="D200" s="17">
        <f t="shared" si="57"/>
        <v>6.7</v>
      </c>
      <c r="E200" s="17">
        <v>6.7</v>
      </c>
      <c r="F200" s="17">
        <v>2.1</v>
      </c>
      <c r="G200" s="66"/>
    </row>
    <row r="201" spans="1:7" s="55" customFormat="1" ht="12.75" customHeight="1" x14ac:dyDescent="0.25">
      <c r="A201" s="95"/>
      <c r="B201" s="57" t="s">
        <v>28</v>
      </c>
      <c r="C201" s="97"/>
      <c r="D201" s="17">
        <f t="shared" si="57"/>
        <v>373</v>
      </c>
      <c r="E201" s="17">
        <v>373</v>
      </c>
      <c r="F201" s="17">
        <v>362.5</v>
      </c>
      <c r="G201" s="66"/>
    </row>
    <row r="202" spans="1:7" s="55" customFormat="1" ht="12.75" customHeight="1" x14ac:dyDescent="0.25">
      <c r="A202" s="95"/>
      <c r="B202" s="57" t="s">
        <v>16</v>
      </c>
      <c r="C202" s="97"/>
      <c r="D202" s="17">
        <f t="shared" si="57"/>
        <v>316</v>
      </c>
      <c r="E202" s="17">
        <v>313</v>
      </c>
      <c r="F202" s="17">
        <v>209.8</v>
      </c>
      <c r="G202" s="17">
        <v>3</v>
      </c>
    </row>
    <row r="203" spans="1:7" s="55" customFormat="1" ht="12.75" customHeight="1" x14ac:dyDescent="0.25">
      <c r="A203" s="95"/>
      <c r="B203" s="58" t="s">
        <v>24</v>
      </c>
      <c r="C203" s="98"/>
      <c r="D203" s="17">
        <f t="shared" si="57"/>
        <v>0.3</v>
      </c>
      <c r="E203" s="17">
        <v>0.3</v>
      </c>
      <c r="F203" s="17"/>
      <c r="G203" s="59"/>
    </row>
    <row r="204" spans="1:7" s="55" customFormat="1" ht="18" customHeight="1" x14ac:dyDescent="0.25">
      <c r="A204" s="99" t="s">
        <v>71</v>
      </c>
      <c r="B204" s="41" t="s">
        <v>72</v>
      </c>
      <c r="C204" s="42"/>
      <c r="D204" s="38">
        <f t="shared" si="57"/>
        <v>1047.5</v>
      </c>
      <c r="E204" s="38">
        <f t="shared" ref="E204" si="138">SUM(E205+E207)</f>
        <v>1044.5</v>
      </c>
      <c r="F204" s="38">
        <f t="shared" ref="F204" si="139">SUM(F205+F207)</f>
        <v>842</v>
      </c>
      <c r="G204" s="38">
        <f>SUM(G205+G207)</f>
        <v>3</v>
      </c>
    </row>
    <row r="205" spans="1:7" s="55" customFormat="1" ht="15" customHeight="1" x14ac:dyDescent="0.25">
      <c r="A205" s="102"/>
      <c r="B205" s="24" t="s">
        <v>155</v>
      </c>
      <c r="C205" s="23" t="s">
        <v>17</v>
      </c>
      <c r="D205" s="22">
        <f>SUM(D206)</f>
        <v>32</v>
      </c>
      <c r="E205" s="22">
        <f>SUM(E206)</f>
        <v>32</v>
      </c>
      <c r="F205" s="22">
        <f>SUM(F206)</f>
        <v>0</v>
      </c>
      <c r="G205" s="22">
        <f>SUM(G206)</f>
        <v>0</v>
      </c>
    </row>
    <row r="206" spans="1:7" s="55" customFormat="1" ht="12.75" customHeight="1" x14ac:dyDescent="0.25">
      <c r="A206" s="102"/>
      <c r="B206" s="20" t="s">
        <v>21</v>
      </c>
      <c r="C206" s="11"/>
      <c r="D206" s="17">
        <f t="shared" si="57"/>
        <v>32</v>
      </c>
      <c r="E206" s="17">
        <v>32</v>
      </c>
      <c r="F206" s="17"/>
      <c r="G206" s="67"/>
    </row>
    <row r="207" spans="1:7" s="55" customFormat="1" ht="30.75" customHeight="1" x14ac:dyDescent="0.25">
      <c r="A207" s="102"/>
      <c r="B207" s="36" t="s">
        <v>160</v>
      </c>
      <c r="C207" s="27" t="s">
        <v>25</v>
      </c>
      <c r="D207" s="29">
        <f t="shared" ref="D207:F207" si="140">SUM(D208:D213)</f>
        <v>1015.5000000000001</v>
      </c>
      <c r="E207" s="29">
        <f t="shared" si="140"/>
        <v>1012.5000000000001</v>
      </c>
      <c r="F207" s="29">
        <f t="shared" si="140"/>
        <v>842</v>
      </c>
      <c r="G207" s="29">
        <f>SUM(G208:G213)</f>
        <v>3</v>
      </c>
    </row>
    <row r="208" spans="1:7" s="55" customFormat="1" ht="12.75" customHeight="1" x14ac:dyDescent="0.25">
      <c r="A208" s="101"/>
      <c r="B208" s="56" t="s">
        <v>68</v>
      </c>
      <c r="C208" s="96"/>
      <c r="D208" s="17">
        <f t="shared" si="57"/>
        <v>10.5</v>
      </c>
      <c r="E208" s="17">
        <v>10.5</v>
      </c>
      <c r="F208" s="17">
        <v>3.6</v>
      </c>
      <c r="G208" s="67"/>
    </row>
    <row r="209" spans="1:7" s="55" customFormat="1" ht="12.75" customHeight="1" x14ac:dyDescent="0.25">
      <c r="A209" s="101"/>
      <c r="B209" s="57" t="s">
        <v>73</v>
      </c>
      <c r="C209" s="97"/>
      <c r="D209" s="17">
        <f t="shared" si="57"/>
        <v>7.2</v>
      </c>
      <c r="E209" s="17">
        <v>7.2</v>
      </c>
      <c r="F209" s="17">
        <v>7.1</v>
      </c>
      <c r="G209" s="67"/>
    </row>
    <row r="210" spans="1:7" s="55" customFormat="1" ht="12.75" customHeight="1" x14ac:dyDescent="0.25">
      <c r="A210" s="101"/>
      <c r="B210" s="57" t="s">
        <v>28</v>
      </c>
      <c r="C210" s="97"/>
      <c r="D210" s="17">
        <f t="shared" si="57"/>
        <v>559.70000000000005</v>
      </c>
      <c r="E210" s="17">
        <v>559.70000000000005</v>
      </c>
      <c r="F210" s="17">
        <v>542.9</v>
      </c>
      <c r="G210" s="67"/>
    </row>
    <row r="211" spans="1:7" s="55" customFormat="1" ht="12.75" customHeight="1" x14ac:dyDescent="0.25">
      <c r="A211" s="101"/>
      <c r="B211" s="57" t="s">
        <v>22</v>
      </c>
      <c r="C211" s="97"/>
      <c r="D211" s="17">
        <f t="shared" si="57"/>
        <v>2</v>
      </c>
      <c r="E211" s="17">
        <v>2</v>
      </c>
      <c r="F211" s="17">
        <v>1.7</v>
      </c>
      <c r="G211" s="67"/>
    </row>
    <row r="212" spans="1:7" s="55" customFormat="1" ht="12.75" customHeight="1" x14ac:dyDescent="0.25">
      <c r="A212" s="101"/>
      <c r="B212" s="57" t="s">
        <v>16</v>
      </c>
      <c r="C212" s="97"/>
      <c r="D212" s="17">
        <f t="shared" si="57"/>
        <v>422.2</v>
      </c>
      <c r="E212" s="17">
        <v>419.2</v>
      </c>
      <c r="F212" s="17">
        <v>286.7</v>
      </c>
      <c r="G212" s="17">
        <v>3</v>
      </c>
    </row>
    <row r="213" spans="1:7" s="55" customFormat="1" ht="12.75" customHeight="1" x14ac:dyDescent="0.25">
      <c r="A213" s="101"/>
      <c r="B213" s="58" t="s">
        <v>24</v>
      </c>
      <c r="C213" s="98"/>
      <c r="D213" s="17">
        <f t="shared" si="57"/>
        <v>13.9</v>
      </c>
      <c r="E213" s="17">
        <v>13.9</v>
      </c>
      <c r="F213" s="59"/>
      <c r="G213" s="59"/>
    </row>
    <row r="214" spans="1:7" s="55" customFormat="1" ht="18" customHeight="1" x14ac:dyDescent="0.25">
      <c r="A214" s="99" t="s">
        <v>74</v>
      </c>
      <c r="B214" s="41" t="s">
        <v>75</v>
      </c>
      <c r="C214" s="42"/>
      <c r="D214" s="38">
        <f t="shared" ref="D214" si="141">SUM(G214+E214)</f>
        <v>1310.8000000000002</v>
      </c>
      <c r="E214" s="38">
        <f t="shared" ref="E214" si="142">SUM(E215+E217)</f>
        <v>1298.9000000000001</v>
      </c>
      <c r="F214" s="38">
        <f t="shared" ref="F214" si="143">SUM(F215+F217)</f>
        <v>1065.5999999999999</v>
      </c>
      <c r="G214" s="38">
        <f>SUM(G215+G217)</f>
        <v>11.9</v>
      </c>
    </row>
    <row r="215" spans="1:7" s="55" customFormat="1" ht="15" customHeight="1" x14ac:dyDescent="0.25">
      <c r="A215" s="99"/>
      <c r="B215" s="24" t="s">
        <v>155</v>
      </c>
      <c r="C215" s="23" t="s">
        <v>17</v>
      </c>
      <c r="D215" s="22">
        <f>SUM(D216)</f>
        <v>23.3</v>
      </c>
      <c r="E215" s="22">
        <f>SUM(E216)</f>
        <v>23.3</v>
      </c>
      <c r="F215" s="22">
        <f>SUM(F216)</f>
        <v>0</v>
      </c>
      <c r="G215" s="22">
        <f>SUM(G216)</f>
        <v>0</v>
      </c>
    </row>
    <row r="216" spans="1:7" s="55" customFormat="1" ht="12.75" customHeight="1" x14ac:dyDescent="0.25">
      <c r="A216" s="99"/>
      <c r="B216" s="20" t="s">
        <v>21</v>
      </c>
      <c r="C216" s="11"/>
      <c r="D216" s="17">
        <f t="shared" si="57"/>
        <v>23.3</v>
      </c>
      <c r="E216" s="17">
        <v>23.3</v>
      </c>
      <c r="F216" s="17"/>
      <c r="G216" s="66"/>
    </row>
    <row r="217" spans="1:7" s="55" customFormat="1" ht="30.75" customHeight="1" x14ac:dyDescent="0.25">
      <c r="A217" s="99"/>
      <c r="B217" s="36" t="s">
        <v>160</v>
      </c>
      <c r="C217" s="27" t="s">
        <v>25</v>
      </c>
      <c r="D217" s="29">
        <f t="shared" ref="D217" si="144">SUM(D218:D223)</f>
        <v>1287.5</v>
      </c>
      <c r="E217" s="29">
        <f t="shared" ref="E217" si="145">SUM(E218:E223)</f>
        <v>1275.6000000000001</v>
      </c>
      <c r="F217" s="29">
        <f t="shared" ref="F217" si="146">SUM(F218:F223)</f>
        <v>1065.5999999999999</v>
      </c>
      <c r="G217" s="29">
        <f>SUM(G218:G223)</f>
        <v>11.9</v>
      </c>
    </row>
    <row r="218" spans="1:7" s="55" customFormat="1" ht="12.75" customHeight="1" x14ac:dyDescent="0.25">
      <c r="A218" s="100"/>
      <c r="B218" s="56" t="s">
        <v>68</v>
      </c>
      <c r="C218" s="96"/>
      <c r="D218" s="17">
        <f t="shared" si="57"/>
        <v>11.4</v>
      </c>
      <c r="E218" s="17">
        <v>11.4</v>
      </c>
      <c r="F218" s="17">
        <v>3.8</v>
      </c>
      <c r="G218" s="17"/>
    </row>
    <row r="219" spans="1:7" s="55" customFormat="1" ht="12.75" customHeight="1" x14ac:dyDescent="0.25">
      <c r="A219" s="100"/>
      <c r="B219" s="57" t="s">
        <v>73</v>
      </c>
      <c r="C219" s="97"/>
      <c r="D219" s="17">
        <f t="shared" si="57"/>
        <v>7.2</v>
      </c>
      <c r="E219" s="17">
        <v>7.2</v>
      </c>
      <c r="F219" s="17">
        <v>7.1</v>
      </c>
      <c r="G219" s="17"/>
    </row>
    <row r="220" spans="1:7" s="55" customFormat="1" ht="12.75" customHeight="1" x14ac:dyDescent="0.25">
      <c r="A220" s="100"/>
      <c r="B220" s="57" t="s">
        <v>28</v>
      </c>
      <c r="C220" s="97"/>
      <c r="D220" s="17">
        <f t="shared" si="57"/>
        <v>612.79999999999995</v>
      </c>
      <c r="E220" s="17">
        <v>612.79999999999995</v>
      </c>
      <c r="F220" s="17">
        <v>593.6</v>
      </c>
      <c r="G220" s="59"/>
    </row>
    <row r="221" spans="1:7" s="55" customFormat="1" ht="12.75" customHeight="1" x14ac:dyDescent="0.25">
      <c r="A221" s="100"/>
      <c r="B221" s="57" t="s">
        <v>22</v>
      </c>
      <c r="C221" s="97"/>
      <c r="D221" s="17">
        <f t="shared" si="57"/>
        <v>1.5</v>
      </c>
      <c r="E221" s="17">
        <v>1.5</v>
      </c>
      <c r="F221" s="17">
        <v>1.5</v>
      </c>
      <c r="G221" s="59"/>
    </row>
    <row r="222" spans="1:7" s="55" customFormat="1" ht="12.75" customHeight="1" x14ac:dyDescent="0.25">
      <c r="A222" s="100"/>
      <c r="B222" s="57" t="s">
        <v>16</v>
      </c>
      <c r="C222" s="97"/>
      <c r="D222" s="17">
        <f t="shared" si="57"/>
        <v>640.4</v>
      </c>
      <c r="E222" s="17">
        <v>628.5</v>
      </c>
      <c r="F222" s="17">
        <v>459.6</v>
      </c>
      <c r="G222" s="17">
        <v>11.9</v>
      </c>
    </row>
    <row r="223" spans="1:7" s="55" customFormat="1" ht="12.75" customHeight="1" x14ac:dyDescent="0.25">
      <c r="A223" s="100"/>
      <c r="B223" s="58" t="s">
        <v>24</v>
      </c>
      <c r="C223" s="98"/>
      <c r="D223" s="17">
        <f t="shared" si="57"/>
        <v>14.2</v>
      </c>
      <c r="E223" s="17">
        <v>14.2</v>
      </c>
      <c r="F223" s="59"/>
      <c r="G223" s="17"/>
    </row>
    <row r="224" spans="1:7" s="55" customFormat="1" ht="18" customHeight="1" x14ac:dyDescent="0.25">
      <c r="A224" s="114" t="s">
        <v>76</v>
      </c>
      <c r="B224" s="46" t="s">
        <v>77</v>
      </c>
      <c r="C224" s="42"/>
      <c r="D224" s="38">
        <f t="shared" ref="D224:F224" si="147">SUM(D225+D227+D233)</f>
        <v>1518.8</v>
      </c>
      <c r="E224" s="38">
        <f t="shared" si="147"/>
        <v>1514.3</v>
      </c>
      <c r="F224" s="38">
        <f t="shared" si="147"/>
        <v>1201.3</v>
      </c>
      <c r="G224" s="38">
        <f>SUM(G225+G227+G233)</f>
        <v>4.5</v>
      </c>
    </row>
    <row r="225" spans="1:7" s="55" customFormat="1" ht="15" customHeight="1" x14ac:dyDescent="0.25">
      <c r="A225" s="112"/>
      <c r="B225" s="47" t="s">
        <v>155</v>
      </c>
      <c r="C225" s="23" t="s">
        <v>17</v>
      </c>
      <c r="D225" s="22">
        <f>SUM(D226)</f>
        <v>54.2</v>
      </c>
      <c r="E225" s="22">
        <f>SUM(E226)</f>
        <v>54.2</v>
      </c>
      <c r="F225" s="22">
        <f>SUM(F226)</f>
        <v>0</v>
      </c>
      <c r="G225" s="22">
        <f>SUM(G226)</f>
        <v>0</v>
      </c>
    </row>
    <row r="226" spans="1:7" s="55" customFormat="1" ht="12.75" customHeight="1" x14ac:dyDescent="0.25">
      <c r="A226" s="112"/>
      <c r="B226" s="68" t="s">
        <v>21</v>
      </c>
      <c r="C226" s="11"/>
      <c r="D226" s="17">
        <f t="shared" si="57"/>
        <v>54.2</v>
      </c>
      <c r="E226" s="17">
        <v>54.2</v>
      </c>
      <c r="F226" s="17"/>
      <c r="G226" s="67"/>
    </row>
    <row r="227" spans="1:7" s="55" customFormat="1" ht="30.75" customHeight="1" x14ac:dyDescent="0.25">
      <c r="A227" s="112"/>
      <c r="B227" s="48" t="s">
        <v>160</v>
      </c>
      <c r="C227" s="27" t="s">
        <v>25</v>
      </c>
      <c r="D227" s="29">
        <f>SUM(D228:D232)</f>
        <v>1463.3999999999999</v>
      </c>
      <c r="E227" s="29">
        <f>SUM(E228:E232)</f>
        <v>1458.8999999999999</v>
      </c>
      <c r="F227" s="29">
        <f>SUM(F228:F232)</f>
        <v>1201.3</v>
      </c>
      <c r="G227" s="29">
        <f>SUM(G228:G232)</f>
        <v>4.5</v>
      </c>
    </row>
    <row r="228" spans="1:7" s="55" customFormat="1" ht="12.75" customHeight="1" x14ac:dyDescent="0.25">
      <c r="A228" s="112"/>
      <c r="B228" s="69" t="s">
        <v>68</v>
      </c>
      <c r="C228" s="96"/>
      <c r="D228" s="17">
        <f t="shared" ref="D228:D237" si="148">SUM(G228+E228)</f>
        <v>18.899999999999999</v>
      </c>
      <c r="E228" s="17">
        <v>18.899999999999999</v>
      </c>
      <c r="F228" s="17">
        <v>6.4</v>
      </c>
      <c r="G228" s="59"/>
    </row>
    <row r="229" spans="1:7" s="55" customFormat="1" ht="12.75" customHeight="1" x14ac:dyDescent="0.25">
      <c r="A229" s="112"/>
      <c r="B229" s="70" t="s">
        <v>28</v>
      </c>
      <c r="C229" s="97"/>
      <c r="D229" s="17">
        <f t="shared" si="148"/>
        <v>850</v>
      </c>
      <c r="E229" s="17">
        <v>850</v>
      </c>
      <c r="F229" s="17">
        <v>822.9</v>
      </c>
      <c r="G229" s="59"/>
    </row>
    <row r="230" spans="1:7" s="55" customFormat="1" ht="12.75" customHeight="1" x14ac:dyDescent="0.25">
      <c r="A230" s="112"/>
      <c r="B230" s="70" t="s">
        <v>22</v>
      </c>
      <c r="C230" s="97"/>
      <c r="D230" s="17">
        <f t="shared" si="148"/>
        <v>2.4</v>
      </c>
      <c r="E230" s="17">
        <v>2.4</v>
      </c>
      <c r="F230" s="17">
        <v>2</v>
      </c>
      <c r="G230" s="59"/>
    </row>
    <row r="231" spans="1:7" s="55" customFormat="1" ht="12.75" customHeight="1" x14ac:dyDescent="0.25">
      <c r="A231" s="112"/>
      <c r="B231" s="70" t="s">
        <v>16</v>
      </c>
      <c r="C231" s="97"/>
      <c r="D231" s="17">
        <f t="shared" si="148"/>
        <v>588.79999999999995</v>
      </c>
      <c r="E231" s="17">
        <v>584.29999999999995</v>
      </c>
      <c r="F231" s="17">
        <v>370</v>
      </c>
      <c r="G231" s="17">
        <v>4.5</v>
      </c>
    </row>
    <row r="232" spans="1:7" s="55" customFormat="1" ht="12.75" customHeight="1" x14ac:dyDescent="0.25">
      <c r="A232" s="112"/>
      <c r="B232" s="71" t="s">
        <v>24</v>
      </c>
      <c r="C232" s="98"/>
      <c r="D232" s="17">
        <f t="shared" si="148"/>
        <v>3.3</v>
      </c>
      <c r="E232" s="17">
        <v>3.3</v>
      </c>
      <c r="F232" s="59"/>
      <c r="G232" s="59"/>
    </row>
    <row r="233" spans="1:7" s="55" customFormat="1" ht="27" x14ac:dyDescent="0.25">
      <c r="A233" s="112"/>
      <c r="B233" s="48" t="s">
        <v>163</v>
      </c>
      <c r="C233" s="23" t="s">
        <v>31</v>
      </c>
      <c r="D233" s="29">
        <f t="shared" ref="D233:F233" si="149">SUM(D234)</f>
        <v>1.2</v>
      </c>
      <c r="E233" s="29">
        <f t="shared" si="149"/>
        <v>1.2</v>
      </c>
      <c r="F233" s="29">
        <f t="shared" si="149"/>
        <v>0</v>
      </c>
      <c r="G233" s="29">
        <f>SUM(G234)</f>
        <v>0</v>
      </c>
    </row>
    <row r="234" spans="1:7" s="55" customFormat="1" ht="12.75" customHeight="1" x14ac:dyDescent="0.25">
      <c r="A234" s="113"/>
      <c r="B234" s="18" t="s">
        <v>16</v>
      </c>
      <c r="C234" s="11"/>
      <c r="D234" s="17">
        <f t="shared" ref="D234" si="150">SUM(G234+E234)</f>
        <v>1.2</v>
      </c>
      <c r="E234" s="17">
        <v>1.2</v>
      </c>
      <c r="F234" s="17"/>
      <c r="G234" s="17"/>
    </row>
    <row r="235" spans="1:7" s="55" customFormat="1" ht="18" customHeight="1" x14ac:dyDescent="0.25">
      <c r="A235" s="99" t="s">
        <v>78</v>
      </c>
      <c r="B235" s="41" t="s">
        <v>79</v>
      </c>
      <c r="C235" s="42"/>
      <c r="D235" s="38">
        <f t="shared" si="148"/>
        <v>1171.3</v>
      </c>
      <c r="E235" s="38">
        <f t="shared" ref="E235" si="151">SUM(E236+E238)</f>
        <v>1159.3</v>
      </c>
      <c r="F235" s="38">
        <f t="shared" ref="F235" si="152">SUM(F236+F238)</f>
        <v>899.39999999999986</v>
      </c>
      <c r="G235" s="38">
        <f>SUM(G236+G238)</f>
        <v>12</v>
      </c>
    </row>
    <row r="236" spans="1:7" s="55" customFormat="1" ht="15" customHeight="1" x14ac:dyDescent="0.25">
      <c r="A236" s="102"/>
      <c r="B236" s="24" t="s">
        <v>155</v>
      </c>
      <c r="C236" s="23" t="s">
        <v>17</v>
      </c>
      <c r="D236" s="22">
        <f>SUM(D237)</f>
        <v>46.3</v>
      </c>
      <c r="E236" s="22">
        <f>SUM(E237)</f>
        <v>46.3</v>
      </c>
      <c r="F236" s="22">
        <f>SUM(F237)</f>
        <v>0</v>
      </c>
      <c r="G236" s="22">
        <f>SUM(G237)</f>
        <v>0</v>
      </c>
    </row>
    <row r="237" spans="1:7" s="55" customFormat="1" ht="12.75" customHeight="1" x14ac:dyDescent="0.25">
      <c r="A237" s="102"/>
      <c r="B237" s="20" t="s">
        <v>21</v>
      </c>
      <c r="C237" s="11"/>
      <c r="D237" s="17">
        <f t="shared" si="148"/>
        <v>46.3</v>
      </c>
      <c r="E237" s="17">
        <v>46.3</v>
      </c>
      <c r="F237" s="17"/>
      <c r="G237" s="66"/>
    </row>
    <row r="238" spans="1:7" s="55" customFormat="1" ht="30.75" customHeight="1" x14ac:dyDescent="0.25">
      <c r="A238" s="102"/>
      <c r="B238" s="36" t="s">
        <v>160</v>
      </c>
      <c r="C238" s="27" t="s">
        <v>25</v>
      </c>
      <c r="D238" s="29">
        <f t="shared" ref="D238" si="153">SUM(D239:D245)</f>
        <v>1125</v>
      </c>
      <c r="E238" s="29">
        <f t="shared" ref="E238" si="154">SUM(E239:E245)</f>
        <v>1113</v>
      </c>
      <c r="F238" s="29">
        <f t="shared" ref="F238" si="155">SUM(F239:F245)</f>
        <v>899.39999999999986</v>
      </c>
      <c r="G238" s="29">
        <f>SUM(G239:G245)</f>
        <v>12</v>
      </c>
    </row>
    <row r="239" spans="1:7" s="55" customFormat="1" ht="12.75" customHeight="1" x14ac:dyDescent="0.25">
      <c r="A239" s="101"/>
      <c r="B239" s="56" t="s">
        <v>68</v>
      </c>
      <c r="C239" s="96"/>
      <c r="D239" s="17">
        <f t="shared" ref="D239:D266" si="156">SUM(G239+E239)</f>
        <v>10.8</v>
      </c>
      <c r="E239" s="17">
        <v>10.8</v>
      </c>
      <c r="F239" s="17">
        <v>3.6</v>
      </c>
      <c r="G239" s="17"/>
    </row>
    <row r="240" spans="1:7" s="55" customFormat="1" ht="12.75" customHeight="1" x14ac:dyDescent="0.25">
      <c r="A240" s="101"/>
      <c r="B240" s="57" t="s">
        <v>73</v>
      </c>
      <c r="C240" s="97"/>
      <c r="D240" s="17">
        <f t="shared" si="156"/>
        <v>7.2</v>
      </c>
      <c r="E240" s="17">
        <v>7.2</v>
      </c>
      <c r="F240" s="17">
        <v>7.1</v>
      </c>
      <c r="G240" s="17"/>
    </row>
    <row r="241" spans="1:7" s="55" customFormat="1" ht="12.75" customHeight="1" x14ac:dyDescent="0.25">
      <c r="A241" s="101"/>
      <c r="B241" s="57" t="s">
        <v>27</v>
      </c>
      <c r="C241" s="97"/>
      <c r="D241" s="17">
        <f t="shared" si="156"/>
        <v>4.5</v>
      </c>
      <c r="E241" s="17">
        <v>4.5</v>
      </c>
      <c r="F241" s="17">
        <v>0.1</v>
      </c>
      <c r="G241" s="17"/>
    </row>
    <row r="242" spans="1:7" s="55" customFormat="1" ht="12.75" customHeight="1" x14ac:dyDescent="0.25">
      <c r="A242" s="101"/>
      <c r="B242" s="57" t="s">
        <v>28</v>
      </c>
      <c r="C242" s="97"/>
      <c r="D242" s="17">
        <f t="shared" si="156"/>
        <v>604.6</v>
      </c>
      <c r="E242" s="17">
        <v>604.6</v>
      </c>
      <c r="F242" s="17">
        <v>586.29999999999995</v>
      </c>
      <c r="G242" s="17"/>
    </row>
    <row r="243" spans="1:7" s="55" customFormat="1" ht="12.75" customHeight="1" x14ac:dyDescent="0.25">
      <c r="A243" s="101"/>
      <c r="B243" s="57" t="s">
        <v>22</v>
      </c>
      <c r="C243" s="97"/>
      <c r="D243" s="17">
        <f t="shared" si="156"/>
        <v>1</v>
      </c>
      <c r="E243" s="17">
        <v>1</v>
      </c>
      <c r="F243" s="17">
        <v>0.9</v>
      </c>
      <c r="G243" s="17"/>
    </row>
    <row r="244" spans="1:7" s="55" customFormat="1" ht="12.75" customHeight="1" x14ac:dyDescent="0.25">
      <c r="A244" s="101"/>
      <c r="B244" s="57" t="s">
        <v>16</v>
      </c>
      <c r="C244" s="97"/>
      <c r="D244" s="17">
        <f t="shared" si="156"/>
        <v>480</v>
      </c>
      <c r="E244" s="17">
        <v>468</v>
      </c>
      <c r="F244" s="17">
        <v>301.39999999999998</v>
      </c>
      <c r="G244" s="17">
        <v>12</v>
      </c>
    </row>
    <row r="245" spans="1:7" s="55" customFormat="1" ht="12.75" customHeight="1" x14ac:dyDescent="0.25">
      <c r="A245" s="101"/>
      <c r="B245" s="58" t="s">
        <v>24</v>
      </c>
      <c r="C245" s="98"/>
      <c r="D245" s="17">
        <f t="shared" si="156"/>
        <v>16.899999999999999</v>
      </c>
      <c r="E245" s="17">
        <v>16.899999999999999</v>
      </c>
      <c r="F245" s="59"/>
      <c r="G245" s="59"/>
    </row>
    <row r="246" spans="1:7" s="55" customFormat="1" ht="18" customHeight="1" x14ac:dyDescent="0.25">
      <c r="A246" s="114" t="s">
        <v>80</v>
      </c>
      <c r="B246" s="46" t="s">
        <v>81</v>
      </c>
      <c r="C246" s="42"/>
      <c r="D246" s="38">
        <f t="shared" ref="D246:F246" si="157">SUM(D247+D249+D255)</f>
        <v>1804.1</v>
      </c>
      <c r="E246" s="38">
        <f t="shared" si="157"/>
        <v>1767.9999999999998</v>
      </c>
      <c r="F246" s="38">
        <f t="shared" si="157"/>
        <v>1442.7</v>
      </c>
      <c r="G246" s="38">
        <f>SUM(G247+G249+G255)</f>
        <v>36.1</v>
      </c>
    </row>
    <row r="247" spans="1:7" s="55" customFormat="1" ht="15" customHeight="1" x14ac:dyDescent="0.25">
      <c r="A247" s="112"/>
      <c r="B247" s="47" t="s">
        <v>155</v>
      </c>
      <c r="C247" s="23" t="s">
        <v>17</v>
      </c>
      <c r="D247" s="22">
        <f>SUM(D248)</f>
        <v>46.8</v>
      </c>
      <c r="E247" s="22">
        <f>SUM(E248)</f>
        <v>46.8</v>
      </c>
      <c r="F247" s="22">
        <f>SUM(F248)</f>
        <v>0</v>
      </c>
      <c r="G247" s="22">
        <f>SUM(G248)</f>
        <v>0</v>
      </c>
    </row>
    <row r="248" spans="1:7" s="55" customFormat="1" ht="12.75" customHeight="1" x14ac:dyDescent="0.25">
      <c r="A248" s="112"/>
      <c r="B248" s="68" t="s">
        <v>21</v>
      </c>
      <c r="C248" s="11"/>
      <c r="D248" s="17">
        <f t="shared" si="156"/>
        <v>46.8</v>
      </c>
      <c r="E248" s="17">
        <v>46.8</v>
      </c>
      <c r="F248" s="17"/>
      <c r="G248" s="67"/>
    </row>
    <row r="249" spans="1:7" s="55" customFormat="1" ht="30.75" customHeight="1" x14ac:dyDescent="0.25">
      <c r="A249" s="112"/>
      <c r="B249" s="48" t="s">
        <v>160</v>
      </c>
      <c r="C249" s="27" t="s">
        <v>25</v>
      </c>
      <c r="D249" s="29">
        <f t="shared" ref="D249:F249" si="158">SUM(D250:D254)</f>
        <v>1756.1</v>
      </c>
      <c r="E249" s="29">
        <f t="shared" si="158"/>
        <v>1719.9999999999998</v>
      </c>
      <c r="F249" s="29">
        <f t="shared" si="158"/>
        <v>1442.7</v>
      </c>
      <c r="G249" s="29">
        <f>SUM(G250:G254)</f>
        <v>36.1</v>
      </c>
    </row>
    <row r="250" spans="1:7" s="55" customFormat="1" ht="12.75" customHeight="1" x14ac:dyDescent="0.25">
      <c r="A250" s="112"/>
      <c r="B250" s="69" t="s">
        <v>68</v>
      </c>
      <c r="C250" s="96"/>
      <c r="D250" s="17">
        <f t="shared" si="156"/>
        <v>29.4</v>
      </c>
      <c r="E250" s="17">
        <v>15</v>
      </c>
      <c r="F250" s="17">
        <v>10.199999999999999</v>
      </c>
      <c r="G250" s="17">
        <v>14.4</v>
      </c>
    </row>
    <row r="251" spans="1:7" s="55" customFormat="1" ht="12.75" customHeight="1" x14ac:dyDescent="0.25">
      <c r="A251" s="112"/>
      <c r="B251" s="70" t="s">
        <v>28</v>
      </c>
      <c r="C251" s="97"/>
      <c r="D251" s="17">
        <f t="shared" si="156"/>
        <v>1152.0999999999999</v>
      </c>
      <c r="E251" s="17">
        <v>1152.0999999999999</v>
      </c>
      <c r="F251" s="17">
        <v>1116.2</v>
      </c>
      <c r="G251" s="17"/>
    </row>
    <row r="252" spans="1:7" s="55" customFormat="1" ht="12.75" customHeight="1" x14ac:dyDescent="0.25">
      <c r="A252" s="112"/>
      <c r="B252" s="70" t="s">
        <v>22</v>
      </c>
      <c r="C252" s="97"/>
      <c r="D252" s="17">
        <f t="shared" si="156"/>
        <v>3.3</v>
      </c>
      <c r="E252" s="17">
        <v>3.3</v>
      </c>
      <c r="F252" s="17">
        <v>3.3</v>
      </c>
      <c r="G252" s="17"/>
    </row>
    <row r="253" spans="1:7" s="55" customFormat="1" ht="12.75" customHeight="1" x14ac:dyDescent="0.25">
      <c r="A253" s="112"/>
      <c r="B253" s="70" t="s">
        <v>16</v>
      </c>
      <c r="C253" s="97"/>
      <c r="D253" s="17">
        <f t="shared" si="156"/>
        <v>570.20000000000005</v>
      </c>
      <c r="E253" s="17">
        <v>548.5</v>
      </c>
      <c r="F253" s="17">
        <v>313</v>
      </c>
      <c r="G253" s="17">
        <v>21.7</v>
      </c>
    </row>
    <row r="254" spans="1:7" s="55" customFormat="1" ht="12.75" customHeight="1" x14ac:dyDescent="0.25">
      <c r="A254" s="112"/>
      <c r="B254" s="71" t="s">
        <v>24</v>
      </c>
      <c r="C254" s="98"/>
      <c r="D254" s="17">
        <f t="shared" si="156"/>
        <v>1.1000000000000001</v>
      </c>
      <c r="E254" s="17">
        <v>1.1000000000000001</v>
      </c>
      <c r="F254" s="59"/>
      <c r="G254" s="59"/>
    </row>
    <row r="255" spans="1:7" s="55" customFormat="1" ht="27" x14ac:dyDescent="0.25">
      <c r="A255" s="112"/>
      <c r="B255" s="48" t="s">
        <v>163</v>
      </c>
      <c r="C255" s="23" t="s">
        <v>31</v>
      </c>
      <c r="D255" s="29">
        <f t="shared" ref="D255" si="159">SUM(D256)</f>
        <v>1.2</v>
      </c>
      <c r="E255" s="29">
        <f t="shared" ref="E255" si="160">SUM(E256)</f>
        <v>1.2</v>
      </c>
      <c r="F255" s="29">
        <f t="shared" ref="F255" si="161">SUM(F256)</f>
        <v>0</v>
      </c>
      <c r="G255" s="29">
        <f>SUM(G256)</f>
        <v>0</v>
      </c>
    </row>
    <row r="256" spans="1:7" s="55" customFormat="1" ht="12.75" customHeight="1" x14ac:dyDescent="0.25">
      <c r="A256" s="113"/>
      <c r="B256" s="72" t="s">
        <v>16</v>
      </c>
      <c r="C256" s="11"/>
      <c r="D256" s="17">
        <f t="shared" ref="D256" si="162">SUM(G256+E256)</f>
        <v>1.2</v>
      </c>
      <c r="E256" s="17">
        <v>1.2</v>
      </c>
      <c r="F256" s="17"/>
      <c r="G256" s="17"/>
    </row>
    <row r="257" spans="1:7" s="55" customFormat="1" ht="18" customHeight="1" x14ac:dyDescent="0.25">
      <c r="A257" s="94" t="s">
        <v>82</v>
      </c>
      <c r="B257" s="41" t="s">
        <v>83</v>
      </c>
      <c r="C257" s="42"/>
      <c r="D257" s="38">
        <f t="shared" ref="D257" si="163">SUM(G257+E257)</f>
        <v>524.1</v>
      </c>
      <c r="E257" s="38">
        <f t="shared" ref="E257" si="164">SUM(E258+E260)</f>
        <v>522.6</v>
      </c>
      <c r="F257" s="38">
        <f t="shared" ref="F257" si="165">SUM(F258+F260)</f>
        <v>453.4</v>
      </c>
      <c r="G257" s="38">
        <f>SUM(G258+G260)</f>
        <v>1.5</v>
      </c>
    </row>
    <row r="258" spans="1:7" s="55" customFormat="1" ht="15" customHeight="1" x14ac:dyDescent="0.25">
      <c r="A258" s="94"/>
      <c r="B258" s="24" t="s">
        <v>155</v>
      </c>
      <c r="C258" s="23" t="s">
        <v>17</v>
      </c>
      <c r="D258" s="22">
        <f>SUM(D259)</f>
        <v>12.2</v>
      </c>
      <c r="E258" s="22">
        <f>SUM(E259)</f>
        <v>12.2</v>
      </c>
      <c r="F258" s="22">
        <f>SUM(F259)</f>
        <v>0</v>
      </c>
      <c r="G258" s="22">
        <f>SUM(G259)</f>
        <v>0</v>
      </c>
    </row>
    <row r="259" spans="1:7" s="55" customFormat="1" ht="12.75" customHeight="1" x14ac:dyDescent="0.25">
      <c r="A259" s="94"/>
      <c r="B259" s="20" t="s">
        <v>21</v>
      </c>
      <c r="C259" s="11"/>
      <c r="D259" s="17">
        <f t="shared" si="156"/>
        <v>12.2</v>
      </c>
      <c r="E259" s="17">
        <v>12.2</v>
      </c>
      <c r="F259" s="17"/>
      <c r="G259" s="67"/>
    </row>
    <row r="260" spans="1:7" s="55" customFormat="1" ht="30.75" customHeight="1" x14ac:dyDescent="0.25">
      <c r="A260" s="94"/>
      <c r="B260" s="36" t="s">
        <v>165</v>
      </c>
      <c r="C260" s="27" t="s">
        <v>25</v>
      </c>
      <c r="D260" s="29">
        <f t="shared" ref="D260" si="166">SUM(D261:D266)</f>
        <v>511.9</v>
      </c>
      <c r="E260" s="29">
        <f t="shared" ref="E260" si="167">SUM(E261:E266)</f>
        <v>510.4</v>
      </c>
      <c r="F260" s="29">
        <f t="shared" ref="F260" si="168">SUM(F261:F266)</f>
        <v>453.4</v>
      </c>
      <c r="G260" s="29">
        <f>SUM(G261:G266)</f>
        <v>1.5</v>
      </c>
    </row>
    <row r="261" spans="1:7" s="55" customFormat="1" ht="12.75" customHeight="1" x14ac:dyDescent="0.25">
      <c r="A261" s="95"/>
      <c r="B261" s="56" t="s">
        <v>68</v>
      </c>
      <c r="C261" s="96"/>
      <c r="D261" s="17">
        <f t="shared" si="156"/>
        <v>5.4</v>
      </c>
      <c r="E261" s="17">
        <v>5.4</v>
      </c>
      <c r="F261" s="17">
        <v>1.9</v>
      </c>
      <c r="G261" s="59"/>
    </row>
    <row r="262" spans="1:7" s="55" customFormat="1" ht="12.75" customHeight="1" x14ac:dyDescent="0.25">
      <c r="A262" s="95"/>
      <c r="B262" s="57" t="s">
        <v>73</v>
      </c>
      <c r="C262" s="97"/>
      <c r="D262" s="17">
        <f t="shared" ref="D262:D263" si="169">SUM(G262+E262)</f>
        <v>7.2</v>
      </c>
      <c r="E262" s="17">
        <v>7.2</v>
      </c>
      <c r="F262" s="17">
        <v>7.1</v>
      </c>
      <c r="G262" s="59"/>
    </row>
    <row r="263" spans="1:7" s="55" customFormat="1" ht="12.75" customHeight="1" x14ac:dyDescent="0.25">
      <c r="A263" s="95"/>
      <c r="B263" s="57" t="s">
        <v>27</v>
      </c>
      <c r="C263" s="97"/>
      <c r="D263" s="17">
        <f t="shared" si="169"/>
        <v>5.0999999999999996</v>
      </c>
      <c r="E263" s="17">
        <v>5.0999999999999996</v>
      </c>
      <c r="F263" s="17"/>
      <c r="G263" s="59"/>
    </row>
    <row r="264" spans="1:7" s="55" customFormat="1" ht="12.75" customHeight="1" x14ac:dyDescent="0.25">
      <c r="A264" s="95"/>
      <c r="B264" s="57" t="s">
        <v>28</v>
      </c>
      <c r="C264" s="97"/>
      <c r="D264" s="17">
        <f t="shared" si="156"/>
        <v>257.8</v>
      </c>
      <c r="E264" s="17">
        <v>257.8</v>
      </c>
      <c r="F264" s="17">
        <v>249.9</v>
      </c>
      <c r="G264" s="59"/>
    </row>
    <row r="265" spans="1:7" s="55" customFormat="1" ht="12.75" customHeight="1" x14ac:dyDescent="0.25">
      <c r="A265" s="95"/>
      <c r="B265" s="57" t="s">
        <v>16</v>
      </c>
      <c r="C265" s="97"/>
      <c r="D265" s="17">
        <f t="shared" si="156"/>
        <v>230.4</v>
      </c>
      <c r="E265" s="17">
        <v>228.9</v>
      </c>
      <c r="F265" s="17">
        <v>194.5</v>
      </c>
      <c r="G265" s="17">
        <v>1.5</v>
      </c>
    </row>
    <row r="266" spans="1:7" s="55" customFormat="1" ht="12.75" customHeight="1" x14ac:dyDescent="0.25">
      <c r="A266" s="100"/>
      <c r="B266" s="58" t="s">
        <v>24</v>
      </c>
      <c r="C266" s="98"/>
      <c r="D266" s="17">
        <f t="shared" si="156"/>
        <v>6</v>
      </c>
      <c r="E266" s="17">
        <v>6</v>
      </c>
      <c r="F266" s="17"/>
      <c r="G266" s="59"/>
    </row>
    <row r="267" spans="1:7" s="55" customFormat="1" ht="18" customHeight="1" x14ac:dyDescent="0.25">
      <c r="A267" s="109" t="s">
        <v>84</v>
      </c>
      <c r="B267" s="46" t="s">
        <v>85</v>
      </c>
      <c r="C267" s="44"/>
      <c r="D267" s="38">
        <f t="shared" ref="D267" si="170">SUM(G267+E267)</f>
        <v>296.89999999999998</v>
      </c>
      <c r="E267" s="38">
        <f t="shared" ref="E267" si="171">SUM(E268+E270)</f>
        <v>296.89999999999998</v>
      </c>
      <c r="F267" s="38">
        <f t="shared" ref="F267" si="172">SUM(F268+F270)</f>
        <v>248.20000000000002</v>
      </c>
      <c r="G267" s="38">
        <f>SUM(G268+G270)</f>
        <v>0</v>
      </c>
    </row>
    <row r="268" spans="1:7" s="55" customFormat="1" ht="15" customHeight="1" x14ac:dyDescent="0.25">
      <c r="A268" s="110"/>
      <c r="B268" s="47" t="s">
        <v>155</v>
      </c>
      <c r="C268" s="23" t="s">
        <v>17</v>
      </c>
      <c r="D268" s="22">
        <f>SUM(D269)</f>
        <v>6.2</v>
      </c>
      <c r="E268" s="22">
        <f>SUM(E269)</f>
        <v>6.2</v>
      </c>
      <c r="F268" s="22">
        <f>SUM(F269)</f>
        <v>0</v>
      </c>
      <c r="G268" s="22">
        <f>SUM(G269)</f>
        <v>0</v>
      </c>
    </row>
    <row r="269" spans="1:7" s="55" customFormat="1" ht="12.75" customHeight="1" x14ac:dyDescent="0.25">
      <c r="A269" s="110"/>
      <c r="B269" s="68" t="s">
        <v>21</v>
      </c>
      <c r="C269" s="11"/>
      <c r="D269" s="17">
        <f t="shared" ref="D269:D355" si="173">SUM(G269+E269)</f>
        <v>6.2</v>
      </c>
      <c r="E269" s="17">
        <v>6.2</v>
      </c>
      <c r="F269" s="17"/>
      <c r="G269" s="67"/>
    </row>
    <row r="270" spans="1:7" s="55" customFormat="1" ht="30.75" customHeight="1" x14ac:dyDescent="0.25">
      <c r="A270" s="110"/>
      <c r="B270" s="52" t="s">
        <v>160</v>
      </c>
      <c r="C270" s="27" t="s">
        <v>25</v>
      </c>
      <c r="D270" s="29">
        <f>SUM(D271:D274)</f>
        <v>290.7</v>
      </c>
      <c r="E270" s="29">
        <f>SUM(E271:E274)</f>
        <v>290.7</v>
      </c>
      <c r="F270" s="29">
        <f>SUM(F271:F274)</f>
        <v>248.20000000000002</v>
      </c>
      <c r="G270" s="29">
        <f>SUM(G271:G274)</f>
        <v>0</v>
      </c>
    </row>
    <row r="271" spans="1:7" s="55" customFormat="1" ht="12.75" customHeight="1" x14ac:dyDescent="0.25">
      <c r="A271" s="110"/>
      <c r="B271" s="70" t="s">
        <v>27</v>
      </c>
      <c r="C271" s="97"/>
      <c r="D271" s="17">
        <f t="shared" si="173"/>
        <v>2.1</v>
      </c>
      <c r="E271" s="17">
        <v>2.1</v>
      </c>
      <c r="F271" s="17"/>
      <c r="G271" s="59"/>
    </row>
    <row r="272" spans="1:7" s="55" customFormat="1" ht="12.75" customHeight="1" x14ac:dyDescent="0.25">
      <c r="A272" s="110"/>
      <c r="B272" s="70" t="s">
        <v>28</v>
      </c>
      <c r="C272" s="97"/>
      <c r="D272" s="17">
        <f t="shared" si="173"/>
        <v>147</v>
      </c>
      <c r="E272" s="17">
        <v>147</v>
      </c>
      <c r="F272" s="17">
        <v>143.30000000000001</v>
      </c>
      <c r="G272" s="59"/>
    </row>
    <row r="273" spans="1:7" s="55" customFormat="1" ht="12.75" customHeight="1" x14ac:dyDescent="0.25">
      <c r="A273" s="110"/>
      <c r="B273" s="70" t="s">
        <v>16</v>
      </c>
      <c r="C273" s="97"/>
      <c r="D273" s="17">
        <f t="shared" si="173"/>
        <v>140.30000000000001</v>
      </c>
      <c r="E273" s="17">
        <v>140.30000000000001</v>
      </c>
      <c r="F273" s="17">
        <v>104.9</v>
      </c>
      <c r="G273" s="59"/>
    </row>
    <row r="274" spans="1:7" s="55" customFormat="1" ht="12.75" customHeight="1" x14ac:dyDescent="0.25">
      <c r="A274" s="111"/>
      <c r="B274" s="71" t="s">
        <v>24</v>
      </c>
      <c r="C274" s="98"/>
      <c r="D274" s="17">
        <f t="shared" si="173"/>
        <v>1.3</v>
      </c>
      <c r="E274" s="17">
        <v>1.3</v>
      </c>
      <c r="F274" s="17"/>
      <c r="G274" s="59"/>
    </row>
    <row r="275" spans="1:7" s="55" customFormat="1" ht="18" customHeight="1" x14ac:dyDescent="0.25">
      <c r="A275" s="112" t="s">
        <v>86</v>
      </c>
      <c r="B275" s="46" t="s">
        <v>87</v>
      </c>
      <c r="C275" s="42"/>
      <c r="D275" s="38">
        <f t="shared" ref="D275:F275" si="174">SUM(D276+D278+D286)</f>
        <v>965</v>
      </c>
      <c r="E275" s="38">
        <f t="shared" si="174"/>
        <v>959.1</v>
      </c>
      <c r="F275" s="38">
        <f t="shared" si="174"/>
        <v>809.8</v>
      </c>
      <c r="G275" s="38">
        <f>SUM(G276+G278+G286)</f>
        <v>5.8999999999999995</v>
      </c>
    </row>
    <row r="276" spans="1:7" s="55" customFormat="1" ht="15" customHeight="1" x14ac:dyDescent="0.25">
      <c r="A276" s="112"/>
      <c r="B276" s="47" t="s">
        <v>155</v>
      </c>
      <c r="C276" s="23" t="s">
        <v>17</v>
      </c>
      <c r="D276" s="22">
        <f>SUM(D277)</f>
        <v>31.4</v>
      </c>
      <c r="E276" s="22">
        <f>SUM(E277)</f>
        <v>31.4</v>
      </c>
      <c r="F276" s="22">
        <f>SUM(F277)</f>
        <v>0</v>
      </c>
      <c r="G276" s="22">
        <f>SUM(G277)</f>
        <v>0</v>
      </c>
    </row>
    <row r="277" spans="1:7" s="55" customFormat="1" ht="12.75" customHeight="1" x14ac:dyDescent="0.25">
      <c r="A277" s="112"/>
      <c r="B277" s="68" t="s">
        <v>21</v>
      </c>
      <c r="C277" s="11"/>
      <c r="D277" s="17">
        <f t="shared" si="173"/>
        <v>31.4</v>
      </c>
      <c r="E277" s="17">
        <v>31.4</v>
      </c>
      <c r="F277" s="17"/>
      <c r="G277" s="66"/>
    </row>
    <row r="278" spans="1:7" s="55" customFormat="1" ht="30.75" customHeight="1" x14ac:dyDescent="0.25">
      <c r="A278" s="112"/>
      <c r="B278" s="48" t="s">
        <v>165</v>
      </c>
      <c r="C278" s="27" t="s">
        <v>25</v>
      </c>
      <c r="D278" s="29">
        <f t="shared" ref="D278:F278" si="175">SUM(D279:D285)</f>
        <v>932.80000000000007</v>
      </c>
      <c r="E278" s="29">
        <f t="shared" si="175"/>
        <v>927.7</v>
      </c>
      <c r="F278" s="29">
        <f t="shared" si="175"/>
        <v>809.8</v>
      </c>
      <c r="G278" s="29">
        <f>SUM(G279:G285)</f>
        <v>5.0999999999999996</v>
      </c>
    </row>
    <row r="279" spans="1:7" s="55" customFormat="1" ht="12.75" customHeight="1" x14ac:dyDescent="0.25">
      <c r="A279" s="112"/>
      <c r="B279" s="69" t="s">
        <v>68</v>
      </c>
      <c r="C279" s="96"/>
      <c r="D279" s="17">
        <f t="shared" si="173"/>
        <v>7.5</v>
      </c>
      <c r="E279" s="17">
        <v>7.5</v>
      </c>
      <c r="F279" s="17">
        <v>2.6</v>
      </c>
      <c r="G279" s="17"/>
    </row>
    <row r="280" spans="1:7" s="55" customFormat="1" ht="12.75" customHeight="1" x14ac:dyDescent="0.25">
      <c r="A280" s="112"/>
      <c r="B280" s="70" t="s">
        <v>73</v>
      </c>
      <c r="C280" s="97"/>
      <c r="D280" s="17">
        <f t="shared" si="173"/>
        <v>7.2</v>
      </c>
      <c r="E280" s="17">
        <v>7.2</v>
      </c>
      <c r="F280" s="17">
        <v>7.1</v>
      </c>
      <c r="G280" s="17"/>
    </row>
    <row r="281" spans="1:7" s="55" customFormat="1" ht="12.75" customHeight="1" x14ac:dyDescent="0.25">
      <c r="A281" s="112"/>
      <c r="B281" s="70" t="s">
        <v>27</v>
      </c>
      <c r="C281" s="97"/>
      <c r="D281" s="17">
        <f t="shared" si="173"/>
        <v>5.9</v>
      </c>
      <c r="E281" s="17">
        <v>5.9</v>
      </c>
      <c r="F281" s="17">
        <v>0.4</v>
      </c>
      <c r="G281" s="17"/>
    </row>
    <row r="282" spans="1:7" s="55" customFormat="1" ht="12.75" customHeight="1" x14ac:dyDescent="0.25">
      <c r="A282" s="112"/>
      <c r="B282" s="70" t="s">
        <v>22</v>
      </c>
      <c r="C282" s="97"/>
      <c r="D282" s="17">
        <f t="shared" si="173"/>
        <v>0.1</v>
      </c>
      <c r="E282" s="17">
        <v>0.1</v>
      </c>
      <c r="F282" s="17"/>
      <c r="G282" s="17"/>
    </row>
    <row r="283" spans="1:7" s="55" customFormat="1" ht="12.75" customHeight="1" x14ac:dyDescent="0.25">
      <c r="A283" s="112"/>
      <c r="B283" s="70" t="s">
        <v>28</v>
      </c>
      <c r="C283" s="97"/>
      <c r="D283" s="17">
        <f t="shared" si="173"/>
        <v>524.6</v>
      </c>
      <c r="E283" s="17">
        <v>524.6</v>
      </c>
      <c r="F283" s="17">
        <v>509.8</v>
      </c>
      <c r="G283" s="59"/>
    </row>
    <row r="284" spans="1:7" s="55" customFormat="1" ht="12.75" customHeight="1" x14ac:dyDescent="0.25">
      <c r="A284" s="112"/>
      <c r="B284" s="70" t="s">
        <v>16</v>
      </c>
      <c r="C284" s="97"/>
      <c r="D284" s="17">
        <f t="shared" si="173"/>
        <v>371.5</v>
      </c>
      <c r="E284" s="17">
        <v>366.4</v>
      </c>
      <c r="F284" s="17">
        <v>289.89999999999998</v>
      </c>
      <c r="G284" s="17">
        <v>5.0999999999999996</v>
      </c>
    </row>
    <row r="285" spans="1:7" s="55" customFormat="1" ht="12.75" customHeight="1" x14ac:dyDescent="0.25">
      <c r="A285" s="112"/>
      <c r="B285" s="71" t="s">
        <v>24</v>
      </c>
      <c r="C285" s="98"/>
      <c r="D285" s="17">
        <f t="shared" si="173"/>
        <v>16</v>
      </c>
      <c r="E285" s="17">
        <v>16</v>
      </c>
      <c r="F285" s="17"/>
      <c r="G285" s="59"/>
    </row>
    <row r="286" spans="1:7" s="55" customFormat="1" ht="27" x14ac:dyDescent="0.25">
      <c r="A286" s="112"/>
      <c r="B286" s="48" t="s">
        <v>163</v>
      </c>
      <c r="C286" s="23" t="s">
        <v>31</v>
      </c>
      <c r="D286" s="29">
        <f t="shared" ref="D286" si="176">SUM(D287)</f>
        <v>0.8</v>
      </c>
      <c r="E286" s="29">
        <f t="shared" ref="E286" si="177">SUM(E287)</f>
        <v>0</v>
      </c>
      <c r="F286" s="29">
        <f t="shared" ref="F286" si="178">SUM(F287)</f>
        <v>0</v>
      </c>
      <c r="G286" s="29">
        <f>SUM(G287)</f>
        <v>0.8</v>
      </c>
    </row>
    <row r="287" spans="1:7" s="55" customFormat="1" ht="12.75" customHeight="1" x14ac:dyDescent="0.25">
      <c r="A287" s="113"/>
      <c r="B287" s="72" t="s">
        <v>16</v>
      </c>
      <c r="C287" s="11"/>
      <c r="D287" s="17">
        <f t="shared" ref="D287" si="179">SUM(G287+E287)</f>
        <v>0.8</v>
      </c>
      <c r="E287" s="17"/>
      <c r="F287" s="17"/>
      <c r="G287" s="17">
        <v>0.8</v>
      </c>
    </row>
    <row r="288" spans="1:7" s="55" customFormat="1" ht="18" customHeight="1" x14ac:dyDescent="0.25">
      <c r="A288" s="94" t="s">
        <v>88</v>
      </c>
      <c r="B288" s="41" t="s">
        <v>89</v>
      </c>
      <c r="C288" s="42"/>
      <c r="D288" s="38">
        <f t="shared" ref="D288" si="180">SUM(G288+E288)</f>
        <v>706.8</v>
      </c>
      <c r="E288" s="38">
        <f t="shared" ref="E288" si="181">SUM(E289+E291)</f>
        <v>703.9</v>
      </c>
      <c r="F288" s="38">
        <f t="shared" ref="F288" si="182">SUM(F289+F291)</f>
        <v>586.5</v>
      </c>
      <c r="G288" s="38">
        <f>SUM(G289+G291)</f>
        <v>2.9</v>
      </c>
    </row>
    <row r="289" spans="1:7" s="55" customFormat="1" ht="15" customHeight="1" x14ac:dyDescent="0.25">
      <c r="A289" s="94"/>
      <c r="B289" s="24" t="s">
        <v>155</v>
      </c>
      <c r="C289" s="23" t="s">
        <v>17</v>
      </c>
      <c r="D289" s="22">
        <f>SUM(D290)</f>
        <v>19</v>
      </c>
      <c r="E289" s="22">
        <f>SUM(E290)</f>
        <v>19</v>
      </c>
      <c r="F289" s="22">
        <f>SUM(F290)</f>
        <v>0</v>
      </c>
      <c r="G289" s="22">
        <f>SUM(G290)</f>
        <v>0</v>
      </c>
    </row>
    <row r="290" spans="1:7" s="55" customFormat="1" ht="12.75" customHeight="1" x14ac:dyDescent="0.25">
      <c r="A290" s="94"/>
      <c r="B290" s="20" t="s">
        <v>21</v>
      </c>
      <c r="C290" s="11"/>
      <c r="D290" s="17">
        <f t="shared" si="173"/>
        <v>19</v>
      </c>
      <c r="E290" s="17">
        <v>19</v>
      </c>
      <c r="F290" s="17"/>
      <c r="G290" s="67"/>
    </row>
    <row r="291" spans="1:7" s="55" customFormat="1" ht="30.75" customHeight="1" x14ac:dyDescent="0.25">
      <c r="A291" s="94"/>
      <c r="B291" s="36" t="s">
        <v>160</v>
      </c>
      <c r="C291" s="27" t="s">
        <v>25</v>
      </c>
      <c r="D291" s="29">
        <f t="shared" ref="D291:F291" si="183">SUM(D292:D297)</f>
        <v>687.80000000000007</v>
      </c>
      <c r="E291" s="29">
        <f t="shared" si="183"/>
        <v>684.9</v>
      </c>
      <c r="F291" s="29">
        <f t="shared" si="183"/>
        <v>586.5</v>
      </c>
      <c r="G291" s="29">
        <f>SUM(G292:G297)</f>
        <v>2.9</v>
      </c>
    </row>
    <row r="292" spans="1:7" s="55" customFormat="1" ht="12.75" customHeight="1" x14ac:dyDescent="0.25">
      <c r="A292" s="95"/>
      <c r="B292" s="56" t="s">
        <v>68</v>
      </c>
      <c r="C292" s="96"/>
      <c r="D292" s="17">
        <f t="shared" si="173"/>
        <v>4.4000000000000004</v>
      </c>
      <c r="E292" s="17">
        <v>4.4000000000000004</v>
      </c>
      <c r="F292" s="17">
        <v>1.4</v>
      </c>
      <c r="G292" s="59"/>
    </row>
    <row r="293" spans="1:7" s="55" customFormat="1" ht="12.75" customHeight="1" x14ac:dyDescent="0.25">
      <c r="A293" s="95"/>
      <c r="B293" s="57" t="s">
        <v>73</v>
      </c>
      <c r="C293" s="97"/>
      <c r="D293" s="17">
        <f t="shared" si="173"/>
        <v>7.2</v>
      </c>
      <c r="E293" s="17">
        <v>7.2</v>
      </c>
      <c r="F293" s="17">
        <v>7.1</v>
      </c>
      <c r="G293" s="59"/>
    </row>
    <row r="294" spans="1:7" s="55" customFormat="1" ht="12.75" customHeight="1" x14ac:dyDescent="0.25">
      <c r="A294" s="95"/>
      <c r="B294" s="57" t="s">
        <v>22</v>
      </c>
      <c r="C294" s="97"/>
      <c r="D294" s="17">
        <f t="shared" si="173"/>
        <v>0.2</v>
      </c>
      <c r="E294" s="17">
        <v>0.2</v>
      </c>
      <c r="F294" s="17"/>
      <c r="G294" s="59"/>
    </row>
    <row r="295" spans="1:7" s="55" customFormat="1" ht="12.75" customHeight="1" x14ac:dyDescent="0.25">
      <c r="A295" s="95"/>
      <c r="B295" s="57" t="s">
        <v>28</v>
      </c>
      <c r="C295" s="97"/>
      <c r="D295" s="17">
        <f t="shared" si="173"/>
        <v>404.8</v>
      </c>
      <c r="E295" s="17">
        <v>404.8</v>
      </c>
      <c r="F295" s="17">
        <v>393.8</v>
      </c>
      <c r="G295" s="59"/>
    </row>
    <row r="296" spans="1:7" s="55" customFormat="1" ht="12.75" customHeight="1" x14ac:dyDescent="0.25">
      <c r="A296" s="95"/>
      <c r="B296" s="57" t="s">
        <v>16</v>
      </c>
      <c r="C296" s="97"/>
      <c r="D296" s="17">
        <f t="shared" si="173"/>
        <v>254</v>
      </c>
      <c r="E296" s="17">
        <v>252.5</v>
      </c>
      <c r="F296" s="17">
        <v>184.2</v>
      </c>
      <c r="G296" s="17">
        <v>1.5</v>
      </c>
    </row>
    <row r="297" spans="1:7" s="55" customFormat="1" ht="12.75" customHeight="1" x14ac:dyDescent="0.25">
      <c r="A297" s="95"/>
      <c r="B297" s="58" t="s">
        <v>24</v>
      </c>
      <c r="C297" s="98"/>
      <c r="D297" s="17">
        <f t="shared" si="173"/>
        <v>17.2</v>
      </c>
      <c r="E297" s="17">
        <v>15.8</v>
      </c>
      <c r="F297" s="17"/>
      <c r="G297" s="17">
        <v>1.4</v>
      </c>
    </row>
    <row r="298" spans="1:7" s="55" customFormat="1" ht="18" customHeight="1" x14ac:dyDescent="0.25">
      <c r="A298" s="94" t="s">
        <v>90</v>
      </c>
      <c r="B298" s="41" t="s">
        <v>91</v>
      </c>
      <c r="C298" s="42"/>
      <c r="D298" s="38">
        <f t="shared" ref="D298" si="184">SUM(G298+E298)</f>
        <v>377.09999999999997</v>
      </c>
      <c r="E298" s="38">
        <f t="shared" ref="E298" si="185">SUM(E299+E301)</f>
        <v>377.09999999999997</v>
      </c>
      <c r="F298" s="38">
        <f t="shared" ref="F298" si="186">SUM(F299+F301)</f>
        <v>293.89999999999998</v>
      </c>
      <c r="G298" s="38">
        <f>SUM(G299+G301)</f>
        <v>0</v>
      </c>
    </row>
    <row r="299" spans="1:7" s="55" customFormat="1" ht="15" customHeight="1" x14ac:dyDescent="0.25">
      <c r="A299" s="94"/>
      <c r="B299" s="24" t="s">
        <v>155</v>
      </c>
      <c r="C299" s="23" t="s">
        <v>17</v>
      </c>
      <c r="D299" s="22">
        <f>SUM(D300)</f>
        <v>14.9</v>
      </c>
      <c r="E299" s="22">
        <f>SUM(E300)</f>
        <v>14.9</v>
      </c>
      <c r="F299" s="22">
        <f>SUM(F300)</f>
        <v>0</v>
      </c>
      <c r="G299" s="22">
        <f>SUM(G300)</f>
        <v>0</v>
      </c>
    </row>
    <row r="300" spans="1:7" s="55" customFormat="1" ht="12.75" customHeight="1" x14ac:dyDescent="0.25">
      <c r="A300" s="94"/>
      <c r="B300" s="20" t="s">
        <v>21</v>
      </c>
      <c r="C300" s="11"/>
      <c r="D300" s="17">
        <f t="shared" si="173"/>
        <v>14.9</v>
      </c>
      <c r="E300" s="17">
        <v>14.9</v>
      </c>
      <c r="F300" s="17"/>
      <c r="G300" s="66"/>
    </row>
    <row r="301" spans="1:7" s="55" customFormat="1" ht="30.75" customHeight="1" x14ac:dyDescent="0.25">
      <c r="A301" s="94"/>
      <c r="B301" s="36" t="s">
        <v>146</v>
      </c>
      <c r="C301" s="27" t="s">
        <v>25</v>
      </c>
      <c r="D301" s="29">
        <f>SUM(D302:D304)</f>
        <v>362.2</v>
      </c>
      <c r="E301" s="29">
        <f>SUM(E302:E304)</f>
        <v>362.2</v>
      </c>
      <c r="F301" s="29">
        <f>SUM(F302:F304)</f>
        <v>293.89999999999998</v>
      </c>
      <c r="G301" s="29">
        <f>SUM(G302:G304)</f>
        <v>0</v>
      </c>
    </row>
    <row r="302" spans="1:7" s="55" customFormat="1" ht="12.75" customHeight="1" x14ac:dyDescent="0.25">
      <c r="A302" s="95"/>
      <c r="B302" s="56" t="s">
        <v>68</v>
      </c>
      <c r="C302" s="96"/>
      <c r="D302" s="17">
        <f t="shared" si="173"/>
        <v>0.3</v>
      </c>
      <c r="E302" s="17">
        <v>0.3</v>
      </c>
      <c r="F302" s="17"/>
      <c r="G302" s="17"/>
    </row>
    <row r="303" spans="1:7" s="55" customFormat="1" ht="12.75" customHeight="1" x14ac:dyDescent="0.25">
      <c r="A303" s="95"/>
      <c r="B303" s="57" t="s">
        <v>28</v>
      </c>
      <c r="C303" s="97"/>
      <c r="D303" s="17">
        <f t="shared" si="173"/>
        <v>192.7</v>
      </c>
      <c r="E303" s="17">
        <v>192.7</v>
      </c>
      <c r="F303" s="17">
        <v>184.5</v>
      </c>
      <c r="G303" s="59"/>
    </row>
    <row r="304" spans="1:7" s="55" customFormat="1" ht="12.75" customHeight="1" x14ac:dyDescent="0.25">
      <c r="A304" s="95"/>
      <c r="B304" s="57" t="s">
        <v>16</v>
      </c>
      <c r="C304" s="97"/>
      <c r="D304" s="17">
        <f t="shared" si="173"/>
        <v>169.2</v>
      </c>
      <c r="E304" s="17">
        <v>169.2</v>
      </c>
      <c r="F304" s="17">
        <v>109.4</v>
      </c>
      <c r="G304" s="59"/>
    </row>
    <row r="305" spans="1:7" s="55" customFormat="1" ht="18" customHeight="1" x14ac:dyDescent="0.25">
      <c r="A305" s="95" t="s">
        <v>92</v>
      </c>
      <c r="B305" s="49" t="s">
        <v>93</v>
      </c>
      <c r="C305" s="73"/>
      <c r="D305" s="38">
        <f t="shared" ref="D305" si="187">SUM(G305+E305)</f>
        <v>186.00000000000003</v>
      </c>
      <c r="E305" s="38">
        <f t="shared" ref="E305" si="188">SUM(E306+E308)</f>
        <v>186.00000000000003</v>
      </c>
      <c r="F305" s="38">
        <f t="shared" ref="F305" si="189">SUM(F306+F308)</f>
        <v>149.4</v>
      </c>
      <c r="G305" s="38">
        <f>SUM(G306+G308)</f>
        <v>0</v>
      </c>
    </row>
    <row r="306" spans="1:7" s="55" customFormat="1" ht="15" customHeight="1" x14ac:dyDescent="0.25">
      <c r="A306" s="94"/>
      <c r="B306" s="24" t="s">
        <v>155</v>
      </c>
      <c r="C306" s="23" t="s">
        <v>17</v>
      </c>
      <c r="D306" s="22">
        <f>SUM(D307)</f>
        <v>1.8</v>
      </c>
      <c r="E306" s="22">
        <f>SUM(E307)</f>
        <v>1.8</v>
      </c>
      <c r="F306" s="22">
        <f>SUM(F307)</f>
        <v>0</v>
      </c>
      <c r="G306" s="22">
        <f>SUM(G307)</f>
        <v>0</v>
      </c>
    </row>
    <row r="307" spans="1:7" s="55" customFormat="1" ht="12.95" customHeight="1" x14ac:dyDescent="0.25">
      <c r="A307" s="94"/>
      <c r="B307" s="20" t="s">
        <v>21</v>
      </c>
      <c r="C307" s="11"/>
      <c r="D307" s="17">
        <f t="shared" si="173"/>
        <v>1.8</v>
      </c>
      <c r="E307" s="17">
        <v>1.8</v>
      </c>
      <c r="F307" s="17"/>
      <c r="G307" s="67"/>
    </row>
    <row r="308" spans="1:7" s="55" customFormat="1" ht="30.75" customHeight="1" x14ac:dyDescent="0.25">
      <c r="A308" s="94"/>
      <c r="B308" s="36" t="s">
        <v>165</v>
      </c>
      <c r="C308" s="27" t="s">
        <v>25</v>
      </c>
      <c r="D308" s="29">
        <f t="shared" ref="D308" si="190">SUM(D309:D312)</f>
        <v>184.20000000000002</v>
      </c>
      <c r="E308" s="29">
        <f t="shared" ref="E308" si="191">SUM(E309:E312)</f>
        <v>184.20000000000002</v>
      </c>
      <c r="F308" s="29">
        <f t="shared" ref="F308" si="192">SUM(F309:F312)</f>
        <v>149.4</v>
      </c>
      <c r="G308" s="29">
        <f>SUM(G309:G312)</f>
        <v>0</v>
      </c>
    </row>
    <row r="309" spans="1:7" s="55" customFormat="1" ht="12.95" customHeight="1" x14ac:dyDescent="0.25">
      <c r="A309" s="95"/>
      <c r="B309" s="56" t="s">
        <v>68</v>
      </c>
      <c r="C309" s="96"/>
      <c r="D309" s="17">
        <f t="shared" si="173"/>
        <v>0.1</v>
      </c>
      <c r="E309" s="17">
        <v>0.1</v>
      </c>
      <c r="F309" s="17"/>
      <c r="G309" s="59"/>
    </row>
    <row r="310" spans="1:7" s="55" customFormat="1" ht="12.95" customHeight="1" x14ac:dyDescent="0.25">
      <c r="A310" s="95"/>
      <c r="B310" s="57" t="s">
        <v>28</v>
      </c>
      <c r="C310" s="97"/>
      <c r="D310" s="17">
        <f t="shared" si="173"/>
        <v>67.400000000000006</v>
      </c>
      <c r="E310" s="17">
        <v>67.400000000000006</v>
      </c>
      <c r="F310" s="17">
        <v>65.900000000000006</v>
      </c>
      <c r="G310" s="59"/>
    </row>
    <row r="311" spans="1:7" s="55" customFormat="1" ht="12.95" customHeight="1" x14ac:dyDescent="0.25">
      <c r="A311" s="95"/>
      <c r="B311" s="57" t="s">
        <v>16</v>
      </c>
      <c r="C311" s="97"/>
      <c r="D311" s="17">
        <f t="shared" si="173"/>
        <v>116.3</v>
      </c>
      <c r="E311" s="17">
        <v>116.3</v>
      </c>
      <c r="F311" s="17">
        <v>83.5</v>
      </c>
      <c r="G311" s="59"/>
    </row>
    <row r="312" spans="1:7" s="55" customFormat="1" ht="12.95" customHeight="1" x14ac:dyDescent="0.25">
      <c r="A312" s="95"/>
      <c r="B312" s="58" t="s">
        <v>24</v>
      </c>
      <c r="C312" s="98"/>
      <c r="D312" s="17">
        <f t="shared" si="173"/>
        <v>0.4</v>
      </c>
      <c r="E312" s="17">
        <v>0.4</v>
      </c>
      <c r="F312" s="17"/>
      <c r="G312" s="59"/>
    </row>
    <row r="313" spans="1:7" s="55" customFormat="1" ht="18" customHeight="1" x14ac:dyDescent="0.25">
      <c r="A313" s="94" t="s">
        <v>94</v>
      </c>
      <c r="B313" s="41" t="s">
        <v>95</v>
      </c>
      <c r="C313" s="42"/>
      <c r="D313" s="38">
        <f t="shared" ref="D313" si="193">SUM(G313+E313)</f>
        <v>476.59999999999997</v>
      </c>
      <c r="E313" s="38">
        <f t="shared" ref="E313" si="194">SUM(E314+E316)</f>
        <v>475.09999999999997</v>
      </c>
      <c r="F313" s="38">
        <f t="shared" ref="F313" si="195">SUM(F314+F316)</f>
        <v>395.40000000000003</v>
      </c>
      <c r="G313" s="38">
        <f>SUM(G314+G316)</f>
        <v>1.5</v>
      </c>
    </row>
    <row r="314" spans="1:7" s="55" customFormat="1" ht="15" customHeight="1" x14ac:dyDescent="0.25">
      <c r="A314" s="94"/>
      <c r="B314" s="24" t="s">
        <v>155</v>
      </c>
      <c r="C314" s="23" t="s">
        <v>17</v>
      </c>
      <c r="D314" s="22">
        <f>SUM(D315)</f>
        <v>9.9</v>
      </c>
      <c r="E314" s="22">
        <f>SUM(E315)</f>
        <v>9.9</v>
      </c>
      <c r="F314" s="22">
        <f>SUM(F315)</f>
        <v>0</v>
      </c>
      <c r="G314" s="22">
        <f>SUM(G315)</f>
        <v>0</v>
      </c>
    </row>
    <row r="315" spans="1:7" s="55" customFormat="1" ht="12.75" customHeight="1" x14ac:dyDescent="0.25">
      <c r="A315" s="94"/>
      <c r="B315" s="20" t="s">
        <v>21</v>
      </c>
      <c r="C315" s="11" t="s">
        <v>17</v>
      </c>
      <c r="D315" s="17">
        <f t="shared" si="173"/>
        <v>9.9</v>
      </c>
      <c r="E315" s="17">
        <v>9.9</v>
      </c>
      <c r="F315" s="17"/>
      <c r="G315" s="66"/>
    </row>
    <row r="316" spans="1:7" s="55" customFormat="1" ht="30.75" customHeight="1" x14ac:dyDescent="0.25">
      <c r="A316" s="94"/>
      <c r="B316" s="36" t="s">
        <v>160</v>
      </c>
      <c r="C316" s="27" t="s">
        <v>25</v>
      </c>
      <c r="D316" s="29">
        <f t="shared" ref="D316" si="196">SUM(D317:D320)</f>
        <v>466.7</v>
      </c>
      <c r="E316" s="29">
        <f t="shared" ref="E316" si="197">SUM(E317:E320)</f>
        <v>465.2</v>
      </c>
      <c r="F316" s="29">
        <f t="shared" ref="F316" si="198">SUM(F317:F320)</f>
        <v>395.40000000000003</v>
      </c>
      <c r="G316" s="29">
        <f>SUM(G317:G320)</f>
        <v>1.5</v>
      </c>
    </row>
    <row r="317" spans="1:7" s="55" customFormat="1" ht="12.75" customHeight="1" x14ac:dyDescent="0.25">
      <c r="A317" s="95"/>
      <c r="B317" s="56" t="s">
        <v>68</v>
      </c>
      <c r="C317" s="96" t="s">
        <v>25</v>
      </c>
      <c r="D317" s="17">
        <f t="shared" si="173"/>
        <v>2.4</v>
      </c>
      <c r="E317" s="17">
        <v>2.4</v>
      </c>
      <c r="F317" s="17">
        <v>0.8</v>
      </c>
      <c r="G317" s="17"/>
    </row>
    <row r="318" spans="1:7" s="55" customFormat="1" ht="12.75" customHeight="1" x14ac:dyDescent="0.25">
      <c r="A318" s="95"/>
      <c r="B318" s="57" t="s">
        <v>28</v>
      </c>
      <c r="C318" s="97"/>
      <c r="D318" s="17">
        <f t="shared" si="173"/>
        <v>219.8</v>
      </c>
      <c r="E318" s="17">
        <v>219.8</v>
      </c>
      <c r="F318" s="17">
        <v>213.8</v>
      </c>
      <c r="G318" s="59"/>
    </row>
    <row r="319" spans="1:7" s="55" customFormat="1" ht="12.75" customHeight="1" x14ac:dyDescent="0.25">
      <c r="A319" s="95"/>
      <c r="B319" s="57" t="s">
        <v>16</v>
      </c>
      <c r="C319" s="97"/>
      <c r="D319" s="17">
        <f t="shared" si="173"/>
        <v>228.8</v>
      </c>
      <c r="E319" s="17">
        <v>227.3</v>
      </c>
      <c r="F319" s="17">
        <v>180.8</v>
      </c>
      <c r="G319" s="17">
        <v>1.5</v>
      </c>
    </row>
    <row r="320" spans="1:7" s="55" customFormat="1" ht="12.75" customHeight="1" x14ac:dyDescent="0.25">
      <c r="A320" s="95"/>
      <c r="B320" s="58" t="s">
        <v>24</v>
      </c>
      <c r="C320" s="98"/>
      <c r="D320" s="17">
        <f t="shared" si="173"/>
        <v>15.7</v>
      </c>
      <c r="E320" s="17">
        <v>15.7</v>
      </c>
      <c r="F320" s="17"/>
      <c r="G320" s="59"/>
    </row>
    <row r="321" spans="1:7" s="55" customFormat="1" ht="18" customHeight="1" x14ac:dyDescent="0.25">
      <c r="A321" s="94" t="s">
        <v>96</v>
      </c>
      <c r="B321" s="41" t="s">
        <v>97</v>
      </c>
      <c r="C321" s="42"/>
      <c r="D321" s="38">
        <f t="shared" ref="D321" si="199">SUM(G321+E321)</f>
        <v>801.69999999999993</v>
      </c>
      <c r="E321" s="38">
        <f t="shared" ref="E321" si="200">SUM(E322+E324)</f>
        <v>797.19999999999993</v>
      </c>
      <c r="F321" s="38">
        <f t="shared" ref="F321" si="201">SUM(F322+F324)</f>
        <v>638.29999999999995</v>
      </c>
      <c r="G321" s="38">
        <f>SUM(G322+G324)</f>
        <v>4.5</v>
      </c>
    </row>
    <row r="322" spans="1:7" s="55" customFormat="1" ht="15" customHeight="1" x14ac:dyDescent="0.25">
      <c r="A322" s="94"/>
      <c r="B322" s="24" t="s">
        <v>155</v>
      </c>
      <c r="C322" s="23" t="s">
        <v>17</v>
      </c>
      <c r="D322" s="22">
        <f>SUM(D323)</f>
        <v>17</v>
      </c>
      <c r="E322" s="22">
        <f>SUM(E323)</f>
        <v>17</v>
      </c>
      <c r="F322" s="22">
        <f>SUM(F323)</f>
        <v>0</v>
      </c>
      <c r="G322" s="22">
        <f>SUM(G323)</f>
        <v>0</v>
      </c>
    </row>
    <row r="323" spans="1:7" s="55" customFormat="1" ht="12.75" customHeight="1" x14ac:dyDescent="0.25">
      <c r="A323" s="94"/>
      <c r="B323" s="20" t="s">
        <v>21</v>
      </c>
      <c r="C323" s="11"/>
      <c r="D323" s="17">
        <f t="shared" si="173"/>
        <v>17</v>
      </c>
      <c r="E323" s="17">
        <v>17</v>
      </c>
      <c r="F323" s="17"/>
      <c r="G323" s="66"/>
    </row>
    <row r="324" spans="1:7" s="55" customFormat="1" ht="30.75" customHeight="1" x14ac:dyDescent="0.25">
      <c r="A324" s="94"/>
      <c r="B324" s="36" t="s">
        <v>160</v>
      </c>
      <c r="C324" s="27" t="s">
        <v>25</v>
      </c>
      <c r="D324" s="29">
        <f>SUM(D325:D329)</f>
        <v>784.69999999999993</v>
      </c>
      <c r="E324" s="29">
        <f>SUM(E325:E329)</f>
        <v>780.19999999999993</v>
      </c>
      <c r="F324" s="29">
        <f>SUM(F325:F329)</f>
        <v>638.29999999999995</v>
      </c>
      <c r="G324" s="29">
        <f>SUM(G325:G329)</f>
        <v>4.5</v>
      </c>
    </row>
    <row r="325" spans="1:7" s="55" customFormat="1" ht="12.75" customHeight="1" x14ac:dyDescent="0.25">
      <c r="A325" s="95"/>
      <c r="B325" s="56" t="s">
        <v>68</v>
      </c>
      <c r="C325" s="96"/>
      <c r="D325" s="17">
        <f t="shared" si="173"/>
        <v>3.9</v>
      </c>
      <c r="E325" s="17">
        <v>3.9</v>
      </c>
      <c r="F325" s="17">
        <v>1.3</v>
      </c>
      <c r="G325" s="17"/>
    </row>
    <row r="326" spans="1:7" s="55" customFormat="1" ht="12.75" customHeight="1" x14ac:dyDescent="0.25">
      <c r="A326" s="95"/>
      <c r="B326" s="57" t="s">
        <v>73</v>
      </c>
      <c r="C326" s="97"/>
      <c r="D326" s="17">
        <f t="shared" si="173"/>
        <v>7.2</v>
      </c>
      <c r="E326" s="17">
        <v>7.2</v>
      </c>
      <c r="F326" s="17">
        <v>7</v>
      </c>
      <c r="G326" s="17"/>
    </row>
    <row r="327" spans="1:7" s="55" customFormat="1" ht="12.75" customHeight="1" x14ac:dyDescent="0.25">
      <c r="A327" s="95"/>
      <c r="B327" s="57" t="s">
        <v>28</v>
      </c>
      <c r="C327" s="97"/>
      <c r="D327" s="17">
        <f t="shared" si="173"/>
        <v>346.4</v>
      </c>
      <c r="E327" s="17">
        <v>343.9</v>
      </c>
      <c r="F327" s="17">
        <v>333.7</v>
      </c>
      <c r="G327" s="17">
        <v>2.5</v>
      </c>
    </row>
    <row r="328" spans="1:7" s="55" customFormat="1" ht="12.75" customHeight="1" x14ac:dyDescent="0.25">
      <c r="A328" s="95"/>
      <c r="B328" s="57" t="s">
        <v>16</v>
      </c>
      <c r="C328" s="97"/>
      <c r="D328" s="17">
        <f t="shared" si="173"/>
        <v>376.8</v>
      </c>
      <c r="E328" s="17">
        <v>374.8</v>
      </c>
      <c r="F328" s="17">
        <v>296.3</v>
      </c>
      <c r="G328" s="17">
        <v>2</v>
      </c>
    </row>
    <row r="329" spans="1:7" s="55" customFormat="1" ht="12.75" customHeight="1" x14ac:dyDescent="0.25">
      <c r="A329" s="95"/>
      <c r="B329" s="58" t="s">
        <v>24</v>
      </c>
      <c r="C329" s="98"/>
      <c r="D329" s="17">
        <f t="shared" si="173"/>
        <v>50.4</v>
      </c>
      <c r="E329" s="17">
        <v>50.4</v>
      </c>
      <c r="F329" s="17"/>
      <c r="G329" s="59"/>
    </row>
    <row r="330" spans="1:7" s="55" customFormat="1" ht="18" customHeight="1" x14ac:dyDescent="0.25">
      <c r="A330" s="94" t="s">
        <v>98</v>
      </c>
      <c r="B330" s="41" t="s">
        <v>99</v>
      </c>
      <c r="C330" s="42"/>
      <c r="D330" s="38">
        <f t="shared" ref="D330" si="202">SUM(G330+E330)</f>
        <v>433.79999999999995</v>
      </c>
      <c r="E330" s="38">
        <f t="shared" ref="E330" si="203">SUM(E331+E333)</f>
        <v>433.79999999999995</v>
      </c>
      <c r="F330" s="38">
        <f t="shared" ref="F330" si="204">SUM(F331+F333)</f>
        <v>371.79999999999995</v>
      </c>
      <c r="G330" s="38">
        <f>SUM(G331+G333)</f>
        <v>0</v>
      </c>
    </row>
    <row r="331" spans="1:7" s="55" customFormat="1" ht="15" customHeight="1" x14ac:dyDescent="0.25">
      <c r="A331" s="94"/>
      <c r="B331" s="24" t="s">
        <v>155</v>
      </c>
      <c r="C331" s="23" t="s">
        <v>17</v>
      </c>
      <c r="D331" s="22">
        <f>SUM(D332)</f>
        <v>6.3</v>
      </c>
      <c r="E331" s="22">
        <f>SUM(E332)</f>
        <v>6.3</v>
      </c>
      <c r="F331" s="22">
        <f>SUM(F332)</f>
        <v>0</v>
      </c>
      <c r="G331" s="22">
        <f>SUM(G332)</f>
        <v>0</v>
      </c>
    </row>
    <row r="332" spans="1:7" s="55" customFormat="1" ht="12.75" customHeight="1" x14ac:dyDescent="0.25">
      <c r="A332" s="94"/>
      <c r="B332" s="20" t="s">
        <v>21</v>
      </c>
      <c r="C332" s="11"/>
      <c r="D332" s="17">
        <f t="shared" si="173"/>
        <v>6.3</v>
      </c>
      <c r="E332" s="17">
        <v>6.3</v>
      </c>
      <c r="F332" s="17"/>
      <c r="G332" s="66"/>
    </row>
    <row r="333" spans="1:7" s="55" customFormat="1" ht="30.75" customHeight="1" x14ac:dyDescent="0.25">
      <c r="A333" s="94"/>
      <c r="B333" s="36" t="s">
        <v>160</v>
      </c>
      <c r="C333" s="27" t="s">
        <v>25</v>
      </c>
      <c r="D333" s="29">
        <f t="shared" ref="D333:F333" si="205">SUM(D334:D337)</f>
        <v>427.49999999999994</v>
      </c>
      <c r="E333" s="29">
        <f t="shared" si="205"/>
        <v>427.49999999999994</v>
      </c>
      <c r="F333" s="29">
        <f t="shared" si="205"/>
        <v>371.79999999999995</v>
      </c>
      <c r="G333" s="29">
        <f>SUM(G334:G337)</f>
        <v>0</v>
      </c>
    </row>
    <row r="334" spans="1:7" s="55" customFormat="1" ht="12.75" customHeight="1" x14ac:dyDescent="0.25">
      <c r="A334" s="95"/>
      <c r="B334" s="56" t="s">
        <v>73</v>
      </c>
      <c r="C334" s="96"/>
      <c r="D334" s="17">
        <f t="shared" si="173"/>
        <v>3.7</v>
      </c>
      <c r="E334" s="17">
        <v>3.7</v>
      </c>
      <c r="F334" s="17">
        <v>3.6</v>
      </c>
      <c r="G334" s="66"/>
    </row>
    <row r="335" spans="1:7" s="55" customFormat="1" ht="12.75" customHeight="1" x14ac:dyDescent="0.25">
      <c r="A335" s="95"/>
      <c r="B335" s="57" t="s">
        <v>28</v>
      </c>
      <c r="C335" s="97"/>
      <c r="D335" s="17">
        <f t="shared" si="173"/>
        <v>155.19999999999999</v>
      </c>
      <c r="E335" s="17">
        <v>155.19999999999999</v>
      </c>
      <c r="F335" s="17">
        <v>150.5</v>
      </c>
      <c r="G335" s="59"/>
    </row>
    <row r="336" spans="1:7" s="55" customFormat="1" ht="12.75" customHeight="1" x14ac:dyDescent="0.25">
      <c r="A336" s="95"/>
      <c r="B336" s="57" t="s">
        <v>16</v>
      </c>
      <c r="C336" s="97"/>
      <c r="D336" s="17">
        <f t="shared" si="173"/>
        <v>252.7</v>
      </c>
      <c r="E336" s="17">
        <v>252.7</v>
      </c>
      <c r="F336" s="17">
        <v>217.7</v>
      </c>
      <c r="G336" s="59"/>
    </row>
    <row r="337" spans="1:7" s="55" customFormat="1" ht="12.75" customHeight="1" x14ac:dyDescent="0.25">
      <c r="A337" s="95"/>
      <c r="B337" s="58" t="s">
        <v>24</v>
      </c>
      <c r="C337" s="98"/>
      <c r="D337" s="17">
        <f t="shared" si="173"/>
        <v>15.9</v>
      </c>
      <c r="E337" s="17">
        <v>15.9</v>
      </c>
      <c r="F337" s="17"/>
      <c r="G337" s="59"/>
    </row>
    <row r="338" spans="1:7" s="55" customFormat="1" ht="18" customHeight="1" x14ac:dyDescent="0.25">
      <c r="A338" s="94" t="s">
        <v>100</v>
      </c>
      <c r="B338" s="41" t="s">
        <v>101</v>
      </c>
      <c r="C338" s="42"/>
      <c r="D338" s="38">
        <f t="shared" ref="D338" si="206">SUM(G338+E338)</f>
        <v>713.80000000000007</v>
      </c>
      <c r="E338" s="38">
        <f>SUM(E339+E341)</f>
        <v>713.80000000000007</v>
      </c>
      <c r="F338" s="38">
        <f>SUM(F339+F341)</f>
        <v>598.29999999999995</v>
      </c>
      <c r="G338" s="38">
        <f>SUM(G339+G341)</f>
        <v>0</v>
      </c>
    </row>
    <row r="339" spans="1:7" s="55" customFormat="1" ht="15" customHeight="1" x14ac:dyDescent="0.25">
      <c r="A339" s="94"/>
      <c r="B339" s="24" t="s">
        <v>155</v>
      </c>
      <c r="C339" s="23" t="s">
        <v>17</v>
      </c>
      <c r="D339" s="22">
        <f>SUM(D340)</f>
        <v>5.6</v>
      </c>
      <c r="E339" s="22">
        <f>SUM(E340)</f>
        <v>5.6</v>
      </c>
      <c r="F339" s="22">
        <f>SUM(F340)</f>
        <v>0</v>
      </c>
      <c r="G339" s="22">
        <f>SUM(G340)</f>
        <v>0</v>
      </c>
    </row>
    <row r="340" spans="1:7" s="55" customFormat="1" ht="12.75" customHeight="1" x14ac:dyDescent="0.25">
      <c r="A340" s="94"/>
      <c r="B340" s="20" t="s">
        <v>21</v>
      </c>
      <c r="C340" s="11"/>
      <c r="D340" s="17">
        <f t="shared" si="173"/>
        <v>5.6</v>
      </c>
      <c r="E340" s="17">
        <v>5.6</v>
      </c>
      <c r="F340" s="17"/>
      <c r="G340" s="66"/>
    </row>
    <row r="341" spans="1:7" s="55" customFormat="1" ht="30.75" customHeight="1" x14ac:dyDescent="0.25">
      <c r="A341" s="94"/>
      <c r="B341" s="36" t="s">
        <v>160</v>
      </c>
      <c r="C341" s="27" t="s">
        <v>25</v>
      </c>
      <c r="D341" s="29">
        <f t="shared" ref="D341:F341" si="207">SUM(D342:D346)</f>
        <v>708.2</v>
      </c>
      <c r="E341" s="29">
        <f t="shared" si="207"/>
        <v>708.2</v>
      </c>
      <c r="F341" s="29">
        <f t="shared" si="207"/>
        <v>598.29999999999995</v>
      </c>
      <c r="G341" s="29">
        <f>SUM(G342:G346)</f>
        <v>0</v>
      </c>
    </row>
    <row r="342" spans="1:7" s="55" customFormat="1" ht="12.75" customHeight="1" x14ac:dyDescent="0.25">
      <c r="A342" s="95"/>
      <c r="B342" s="56" t="s">
        <v>73</v>
      </c>
      <c r="C342" s="96"/>
      <c r="D342" s="17">
        <f t="shared" si="173"/>
        <v>1.8</v>
      </c>
      <c r="E342" s="17">
        <v>1.8</v>
      </c>
      <c r="F342" s="17">
        <v>1.8</v>
      </c>
      <c r="G342" s="66"/>
    </row>
    <row r="343" spans="1:7" s="55" customFormat="1" ht="12.75" customHeight="1" x14ac:dyDescent="0.25">
      <c r="A343" s="95"/>
      <c r="B343" s="57" t="s">
        <v>27</v>
      </c>
      <c r="C343" s="97"/>
      <c r="D343" s="17">
        <f t="shared" si="173"/>
        <v>12.5</v>
      </c>
      <c r="E343" s="17">
        <v>12.5</v>
      </c>
      <c r="F343" s="17">
        <v>3.8</v>
      </c>
      <c r="G343" s="66"/>
    </row>
    <row r="344" spans="1:7" s="55" customFormat="1" ht="12.75" customHeight="1" x14ac:dyDescent="0.25">
      <c r="A344" s="95"/>
      <c r="B344" s="57" t="s">
        <v>28</v>
      </c>
      <c r="C344" s="97"/>
      <c r="D344" s="17">
        <f t="shared" si="173"/>
        <v>237</v>
      </c>
      <c r="E344" s="17">
        <v>237</v>
      </c>
      <c r="F344" s="17">
        <v>229</v>
      </c>
      <c r="G344" s="17"/>
    </row>
    <row r="345" spans="1:7" s="55" customFormat="1" ht="12.75" customHeight="1" x14ac:dyDescent="0.25">
      <c r="A345" s="95"/>
      <c r="B345" s="57" t="s">
        <v>16</v>
      </c>
      <c r="C345" s="97"/>
      <c r="D345" s="17">
        <f t="shared" si="173"/>
        <v>422.8</v>
      </c>
      <c r="E345" s="17">
        <v>422.8</v>
      </c>
      <c r="F345" s="17">
        <v>363.7</v>
      </c>
      <c r="G345" s="59"/>
    </row>
    <row r="346" spans="1:7" s="55" customFormat="1" ht="12.75" customHeight="1" x14ac:dyDescent="0.25">
      <c r="A346" s="95"/>
      <c r="B346" s="58" t="s">
        <v>24</v>
      </c>
      <c r="C346" s="98"/>
      <c r="D346" s="17">
        <f t="shared" si="173"/>
        <v>34.1</v>
      </c>
      <c r="E346" s="17">
        <v>34.1</v>
      </c>
      <c r="F346" s="17"/>
      <c r="G346" s="59"/>
    </row>
    <row r="347" spans="1:7" s="55" customFormat="1" ht="18" customHeight="1" x14ac:dyDescent="0.25">
      <c r="A347" s="94" t="s">
        <v>102</v>
      </c>
      <c r="B347" s="41" t="s">
        <v>103</v>
      </c>
      <c r="C347" s="42"/>
      <c r="D347" s="38">
        <f t="shared" ref="D347" si="208">SUM(G347+E347)</f>
        <v>385.5</v>
      </c>
      <c r="E347" s="38">
        <f t="shared" ref="E347" si="209">SUM(E348+E350)</f>
        <v>385.5</v>
      </c>
      <c r="F347" s="38">
        <f t="shared" ref="F347" si="210">SUM(F348+F350)</f>
        <v>330.9</v>
      </c>
      <c r="G347" s="38">
        <f>SUM(G348+G350)</f>
        <v>0</v>
      </c>
    </row>
    <row r="348" spans="1:7" s="55" customFormat="1" ht="15" customHeight="1" x14ac:dyDescent="0.25">
      <c r="A348" s="94"/>
      <c r="B348" s="24" t="s">
        <v>155</v>
      </c>
      <c r="C348" s="23" t="s">
        <v>17</v>
      </c>
      <c r="D348" s="22">
        <f>SUM(D349)</f>
        <v>3.2</v>
      </c>
      <c r="E348" s="22">
        <f>SUM(E349)</f>
        <v>3.2</v>
      </c>
      <c r="F348" s="22">
        <f>SUM(F349)</f>
        <v>0</v>
      </c>
      <c r="G348" s="22">
        <f>SUM(G349)</f>
        <v>0</v>
      </c>
    </row>
    <row r="349" spans="1:7" s="55" customFormat="1" ht="12.75" customHeight="1" x14ac:dyDescent="0.25">
      <c r="A349" s="94"/>
      <c r="B349" s="20" t="s">
        <v>21</v>
      </c>
      <c r="C349" s="11"/>
      <c r="D349" s="17">
        <f t="shared" si="173"/>
        <v>3.2</v>
      </c>
      <c r="E349" s="17">
        <v>3.2</v>
      </c>
      <c r="F349" s="17"/>
      <c r="G349" s="67"/>
    </row>
    <row r="350" spans="1:7" s="55" customFormat="1" ht="30.75" customHeight="1" x14ac:dyDescent="0.25">
      <c r="A350" s="94"/>
      <c r="B350" s="36" t="s">
        <v>160</v>
      </c>
      <c r="C350" s="27" t="s">
        <v>25</v>
      </c>
      <c r="D350" s="29">
        <f t="shared" ref="D350:F350" si="211">SUM(D351:D355)</f>
        <v>382.3</v>
      </c>
      <c r="E350" s="29">
        <f t="shared" si="211"/>
        <v>382.3</v>
      </c>
      <c r="F350" s="29">
        <f t="shared" si="211"/>
        <v>330.9</v>
      </c>
      <c r="G350" s="29">
        <f>SUM(G351:G355)</f>
        <v>0</v>
      </c>
    </row>
    <row r="351" spans="1:7" s="55" customFormat="1" ht="12.75" customHeight="1" x14ac:dyDescent="0.25">
      <c r="A351" s="95"/>
      <c r="B351" s="56" t="s">
        <v>73</v>
      </c>
      <c r="C351" s="105"/>
      <c r="D351" s="17">
        <f t="shared" si="173"/>
        <v>7.2</v>
      </c>
      <c r="E351" s="17">
        <v>7.2</v>
      </c>
      <c r="F351" s="17">
        <v>7.1</v>
      </c>
      <c r="G351" s="67"/>
    </row>
    <row r="352" spans="1:7" s="55" customFormat="1" ht="12.75" customHeight="1" x14ac:dyDescent="0.25">
      <c r="A352" s="95"/>
      <c r="B352" s="57" t="s">
        <v>27</v>
      </c>
      <c r="C352" s="97"/>
      <c r="D352" s="17">
        <f t="shared" si="173"/>
        <v>4.4000000000000004</v>
      </c>
      <c r="E352" s="17">
        <v>4.4000000000000004</v>
      </c>
      <c r="F352" s="17">
        <v>1.4</v>
      </c>
      <c r="G352" s="67"/>
    </row>
    <row r="353" spans="1:7" s="55" customFormat="1" ht="12.75" customHeight="1" x14ac:dyDescent="0.25">
      <c r="A353" s="95"/>
      <c r="B353" s="57" t="s">
        <v>28</v>
      </c>
      <c r="C353" s="97"/>
      <c r="D353" s="17">
        <f t="shared" si="173"/>
        <v>127.7</v>
      </c>
      <c r="E353" s="17">
        <v>127.7</v>
      </c>
      <c r="F353" s="17">
        <v>123.8</v>
      </c>
      <c r="G353" s="59"/>
    </row>
    <row r="354" spans="1:7" s="55" customFormat="1" ht="12.75" customHeight="1" x14ac:dyDescent="0.25">
      <c r="A354" s="95"/>
      <c r="B354" s="57" t="s">
        <v>16</v>
      </c>
      <c r="C354" s="97"/>
      <c r="D354" s="17">
        <f t="shared" si="173"/>
        <v>230</v>
      </c>
      <c r="E354" s="17">
        <v>230</v>
      </c>
      <c r="F354" s="17">
        <v>198.6</v>
      </c>
      <c r="G354" s="59"/>
    </row>
    <row r="355" spans="1:7" s="55" customFormat="1" ht="12.75" customHeight="1" x14ac:dyDescent="0.25">
      <c r="A355" s="95"/>
      <c r="B355" s="58" t="s">
        <v>24</v>
      </c>
      <c r="C355" s="98"/>
      <c r="D355" s="17">
        <f t="shared" si="173"/>
        <v>13</v>
      </c>
      <c r="E355" s="17">
        <v>13</v>
      </c>
      <c r="F355" s="17"/>
      <c r="G355" s="59"/>
    </row>
    <row r="356" spans="1:7" s="55" customFormat="1" ht="18" customHeight="1" x14ac:dyDescent="0.25">
      <c r="A356" s="94" t="s">
        <v>104</v>
      </c>
      <c r="B356" s="41" t="s">
        <v>105</v>
      </c>
      <c r="C356" s="42"/>
      <c r="D356" s="38">
        <f t="shared" ref="D356" si="212">SUM(G356+E356)</f>
        <v>417.7</v>
      </c>
      <c r="E356" s="38">
        <f t="shared" ref="E356" si="213">SUM(E357+E359)</f>
        <v>417.7</v>
      </c>
      <c r="F356" s="38">
        <f t="shared" ref="F356" si="214">SUM(F357+F359)</f>
        <v>348.7</v>
      </c>
      <c r="G356" s="38">
        <f>SUM(G357+G359)</f>
        <v>0</v>
      </c>
    </row>
    <row r="357" spans="1:7" s="55" customFormat="1" ht="15" customHeight="1" x14ac:dyDescent="0.25">
      <c r="A357" s="94"/>
      <c r="B357" s="24" t="s">
        <v>155</v>
      </c>
      <c r="C357" s="23" t="s">
        <v>17</v>
      </c>
      <c r="D357" s="22">
        <f>SUM(D358)</f>
        <v>4.4000000000000004</v>
      </c>
      <c r="E357" s="22">
        <f>SUM(E358)</f>
        <v>4.4000000000000004</v>
      </c>
      <c r="F357" s="22">
        <f>SUM(F358)</f>
        <v>0</v>
      </c>
      <c r="G357" s="22">
        <f>SUM(G358)</f>
        <v>0</v>
      </c>
    </row>
    <row r="358" spans="1:7" s="55" customFormat="1" ht="12.75" customHeight="1" x14ac:dyDescent="0.25">
      <c r="A358" s="94"/>
      <c r="B358" s="20" t="s">
        <v>21</v>
      </c>
      <c r="C358" s="11"/>
      <c r="D358" s="17">
        <f t="shared" ref="D358:D421" si="215">SUM(G358+E358)</f>
        <v>4.4000000000000004</v>
      </c>
      <c r="E358" s="17">
        <v>4.4000000000000004</v>
      </c>
      <c r="F358" s="17"/>
      <c r="G358" s="66"/>
    </row>
    <row r="359" spans="1:7" s="55" customFormat="1" ht="30.75" customHeight="1" x14ac:dyDescent="0.25">
      <c r="A359" s="94"/>
      <c r="B359" s="36" t="s">
        <v>160</v>
      </c>
      <c r="C359" s="27" t="s">
        <v>25</v>
      </c>
      <c r="D359" s="29">
        <f t="shared" ref="D359:F359" si="216">SUM(D360:D362)</f>
        <v>413.3</v>
      </c>
      <c r="E359" s="29">
        <f t="shared" si="216"/>
        <v>413.3</v>
      </c>
      <c r="F359" s="29">
        <f t="shared" si="216"/>
        <v>348.7</v>
      </c>
      <c r="G359" s="29">
        <f>SUM(G360:G362)</f>
        <v>0</v>
      </c>
    </row>
    <row r="360" spans="1:7" s="55" customFormat="1" ht="12.75" customHeight="1" x14ac:dyDescent="0.25">
      <c r="A360" s="95"/>
      <c r="B360" s="56" t="s">
        <v>28</v>
      </c>
      <c r="C360" s="96"/>
      <c r="D360" s="17">
        <f t="shared" si="215"/>
        <v>150.69999999999999</v>
      </c>
      <c r="E360" s="17">
        <v>150.69999999999999</v>
      </c>
      <c r="F360" s="17">
        <v>146</v>
      </c>
      <c r="G360" s="17"/>
    </row>
    <row r="361" spans="1:7" s="55" customFormat="1" ht="12.75" customHeight="1" x14ac:dyDescent="0.25">
      <c r="A361" s="95"/>
      <c r="B361" s="57" t="s">
        <v>16</v>
      </c>
      <c r="C361" s="97"/>
      <c r="D361" s="17">
        <f t="shared" si="215"/>
        <v>241.8</v>
      </c>
      <c r="E361" s="17">
        <v>241.8</v>
      </c>
      <c r="F361" s="17">
        <v>202.7</v>
      </c>
      <c r="G361" s="59"/>
    </row>
    <row r="362" spans="1:7" s="55" customFormat="1" ht="12.75" customHeight="1" x14ac:dyDescent="0.25">
      <c r="A362" s="95"/>
      <c r="B362" s="58" t="s">
        <v>24</v>
      </c>
      <c r="C362" s="98"/>
      <c r="D362" s="17">
        <f t="shared" si="215"/>
        <v>20.8</v>
      </c>
      <c r="E362" s="17">
        <v>20.8</v>
      </c>
      <c r="F362" s="17"/>
      <c r="G362" s="59"/>
    </row>
    <row r="363" spans="1:7" s="55" customFormat="1" ht="18" customHeight="1" x14ac:dyDescent="0.25">
      <c r="A363" s="94" t="s">
        <v>106</v>
      </c>
      <c r="B363" s="41" t="s">
        <v>107</v>
      </c>
      <c r="C363" s="42"/>
      <c r="D363" s="38">
        <f t="shared" ref="D363" si="217">SUM(G363+E363)</f>
        <v>694.3</v>
      </c>
      <c r="E363" s="38">
        <f t="shared" ref="E363" si="218">SUM(E364+E366)</f>
        <v>693.8</v>
      </c>
      <c r="F363" s="38">
        <f t="shared" ref="F363" si="219">SUM(F364+F366)</f>
        <v>553.29999999999995</v>
      </c>
      <c r="G363" s="38">
        <f>SUM(G364+G366)</f>
        <v>0.5</v>
      </c>
    </row>
    <row r="364" spans="1:7" s="55" customFormat="1" ht="15" customHeight="1" x14ac:dyDescent="0.25">
      <c r="A364" s="94"/>
      <c r="B364" s="24" t="s">
        <v>155</v>
      </c>
      <c r="C364" s="23" t="s">
        <v>17</v>
      </c>
      <c r="D364" s="22">
        <f>SUM(D365)</f>
        <v>8.5</v>
      </c>
      <c r="E364" s="22">
        <f>SUM(E365)</f>
        <v>8.5</v>
      </c>
      <c r="F364" s="22">
        <f>SUM(F365)</f>
        <v>0</v>
      </c>
      <c r="G364" s="22">
        <f>SUM(G365)</f>
        <v>0</v>
      </c>
    </row>
    <row r="365" spans="1:7" s="55" customFormat="1" ht="12.75" customHeight="1" x14ac:dyDescent="0.25">
      <c r="A365" s="94"/>
      <c r="B365" s="20" t="s">
        <v>21</v>
      </c>
      <c r="C365" s="11"/>
      <c r="D365" s="17">
        <f t="shared" si="215"/>
        <v>8.5</v>
      </c>
      <c r="E365" s="17">
        <v>8.5</v>
      </c>
      <c r="F365" s="17"/>
      <c r="G365" s="67"/>
    </row>
    <row r="366" spans="1:7" s="55" customFormat="1" ht="30.75" customHeight="1" x14ac:dyDescent="0.25">
      <c r="A366" s="94"/>
      <c r="B366" s="36" t="s">
        <v>160</v>
      </c>
      <c r="C366" s="27" t="s">
        <v>25</v>
      </c>
      <c r="D366" s="29">
        <f>SUM(D367:D371)</f>
        <v>685.8</v>
      </c>
      <c r="E366" s="29">
        <f t="shared" ref="E366:F366" si="220">SUM(E367:E371)</f>
        <v>685.3</v>
      </c>
      <c r="F366" s="29">
        <f t="shared" si="220"/>
        <v>553.29999999999995</v>
      </c>
      <c r="G366" s="29">
        <f>SUM(G367:G371)</f>
        <v>0.5</v>
      </c>
    </row>
    <row r="367" spans="1:7" s="55" customFormat="1" ht="12.75" customHeight="1" x14ac:dyDescent="0.25">
      <c r="A367" s="95"/>
      <c r="B367" s="50" t="s">
        <v>27</v>
      </c>
      <c r="C367" s="106"/>
      <c r="D367" s="17">
        <f t="shared" si="215"/>
        <v>3</v>
      </c>
      <c r="E367" s="17">
        <v>3</v>
      </c>
      <c r="F367" s="17">
        <v>0.9</v>
      </c>
      <c r="G367" s="29"/>
    </row>
    <row r="368" spans="1:7" s="55" customFormat="1" ht="12.75" customHeight="1" x14ac:dyDescent="0.25">
      <c r="A368" s="95"/>
      <c r="B368" s="51" t="s">
        <v>22</v>
      </c>
      <c r="C368" s="107"/>
      <c r="D368" s="17">
        <f t="shared" si="215"/>
        <v>1</v>
      </c>
      <c r="E368" s="17">
        <v>1</v>
      </c>
      <c r="F368" s="17"/>
      <c r="G368" s="29"/>
    </row>
    <row r="369" spans="1:7" s="55" customFormat="1" ht="12.75" customHeight="1" x14ac:dyDescent="0.25">
      <c r="A369" s="95"/>
      <c r="B369" s="57" t="s">
        <v>28</v>
      </c>
      <c r="C369" s="107"/>
      <c r="D369" s="17">
        <f t="shared" si="215"/>
        <v>290.2</v>
      </c>
      <c r="E369" s="17">
        <v>290.2</v>
      </c>
      <c r="F369" s="17">
        <v>279.3</v>
      </c>
      <c r="G369" s="59"/>
    </row>
    <row r="370" spans="1:7" s="55" customFormat="1" ht="12.75" customHeight="1" x14ac:dyDescent="0.25">
      <c r="A370" s="95"/>
      <c r="B370" s="57" t="s">
        <v>16</v>
      </c>
      <c r="C370" s="107"/>
      <c r="D370" s="17">
        <f t="shared" si="215"/>
        <v>336.6</v>
      </c>
      <c r="E370" s="17">
        <v>336.6</v>
      </c>
      <c r="F370" s="17">
        <v>273.10000000000002</v>
      </c>
      <c r="G370" s="59"/>
    </row>
    <row r="371" spans="1:7" s="55" customFormat="1" ht="12.75" customHeight="1" x14ac:dyDescent="0.25">
      <c r="A371" s="95"/>
      <c r="B371" s="58" t="s">
        <v>24</v>
      </c>
      <c r="C371" s="108"/>
      <c r="D371" s="17">
        <f t="shared" si="215"/>
        <v>55</v>
      </c>
      <c r="E371" s="17">
        <v>54.5</v>
      </c>
      <c r="F371" s="17"/>
      <c r="G371" s="17">
        <v>0.5</v>
      </c>
    </row>
    <row r="372" spans="1:7" s="55" customFormat="1" ht="18" customHeight="1" x14ac:dyDescent="0.25">
      <c r="A372" s="99" t="s">
        <v>108</v>
      </c>
      <c r="B372" s="41" t="s">
        <v>109</v>
      </c>
      <c r="C372" s="42"/>
      <c r="D372" s="38">
        <f t="shared" ref="D372" si="221">SUM(G372+E372)</f>
        <v>233.2</v>
      </c>
      <c r="E372" s="38">
        <f t="shared" ref="E372:F372" si="222">SUM(E373+E376)</f>
        <v>233.2</v>
      </c>
      <c r="F372" s="38">
        <f t="shared" si="222"/>
        <v>153.89999999999998</v>
      </c>
      <c r="G372" s="38">
        <f>SUM(G373+G376)</f>
        <v>0</v>
      </c>
    </row>
    <row r="373" spans="1:7" s="55" customFormat="1" ht="30.75" customHeight="1" x14ac:dyDescent="0.25">
      <c r="A373" s="102"/>
      <c r="B373" s="36" t="s">
        <v>156</v>
      </c>
      <c r="C373" s="27" t="s">
        <v>25</v>
      </c>
      <c r="D373" s="29">
        <f t="shared" ref="D373:F373" si="223">SUM(D374:D375)</f>
        <v>217.7</v>
      </c>
      <c r="E373" s="29">
        <f t="shared" si="223"/>
        <v>217.7</v>
      </c>
      <c r="F373" s="29">
        <f t="shared" si="223"/>
        <v>150.19999999999999</v>
      </c>
      <c r="G373" s="29">
        <f>SUM(G374:G375)</f>
        <v>0</v>
      </c>
    </row>
    <row r="374" spans="1:7" s="55" customFormat="1" ht="12.95" customHeight="1" x14ac:dyDescent="0.25">
      <c r="A374" s="101"/>
      <c r="B374" s="56" t="s">
        <v>16</v>
      </c>
      <c r="C374" s="97"/>
      <c r="D374" s="17">
        <f t="shared" si="215"/>
        <v>197.7</v>
      </c>
      <c r="E374" s="17">
        <v>197.7</v>
      </c>
      <c r="F374" s="17">
        <v>150.19999999999999</v>
      </c>
      <c r="G374" s="59"/>
    </row>
    <row r="375" spans="1:7" s="55" customFormat="1" ht="12.95" customHeight="1" x14ac:dyDescent="0.25">
      <c r="A375" s="101"/>
      <c r="B375" s="58" t="s">
        <v>24</v>
      </c>
      <c r="C375" s="98"/>
      <c r="D375" s="17">
        <f t="shared" si="215"/>
        <v>20</v>
      </c>
      <c r="E375" s="17">
        <v>20</v>
      </c>
      <c r="F375" s="17"/>
      <c r="G375" s="59"/>
    </row>
    <row r="376" spans="1:7" s="55" customFormat="1" ht="15" customHeight="1" x14ac:dyDescent="0.25">
      <c r="A376" s="102"/>
      <c r="B376" s="24" t="s">
        <v>148</v>
      </c>
      <c r="C376" s="27" t="s">
        <v>30</v>
      </c>
      <c r="D376" s="29">
        <f t="shared" ref="D376:F376" si="224">SUM(D377)</f>
        <v>15.5</v>
      </c>
      <c r="E376" s="29">
        <f t="shared" si="224"/>
        <v>15.5</v>
      </c>
      <c r="F376" s="29">
        <f t="shared" si="224"/>
        <v>3.7</v>
      </c>
      <c r="G376" s="29">
        <f>SUM(G377)</f>
        <v>0</v>
      </c>
    </row>
    <row r="377" spans="1:7" s="55" customFormat="1" ht="12.95" customHeight="1" x14ac:dyDescent="0.25">
      <c r="A377" s="104"/>
      <c r="B377" s="18" t="s">
        <v>16</v>
      </c>
      <c r="C377" s="13"/>
      <c r="D377" s="17">
        <f t="shared" si="215"/>
        <v>15.5</v>
      </c>
      <c r="E377" s="17">
        <v>15.5</v>
      </c>
      <c r="F377" s="17">
        <v>3.7</v>
      </c>
      <c r="G377" s="59"/>
    </row>
    <row r="378" spans="1:7" s="55" customFormat="1" ht="18" customHeight="1" x14ac:dyDescent="0.25">
      <c r="A378" s="99" t="s">
        <v>110</v>
      </c>
      <c r="B378" s="37" t="s">
        <v>111</v>
      </c>
      <c r="C378" s="44"/>
      <c r="D378" s="38">
        <f t="shared" si="215"/>
        <v>129.5</v>
      </c>
      <c r="E378" s="38">
        <f t="shared" ref="E378:F378" si="225">SUM(E379)</f>
        <v>129.5</v>
      </c>
      <c r="F378" s="38">
        <f t="shared" si="225"/>
        <v>119.6</v>
      </c>
      <c r="G378" s="38">
        <f>SUM(G379)</f>
        <v>0</v>
      </c>
    </row>
    <row r="379" spans="1:7" s="55" customFormat="1" ht="30.75" customHeight="1" x14ac:dyDescent="0.25">
      <c r="A379" s="99"/>
      <c r="B379" s="36" t="s">
        <v>156</v>
      </c>
      <c r="C379" s="27" t="s">
        <v>25</v>
      </c>
      <c r="D379" s="29">
        <f t="shared" ref="D379:F379" si="226">SUM(D380:D381)</f>
        <v>129.5</v>
      </c>
      <c r="E379" s="29">
        <f t="shared" si="226"/>
        <v>129.5</v>
      </c>
      <c r="F379" s="29">
        <f t="shared" si="226"/>
        <v>119.6</v>
      </c>
      <c r="G379" s="29">
        <f>SUM(G380:G381)</f>
        <v>0</v>
      </c>
    </row>
    <row r="380" spans="1:7" s="55" customFormat="1" ht="12.75" customHeight="1" x14ac:dyDescent="0.25">
      <c r="A380" s="100"/>
      <c r="B380" s="56" t="s">
        <v>28</v>
      </c>
      <c r="C380" s="96"/>
      <c r="D380" s="17">
        <f t="shared" si="215"/>
        <v>73.8</v>
      </c>
      <c r="E380" s="17">
        <v>73.8</v>
      </c>
      <c r="F380" s="17">
        <v>72.8</v>
      </c>
      <c r="G380" s="59"/>
    </row>
    <row r="381" spans="1:7" s="55" customFormat="1" ht="12.75" customHeight="1" x14ac:dyDescent="0.25">
      <c r="A381" s="100"/>
      <c r="B381" s="58" t="s">
        <v>16</v>
      </c>
      <c r="C381" s="98"/>
      <c r="D381" s="17">
        <f t="shared" si="215"/>
        <v>55.7</v>
      </c>
      <c r="E381" s="17">
        <v>55.7</v>
      </c>
      <c r="F381" s="17">
        <v>46.8</v>
      </c>
      <c r="G381" s="59"/>
    </row>
    <row r="382" spans="1:7" s="55" customFormat="1" ht="18" customHeight="1" x14ac:dyDescent="0.25">
      <c r="A382" s="94" t="s">
        <v>112</v>
      </c>
      <c r="B382" s="41" t="s">
        <v>113</v>
      </c>
      <c r="C382" s="44"/>
      <c r="D382" s="38">
        <f t="shared" si="215"/>
        <v>422.6</v>
      </c>
      <c r="E382" s="38">
        <f t="shared" ref="E382:F382" si="227">SUM(E383)</f>
        <v>418.6</v>
      </c>
      <c r="F382" s="38">
        <f t="shared" si="227"/>
        <v>386.1</v>
      </c>
      <c r="G382" s="38">
        <f>SUM(G383)</f>
        <v>4</v>
      </c>
    </row>
    <row r="383" spans="1:7" s="55" customFormat="1" ht="30.75" customHeight="1" x14ac:dyDescent="0.25">
      <c r="A383" s="94"/>
      <c r="B383" s="36" t="s">
        <v>156</v>
      </c>
      <c r="C383" s="27" t="s">
        <v>25</v>
      </c>
      <c r="D383" s="29">
        <f t="shared" ref="D383:F383" si="228">SUM(D384:D387)</f>
        <v>422.6</v>
      </c>
      <c r="E383" s="29">
        <f t="shared" si="228"/>
        <v>418.6</v>
      </c>
      <c r="F383" s="29">
        <f t="shared" si="228"/>
        <v>386.1</v>
      </c>
      <c r="G383" s="29">
        <f>SUM(G384:G387)</f>
        <v>4</v>
      </c>
    </row>
    <row r="384" spans="1:7" s="55" customFormat="1" ht="12.75" customHeight="1" x14ac:dyDescent="0.25">
      <c r="A384" s="95"/>
      <c r="B384" s="56" t="s">
        <v>26</v>
      </c>
      <c r="C384" s="96"/>
      <c r="D384" s="17">
        <f t="shared" si="215"/>
        <v>0.1</v>
      </c>
      <c r="E384" s="17">
        <v>0.1</v>
      </c>
      <c r="F384" s="17">
        <v>0.1</v>
      </c>
      <c r="G384" s="17"/>
    </row>
    <row r="385" spans="1:7" s="55" customFormat="1" ht="12.75" customHeight="1" x14ac:dyDescent="0.25">
      <c r="A385" s="95"/>
      <c r="B385" s="57" t="s">
        <v>28</v>
      </c>
      <c r="C385" s="97"/>
      <c r="D385" s="17">
        <f t="shared" si="215"/>
        <v>67.2</v>
      </c>
      <c r="E385" s="17">
        <v>67.2</v>
      </c>
      <c r="F385" s="17">
        <v>66.400000000000006</v>
      </c>
      <c r="G385" s="17"/>
    </row>
    <row r="386" spans="1:7" s="55" customFormat="1" ht="12.75" customHeight="1" x14ac:dyDescent="0.25">
      <c r="A386" s="95"/>
      <c r="B386" s="57" t="s">
        <v>16</v>
      </c>
      <c r="C386" s="97"/>
      <c r="D386" s="17">
        <f t="shared" si="215"/>
        <v>345.3</v>
      </c>
      <c r="E386" s="17">
        <v>345.3</v>
      </c>
      <c r="F386" s="17">
        <v>319.60000000000002</v>
      </c>
      <c r="G386" s="59"/>
    </row>
    <row r="387" spans="1:7" s="55" customFormat="1" ht="12.75" customHeight="1" x14ac:dyDescent="0.25">
      <c r="A387" s="95"/>
      <c r="B387" s="58" t="s">
        <v>24</v>
      </c>
      <c r="C387" s="98"/>
      <c r="D387" s="17">
        <f t="shared" si="215"/>
        <v>10</v>
      </c>
      <c r="E387" s="17">
        <v>6</v>
      </c>
      <c r="F387" s="17"/>
      <c r="G387" s="17">
        <v>4</v>
      </c>
    </row>
    <row r="388" spans="1:7" s="55" customFormat="1" ht="18" customHeight="1" x14ac:dyDescent="0.25">
      <c r="A388" s="94" t="s">
        <v>114</v>
      </c>
      <c r="B388" s="41" t="s">
        <v>115</v>
      </c>
      <c r="C388" s="44"/>
      <c r="D388" s="38">
        <f t="shared" si="215"/>
        <v>1059</v>
      </c>
      <c r="E388" s="38">
        <f t="shared" ref="E388:F388" si="229">SUM(E389+E391)</f>
        <v>1017.8000000000001</v>
      </c>
      <c r="F388" s="38">
        <f t="shared" si="229"/>
        <v>862.2</v>
      </c>
      <c r="G388" s="38">
        <f>SUM(G389+G391)</f>
        <v>41.2</v>
      </c>
    </row>
    <row r="389" spans="1:7" s="55" customFormat="1" ht="30.75" customHeight="1" x14ac:dyDescent="0.25">
      <c r="A389" s="94"/>
      <c r="B389" s="36" t="s">
        <v>156</v>
      </c>
      <c r="C389" s="27" t="s">
        <v>25</v>
      </c>
      <c r="D389" s="29">
        <f t="shared" ref="D389:F389" si="230">SUM(D390)</f>
        <v>0.7</v>
      </c>
      <c r="E389" s="29">
        <f t="shared" si="230"/>
        <v>0.7</v>
      </c>
      <c r="F389" s="29">
        <f t="shared" si="230"/>
        <v>0</v>
      </c>
      <c r="G389" s="29">
        <f>SUM(G390)</f>
        <v>0</v>
      </c>
    </row>
    <row r="390" spans="1:7" s="55" customFormat="1" ht="12.75" customHeight="1" x14ac:dyDescent="0.25">
      <c r="A390" s="94"/>
      <c r="B390" s="18" t="s">
        <v>26</v>
      </c>
      <c r="C390" s="12"/>
      <c r="D390" s="17">
        <f t="shared" si="215"/>
        <v>0.7</v>
      </c>
      <c r="E390" s="17">
        <v>0.7</v>
      </c>
      <c r="F390" s="17"/>
      <c r="G390" s="17"/>
    </row>
    <row r="391" spans="1:7" s="55" customFormat="1" ht="15" customHeight="1" x14ac:dyDescent="0.25">
      <c r="A391" s="94"/>
      <c r="B391" s="24" t="s">
        <v>148</v>
      </c>
      <c r="C391" s="27" t="s">
        <v>30</v>
      </c>
      <c r="D391" s="29">
        <f t="shared" ref="D391:F391" si="231">SUM(D392:D396)</f>
        <v>1058.3</v>
      </c>
      <c r="E391" s="29">
        <f t="shared" si="231"/>
        <v>1017.1</v>
      </c>
      <c r="F391" s="29">
        <f t="shared" si="231"/>
        <v>862.2</v>
      </c>
      <c r="G391" s="29">
        <f>SUM(G392:G396)</f>
        <v>41.2</v>
      </c>
    </row>
    <row r="392" spans="1:7" s="55" customFormat="1" ht="12.75" customHeight="1" x14ac:dyDescent="0.25">
      <c r="A392" s="95"/>
      <c r="B392" s="56" t="s">
        <v>27</v>
      </c>
      <c r="C392" s="96"/>
      <c r="D392" s="17">
        <f t="shared" si="215"/>
        <v>41.2</v>
      </c>
      <c r="E392" s="17"/>
      <c r="F392" s="17"/>
      <c r="G392" s="17">
        <v>41.2</v>
      </c>
    </row>
    <row r="393" spans="1:7" s="55" customFormat="1" ht="12.75" customHeight="1" x14ac:dyDescent="0.25">
      <c r="A393" s="95"/>
      <c r="B393" s="57" t="s">
        <v>73</v>
      </c>
      <c r="C393" s="97"/>
      <c r="D393" s="17">
        <f t="shared" si="215"/>
        <v>13.6</v>
      </c>
      <c r="E393" s="17">
        <v>13.6</v>
      </c>
      <c r="F393" s="17">
        <v>13.6</v>
      </c>
      <c r="G393" s="17"/>
    </row>
    <row r="394" spans="1:7" s="55" customFormat="1" ht="12.75" customHeight="1" x14ac:dyDescent="0.25">
      <c r="A394" s="95"/>
      <c r="B394" s="57" t="s">
        <v>22</v>
      </c>
      <c r="C394" s="97"/>
      <c r="D394" s="17">
        <f t="shared" si="215"/>
        <v>0.4</v>
      </c>
      <c r="E394" s="17">
        <v>0.4</v>
      </c>
      <c r="F394" s="17"/>
      <c r="G394" s="17"/>
    </row>
    <row r="395" spans="1:7" s="55" customFormat="1" ht="12.75" customHeight="1" x14ac:dyDescent="0.25">
      <c r="A395" s="95"/>
      <c r="B395" s="57" t="s">
        <v>16</v>
      </c>
      <c r="C395" s="97"/>
      <c r="D395" s="17">
        <f t="shared" si="215"/>
        <v>1001.5</v>
      </c>
      <c r="E395" s="17">
        <v>1001.5</v>
      </c>
      <c r="F395" s="17">
        <v>848.6</v>
      </c>
      <c r="G395" s="17"/>
    </row>
    <row r="396" spans="1:7" s="55" customFormat="1" ht="12.75" customHeight="1" x14ac:dyDescent="0.25">
      <c r="A396" s="95"/>
      <c r="B396" s="58" t="s">
        <v>24</v>
      </c>
      <c r="C396" s="98"/>
      <c r="D396" s="17">
        <f t="shared" si="215"/>
        <v>1.6</v>
      </c>
      <c r="E396" s="17">
        <v>1.6</v>
      </c>
      <c r="F396" s="17"/>
      <c r="G396" s="59"/>
    </row>
    <row r="397" spans="1:7" s="55" customFormat="1" ht="18" customHeight="1" x14ac:dyDescent="0.25">
      <c r="A397" s="99" t="s">
        <v>116</v>
      </c>
      <c r="B397" s="41" t="s">
        <v>117</v>
      </c>
      <c r="C397" s="44"/>
      <c r="D397" s="38">
        <f t="shared" si="215"/>
        <v>209.5</v>
      </c>
      <c r="E397" s="38">
        <f t="shared" ref="E397:F397" si="232">SUM(E398+E402)</f>
        <v>149.19999999999999</v>
      </c>
      <c r="F397" s="38">
        <f t="shared" si="232"/>
        <v>100.3</v>
      </c>
      <c r="G397" s="38">
        <f>SUM(G398+G402)</f>
        <v>60.300000000000004</v>
      </c>
    </row>
    <row r="398" spans="1:7" s="55" customFormat="1" ht="15" customHeight="1" x14ac:dyDescent="0.25">
      <c r="A398" s="102"/>
      <c r="B398" s="24" t="s">
        <v>157</v>
      </c>
      <c r="C398" s="27" t="s">
        <v>30</v>
      </c>
      <c r="D398" s="29">
        <f t="shared" ref="D398:F398" si="233">SUM(D399:D401)</f>
        <v>149.19999999999999</v>
      </c>
      <c r="E398" s="29">
        <f t="shared" si="233"/>
        <v>149.19999999999999</v>
      </c>
      <c r="F398" s="29">
        <f t="shared" si="233"/>
        <v>100.3</v>
      </c>
      <c r="G398" s="29">
        <f>SUM(G399:G401)</f>
        <v>0</v>
      </c>
    </row>
    <row r="399" spans="1:7" s="55" customFormat="1" ht="12.75" customHeight="1" x14ac:dyDescent="0.25">
      <c r="A399" s="101"/>
      <c r="B399" s="56" t="s">
        <v>73</v>
      </c>
      <c r="C399" s="96"/>
      <c r="D399" s="17">
        <f t="shared" si="215"/>
        <v>1.7</v>
      </c>
      <c r="E399" s="17">
        <v>1.7</v>
      </c>
      <c r="F399" s="17">
        <v>1.7</v>
      </c>
      <c r="G399" s="17"/>
    </row>
    <row r="400" spans="1:7" s="55" customFormat="1" ht="12.75" customHeight="1" x14ac:dyDescent="0.25">
      <c r="A400" s="101"/>
      <c r="B400" s="57" t="s">
        <v>16</v>
      </c>
      <c r="C400" s="97"/>
      <c r="D400" s="17">
        <f t="shared" si="215"/>
        <v>145.80000000000001</v>
      </c>
      <c r="E400" s="17">
        <v>145.80000000000001</v>
      </c>
      <c r="F400" s="17">
        <v>98.6</v>
      </c>
      <c r="G400" s="59"/>
    </row>
    <row r="401" spans="1:7" s="55" customFormat="1" ht="12.75" customHeight="1" x14ac:dyDescent="0.25">
      <c r="A401" s="101"/>
      <c r="B401" s="58" t="s">
        <v>24</v>
      </c>
      <c r="C401" s="98"/>
      <c r="D401" s="17">
        <f t="shared" si="215"/>
        <v>1.7</v>
      </c>
      <c r="E401" s="17">
        <v>1.7</v>
      </c>
      <c r="F401" s="17"/>
      <c r="G401" s="59"/>
    </row>
    <row r="402" spans="1:7" s="55" customFormat="1" ht="15" customHeight="1" x14ac:dyDescent="0.25">
      <c r="A402" s="102"/>
      <c r="B402" s="36" t="s">
        <v>153</v>
      </c>
      <c r="C402" s="40" t="s">
        <v>38</v>
      </c>
      <c r="D402" s="29">
        <f t="shared" ref="D402:F402" si="234">SUM(D403:D405)</f>
        <v>60.300000000000004</v>
      </c>
      <c r="E402" s="29">
        <f t="shared" si="234"/>
        <v>0</v>
      </c>
      <c r="F402" s="29">
        <f t="shared" si="234"/>
        <v>0</v>
      </c>
      <c r="G402" s="29">
        <f>SUM(G403:G405)</f>
        <v>60.300000000000004</v>
      </c>
    </row>
    <row r="403" spans="1:7" s="55" customFormat="1" ht="12.75" customHeight="1" x14ac:dyDescent="0.25">
      <c r="A403" s="101"/>
      <c r="B403" s="56" t="s">
        <v>20</v>
      </c>
      <c r="C403" s="96"/>
      <c r="D403" s="17">
        <f t="shared" si="215"/>
        <v>45</v>
      </c>
      <c r="E403" s="17"/>
      <c r="F403" s="17"/>
      <c r="G403" s="17">
        <v>45</v>
      </c>
    </row>
    <row r="404" spans="1:7" s="55" customFormat="1" ht="12.75" customHeight="1" x14ac:dyDescent="0.25">
      <c r="A404" s="101"/>
      <c r="B404" s="57" t="s">
        <v>29</v>
      </c>
      <c r="C404" s="97"/>
      <c r="D404" s="17">
        <f t="shared" ref="D404" si="235">SUM(G404+E404)</f>
        <v>6.2</v>
      </c>
      <c r="E404" s="17"/>
      <c r="F404" s="17"/>
      <c r="G404" s="17">
        <v>6.2</v>
      </c>
    </row>
    <row r="405" spans="1:7" s="55" customFormat="1" ht="12.75" customHeight="1" x14ac:dyDescent="0.25">
      <c r="A405" s="103"/>
      <c r="B405" s="58" t="s">
        <v>16</v>
      </c>
      <c r="C405" s="98"/>
      <c r="D405" s="17">
        <f t="shared" si="215"/>
        <v>9.1</v>
      </c>
      <c r="E405" s="17"/>
      <c r="F405" s="17"/>
      <c r="G405" s="17">
        <v>9.1</v>
      </c>
    </row>
    <row r="406" spans="1:7" s="55" customFormat="1" ht="18" customHeight="1" x14ac:dyDescent="0.25">
      <c r="A406" s="94" t="s">
        <v>118</v>
      </c>
      <c r="B406" s="41" t="s">
        <v>119</v>
      </c>
      <c r="C406" s="44"/>
      <c r="D406" s="38">
        <f t="shared" si="215"/>
        <v>226.70000000000002</v>
      </c>
      <c r="E406" s="38">
        <f t="shared" ref="E406:F406" si="236">SUM(E407)</f>
        <v>218.70000000000002</v>
      </c>
      <c r="F406" s="38">
        <f t="shared" si="236"/>
        <v>125.89999999999999</v>
      </c>
      <c r="G406" s="38">
        <f>SUM(G407)</f>
        <v>8</v>
      </c>
    </row>
    <row r="407" spans="1:7" s="55" customFormat="1" ht="15" customHeight="1" x14ac:dyDescent="0.25">
      <c r="A407" s="94"/>
      <c r="B407" s="24" t="s">
        <v>157</v>
      </c>
      <c r="C407" s="27" t="s">
        <v>30</v>
      </c>
      <c r="D407" s="29">
        <f t="shared" ref="D407" si="237">SUM(D408:D410)</f>
        <v>226.70000000000002</v>
      </c>
      <c r="E407" s="29">
        <f t="shared" ref="E407" si="238">SUM(E408:E410)</f>
        <v>218.70000000000002</v>
      </c>
      <c r="F407" s="29">
        <f t="shared" ref="F407" si="239">SUM(F408:F410)</f>
        <v>125.89999999999999</v>
      </c>
      <c r="G407" s="29">
        <f>SUM(G408:G410)</f>
        <v>8</v>
      </c>
    </row>
    <row r="408" spans="1:7" s="55" customFormat="1" ht="12.75" customHeight="1" x14ac:dyDescent="0.25">
      <c r="A408" s="95"/>
      <c r="B408" s="56" t="s">
        <v>73</v>
      </c>
      <c r="C408" s="96"/>
      <c r="D408" s="17">
        <f t="shared" si="215"/>
        <v>1.8</v>
      </c>
      <c r="E408" s="17">
        <v>1.8</v>
      </c>
      <c r="F408" s="17">
        <v>1.8</v>
      </c>
      <c r="G408" s="7"/>
    </row>
    <row r="409" spans="1:7" s="55" customFormat="1" ht="12.75" customHeight="1" x14ac:dyDescent="0.25">
      <c r="A409" s="95"/>
      <c r="B409" s="57" t="s">
        <v>16</v>
      </c>
      <c r="C409" s="97"/>
      <c r="D409" s="17">
        <f t="shared" si="215"/>
        <v>224.4</v>
      </c>
      <c r="E409" s="17">
        <v>216.4</v>
      </c>
      <c r="F409" s="17">
        <v>124.1</v>
      </c>
      <c r="G409" s="17">
        <v>8</v>
      </c>
    </row>
    <row r="410" spans="1:7" s="55" customFormat="1" ht="12.75" customHeight="1" x14ac:dyDescent="0.25">
      <c r="A410" s="95"/>
      <c r="B410" s="58" t="s">
        <v>24</v>
      </c>
      <c r="C410" s="98"/>
      <c r="D410" s="17">
        <f t="shared" si="215"/>
        <v>0.5</v>
      </c>
      <c r="E410" s="17">
        <v>0.5</v>
      </c>
      <c r="F410" s="17"/>
      <c r="G410" s="59"/>
    </row>
    <row r="411" spans="1:7" s="55" customFormat="1" ht="18" customHeight="1" x14ac:dyDescent="0.25">
      <c r="A411" s="94" t="s">
        <v>120</v>
      </c>
      <c r="B411" s="41" t="s">
        <v>121</v>
      </c>
      <c r="C411" s="42"/>
      <c r="D411" s="38">
        <f t="shared" si="215"/>
        <v>157.30000000000001</v>
      </c>
      <c r="E411" s="38">
        <f t="shared" ref="E411:F411" si="240">SUM(E412+E414)</f>
        <v>157.30000000000001</v>
      </c>
      <c r="F411" s="38">
        <f t="shared" si="240"/>
        <v>125.3</v>
      </c>
      <c r="G411" s="38">
        <f>SUM(G412+G414)</f>
        <v>0</v>
      </c>
    </row>
    <row r="412" spans="1:7" s="55" customFormat="1" ht="30.75" customHeight="1" x14ac:dyDescent="0.25">
      <c r="A412" s="94"/>
      <c r="B412" s="36" t="s">
        <v>156</v>
      </c>
      <c r="C412" s="27" t="s">
        <v>25</v>
      </c>
      <c r="D412" s="29">
        <f t="shared" ref="D412" si="241">SUM(D413)</f>
        <v>1.1000000000000001</v>
      </c>
      <c r="E412" s="29">
        <f t="shared" ref="E412" si="242">SUM(E413)</f>
        <v>1.1000000000000001</v>
      </c>
      <c r="F412" s="29">
        <f t="shared" ref="F412" si="243">SUM(F413)</f>
        <v>0</v>
      </c>
      <c r="G412" s="29">
        <f>SUM(G413)</f>
        <v>0</v>
      </c>
    </row>
    <row r="413" spans="1:7" s="55" customFormat="1" ht="12.75" customHeight="1" x14ac:dyDescent="0.25">
      <c r="A413" s="94"/>
      <c r="B413" s="18" t="s">
        <v>26</v>
      </c>
      <c r="C413" s="12"/>
      <c r="D413" s="17">
        <f t="shared" si="215"/>
        <v>1.1000000000000001</v>
      </c>
      <c r="E413" s="17">
        <v>1.1000000000000001</v>
      </c>
      <c r="F413" s="17"/>
      <c r="G413" s="59"/>
    </row>
    <row r="414" spans="1:7" s="55" customFormat="1" ht="15" customHeight="1" x14ac:dyDescent="0.25">
      <c r="A414" s="94"/>
      <c r="B414" s="24" t="s">
        <v>148</v>
      </c>
      <c r="C414" s="27" t="s">
        <v>30</v>
      </c>
      <c r="D414" s="29">
        <f t="shared" ref="D414" si="244">SUM(D415:D417)</f>
        <v>156.20000000000002</v>
      </c>
      <c r="E414" s="29">
        <f t="shared" ref="E414" si="245">SUM(E415:E417)</f>
        <v>156.20000000000002</v>
      </c>
      <c r="F414" s="29">
        <f t="shared" ref="F414" si="246">SUM(F415:F417)</f>
        <v>125.3</v>
      </c>
      <c r="G414" s="29">
        <f>SUM(G415:G417)</f>
        <v>0</v>
      </c>
    </row>
    <row r="415" spans="1:7" s="55" customFormat="1" ht="12.75" customHeight="1" x14ac:dyDescent="0.25">
      <c r="A415" s="95"/>
      <c r="B415" s="56" t="s">
        <v>73</v>
      </c>
      <c r="C415" s="96"/>
      <c r="D415" s="17">
        <f t="shared" si="215"/>
        <v>1.8</v>
      </c>
      <c r="E415" s="17">
        <v>1.8</v>
      </c>
      <c r="F415" s="17">
        <v>1.8</v>
      </c>
      <c r="G415" s="59"/>
    </row>
    <row r="416" spans="1:7" s="55" customFormat="1" ht="12.75" customHeight="1" x14ac:dyDescent="0.25">
      <c r="A416" s="95"/>
      <c r="B416" s="57" t="s">
        <v>16</v>
      </c>
      <c r="C416" s="97"/>
      <c r="D416" s="17">
        <f t="shared" si="215"/>
        <v>153</v>
      </c>
      <c r="E416" s="17">
        <v>153</v>
      </c>
      <c r="F416" s="17">
        <v>123.5</v>
      </c>
      <c r="G416" s="59"/>
    </row>
    <row r="417" spans="1:7" s="55" customFormat="1" ht="12.75" customHeight="1" x14ac:dyDescent="0.25">
      <c r="A417" s="95"/>
      <c r="B417" s="58" t="s">
        <v>24</v>
      </c>
      <c r="C417" s="98"/>
      <c r="D417" s="17">
        <f t="shared" si="215"/>
        <v>1.4</v>
      </c>
      <c r="E417" s="17">
        <v>1.4</v>
      </c>
      <c r="F417" s="17"/>
      <c r="G417" s="59"/>
    </row>
    <row r="418" spans="1:7" s="55" customFormat="1" ht="18" customHeight="1" x14ac:dyDescent="0.25">
      <c r="A418" s="94" t="s">
        <v>122</v>
      </c>
      <c r="B418" s="41" t="s">
        <v>123</v>
      </c>
      <c r="C418" s="44"/>
      <c r="D418" s="38">
        <f t="shared" ref="D418" si="247">SUM(G418+E418)</f>
        <v>237.89999999999998</v>
      </c>
      <c r="E418" s="38">
        <f t="shared" ref="E418" si="248">SUM(E419)</f>
        <v>237.89999999999998</v>
      </c>
      <c r="F418" s="38">
        <f t="shared" ref="F418" si="249">SUM(F419)</f>
        <v>194.1</v>
      </c>
      <c r="G418" s="38">
        <f>SUM(G419)</f>
        <v>0</v>
      </c>
    </row>
    <row r="419" spans="1:7" s="55" customFormat="1" ht="15" customHeight="1" x14ac:dyDescent="0.25">
      <c r="A419" s="94"/>
      <c r="B419" s="24" t="s">
        <v>157</v>
      </c>
      <c r="C419" s="27" t="s">
        <v>30</v>
      </c>
      <c r="D419" s="29">
        <f t="shared" ref="D419" si="250">SUM(D420:D422)</f>
        <v>237.89999999999998</v>
      </c>
      <c r="E419" s="29">
        <f t="shared" ref="E419" si="251">SUM(E420:E422)</f>
        <v>237.89999999999998</v>
      </c>
      <c r="F419" s="29">
        <f t="shared" ref="F419" si="252">SUM(F420:F422)</f>
        <v>194.1</v>
      </c>
      <c r="G419" s="29">
        <f>SUM(G420:G422)</f>
        <v>0</v>
      </c>
    </row>
    <row r="420" spans="1:7" s="55" customFormat="1" ht="12.75" customHeight="1" x14ac:dyDescent="0.25">
      <c r="A420" s="95"/>
      <c r="B420" s="56" t="s">
        <v>73</v>
      </c>
      <c r="C420" s="96"/>
      <c r="D420" s="17">
        <f t="shared" si="215"/>
        <v>2.5</v>
      </c>
      <c r="E420" s="17">
        <v>2.5</v>
      </c>
      <c r="F420" s="17">
        <v>2.5</v>
      </c>
      <c r="G420" s="17"/>
    </row>
    <row r="421" spans="1:7" s="55" customFormat="1" ht="12.75" customHeight="1" x14ac:dyDescent="0.25">
      <c r="A421" s="95"/>
      <c r="B421" s="57" t="s">
        <v>16</v>
      </c>
      <c r="C421" s="97"/>
      <c r="D421" s="17">
        <f t="shared" si="215"/>
        <v>233.7</v>
      </c>
      <c r="E421" s="17">
        <v>233.7</v>
      </c>
      <c r="F421" s="17">
        <v>191.6</v>
      </c>
      <c r="G421" s="17"/>
    </row>
    <row r="422" spans="1:7" s="55" customFormat="1" ht="12.75" customHeight="1" x14ac:dyDescent="0.25">
      <c r="A422" s="95"/>
      <c r="B422" s="58" t="s">
        <v>24</v>
      </c>
      <c r="C422" s="98"/>
      <c r="D422" s="17">
        <f t="shared" ref="D422:D494" si="253">SUM(G422+E422)</f>
        <v>1.7</v>
      </c>
      <c r="E422" s="17">
        <v>1.7</v>
      </c>
      <c r="F422" s="17"/>
      <c r="G422" s="59"/>
    </row>
    <row r="423" spans="1:7" s="55" customFormat="1" ht="18" customHeight="1" x14ac:dyDescent="0.25">
      <c r="A423" s="94" t="s">
        <v>124</v>
      </c>
      <c r="B423" s="41" t="s">
        <v>125</v>
      </c>
      <c r="C423" s="42"/>
      <c r="D423" s="38">
        <f t="shared" ref="D423" si="254">SUM(G423+E423)</f>
        <v>161.39999999999998</v>
      </c>
      <c r="E423" s="38">
        <f t="shared" ref="E423" si="255">SUM(E424+E426)</f>
        <v>161.39999999999998</v>
      </c>
      <c r="F423" s="38">
        <f t="shared" ref="F423" si="256">SUM(F424+F426)</f>
        <v>122.5</v>
      </c>
      <c r="G423" s="38">
        <f>SUM(G424+G426)</f>
        <v>0</v>
      </c>
    </row>
    <row r="424" spans="1:7" s="55" customFormat="1" ht="30.75" customHeight="1" x14ac:dyDescent="0.25">
      <c r="A424" s="94"/>
      <c r="B424" s="36" t="s">
        <v>156</v>
      </c>
      <c r="C424" s="27" t="s">
        <v>25</v>
      </c>
      <c r="D424" s="29">
        <f t="shared" ref="D424" si="257">SUM(D425)</f>
        <v>0.1</v>
      </c>
      <c r="E424" s="29">
        <f t="shared" ref="E424" si="258">SUM(E425)</f>
        <v>0.1</v>
      </c>
      <c r="F424" s="29">
        <f t="shared" ref="F424" si="259">SUM(F425)</f>
        <v>0</v>
      </c>
      <c r="G424" s="29">
        <f>SUM(G425)</f>
        <v>0</v>
      </c>
    </row>
    <row r="425" spans="1:7" s="55" customFormat="1" ht="12.75" customHeight="1" x14ac:dyDescent="0.25">
      <c r="A425" s="94"/>
      <c r="B425" s="18" t="s">
        <v>26</v>
      </c>
      <c r="C425" s="12"/>
      <c r="D425" s="17">
        <f t="shared" si="253"/>
        <v>0.1</v>
      </c>
      <c r="E425" s="17">
        <v>0.1</v>
      </c>
      <c r="F425" s="17"/>
      <c r="G425" s="59"/>
    </row>
    <row r="426" spans="1:7" s="55" customFormat="1" ht="15" customHeight="1" x14ac:dyDescent="0.25">
      <c r="A426" s="94"/>
      <c r="B426" s="24" t="s">
        <v>148</v>
      </c>
      <c r="C426" s="27" t="s">
        <v>30</v>
      </c>
      <c r="D426" s="29">
        <f t="shared" ref="D426" si="260">SUM(D427:D429)</f>
        <v>161.29999999999998</v>
      </c>
      <c r="E426" s="29">
        <f t="shared" ref="E426" si="261">SUM(E427:E429)</f>
        <v>161.29999999999998</v>
      </c>
      <c r="F426" s="29">
        <f t="shared" ref="F426" si="262">SUM(F427:F429)</f>
        <v>122.5</v>
      </c>
      <c r="G426" s="29">
        <f>SUM(G427:G429)</f>
        <v>0</v>
      </c>
    </row>
    <row r="427" spans="1:7" s="55" customFormat="1" ht="12.75" customHeight="1" x14ac:dyDescent="0.25">
      <c r="A427" s="95"/>
      <c r="B427" s="56" t="s">
        <v>73</v>
      </c>
      <c r="C427" s="96"/>
      <c r="D427" s="17">
        <f t="shared" si="253"/>
        <v>1.7</v>
      </c>
      <c r="E427" s="17">
        <v>1.7</v>
      </c>
      <c r="F427" s="17">
        <v>1.7</v>
      </c>
      <c r="G427" s="59"/>
    </row>
    <row r="428" spans="1:7" s="55" customFormat="1" ht="12.75" customHeight="1" x14ac:dyDescent="0.25">
      <c r="A428" s="95"/>
      <c r="B428" s="57" t="s">
        <v>16</v>
      </c>
      <c r="C428" s="97"/>
      <c r="D428" s="17">
        <f t="shared" si="253"/>
        <v>159.6</v>
      </c>
      <c r="E428" s="17">
        <v>159.6</v>
      </c>
      <c r="F428" s="17">
        <v>120.8</v>
      </c>
      <c r="G428" s="59"/>
    </row>
    <row r="429" spans="1:7" s="55" customFormat="1" ht="12.75" customHeight="1" x14ac:dyDescent="0.25">
      <c r="A429" s="95"/>
      <c r="B429" s="58" t="s">
        <v>24</v>
      </c>
      <c r="C429" s="98"/>
      <c r="D429" s="17">
        <f t="shared" si="253"/>
        <v>0</v>
      </c>
      <c r="E429" s="17"/>
      <c r="F429" s="17"/>
      <c r="G429" s="59"/>
    </row>
    <row r="430" spans="1:7" s="55" customFormat="1" ht="18" customHeight="1" x14ac:dyDescent="0.25">
      <c r="A430" s="100" t="s">
        <v>126</v>
      </c>
      <c r="B430" s="41" t="s">
        <v>127</v>
      </c>
      <c r="C430" s="42"/>
      <c r="D430" s="38">
        <f t="shared" ref="D430" si="263">SUM(G430+E430)</f>
        <v>178.69999999999996</v>
      </c>
      <c r="E430" s="38">
        <f t="shared" ref="E430:F430" si="264">SUM(E431+E433)</f>
        <v>178.69999999999996</v>
      </c>
      <c r="F430" s="38">
        <f t="shared" si="264"/>
        <v>134.6</v>
      </c>
      <c r="G430" s="38">
        <f>SUM(G431+G433)</f>
        <v>0</v>
      </c>
    </row>
    <row r="431" spans="1:7" s="55" customFormat="1" ht="30.75" customHeight="1" x14ac:dyDescent="0.25">
      <c r="A431" s="101"/>
      <c r="B431" s="36" t="s">
        <v>156</v>
      </c>
      <c r="C431" s="27" t="s">
        <v>25</v>
      </c>
      <c r="D431" s="29">
        <f t="shared" ref="D431" si="265">SUM(D432)</f>
        <v>0.6</v>
      </c>
      <c r="E431" s="29">
        <f t="shared" ref="E431" si="266">SUM(E432)</f>
        <v>0.6</v>
      </c>
      <c r="F431" s="29">
        <f t="shared" ref="F431" si="267">SUM(F432)</f>
        <v>0</v>
      </c>
      <c r="G431" s="29">
        <f>SUM(G432)</f>
        <v>0</v>
      </c>
    </row>
    <row r="432" spans="1:7" s="55" customFormat="1" ht="12.75" customHeight="1" x14ac:dyDescent="0.25">
      <c r="A432" s="101"/>
      <c r="B432" s="18" t="s">
        <v>26</v>
      </c>
      <c r="C432" s="12"/>
      <c r="D432" s="17">
        <f t="shared" si="253"/>
        <v>0.6</v>
      </c>
      <c r="E432" s="17">
        <v>0.6</v>
      </c>
      <c r="F432" s="17"/>
      <c r="G432" s="59"/>
    </row>
    <row r="433" spans="1:7" s="55" customFormat="1" ht="15" customHeight="1" x14ac:dyDescent="0.25">
      <c r="A433" s="101"/>
      <c r="B433" s="24" t="s">
        <v>148</v>
      </c>
      <c r="C433" s="27" t="s">
        <v>30</v>
      </c>
      <c r="D433" s="29">
        <f t="shared" ref="D433" si="268">SUM(D434:D436)</f>
        <v>178.09999999999997</v>
      </c>
      <c r="E433" s="29">
        <f t="shared" ref="E433" si="269">SUM(E434:E436)</f>
        <v>178.09999999999997</v>
      </c>
      <c r="F433" s="29">
        <f t="shared" ref="F433" si="270">SUM(F434:F436)</f>
        <v>134.6</v>
      </c>
      <c r="G433" s="29">
        <f>SUM(G434:G436)</f>
        <v>0</v>
      </c>
    </row>
    <row r="434" spans="1:7" s="55" customFormat="1" ht="12.75" customHeight="1" x14ac:dyDescent="0.25">
      <c r="A434" s="101"/>
      <c r="B434" s="56" t="s">
        <v>73</v>
      </c>
      <c r="C434" s="96"/>
      <c r="D434" s="17">
        <f t="shared" si="253"/>
        <v>1.7</v>
      </c>
      <c r="E434" s="17">
        <v>1.7</v>
      </c>
      <c r="F434" s="17">
        <v>1.7</v>
      </c>
      <c r="G434" s="17"/>
    </row>
    <row r="435" spans="1:7" s="55" customFormat="1" ht="12.75" customHeight="1" x14ac:dyDescent="0.25">
      <c r="A435" s="101"/>
      <c r="B435" s="57" t="s">
        <v>16</v>
      </c>
      <c r="C435" s="97"/>
      <c r="D435" s="17">
        <f t="shared" si="253"/>
        <v>173.2</v>
      </c>
      <c r="E435" s="17">
        <v>173.2</v>
      </c>
      <c r="F435" s="17">
        <v>132.9</v>
      </c>
      <c r="G435" s="17"/>
    </row>
    <row r="436" spans="1:7" s="55" customFormat="1" ht="12.75" customHeight="1" x14ac:dyDescent="0.25">
      <c r="A436" s="101"/>
      <c r="B436" s="58" t="s">
        <v>24</v>
      </c>
      <c r="C436" s="98"/>
      <c r="D436" s="17">
        <f t="shared" si="253"/>
        <v>3.2</v>
      </c>
      <c r="E436" s="17">
        <v>3.2</v>
      </c>
      <c r="F436" s="17"/>
      <c r="G436" s="59"/>
    </row>
    <row r="437" spans="1:7" s="55" customFormat="1" ht="18" customHeight="1" x14ac:dyDescent="0.25">
      <c r="A437" s="94" t="s">
        <v>128</v>
      </c>
      <c r="B437" s="41" t="s">
        <v>129</v>
      </c>
      <c r="C437" s="42"/>
      <c r="D437" s="38">
        <f t="shared" si="253"/>
        <v>130.70000000000002</v>
      </c>
      <c r="E437" s="38">
        <f t="shared" ref="E437:F437" si="271">SUM(E438)</f>
        <v>130.70000000000002</v>
      </c>
      <c r="F437" s="38">
        <f t="shared" si="271"/>
        <v>88.899999999999991</v>
      </c>
      <c r="G437" s="38">
        <f>SUM(G438)</f>
        <v>0</v>
      </c>
    </row>
    <row r="438" spans="1:7" s="55" customFormat="1" ht="15" customHeight="1" x14ac:dyDescent="0.25">
      <c r="A438" s="94"/>
      <c r="B438" s="24" t="s">
        <v>157</v>
      </c>
      <c r="C438" s="27" t="s">
        <v>30</v>
      </c>
      <c r="D438" s="29">
        <f t="shared" ref="D438" si="272">SUM(D439:D441)</f>
        <v>130.70000000000002</v>
      </c>
      <c r="E438" s="29">
        <f t="shared" ref="E438" si="273">SUM(E439:E441)</f>
        <v>130.70000000000002</v>
      </c>
      <c r="F438" s="29">
        <f t="shared" ref="F438" si="274">SUM(F439:F441)</f>
        <v>88.899999999999991</v>
      </c>
      <c r="G438" s="29">
        <f>SUM(G439:G441)</f>
        <v>0</v>
      </c>
    </row>
    <row r="439" spans="1:7" s="55" customFormat="1" ht="12.75" customHeight="1" x14ac:dyDescent="0.25">
      <c r="A439" s="95"/>
      <c r="B439" s="56" t="s">
        <v>73</v>
      </c>
      <c r="C439" s="96"/>
      <c r="D439" s="17">
        <f t="shared" si="253"/>
        <v>1.3</v>
      </c>
      <c r="E439" s="17">
        <v>1.3</v>
      </c>
      <c r="F439" s="17">
        <v>1.3</v>
      </c>
      <c r="G439" s="6"/>
    </row>
    <row r="440" spans="1:7" s="55" customFormat="1" ht="12.75" customHeight="1" x14ac:dyDescent="0.25">
      <c r="A440" s="95"/>
      <c r="B440" s="57" t="s">
        <v>16</v>
      </c>
      <c r="C440" s="97"/>
      <c r="D440" s="17">
        <f t="shared" si="253"/>
        <v>129</v>
      </c>
      <c r="E440" s="17">
        <v>129</v>
      </c>
      <c r="F440" s="17">
        <v>87.6</v>
      </c>
      <c r="G440" s="17"/>
    </row>
    <row r="441" spans="1:7" s="55" customFormat="1" ht="12.75" customHeight="1" x14ac:dyDescent="0.25">
      <c r="A441" s="95"/>
      <c r="B441" s="58" t="s">
        <v>24</v>
      </c>
      <c r="C441" s="98"/>
      <c r="D441" s="17">
        <f t="shared" si="253"/>
        <v>0.4</v>
      </c>
      <c r="E441" s="17">
        <v>0.4</v>
      </c>
      <c r="F441" s="17"/>
      <c r="G441" s="59"/>
    </row>
    <row r="442" spans="1:7" s="55" customFormat="1" ht="18" customHeight="1" x14ac:dyDescent="0.25">
      <c r="A442" s="94" t="s">
        <v>130</v>
      </c>
      <c r="B442" s="41" t="s">
        <v>131</v>
      </c>
      <c r="C442" s="42"/>
      <c r="D442" s="38">
        <f t="shared" si="253"/>
        <v>155.00000000000003</v>
      </c>
      <c r="E442" s="38">
        <f t="shared" ref="E442:F442" si="275">SUM(E443+E445)</f>
        <v>155.00000000000003</v>
      </c>
      <c r="F442" s="38">
        <f t="shared" si="275"/>
        <v>125</v>
      </c>
      <c r="G442" s="38">
        <f>SUM(G443+G445)</f>
        <v>0</v>
      </c>
    </row>
    <row r="443" spans="1:7" s="55" customFormat="1" ht="30.75" customHeight="1" x14ac:dyDescent="0.25">
      <c r="A443" s="94"/>
      <c r="B443" s="36" t="s">
        <v>156</v>
      </c>
      <c r="C443" s="27" t="s">
        <v>25</v>
      </c>
      <c r="D443" s="29">
        <f t="shared" ref="D443" si="276">SUM(D444)</f>
        <v>0.8</v>
      </c>
      <c r="E443" s="29">
        <f t="shared" ref="E443" si="277">SUM(E444)</f>
        <v>0.8</v>
      </c>
      <c r="F443" s="29">
        <f t="shared" ref="F443" si="278">SUM(F444)</f>
        <v>0</v>
      </c>
      <c r="G443" s="29">
        <f>SUM(G444)</f>
        <v>0</v>
      </c>
    </row>
    <row r="444" spans="1:7" s="55" customFormat="1" ht="12.75" customHeight="1" x14ac:dyDescent="0.25">
      <c r="A444" s="94"/>
      <c r="B444" s="18" t="s">
        <v>26</v>
      </c>
      <c r="C444" s="12"/>
      <c r="D444" s="17">
        <f t="shared" si="253"/>
        <v>0.8</v>
      </c>
      <c r="E444" s="17">
        <v>0.8</v>
      </c>
      <c r="F444" s="17"/>
      <c r="G444" s="17"/>
    </row>
    <row r="445" spans="1:7" s="55" customFormat="1" ht="15.75" customHeight="1" x14ac:dyDescent="0.25">
      <c r="A445" s="94"/>
      <c r="B445" s="43" t="s">
        <v>166</v>
      </c>
      <c r="C445" s="27" t="s">
        <v>30</v>
      </c>
      <c r="D445" s="29">
        <f t="shared" ref="D445" si="279">SUM(D446:D448)</f>
        <v>154.20000000000002</v>
      </c>
      <c r="E445" s="29">
        <f t="shared" ref="E445" si="280">SUM(E446:E448)</f>
        <v>154.20000000000002</v>
      </c>
      <c r="F445" s="29">
        <f t="shared" ref="F445" si="281">SUM(F446:F448)</f>
        <v>125</v>
      </c>
      <c r="G445" s="29">
        <f>SUM(G446:G448)</f>
        <v>0</v>
      </c>
    </row>
    <row r="446" spans="1:7" s="55" customFormat="1" ht="12.75" customHeight="1" x14ac:dyDescent="0.25">
      <c r="A446" s="95"/>
      <c r="B446" s="56" t="s">
        <v>73</v>
      </c>
      <c r="C446" s="96"/>
      <c r="D446" s="17">
        <f t="shared" si="253"/>
        <v>1.4</v>
      </c>
      <c r="E446" s="17">
        <v>1.4</v>
      </c>
      <c r="F446" s="17">
        <v>1.4</v>
      </c>
      <c r="G446" s="59"/>
    </row>
    <row r="447" spans="1:7" s="55" customFormat="1" ht="12.75" customHeight="1" x14ac:dyDescent="0.25">
      <c r="A447" s="95"/>
      <c r="B447" s="57" t="s">
        <v>16</v>
      </c>
      <c r="C447" s="97"/>
      <c r="D447" s="17">
        <f t="shared" si="253"/>
        <v>152.30000000000001</v>
      </c>
      <c r="E447" s="17">
        <v>152.30000000000001</v>
      </c>
      <c r="F447" s="17">
        <v>123.6</v>
      </c>
      <c r="G447" s="59"/>
    </row>
    <row r="448" spans="1:7" s="55" customFormat="1" ht="12.75" customHeight="1" x14ac:dyDescent="0.25">
      <c r="A448" s="95"/>
      <c r="B448" s="58" t="s">
        <v>24</v>
      </c>
      <c r="C448" s="98"/>
      <c r="D448" s="17">
        <f t="shared" si="253"/>
        <v>0.5</v>
      </c>
      <c r="E448" s="17">
        <v>0.5</v>
      </c>
      <c r="F448" s="17"/>
      <c r="G448" s="59"/>
    </row>
    <row r="449" spans="1:7" s="55" customFormat="1" ht="18" customHeight="1" x14ac:dyDescent="0.25">
      <c r="A449" s="94" t="s">
        <v>132</v>
      </c>
      <c r="B449" s="41" t="s">
        <v>133</v>
      </c>
      <c r="C449" s="42"/>
      <c r="D449" s="38">
        <f t="shared" si="253"/>
        <v>149</v>
      </c>
      <c r="E449" s="38">
        <f t="shared" ref="E449:F449" si="282">SUM(E450+E452)</f>
        <v>149</v>
      </c>
      <c r="F449" s="38">
        <f t="shared" si="282"/>
        <v>120.2</v>
      </c>
      <c r="G449" s="38">
        <f>SUM(G450+G452)</f>
        <v>0</v>
      </c>
    </row>
    <row r="450" spans="1:7" s="55" customFormat="1" ht="30.75" customHeight="1" x14ac:dyDescent="0.25">
      <c r="A450" s="94"/>
      <c r="B450" s="36" t="s">
        <v>156</v>
      </c>
      <c r="C450" s="27" t="s">
        <v>25</v>
      </c>
      <c r="D450" s="29">
        <f t="shared" ref="D450" si="283">SUM(D451)</f>
        <v>1.2</v>
      </c>
      <c r="E450" s="29">
        <f t="shared" ref="E450" si="284">SUM(E451)</f>
        <v>1.2</v>
      </c>
      <c r="F450" s="29">
        <f t="shared" ref="F450" si="285">SUM(F451)</f>
        <v>0</v>
      </c>
      <c r="G450" s="29">
        <f>SUM(G451)</f>
        <v>0</v>
      </c>
    </row>
    <row r="451" spans="1:7" s="55" customFormat="1" ht="12.75" customHeight="1" x14ac:dyDescent="0.25">
      <c r="A451" s="94"/>
      <c r="B451" s="18" t="s">
        <v>26</v>
      </c>
      <c r="C451" s="12"/>
      <c r="D451" s="17">
        <f>SUM(G451+E451)</f>
        <v>1.2</v>
      </c>
      <c r="E451" s="17">
        <v>1.2</v>
      </c>
      <c r="F451" s="17"/>
      <c r="G451" s="6"/>
    </row>
    <row r="452" spans="1:7" s="55" customFormat="1" ht="15" customHeight="1" x14ac:dyDescent="0.25">
      <c r="A452" s="94"/>
      <c r="B452" s="43" t="s">
        <v>148</v>
      </c>
      <c r="C452" s="27" t="s">
        <v>30</v>
      </c>
      <c r="D452" s="29">
        <f t="shared" ref="D452" si="286">SUM(D453:D455)</f>
        <v>147.80000000000001</v>
      </c>
      <c r="E452" s="29">
        <f t="shared" ref="E452" si="287">SUM(E453:E455)</f>
        <v>147.80000000000001</v>
      </c>
      <c r="F452" s="29">
        <f t="shared" ref="F452" si="288">SUM(F453:F455)</f>
        <v>120.2</v>
      </c>
      <c r="G452" s="29">
        <f>SUM(G453:G455)</f>
        <v>0</v>
      </c>
    </row>
    <row r="453" spans="1:7" s="55" customFormat="1" ht="12.75" customHeight="1" x14ac:dyDescent="0.25">
      <c r="A453" s="95"/>
      <c r="B453" s="56" t="s">
        <v>73</v>
      </c>
      <c r="C453" s="96"/>
      <c r="D453" s="17">
        <f t="shared" si="253"/>
        <v>1.4</v>
      </c>
      <c r="E453" s="17">
        <v>1.4</v>
      </c>
      <c r="F453" s="17">
        <v>1.4</v>
      </c>
      <c r="G453" s="17"/>
    </row>
    <row r="454" spans="1:7" s="55" customFormat="1" ht="12.75" customHeight="1" x14ac:dyDescent="0.25">
      <c r="A454" s="95"/>
      <c r="B454" s="57" t="s">
        <v>16</v>
      </c>
      <c r="C454" s="97"/>
      <c r="D454" s="17">
        <f t="shared" si="253"/>
        <v>145.9</v>
      </c>
      <c r="E454" s="17">
        <v>145.9</v>
      </c>
      <c r="F454" s="17">
        <v>118.8</v>
      </c>
      <c r="G454" s="17"/>
    </row>
    <row r="455" spans="1:7" s="55" customFormat="1" ht="12.75" customHeight="1" x14ac:dyDescent="0.25">
      <c r="A455" s="95"/>
      <c r="B455" s="58" t="s">
        <v>24</v>
      </c>
      <c r="C455" s="98"/>
      <c r="D455" s="17">
        <f t="shared" si="253"/>
        <v>0.5</v>
      </c>
      <c r="E455" s="17">
        <v>0.5</v>
      </c>
      <c r="F455" s="17"/>
      <c r="G455" s="59"/>
    </row>
    <row r="456" spans="1:7" s="55" customFormat="1" ht="18" customHeight="1" x14ac:dyDescent="0.25">
      <c r="A456" s="94" t="s">
        <v>134</v>
      </c>
      <c r="B456" s="41" t="s">
        <v>135</v>
      </c>
      <c r="C456" s="42"/>
      <c r="D456" s="38">
        <f t="shared" ref="D456" si="289">SUM(G456+E456)</f>
        <v>155.30000000000001</v>
      </c>
      <c r="E456" s="38">
        <f t="shared" ref="E456" si="290">SUM(E457+E459)</f>
        <v>150.80000000000001</v>
      </c>
      <c r="F456" s="38">
        <f t="shared" ref="F456" si="291">SUM(F457+F459)</f>
        <v>98.4</v>
      </c>
      <c r="G456" s="38">
        <f>SUM(G457+G459)</f>
        <v>4.5</v>
      </c>
    </row>
    <row r="457" spans="1:7" s="55" customFormat="1" ht="30.75" customHeight="1" x14ac:dyDescent="0.25">
      <c r="A457" s="94"/>
      <c r="B457" s="36" t="s">
        <v>156</v>
      </c>
      <c r="C457" s="27" t="s">
        <v>25</v>
      </c>
      <c r="D457" s="29">
        <f t="shared" ref="D457" si="292">SUM(D458)</f>
        <v>0.5</v>
      </c>
      <c r="E457" s="29">
        <f t="shared" ref="E457" si="293">SUM(E458)</f>
        <v>0.5</v>
      </c>
      <c r="F457" s="29">
        <f t="shared" ref="F457" si="294">SUM(F458)</f>
        <v>0</v>
      </c>
      <c r="G457" s="29">
        <f>SUM(G458)</f>
        <v>0</v>
      </c>
    </row>
    <row r="458" spans="1:7" s="55" customFormat="1" ht="12.75" customHeight="1" x14ac:dyDescent="0.25">
      <c r="A458" s="94"/>
      <c r="B458" s="18" t="s">
        <v>26</v>
      </c>
      <c r="C458" s="12"/>
      <c r="D458" s="17">
        <f t="shared" si="253"/>
        <v>0.5</v>
      </c>
      <c r="E458" s="17">
        <v>0.5</v>
      </c>
      <c r="F458" s="17"/>
      <c r="G458" s="17"/>
    </row>
    <row r="459" spans="1:7" s="55" customFormat="1" ht="15" customHeight="1" x14ac:dyDescent="0.25">
      <c r="A459" s="94"/>
      <c r="B459" s="43" t="s">
        <v>148</v>
      </c>
      <c r="C459" s="27" t="s">
        <v>30</v>
      </c>
      <c r="D459" s="29">
        <f t="shared" ref="D459" si="295">SUM(D460:D462)</f>
        <v>154.80000000000001</v>
      </c>
      <c r="E459" s="29">
        <f t="shared" ref="E459" si="296">SUM(E460:E462)</f>
        <v>150.30000000000001</v>
      </c>
      <c r="F459" s="29">
        <f t="shared" ref="F459" si="297">SUM(F460:F462)</f>
        <v>98.4</v>
      </c>
      <c r="G459" s="29">
        <f>SUM(G460:G462)</f>
        <v>4.5</v>
      </c>
    </row>
    <row r="460" spans="1:7" s="55" customFormat="1" ht="12.75" customHeight="1" x14ac:dyDescent="0.25">
      <c r="A460" s="95"/>
      <c r="B460" s="56" t="s">
        <v>73</v>
      </c>
      <c r="C460" s="96"/>
      <c r="D460" s="17">
        <f t="shared" si="253"/>
        <v>1.2</v>
      </c>
      <c r="E460" s="17">
        <v>1.2</v>
      </c>
      <c r="F460" s="17">
        <v>1.2</v>
      </c>
      <c r="G460" s="17"/>
    </row>
    <row r="461" spans="1:7" s="55" customFormat="1" ht="12.75" customHeight="1" x14ac:dyDescent="0.25">
      <c r="A461" s="95"/>
      <c r="B461" s="57" t="s">
        <v>16</v>
      </c>
      <c r="C461" s="97"/>
      <c r="D461" s="17">
        <f t="shared" si="253"/>
        <v>138.30000000000001</v>
      </c>
      <c r="E461" s="17">
        <v>138.30000000000001</v>
      </c>
      <c r="F461" s="17">
        <v>97.2</v>
      </c>
      <c r="G461" s="17"/>
    </row>
    <row r="462" spans="1:7" s="55" customFormat="1" ht="12.75" customHeight="1" x14ac:dyDescent="0.25">
      <c r="A462" s="95"/>
      <c r="B462" s="58" t="s">
        <v>24</v>
      </c>
      <c r="C462" s="98"/>
      <c r="D462" s="17">
        <f t="shared" si="253"/>
        <v>15.3</v>
      </c>
      <c r="E462" s="17">
        <v>10.8</v>
      </c>
      <c r="F462" s="17"/>
      <c r="G462" s="17">
        <v>4.5</v>
      </c>
    </row>
    <row r="463" spans="1:7" s="55" customFormat="1" ht="18" customHeight="1" x14ac:dyDescent="0.25">
      <c r="A463" s="94" t="s">
        <v>136</v>
      </c>
      <c r="B463" s="41" t="s">
        <v>137</v>
      </c>
      <c r="C463" s="42"/>
      <c r="D463" s="38">
        <f t="shared" si="253"/>
        <v>147.80000000000001</v>
      </c>
      <c r="E463" s="38">
        <f t="shared" ref="E463" si="298">SUM(E464+E466)</f>
        <v>147.80000000000001</v>
      </c>
      <c r="F463" s="38">
        <f t="shared" ref="F463" si="299">SUM(F464+F466)</f>
        <v>115.6</v>
      </c>
      <c r="G463" s="38">
        <f>SUM(G464+G466)</f>
        <v>0</v>
      </c>
    </row>
    <row r="464" spans="1:7" s="55" customFormat="1" ht="30.75" customHeight="1" x14ac:dyDescent="0.25">
      <c r="A464" s="94"/>
      <c r="B464" s="36" t="s">
        <v>156</v>
      </c>
      <c r="C464" s="27" t="s">
        <v>25</v>
      </c>
      <c r="D464" s="29">
        <f t="shared" ref="D464" si="300">SUM(D465)</f>
        <v>0.3</v>
      </c>
      <c r="E464" s="29">
        <f t="shared" ref="E464" si="301">SUM(E465)</f>
        <v>0.3</v>
      </c>
      <c r="F464" s="29">
        <f t="shared" ref="F464" si="302">SUM(F465)</f>
        <v>0</v>
      </c>
      <c r="G464" s="29">
        <f>SUM(G465)</f>
        <v>0</v>
      </c>
    </row>
    <row r="465" spans="1:7" s="55" customFormat="1" ht="12.75" customHeight="1" x14ac:dyDescent="0.25">
      <c r="A465" s="94"/>
      <c r="B465" s="18" t="s">
        <v>26</v>
      </c>
      <c r="C465" s="12"/>
      <c r="D465" s="17">
        <f t="shared" si="253"/>
        <v>0.3</v>
      </c>
      <c r="E465" s="17">
        <v>0.3</v>
      </c>
      <c r="F465" s="17"/>
      <c r="G465" s="17"/>
    </row>
    <row r="466" spans="1:7" s="55" customFormat="1" ht="15" customHeight="1" x14ac:dyDescent="0.25">
      <c r="A466" s="94"/>
      <c r="B466" s="43" t="s">
        <v>148</v>
      </c>
      <c r="C466" s="27" t="s">
        <v>30</v>
      </c>
      <c r="D466" s="29">
        <f t="shared" ref="D466" si="303">SUM(D467:D469)</f>
        <v>147.5</v>
      </c>
      <c r="E466" s="29">
        <f t="shared" ref="E466" si="304">SUM(E467:E469)</f>
        <v>147.5</v>
      </c>
      <c r="F466" s="29">
        <f t="shared" ref="F466" si="305">SUM(F467:F469)</f>
        <v>115.6</v>
      </c>
      <c r="G466" s="29">
        <f>SUM(G467:G469)</f>
        <v>0</v>
      </c>
    </row>
    <row r="467" spans="1:7" s="55" customFormat="1" ht="12.75" customHeight="1" x14ac:dyDescent="0.25">
      <c r="A467" s="95"/>
      <c r="B467" s="56" t="s">
        <v>73</v>
      </c>
      <c r="C467" s="96"/>
      <c r="D467" s="17">
        <f t="shared" si="253"/>
        <v>1.5</v>
      </c>
      <c r="E467" s="17">
        <v>1.5</v>
      </c>
      <c r="F467" s="17">
        <v>1.5</v>
      </c>
      <c r="G467" s="59"/>
    </row>
    <row r="468" spans="1:7" s="55" customFormat="1" ht="12.75" customHeight="1" x14ac:dyDescent="0.25">
      <c r="A468" s="95"/>
      <c r="B468" s="57" t="s">
        <v>16</v>
      </c>
      <c r="C468" s="97"/>
      <c r="D468" s="17">
        <f t="shared" si="253"/>
        <v>145.69999999999999</v>
      </c>
      <c r="E468" s="17">
        <v>145.69999999999999</v>
      </c>
      <c r="F468" s="17">
        <v>114.1</v>
      </c>
      <c r="G468" s="59"/>
    </row>
    <row r="469" spans="1:7" s="55" customFormat="1" ht="12.75" customHeight="1" x14ac:dyDescent="0.25">
      <c r="A469" s="95"/>
      <c r="B469" s="58" t="s">
        <v>24</v>
      </c>
      <c r="C469" s="98"/>
      <c r="D469" s="17">
        <f t="shared" si="253"/>
        <v>0.3</v>
      </c>
      <c r="E469" s="17">
        <v>0.3</v>
      </c>
      <c r="F469" s="17"/>
      <c r="G469" s="59"/>
    </row>
    <row r="470" spans="1:7" s="55" customFormat="1" ht="18" customHeight="1" x14ac:dyDescent="0.25">
      <c r="A470" s="94" t="s">
        <v>138</v>
      </c>
      <c r="B470" s="41" t="s">
        <v>139</v>
      </c>
      <c r="C470" s="42"/>
      <c r="D470" s="38">
        <f t="shared" si="253"/>
        <v>113.1</v>
      </c>
      <c r="E470" s="38">
        <f t="shared" ref="E470" si="306">SUM(E471+E473)</f>
        <v>109.1</v>
      </c>
      <c r="F470" s="38">
        <f t="shared" ref="F470" si="307">SUM(F471+F473)</f>
        <v>88</v>
      </c>
      <c r="G470" s="38">
        <f>SUM(G471+G473)</f>
        <v>4</v>
      </c>
    </row>
    <row r="471" spans="1:7" s="55" customFormat="1" ht="30.75" customHeight="1" x14ac:dyDescent="0.25">
      <c r="A471" s="94"/>
      <c r="B471" s="36" t="s">
        <v>156</v>
      </c>
      <c r="C471" s="27" t="s">
        <v>25</v>
      </c>
      <c r="D471" s="29">
        <f t="shared" ref="D471" si="308">SUM(D472)</f>
        <v>0.6</v>
      </c>
      <c r="E471" s="29">
        <f t="shared" ref="E471" si="309">SUM(E472)</f>
        <v>0.6</v>
      </c>
      <c r="F471" s="29">
        <f t="shared" ref="F471" si="310">SUM(F472)</f>
        <v>0</v>
      </c>
      <c r="G471" s="29">
        <f>SUM(G472)</f>
        <v>0</v>
      </c>
    </row>
    <row r="472" spans="1:7" s="55" customFormat="1" ht="12.75" customHeight="1" x14ac:dyDescent="0.25">
      <c r="A472" s="94"/>
      <c r="B472" s="18" t="s">
        <v>26</v>
      </c>
      <c r="C472" s="12"/>
      <c r="D472" s="17">
        <f t="shared" si="253"/>
        <v>0.6</v>
      </c>
      <c r="E472" s="17">
        <v>0.6</v>
      </c>
      <c r="F472" s="17"/>
      <c r="G472" s="17"/>
    </row>
    <row r="473" spans="1:7" s="55" customFormat="1" ht="15" customHeight="1" x14ac:dyDescent="0.25">
      <c r="A473" s="94"/>
      <c r="B473" s="43" t="s">
        <v>148</v>
      </c>
      <c r="C473" s="27" t="s">
        <v>30</v>
      </c>
      <c r="D473" s="29">
        <f t="shared" ref="D473" si="311">SUM(D474:D476)</f>
        <v>112.5</v>
      </c>
      <c r="E473" s="29">
        <f t="shared" ref="E473" si="312">SUM(E474:E476)</f>
        <v>108.5</v>
      </c>
      <c r="F473" s="29">
        <f t="shared" ref="F473" si="313">SUM(F474:F476)</f>
        <v>88</v>
      </c>
      <c r="G473" s="29">
        <f>SUM(G474:G476)</f>
        <v>4</v>
      </c>
    </row>
    <row r="474" spans="1:7" s="55" customFormat="1" ht="12.75" customHeight="1" x14ac:dyDescent="0.25">
      <c r="A474" s="95"/>
      <c r="B474" s="56" t="s">
        <v>73</v>
      </c>
      <c r="C474" s="96" t="s">
        <v>30</v>
      </c>
      <c r="D474" s="17">
        <f t="shared" si="253"/>
        <v>1.4</v>
      </c>
      <c r="E474" s="17">
        <v>1.4</v>
      </c>
      <c r="F474" s="17">
        <v>1.4</v>
      </c>
      <c r="G474" s="17"/>
    </row>
    <row r="475" spans="1:7" s="55" customFormat="1" ht="12.75" customHeight="1" x14ac:dyDescent="0.25">
      <c r="A475" s="95"/>
      <c r="B475" s="57" t="s">
        <v>16</v>
      </c>
      <c r="C475" s="97"/>
      <c r="D475" s="17">
        <f t="shared" si="253"/>
        <v>111</v>
      </c>
      <c r="E475" s="17">
        <v>107</v>
      </c>
      <c r="F475" s="17">
        <v>86.6</v>
      </c>
      <c r="G475" s="17">
        <v>4</v>
      </c>
    </row>
    <row r="476" spans="1:7" s="55" customFormat="1" ht="12.75" customHeight="1" x14ac:dyDescent="0.25">
      <c r="A476" s="95"/>
      <c r="B476" s="58" t="s">
        <v>24</v>
      </c>
      <c r="C476" s="98"/>
      <c r="D476" s="17">
        <f t="shared" si="253"/>
        <v>0.1</v>
      </c>
      <c r="E476" s="17">
        <v>0.1</v>
      </c>
      <c r="F476" s="17"/>
      <c r="G476" s="59"/>
    </row>
    <row r="477" spans="1:7" s="55" customFormat="1" ht="18" customHeight="1" x14ac:dyDescent="0.25">
      <c r="A477" s="94" t="s">
        <v>140</v>
      </c>
      <c r="B477" s="41" t="s">
        <v>141</v>
      </c>
      <c r="C477" s="42"/>
      <c r="D477" s="38">
        <f t="shared" si="253"/>
        <v>2011.9999999999998</v>
      </c>
      <c r="E477" s="38">
        <f t="shared" ref="E477:F477" si="314">SUM(E478+E480)</f>
        <v>2003.6999999999998</v>
      </c>
      <c r="F477" s="38">
        <f t="shared" si="314"/>
        <v>1596.5</v>
      </c>
      <c r="G477" s="38">
        <f>SUM(G478+G480)</f>
        <v>8.2999999999999989</v>
      </c>
    </row>
    <row r="478" spans="1:7" s="55" customFormat="1" ht="15" customHeight="1" x14ac:dyDescent="0.25">
      <c r="A478" s="94"/>
      <c r="B478" s="24" t="s">
        <v>155</v>
      </c>
      <c r="C478" s="23" t="s">
        <v>17</v>
      </c>
      <c r="D478" s="22">
        <f>SUM(D479)</f>
        <v>168</v>
      </c>
      <c r="E478" s="22">
        <f>SUM(E479)</f>
        <v>168</v>
      </c>
      <c r="F478" s="22">
        <f>SUM(F479)</f>
        <v>164.4</v>
      </c>
      <c r="G478" s="22">
        <f>SUM(G479)</f>
        <v>0</v>
      </c>
    </row>
    <row r="479" spans="1:7" s="55" customFormat="1" ht="12.75" customHeight="1" x14ac:dyDescent="0.25">
      <c r="A479" s="94"/>
      <c r="B479" s="20" t="s">
        <v>21</v>
      </c>
      <c r="C479" s="11"/>
      <c r="D479" s="17">
        <f t="shared" si="253"/>
        <v>168</v>
      </c>
      <c r="E479" s="17">
        <v>168</v>
      </c>
      <c r="F479" s="17">
        <v>164.4</v>
      </c>
      <c r="G479" s="17"/>
    </row>
    <row r="480" spans="1:7" s="55" customFormat="1" ht="15" customHeight="1" x14ac:dyDescent="0.25">
      <c r="A480" s="94"/>
      <c r="B480" s="45" t="s">
        <v>164</v>
      </c>
      <c r="C480" s="23" t="s">
        <v>33</v>
      </c>
      <c r="D480" s="29">
        <f t="shared" ref="D480:F480" si="315">SUM(D481:D487)</f>
        <v>1843.9999999999998</v>
      </c>
      <c r="E480" s="29">
        <f t="shared" si="315"/>
        <v>1835.6999999999998</v>
      </c>
      <c r="F480" s="29">
        <f t="shared" si="315"/>
        <v>1432.1</v>
      </c>
      <c r="G480" s="29">
        <f>SUM(G481:G487)</f>
        <v>8.2999999999999989</v>
      </c>
    </row>
    <row r="481" spans="1:7" s="55" customFormat="1" ht="12.75" customHeight="1" x14ac:dyDescent="0.25">
      <c r="A481" s="95"/>
      <c r="B481" s="56" t="s">
        <v>20</v>
      </c>
      <c r="C481" s="96"/>
      <c r="D481" s="17">
        <f t="shared" si="253"/>
        <v>227.5</v>
      </c>
      <c r="E481" s="17">
        <v>223.2</v>
      </c>
      <c r="F481" s="17">
        <v>199.9</v>
      </c>
      <c r="G481" s="17">
        <v>4.3</v>
      </c>
    </row>
    <row r="482" spans="1:7" s="55" customFormat="1" ht="12.75" customHeight="1" x14ac:dyDescent="0.25">
      <c r="A482" s="95"/>
      <c r="B482" s="57" t="s">
        <v>27</v>
      </c>
      <c r="C482" s="97"/>
      <c r="D482" s="17">
        <f t="shared" si="253"/>
        <v>31.6</v>
      </c>
      <c r="E482" s="17">
        <v>31.6</v>
      </c>
      <c r="F482" s="17">
        <v>31.2</v>
      </c>
      <c r="G482" s="17"/>
    </row>
    <row r="483" spans="1:7" s="55" customFormat="1" ht="12.75" customHeight="1" x14ac:dyDescent="0.25">
      <c r="A483" s="95"/>
      <c r="B483" s="64" t="s">
        <v>21</v>
      </c>
      <c r="C483" s="97"/>
      <c r="D483" s="17">
        <f t="shared" si="253"/>
        <v>167.2</v>
      </c>
      <c r="E483" s="17">
        <v>167.2</v>
      </c>
      <c r="F483" s="17">
        <v>161.30000000000001</v>
      </c>
      <c r="G483" s="17"/>
    </row>
    <row r="484" spans="1:7" s="55" customFormat="1" ht="12.75" customHeight="1" x14ac:dyDescent="0.25">
      <c r="A484" s="95"/>
      <c r="B484" s="57" t="s">
        <v>22</v>
      </c>
      <c r="C484" s="97"/>
      <c r="D484" s="17">
        <f t="shared" si="253"/>
        <v>1.7</v>
      </c>
      <c r="E484" s="17">
        <v>1.7</v>
      </c>
      <c r="F484" s="17"/>
      <c r="G484" s="17"/>
    </row>
    <row r="485" spans="1:7" s="55" customFormat="1" ht="12.75" customHeight="1" x14ac:dyDescent="0.25">
      <c r="A485" s="95"/>
      <c r="B485" s="57" t="s">
        <v>16</v>
      </c>
      <c r="C485" s="97"/>
      <c r="D485" s="17">
        <f t="shared" si="253"/>
        <v>19</v>
      </c>
      <c r="E485" s="17">
        <v>16.100000000000001</v>
      </c>
      <c r="F485" s="17">
        <v>7.2</v>
      </c>
      <c r="G485" s="17">
        <v>2.9</v>
      </c>
    </row>
    <row r="486" spans="1:7" s="55" customFormat="1" ht="12.75" customHeight="1" x14ac:dyDescent="0.25">
      <c r="A486" s="95"/>
      <c r="B486" s="57" t="s">
        <v>34</v>
      </c>
      <c r="C486" s="97"/>
      <c r="D486" s="17">
        <f t="shared" si="253"/>
        <v>1168.8999999999999</v>
      </c>
      <c r="E486" s="17">
        <v>1167.8</v>
      </c>
      <c r="F486" s="17">
        <v>989.4</v>
      </c>
      <c r="G486" s="17">
        <v>1.1000000000000001</v>
      </c>
    </row>
    <row r="487" spans="1:7" s="55" customFormat="1" ht="12.75" customHeight="1" x14ac:dyDescent="0.25">
      <c r="A487" s="95"/>
      <c r="B487" s="58" t="s">
        <v>24</v>
      </c>
      <c r="C487" s="98"/>
      <c r="D487" s="17">
        <f t="shared" si="253"/>
        <v>228.1</v>
      </c>
      <c r="E487" s="17">
        <v>228.1</v>
      </c>
      <c r="F487" s="17">
        <v>43.1</v>
      </c>
      <c r="G487" s="59"/>
    </row>
    <row r="488" spans="1:7" s="55" customFormat="1" ht="18" customHeight="1" x14ac:dyDescent="0.25">
      <c r="A488" s="99" t="s">
        <v>142</v>
      </c>
      <c r="B488" s="41" t="s">
        <v>143</v>
      </c>
      <c r="C488" s="42"/>
      <c r="D488" s="38">
        <f t="shared" si="253"/>
        <v>390</v>
      </c>
      <c r="E488" s="38">
        <f t="shared" ref="E488:F488" si="316">SUM(E489)</f>
        <v>390</v>
      </c>
      <c r="F488" s="38">
        <f t="shared" si="316"/>
        <v>301.70000000000005</v>
      </c>
      <c r="G488" s="38">
        <f>SUM(G489)</f>
        <v>0</v>
      </c>
    </row>
    <row r="489" spans="1:7" s="55" customFormat="1" ht="15" customHeight="1" x14ac:dyDescent="0.25">
      <c r="A489" s="99"/>
      <c r="B489" s="36" t="s">
        <v>158</v>
      </c>
      <c r="C489" s="27" t="s">
        <v>35</v>
      </c>
      <c r="D489" s="29">
        <f t="shared" ref="D489:F489" si="317">SUM(D490:D494)</f>
        <v>390</v>
      </c>
      <c r="E489" s="29">
        <f t="shared" si="317"/>
        <v>390</v>
      </c>
      <c r="F489" s="29">
        <f t="shared" si="317"/>
        <v>301.70000000000005</v>
      </c>
      <c r="G489" s="29">
        <f>SUM(G490:G494)</f>
        <v>0</v>
      </c>
    </row>
    <row r="490" spans="1:7" s="55" customFormat="1" ht="12.75" customHeight="1" x14ac:dyDescent="0.25">
      <c r="A490" s="100"/>
      <c r="B490" s="56" t="s">
        <v>20</v>
      </c>
      <c r="C490" s="96"/>
      <c r="D490" s="17">
        <f t="shared" si="253"/>
        <v>0.5</v>
      </c>
      <c r="E490" s="17">
        <v>0.5</v>
      </c>
      <c r="F490" s="17"/>
      <c r="G490" s="17"/>
    </row>
    <row r="491" spans="1:7" s="55" customFormat="1" ht="12.75" customHeight="1" x14ac:dyDescent="0.25">
      <c r="A491" s="100"/>
      <c r="B491" s="57" t="s">
        <v>21</v>
      </c>
      <c r="C491" s="97"/>
      <c r="D491" s="74">
        <f t="shared" si="253"/>
        <v>380.9</v>
      </c>
      <c r="E491" s="74">
        <v>380.9</v>
      </c>
      <c r="F491" s="74">
        <v>299.60000000000002</v>
      </c>
      <c r="G491" s="74"/>
    </row>
    <row r="492" spans="1:7" s="55" customFormat="1" ht="12.75" customHeight="1" x14ac:dyDescent="0.25">
      <c r="A492" s="100"/>
      <c r="B492" s="57" t="s">
        <v>22</v>
      </c>
      <c r="C492" s="97"/>
      <c r="D492" s="74">
        <f t="shared" si="253"/>
        <v>4.5999999999999996</v>
      </c>
      <c r="E492" s="74">
        <v>4.5999999999999996</v>
      </c>
      <c r="F492" s="74">
        <v>2.1</v>
      </c>
      <c r="G492" s="74"/>
    </row>
    <row r="493" spans="1:7" s="55" customFormat="1" ht="12.75" customHeight="1" x14ac:dyDescent="0.25">
      <c r="A493" s="100"/>
      <c r="B493" s="57" t="s">
        <v>29</v>
      </c>
      <c r="C493" s="97"/>
      <c r="D493" s="74">
        <f t="shared" si="253"/>
        <v>0.1</v>
      </c>
      <c r="E493" s="74">
        <v>0.1</v>
      </c>
      <c r="F493" s="74"/>
      <c r="G493" s="74"/>
    </row>
    <row r="494" spans="1:7" s="55" customFormat="1" ht="12.75" customHeight="1" x14ac:dyDescent="0.25">
      <c r="A494" s="100"/>
      <c r="B494" s="58" t="s">
        <v>16</v>
      </c>
      <c r="C494" s="97"/>
      <c r="D494" s="74">
        <f t="shared" si="253"/>
        <v>3.9</v>
      </c>
      <c r="E494" s="74">
        <v>3.9</v>
      </c>
      <c r="F494" s="74"/>
      <c r="G494" s="74"/>
    </row>
    <row r="495" spans="1:7" s="55" customFormat="1" ht="21" customHeight="1" x14ac:dyDescent="0.25">
      <c r="A495" s="82" t="s">
        <v>144</v>
      </c>
      <c r="B495" s="83"/>
      <c r="C495" s="14"/>
      <c r="D495" s="15">
        <f t="shared" ref="D495:D502" si="318">SUM(G495+E495)</f>
        <v>45123.600000000006</v>
      </c>
      <c r="E495" s="15">
        <f>SUM(E554+E549+E542+E534+E526+E515+E504+E496)</f>
        <v>37605.100000000006</v>
      </c>
      <c r="F495" s="15">
        <f>SUM(F554+F549+F542+F534+F526+F515+F504+F496)</f>
        <v>23563.9</v>
      </c>
      <c r="G495" s="15">
        <f>SUM(G554+G549+G542+G534+G526+G515+G504+G496)</f>
        <v>7518.5</v>
      </c>
    </row>
    <row r="496" spans="1:7" s="55" customFormat="1" ht="15" customHeight="1" x14ac:dyDescent="0.25">
      <c r="A496" s="84" t="s">
        <v>145</v>
      </c>
      <c r="B496" s="84"/>
      <c r="C496" s="75" t="s">
        <v>17</v>
      </c>
      <c r="D496" s="16">
        <f t="shared" si="318"/>
        <v>9373.9000000000015</v>
      </c>
      <c r="E496" s="16">
        <f>SUM(E497:E503)</f>
        <v>7864.3000000000011</v>
      </c>
      <c r="F496" s="16">
        <f>SUM(F497:F503)</f>
        <v>5543.7000000000007</v>
      </c>
      <c r="G496" s="16">
        <f>SUM(G497:G503)</f>
        <v>1509.6</v>
      </c>
    </row>
    <row r="497" spans="1:7" s="55" customFormat="1" ht="12.75" customHeight="1" x14ac:dyDescent="0.25">
      <c r="A497" s="84"/>
      <c r="B497" s="72" t="s">
        <v>20</v>
      </c>
      <c r="C497" s="85"/>
      <c r="D497" s="17">
        <f t="shared" si="318"/>
        <v>44.7</v>
      </c>
      <c r="E497" s="17">
        <f>SUM(E18)</f>
        <v>35.6</v>
      </c>
      <c r="F497" s="17"/>
      <c r="G497" s="17">
        <f>SUM(G18)</f>
        <v>9.1</v>
      </c>
    </row>
    <row r="498" spans="1:7" s="55" customFormat="1" ht="12.75" customHeight="1" x14ac:dyDescent="0.25">
      <c r="A498" s="80"/>
      <c r="B498" s="20" t="s">
        <v>21</v>
      </c>
      <c r="C498" s="86"/>
      <c r="D498" s="17">
        <f t="shared" si="318"/>
        <v>3133.9</v>
      </c>
      <c r="E498" s="17">
        <f>SUM(E19+E184+E189+E198+E206+E216+E226+E237+E248+E259+E269+E277+E290+E300+E307+E323+E332+E340+E349+E358+E365+E479+E315)</f>
        <v>3133.9</v>
      </c>
      <c r="F498" s="17">
        <f>SUM(F19+F184+F189+F198+F206+F216+F226+F237+F248+F259+F269+F277+F290+F300+F307+F323+F332+F340+F349+F358+F365+F479+F315)</f>
        <v>1896.9</v>
      </c>
      <c r="G498" s="17"/>
    </row>
    <row r="499" spans="1:7" s="55" customFormat="1" ht="12.75" customHeight="1" x14ac:dyDescent="0.25">
      <c r="A499" s="80"/>
      <c r="B499" s="18" t="s">
        <v>22</v>
      </c>
      <c r="C499" s="86"/>
      <c r="D499" s="17">
        <f t="shared" si="318"/>
        <v>80.399999999999991</v>
      </c>
      <c r="E499" s="17">
        <f>SUM(E20+E185)</f>
        <v>68.3</v>
      </c>
      <c r="F499" s="17"/>
      <c r="G499" s="17">
        <f t="shared" ref="G499" si="319">SUM(G20+G185)</f>
        <v>12.1</v>
      </c>
    </row>
    <row r="500" spans="1:7" s="55" customFormat="1" ht="12.75" customHeight="1" x14ac:dyDescent="0.25">
      <c r="A500" s="80"/>
      <c r="B500" s="76" t="s">
        <v>159</v>
      </c>
      <c r="C500" s="86"/>
      <c r="D500" s="17">
        <f t="shared" si="318"/>
        <v>923.9</v>
      </c>
      <c r="E500" s="17"/>
      <c r="F500" s="17"/>
      <c r="G500" s="17">
        <f>SUM(G21)</f>
        <v>923.9</v>
      </c>
    </row>
    <row r="501" spans="1:7" s="55" customFormat="1" ht="12.75" customHeight="1" x14ac:dyDescent="0.25">
      <c r="A501" s="80"/>
      <c r="B501" s="76" t="s">
        <v>23</v>
      </c>
      <c r="C501" s="86"/>
      <c r="D501" s="17">
        <f t="shared" si="318"/>
        <v>112.2</v>
      </c>
      <c r="E501" s="17"/>
      <c r="F501" s="17"/>
      <c r="G501" s="17">
        <f>SUM(G22)</f>
        <v>112.2</v>
      </c>
    </row>
    <row r="502" spans="1:7" s="55" customFormat="1" ht="12.95" customHeight="1" x14ac:dyDescent="0.25">
      <c r="A502" s="80"/>
      <c r="B502" s="76" t="s">
        <v>16</v>
      </c>
      <c r="C502" s="86"/>
      <c r="D502" s="17">
        <f t="shared" si="318"/>
        <v>5046.3000000000011</v>
      </c>
      <c r="E502" s="17">
        <f>SUM(E15+E23+E74+E84+E94+E102+E112+E122+E130+E140+E148+E158+E166+E176+E186)</f>
        <v>4594.0000000000009</v>
      </c>
      <c r="F502" s="17">
        <f>SUM(F15+F23+F74+F84+F94+F102+F112+F122+F130+F140+F148+F158+F166+F176+F186)</f>
        <v>3646.8</v>
      </c>
      <c r="G502" s="17">
        <f>SUM(G15+G23+G74+G84+G94+G102+G112+G122+G130+G140+G148+G158+G166+G176+G186)</f>
        <v>452.29999999999995</v>
      </c>
    </row>
    <row r="503" spans="1:7" s="55" customFormat="1" ht="12.95" customHeight="1" x14ac:dyDescent="0.25">
      <c r="A503" s="88"/>
      <c r="B503" s="18" t="s">
        <v>24</v>
      </c>
      <c r="C503" s="87"/>
      <c r="D503" s="17">
        <f t="shared" ref="D503:D533" si="320">SUM(G503+E503)</f>
        <v>32.5</v>
      </c>
      <c r="E503" s="17">
        <f>SUM(E24)</f>
        <v>32.5</v>
      </c>
      <c r="F503" s="17"/>
      <c r="G503" s="17"/>
    </row>
    <row r="504" spans="1:7" s="55" customFormat="1" ht="15" customHeight="1" x14ac:dyDescent="0.25">
      <c r="A504" s="80" t="s">
        <v>146</v>
      </c>
      <c r="B504" s="80"/>
      <c r="C504" s="75" t="s">
        <v>25</v>
      </c>
      <c r="D504" s="16">
        <f>SUM(G504+E504)</f>
        <v>16338.5</v>
      </c>
      <c r="E504" s="16">
        <f>SUM(E505:E514)</f>
        <v>16166.1</v>
      </c>
      <c r="F504" s="16">
        <f>SUM(F505:F514)</f>
        <v>13397.600000000002</v>
      </c>
      <c r="G504" s="16">
        <f>SUM(G505:G514)</f>
        <v>172.4</v>
      </c>
    </row>
    <row r="505" spans="1:7" s="55" customFormat="1" ht="12.95" customHeight="1" x14ac:dyDescent="0.25">
      <c r="A505" s="90"/>
      <c r="B505" s="18" t="s">
        <v>20</v>
      </c>
      <c r="C505" s="84"/>
      <c r="D505" s="17">
        <f t="shared" si="320"/>
        <v>44.4</v>
      </c>
      <c r="E505" s="17">
        <f>SUM(E26)</f>
        <v>7.4</v>
      </c>
      <c r="F505" s="17">
        <f>SUM(F26)</f>
        <v>4.0999999999999996</v>
      </c>
      <c r="G505" s="17">
        <f>SUM(G26)</f>
        <v>37</v>
      </c>
    </row>
    <row r="506" spans="1:7" s="55" customFormat="1" ht="12.95" customHeight="1" x14ac:dyDescent="0.25">
      <c r="A506" s="91"/>
      <c r="B506" s="18" t="s">
        <v>147</v>
      </c>
      <c r="C506" s="80"/>
      <c r="D506" s="17">
        <f t="shared" si="320"/>
        <v>10.7</v>
      </c>
      <c r="E506" s="17">
        <f>SUM(E27+E384+E390+E413+E425+E432+E444+E451+E458+E465+E472)</f>
        <v>10.7</v>
      </c>
      <c r="F506" s="17">
        <f>SUM(F27+F384+F390+F413+F425+F432+F444+F451+F458+F465+F472)</f>
        <v>0.1</v>
      </c>
      <c r="G506" s="17"/>
    </row>
    <row r="507" spans="1:7" s="55" customFormat="1" ht="12.95" customHeight="1" x14ac:dyDescent="0.25">
      <c r="A507" s="91"/>
      <c r="B507" s="18" t="s">
        <v>27</v>
      </c>
      <c r="C507" s="80"/>
      <c r="D507" s="17">
        <f t="shared" si="320"/>
        <v>186.7</v>
      </c>
      <c r="E507" s="17">
        <f>SUM(E28+E241+E263+E281+E343+E352+E367+E287+E271)</f>
        <v>186.7</v>
      </c>
      <c r="F507" s="17">
        <f>SUM(F28+F241+F263+F281+F343+F352+F367+F287+F271)</f>
        <v>11</v>
      </c>
      <c r="G507" s="17"/>
    </row>
    <row r="508" spans="1:7" s="55" customFormat="1" ht="12.95" customHeight="1" x14ac:dyDescent="0.25">
      <c r="A508" s="91"/>
      <c r="B508" s="18" t="s">
        <v>73</v>
      </c>
      <c r="C508" s="80"/>
      <c r="D508" s="17">
        <f t="shared" si="320"/>
        <v>63.100000000000009</v>
      </c>
      <c r="E508" s="17">
        <f>SUM(E209+E262+E240+E326+E351+E219+E280+E293+E334+E342)</f>
        <v>63.100000000000009</v>
      </c>
      <c r="F508" s="17">
        <f>SUM(F209+F262+F240+F326+F351+F219+F280+F293+F334+F342)</f>
        <v>62.1</v>
      </c>
      <c r="G508" s="17"/>
    </row>
    <row r="509" spans="1:7" s="55" customFormat="1" ht="12.95" customHeight="1" x14ac:dyDescent="0.25">
      <c r="A509" s="91"/>
      <c r="B509" s="18" t="s">
        <v>28</v>
      </c>
      <c r="C509" s="80"/>
      <c r="D509" s="17">
        <f t="shared" si="320"/>
        <v>8075.7999999999993</v>
      </c>
      <c r="E509" s="17">
        <f>SUM(E29+E192+E201+E210+E220+E229+E242+E251+E264+E272+E283+E295+E303+E310+E318+E327+E335+E344+E353+E360+E369+E380+E385)</f>
        <v>8073.2999999999993</v>
      </c>
      <c r="F509" s="17">
        <f>SUM(F29+F192+F201+F210+F220+F229+F242+F251+F264+F272+F283+F295+F303+F310+F318+F327+F335+F344+F353+F360+F369+F380+F385)</f>
        <v>7828.2</v>
      </c>
      <c r="G509" s="17">
        <f>SUM(G29+G192+G201+G210+G220+G229+G242+G251+G264+G272+G283+G295+G303+G310+G318+G327+G335+G344+G353+G360+G369+G380+G385)</f>
        <v>2.5</v>
      </c>
    </row>
    <row r="510" spans="1:7" s="55" customFormat="1" ht="12.95" customHeight="1" x14ac:dyDescent="0.25">
      <c r="A510" s="91"/>
      <c r="B510" s="18" t="s">
        <v>22</v>
      </c>
      <c r="C510" s="80"/>
      <c r="D510" s="17">
        <f t="shared" si="320"/>
        <v>13.499999999999998</v>
      </c>
      <c r="E510" s="17">
        <f>SUM(E193+E211+E221+E230+E243+E252+E282+E294+E368)</f>
        <v>13.499999999999998</v>
      </c>
      <c r="F510" s="17">
        <f>SUM(F193+F211+F221+F230+F243+F252+F282+F294+F368)</f>
        <v>11.2</v>
      </c>
      <c r="G510" s="17"/>
    </row>
    <row r="511" spans="1:7" s="55" customFormat="1" ht="12.95" customHeight="1" x14ac:dyDescent="0.25">
      <c r="A511" s="91"/>
      <c r="B511" s="18" t="s">
        <v>68</v>
      </c>
      <c r="C511" s="80"/>
      <c r="D511" s="17">
        <f t="shared" si="320"/>
        <v>126.60000000000002</v>
      </c>
      <c r="E511" s="17">
        <f t="shared" ref="E511" si="321">SUM(E191+E200+E208+E218+E228+E239+E250+E261+E279+E292+E302+E309+E317+E325)</f>
        <v>104.90000000000002</v>
      </c>
      <c r="F511" s="17">
        <f>SUM(F191+F200+F208+F218+F228+F239+F250+F261+F279+F292+F302+F309+F317+F325)</f>
        <v>42.699999999999996</v>
      </c>
      <c r="G511" s="17">
        <f>SUM(G191+G200+G208+G218+G228+G239+G250+G261+G279+G292+G302+G309+G317+G325)</f>
        <v>21.7</v>
      </c>
    </row>
    <row r="512" spans="1:7" s="55" customFormat="1" ht="12.95" customHeight="1" x14ac:dyDescent="0.25">
      <c r="A512" s="91"/>
      <c r="B512" s="18" t="s">
        <v>29</v>
      </c>
      <c r="C512" s="80"/>
      <c r="D512" s="17">
        <f t="shared" si="320"/>
        <v>3.3</v>
      </c>
      <c r="E512" s="17"/>
      <c r="F512" s="17"/>
      <c r="G512" s="17">
        <f>SUM(G30)</f>
        <v>3.3</v>
      </c>
    </row>
    <row r="513" spans="1:7" s="55" customFormat="1" ht="12.95" customHeight="1" x14ac:dyDescent="0.25">
      <c r="A513" s="91"/>
      <c r="B513" s="18" t="s">
        <v>16</v>
      </c>
      <c r="C513" s="80"/>
      <c r="D513" s="17">
        <f t="shared" si="320"/>
        <v>7487.4000000000005</v>
      </c>
      <c r="E513" s="17">
        <f>SUM(E31+E194+E202+E212+E222+E231+E244+E253+E265+E273+E284+E296+E304+E311+E319+E328+E336+E345+E354+E361+E370+E374+E381+E386)</f>
        <v>7385.4000000000005</v>
      </c>
      <c r="F513" s="17">
        <f>SUM(F31+F194+F202+F212+F222+F231+F244+F253+F265+F273+F284+F296+F304+F311+F319+F328+F336+F345+F354+F361+F370+F374+F381+F386)</f>
        <v>5438.2000000000016</v>
      </c>
      <c r="G513" s="17">
        <f>SUM(G31+G194+G202+G212+G222+G231+G244+G253+G265+G273+G284+G296+G304+G311+G319+G328+G336+G345+G354+G361+G370+G374+G381+G386)</f>
        <v>101.99999999999999</v>
      </c>
    </row>
    <row r="514" spans="1:7" s="55" customFormat="1" ht="12.95" customHeight="1" x14ac:dyDescent="0.25">
      <c r="A514" s="92"/>
      <c r="B514" s="18" t="s">
        <v>24</v>
      </c>
      <c r="C514" s="88"/>
      <c r="D514" s="17">
        <f t="shared" si="320"/>
        <v>327</v>
      </c>
      <c r="E514" s="17">
        <f t="shared" ref="E514" si="322">SUM(E195+E203+E213+E223+E232+E245+E254+E266+E274+E285+E297+E312+E320+E329+E337+E346+E355+E362+E371+E375+E387)</f>
        <v>321.10000000000002</v>
      </c>
      <c r="F514" s="17"/>
      <c r="G514" s="17">
        <f>SUM(G195+G203+G213+G223+G232+G245+G254+G266+G274+G285+G297+G312+G320+G329+G337+G346+G355+G362+G371+G375+G387)</f>
        <v>5.9</v>
      </c>
    </row>
    <row r="515" spans="1:7" s="55" customFormat="1" ht="15" customHeight="1" x14ac:dyDescent="0.25">
      <c r="A515" s="80" t="s">
        <v>148</v>
      </c>
      <c r="B515" s="80"/>
      <c r="C515" s="75" t="s">
        <v>30</v>
      </c>
      <c r="D515" s="16">
        <f>SUM(G515+E515)</f>
        <v>4561.8999999999996</v>
      </c>
      <c r="E515" s="16">
        <f>SUM(E516:E525)</f>
        <v>3486.7</v>
      </c>
      <c r="F515" s="16">
        <f t="shared" ref="F515:G515" si="323">SUM(F516:F525)</f>
        <v>2420.3999999999996</v>
      </c>
      <c r="G515" s="16">
        <f t="shared" si="323"/>
        <v>1075.2</v>
      </c>
    </row>
    <row r="516" spans="1:7" s="55" customFormat="1" ht="12.75" customHeight="1" x14ac:dyDescent="0.25">
      <c r="A516" s="84"/>
      <c r="B516" s="72" t="s">
        <v>20</v>
      </c>
      <c r="C516" s="85"/>
      <c r="D516" s="17">
        <f t="shared" si="320"/>
        <v>136.19999999999999</v>
      </c>
      <c r="E516" s="17">
        <f>SUM(E33)</f>
        <v>37.5</v>
      </c>
      <c r="F516" s="17">
        <f>SUM(F33)</f>
        <v>11.4</v>
      </c>
      <c r="G516" s="17">
        <f>SUM(G33)</f>
        <v>98.7</v>
      </c>
    </row>
    <row r="517" spans="1:7" s="55" customFormat="1" ht="12.75" customHeight="1" x14ac:dyDescent="0.25">
      <c r="A517" s="80"/>
      <c r="B517" s="18" t="s">
        <v>29</v>
      </c>
      <c r="C517" s="86"/>
      <c r="D517" s="17">
        <f t="shared" si="320"/>
        <v>6.5</v>
      </c>
      <c r="E517" s="17"/>
      <c r="F517" s="17"/>
      <c r="G517" s="17">
        <f>SUM(G34)</f>
        <v>6.5</v>
      </c>
    </row>
    <row r="518" spans="1:7" s="55" customFormat="1" ht="12.75" customHeight="1" x14ac:dyDescent="0.25">
      <c r="A518" s="80"/>
      <c r="B518" s="18" t="s">
        <v>27</v>
      </c>
      <c r="C518" s="86"/>
      <c r="D518" s="17">
        <f t="shared" si="320"/>
        <v>66.900000000000006</v>
      </c>
      <c r="E518" s="17">
        <f t="shared" ref="E518:F518" si="324">SUM(E392+E37)</f>
        <v>25.7</v>
      </c>
      <c r="F518" s="17">
        <f t="shared" si="324"/>
        <v>0.5</v>
      </c>
      <c r="G518" s="17">
        <f>SUM(G392+G37)</f>
        <v>41.2</v>
      </c>
    </row>
    <row r="519" spans="1:7" s="55" customFormat="1" ht="12.95" customHeight="1" x14ac:dyDescent="0.25">
      <c r="A519" s="80"/>
      <c r="B519" s="18" t="s">
        <v>73</v>
      </c>
      <c r="C519" s="86"/>
      <c r="D519" s="17">
        <f t="shared" si="320"/>
        <v>32.999999999999993</v>
      </c>
      <c r="E519" s="17">
        <f>SUM(E393+E399+E408+E415+E420+E427+E434+E439+E446+E453+E460+E467+E474)</f>
        <v>32.999999999999993</v>
      </c>
      <c r="F519" s="17">
        <f>SUM(F393+F399+F408+F415+F420+F427+F434+F439+F446+F453+F460+F467+F474)</f>
        <v>32.999999999999993</v>
      </c>
      <c r="G519" s="17"/>
    </row>
    <row r="520" spans="1:7" s="55" customFormat="1" ht="12.95" customHeight="1" x14ac:dyDescent="0.25">
      <c r="A520" s="80"/>
      <c r="B520" s="18" t="s">
        <v>39</v>
      </c>
      <c r="C520" s="86"/>
      <c r="D520" s="17">
        <f t="shared" si="320"/>
        <v>271</v>
      </c>
      <c r="E520" s="17"/>
      <c r="F520" s="17"/>
      <c r="G520" s="17">
        <f>SUM(G35)</f>
        <v>271</v>
      </c>
    </row>
    <row r="521" spans="1:7" s="55" customFormat="1" ht="12.95" customHeight="1" x14ac:dyDescent="0.25">
      <c r="A521" s="80"/>
      <c r="B521" s="57" t="s">
        <v>167</v>
      </c>
      <c r="C521" s="86"/>
      <c r="D521" s="17">
        <f t="shared" si="320"/>
        <v>6.5</v>
      </c>
      <c r="E521" s="17"/>
      <c r="F521" s="17"/>
      <c r="G521" s="17">
        <f>SUM(G36)</f>
        <v>6.5</v>
      </c>
    </row>
    <row r="522" spans="1:7" s="55" customFormat="1" ht="12.95" customHeight="1" x14ac:dyDescent="0.25">
      <c r="A522" s="93"/>
      <c r="B522" s="77" t="s">
        <v>22</v>
      </c>
      <c r="C522" s="89"/>
      <c r="D522" s="17">
        <f t="shared" si="320"/>
        <v>0.4</v>
      </c>
      <c r="E522" s="17">
        <f>SUM(E394)</f>
        <v>0.4</v>
      </c>
      <c r="F522" s="17"/>
      <c r="G522" s="17"/>
    </row>
    <row r="523" spans="1:7" s="55" customFormat="1" ht="12.95" customHeight="1" x14ac:dyDescent="0.25">
      <c r="A523" s="80"/>
      <c r="B523" s="78" t="s">
        <v>23</v>
      </c>
      <c r="C523" s="86"/>
      <c r="D523" s="17">
        <f>SUM(G523+E523)</f>
        <v>348</v>
      </c>
      <c r="E523" s="17"/>
      <c r="F523" s="17"/>
      <c r="G523" s="17">
        <f>SUM(G38)</f>
        <v>348</v>
      </c>
    </row>
    <row r="524" spans="1:7" s="55" customFormat="1" ht="12.95" customHeight="1" x14ac:dyDescent="0.25">
      <c r="A524" s="80"/>
      <c r="B524" s="18" t="s">
        <v>16</v>
      </c>
      <c r="C524" s="86"/>
      <c r="D524" s="17">
        <f t="shared" si="320"/>
        <v>3666.2000000000003</v>
      </c>
      <c r="E524" s="17">
        <f>SUM(E39+E377+E395+E400+E409+E416+E421+E428+E435+E440+E447+E454+E461+E468+E475+E76+E114+E132+E168+E86)</f>
        <v>3367.4</v>
      </c>
      <c r="F524" s="17">
        <f>SUM(F39+F377+F395+F400+F409+F416+F421+F428+F435+F440+F447+F454+F461+F468+F475+F76+F114+F132+F168+F86)</f>
        <v>2375.4999999999995</v>
      </c>
      <c r="G524" s="17">
        <f>SUM(G39+G377+G395+G400+G409+G416+G421+G428+G435+G440+G447+G454+G461+G468+G475+G76+G114+G132+G168+G86+G104)</f>
        <v>298.8</v>
      </c>
    </row>
    <row r="525" spans="1:7" s="55" customFormat="1" ht="12.95" customHeight="1" x14ac:dyDescent="0.25">
      <c r="A525" s="88"/>
      <c r="B525" s="18" t="s">
        <v>24</v>
      </c>
      <c r="C525" s="87"/>
      <c r="D525" s="17">
        <f t="shared" si="320"/>
        <v>27.200000000000003</v>
      </c>
      <c r="E525" s="17">
        <f>SUM(E396+E401+E410+E417+E422+E429+E436+E441+E448+E455+E462+E469+E476)</f>
        <v>22.700000000000003</v>
      </c>
      <c r="F525" s="17"/>
      <c r="G525" s="17">
        <f>SUM(G396+G401+G410+G417+G422+G429+G436+G441+G448+G455+G462+G469+G476)</f>
        <v>4.5</v>
      </c>
    </row>
    <row r="526" spans="1:7" s="55" customFormat="1" ht="15" customHeight="1" x14ac:dyDescent="0.25">
      <c r="A526" s="80" t="s">
        <v>149</v>
      </c>
      <c r="B526" s="80"/>
      <c r="C526" s="75" t="s">
        <v>31</v>
      </c>
      <c r="D526" s="16">
        <f>SUM(G526+E526)</f>
        <v>4770.5</v>
      </c>
      <c r="E526" s="16">
        <f>SUM(E527:E533)</f>
        <v>1758.4</v>
      </c>
      <c r="F526" s="16">
        <f>SUM(F527:F533)</f>
        <v>130.6</v>
      </c>
      <c r="G526" s="16">
        <f>SUM(G527:G533)</f>
        <v>3012.1000000000004</v>
      </c>
    </row>
    <row r="527" spans="1:7" s="55" customFormat="1" ht="12.75" customHeight="1" x14ac:dyDescent="0.25">
      <c r="A527" s="84"/>
      <c r="B527" s="72" t="s">
        <v>20</v>
      </c>
      <c r="C527" s="85"/>
      <c r="D527" s="17">
        <f t="shared" si="320"/>
        <v>366.8</v>
      </c>
      <c r="E527" s="16"/>
      <c r="F527" s="16"/>
      <c r="G527" s="17">
        <f>SUM(G41)</f>
        <v>366.8</v>
      </c>
    </row>
    <row r="528" spans="1:7" s="55" customFormat="1" ht="12.75" customHeight="1" x14ac:dyDescent="0.25">
      <c r="A528" s="80"/>
      <c r="B528" s="20" t="s">
        <v>21</v>
      </c>
      <c r="C528" s="86"/>
      <c r="D528" s="17">
        <f t="shared" si="320"/>
        <v>29.1</v>
      </c>
      <c r="E528" s="17">
        <f>SUM(E43)</f>
        <v>29.1</v>
      </c>
      <c r="F528" s="17">
        <f>SUM(F43)</f>
        <v>22.3</v>
      </c>
      <c r="G528" s="17"/>
    </row>
    <row r="529" spans="1:7" s="55" customFormat="1" ht="12.75" customHeight="1" x14ac:dyDescent="0.25">
      <c r="A529" s="80"/>
      <c r="B529" s="18" t="s">
        <v>32</v>
      </c>
      <c r="C529" s="86"/>
      <c r="D529" s="17">
        <f t="shared" si="320"/>
        <v>2469.3000000000002</v>
      </c>
      <c r="E529" s="17">
        <f>SUM(E42)</f>
        <v>1035</v>
      </c>
      <c r="F529" s="17"/>
      <c r="G529" s="17">
        <f>SUM(G42)</f>
        <v>1434.3</v>
      </c>
    </row>
    <row r="530" spans="1:7" s="55" customFormat="1" ht="12.75" customHeight="1" x14ac:dyDescent="0.25">
      <c r="A530" s="80"/>
      <c r="B530" s="18" t="s">
        <v>27</v>
      </c>
      <c r="C530" s="86"/>
      <c r="D530" s="17">
        <f t="shared" si="320"/>
        <v>0.4</v>
      </c>
      <c r="E530" s="17"/>
      <c r="F530" s="17"/>
      <c r="G530" s="17">
        <f>SUM(G44)</f>
        <v>0.4</v>
      </c>
    </row>
    <row r="531" spans="1:7" s="55" customFormat="1" ht="12.95" customHeight="1" x14ac:dyDescent="0.25">
      <c r="A531" s="80"/>
      <c r="B531" s="18" t="s">
        <v>29</v>
      </c>
      <c r="C531" s="86"/>
      <c r="D531" s="17">
        <f t="shared" si="320"/>
        <v>54.3</v>
      </c>
      <c r="E531" s="17"/>
      <c r="F531" s="17"/>
      <c r="G531" s="17">
        <f>SUM(G45)</f>
        <v>54.3</v>
      </c>
    </row>
    <row r="532" spans="1:7" s="55" customFormat="1" ht="12.95" customHeight="1" x14ac:dyDescent="0.25">
      <c r="A532" s="80"/>
      <c r="B532" s="78" t="s">
        <v>16</v>
      </c>
      <c r="C532" s="86"/>
      <c r="D532" s="17">
        <f t="shared" si="320"/>
        <v>1820.7000000000003</v>
      </c>
      <c r="E532" s="17">
        <f t="shared" ref="E532:F532" si="325">SUM(E46+E78+E88+E96+E106+E116+E124+E134+E142+E150+E160+E170+E178+E234+E256+E287)</f>
        <v>664.40000000000009</v>
      </c>
      <c r="F532" s="17">
        <f t="shared" si="325"/>
        <v>108.3</v>
      </c>
      <c r="G532" s="17">
        <f>SUM(G46+G78+G88+G96+G106+G116+G124+G134+G142+G150+G160+G170+G178+G234+G256+G287)</f>
        <v>1156.3000000000002</v>
      </c>
    </row>
    <row r="533" spans="1:7" s="55" customFormat="1" ht="12.95" customHeight="1" x14ac:dyDescent="0.25">
      <c r="A533" s="88"/>
      <c r="B533" s="18" t="s">
        <v>24</v>
      </c>
      <c r="C533" s="87"/>
      <c r="D533" s="17">
        <f t="shared" si="320"/>
        <v>29.9</v>
      </c>
      <c r="E533" s="17">
        <f>SUM(E79+E89+E97+E107+E117+E125+E135+E143+E151+E161+E171+E179)</f>
        <v>29.9</v>
      </c>
      <c r="F533" s="17"/>
      <c r="G533" s="17"/>
    </row>
    <row r="534" spans="1:7" s="55" customFormat="1" ht="15" customHeight="1" x14ac:dyDescent="0.25">
      <c r="A534" s="80" t="s">
        <v>150</v>
      </c>
      <c r="B534" s="80"/>
      <c r="C534" s="75" t="s">
        <v>33</v>
      </c>
      <c r="D534" s="16">
        <f>SUM(G534+E534)</f>
        <v>6133.6</v>
      </c>
      <c r="E534" s="16">
        <f>SUM(E535:E541)</f>
        <v>6071</v>
      </c>
      <c r="F534" s="16">
        <f>SUM(F535:F541)</f>
        <v>1763.5</v>
      </c>
      <c r="G534" s="16">
        <f>SUM(G535:G541)</f>
        <v>62.6</v>
      </c>
    </row>
    <row r="535" spans="1:7" s="55" customFormat="1" ht="12.95" customHeight="1" x14ac:dyDescent="0.25">
      <c r="A535" s="90"/>
      <c r="B535" s="18" t="s">
        <v>20</v>
      </c>
      <c r="C535" s="84"/>
      <c r="D535" s="17">
        <f t="shared" ref="D535:D559" si="326">SUM(G535+E535)</f>
        <v>382.4</v>
      </c>
      <c r="E535" s="17">
        <f>SUM(E481+E48)</f>
        <v>335.9</v>
      </c>
      <c r="F535" s="17">
        <f>SUM(F481+F48)</f>
        <v>300.60000000000002</v>
      </c>
      <c r="G535" s="17">
        <f>SUM(G481+G48)</f>
        <v>46.5</v>
      </c>
    </row>
    <row r="536" spans="1:7" s="55" customFormat="1" ht="12.95" customHeight="1" x14ac:dyDescent="0.25">
      <c r="A536" s="91"/>
      <c r="B536" s="18" t="s">
        <v>27</v>
      </c>
      <c r="C536" s="80"/>
      <c r="D536" s="74">
        <f t="shared" si="326"/>
        <v>85</v>
      </c>
      <c r="E536" s="74">
        <f>SUM(E482+E49)</f>
        <v>85</v>
      </c>
      <c r="F536" s="74">
        <f>SUM(F482+F49)</f>
        <v>38.9</v>
      </c>
      <c r="G536" s="74"/>
    </row>
    <row r="537" spans="1:7" s="55" customFormat="1" ht="12.95" customHeight="1" x14ac:dyDescent="0.25">
      <c r="A537" s="91"/>
      <c r="B537" s="20" t="s">
        <v>21</v>
      </c>
      <c r="C537" s="80"/>
      <c r="D537" s="17">
        <f t="shared" si="326"/>
        <v>168.39999999999998</v>
      </c>
      <c r="E537" s="17">
        <f>SUM(E483+E50)</f>
        <v>168.39999999999998</v>
      </c>
      <c r="F537" s="17">
        <f>SUM(F483+F50)</f>
        <v>161.30000000000001</v>
      </c>
      <c r="G537" s="17"/>
    </row>
    <row r="538" spans="1:7" s="55" customFormat="1" ht="12.95" customHeight="1" x14ac:dyDescent="0.25">
      <c r="A538" s="91"/>
      <c r="B538" s="18" t="s">
        <v>22</v>
      </c>
      <c r="C538" s="80"/>
      <c r="D538" s="17">
        <f t="shared" si="326"/>
        <v>115.7</v>
      </c>
      <c r="E538" s="17">
        <f>SUM(E484+E51)</f>
        <v>115.7</v>
      </c>
      <c r="F538" s="17"/>
      <c r="G538" s="17"/>
    </row>
    <row r="539" spans="1:7" s="55" customFormat="1" ht="12.95" customHeight="1" x14ac:dyDescent="0.25">
      <c r="A539" s="91"/>
      <c r="B539" s="18" t="s">
        <v>16</v>
      </c>
      <c r="C539" s="80"/>
      <c r="D539" s="17">
        <f>SUM(D52+D81+D91+D99+D109+D119+D127+D137+D145+D153+D163+D173+D181+D485)</f>
        <v>1633.1999999999998</v>
      </c>
      <c r="E539" s="17">
        <f>SUM(E52+E81+E91+E99+E109+E119+E127+E137+E145+E153+E163+E173+E181+E485)</f>
        <v>1618.1999999999998</v>
      </c>
      <c r="F539" s="17">
        <f>SUM(F52+F81+F91+F99+F109+F119+F127+F137+F145+F153+F163+F173+F181+F485)</f>
        <v>230.2</v>
      </c>
      <c r="G539" s="17">
        <f>SUM(G52+G81+G91+G99+G109+G119+G127+G137+G145+G153+G163+G173+G181+G485)</f>
        <v>15</v>
      </c>
    </row>
    <row r="540" spans="1:7" s="55" customFormat="1" ht="12.75" customHeight="1" x14ac:dyDescent="0.25">
      <c r="A540" s="91"/>
      <c r="B540" s="79" t="s">
        <v>34</v>
      </c>
      <c r="C540" s="80"/>
      <c r="D540" s="17">
        <f t="shared" si="326"/>
        <v>3520.7999999999997</v>
      </c>
      <c r="E540" s="21">
        <f>SUM(E486+E53)</f>
        <v>3519.7</v>
      </c>
      <c r="F540" s="21">
        <f>SUM(F486+F53)</f>
        <v>989.4</v>
      </c>
      <c r="G540" s="21">
        <f>SUM(G486+G53)</f>
        <v>1.1000000000000001</v>
      </c>
    </row>
    <row r="541" spans="1:7" s="55" customFormat="1" ht="12.95" customHeight="1" x14ac:dyDescent="0.25">
      <c r="A541" s="92"/>
      <c r="B541" s="18" t="s">
        <v>24</v>
      </c>
      <c r="C541" s="88"/>
      <c r="D541" s="17">
        <f t="shared" si="326"/>
        <v>228.1</v>
      </c>
      <c r="E541" s="21">
        <f>SUM(E487)</f>
        <v>228.1</v>
      </c>
      <c r="F541" s="21">
        <f>SUM(F487)</f>
        <v>43.1</v>
      </c>
      <c r="G541" s="21"/>
    </row>
    <row r="542" spans="1:7" s="55" customFormat="1" ht="15" customHeight="1" x14ac:dyDescent="0.25">
      <c r="A542" s="80" t="s">
        <v>151</v>
      </c>
      <c r="B542" s="80"/>
      <c r="C542" s="75" t="s">
        <v>35</v>
      </c>
      <c r="D542" s="16">
        <f t="shared" si="326"/>
        <v>735.5</v>
      </c>
      <c r="E542" s="16">
        <f>SUM(E543:E548)</f>
        <v>735.5</v>
      </c>
      <c r="F542" s="16">
        <f>SUM(F543:F548)</f>
        <v>306.50000000000006</v>
      </c>
      <c r="G542" s="16">
        <f>SUM(G543:G548)</f>
        <v>0</v>
      </c>
    </row>
    <row r="543" spans="1:7" s="55" customFormat="1" ht="12.95" customHeight="1" x14ac:dyDescent="0.25">
      <c r="A543" s="90"/>
      <c r="B543" s="72" t="s">
        <v>20</v>
      </c>
      <c r="C543" s="84"/>
      <c r="D543" s="17">
        <f t="shared" si="326"/>
        <v>1.9</v>
      </c>
      <c r="E543" s="17">
        <f>SUM(E55+E490)</f>
        <v>1.9</v>
      </c>
      <c r="F543" s="17">
        <f>SUM(F55+F490)</f>
        <v>1</v>
      </c>
      <c r="G543" s="17"/>
    </row>
    <row r="544" spans="1:7" s="55" customFormat="1" ht="12.95" customHeight="1" x14ac:dyDescent="0.25">
      <c r="A544" s="91"/>
      <c r="B544" s="20" t="s">
        <v>21</v>
      </c>
      <c r="C544" s="80"/>
      <c r="D544" s="17">
        <f t="shared" si="326"/>
        <v>384.79999999999995</v>
      </c>
      <c r="E544" s="17">
        <f>SUM(E491+E56)</f>
        <v>384.79999999999995</v>
      </c>
      <c r="F544" s="17">
        <f>SUM(F491+F56)</f>
        <v>303.40000000000003</v>
      </c>
      <c r="G544" s="17"/>
    </row>
    <row r="545" spans="1:7" s="55" customFormat="1" ht="12.95" customHeight="1" x14ac:dyDescent="0.25">
      <c r="A545" s="91"/>
      <c r="B545" s="18" t="s">
        <v>22</v>
      </c>
      <c r="C545" s="80"/>
      <c r="D545" s="17">
        <f t="shared" si="326"/>
        <v>273.3</v>
      </c>
      <c r="E545" s="17">
        <f>SUM(E492+E57)</f>
        <v>273.3</v>
      </c>
      <c r="F545" s="17">
        <f>SUM(F492+F57)</f>
        <v>2.1</v>
      </c>
      <c r="G545" s="17"/>
    </row>
    <row r="546" spans="1:7" s="55" customFormat="1" ht="12.95" customHeight="1" x14ac:dyDescent="0.25">
      <c r="A546" s="91"/>
      <c r="B546" s="18" t="s">
        <v>29</v>
      </c>
      <c r="C546" s="80"/>
      <c r="D546" s="17">
        <f t="shared" si="326"/>
        <v>0.4</v>
      </c>
      <c r="E546" s="17">
        <f>SUM(E493+E58)</f>
        <v>0.4</v>
      </c>
      <c r="F546" s="17"/>
      <c r="G546" s="17"/>
    </row>
    <row r="547" spans="1:7" s="55" customFormat="1" ht="12.95" customHeight="1" x14ac:dyDescent="0.25">
      <c r="A547" s="91"/>
      <c r="B547" s="18" t="s">
        <v>16</v>
      </c>
      <c r="C547" s="80"/>
      <c r="D547" s="17">
        <f t="shared" si="326"/>
        <v>49.1</v>
      </c>
      <c r="E547" s="17">
        <f>SUM(E494+E59)</f>
        <v>49.1</v>
      </c>
      <c r="F547" s="17"/>
      <c r="G547" s="17"/>
    </row>
    <row r="548" spans="1:7" s="55" customFormat="1" ht="12.95" customHeight="1" x14ac:dyDescent="0.25">
      <c r="A548" s="92"/>
      <c r="B548" s="18" t="s">
        <v>36</v>
      </c>
      <c r="C548" s="88"/>
      <c r="D548" s="17">
        <f t="shared" si="326"/>
        <v>26</v>
      </c>
      <c r="E548" s="21">
        <f>SUM(E60)</f>
        <v>26</v>
      </c>
      <c r="F548" s="21"/>
      <c r="G548" s="21"/>
    </row>
    <row r="549" spans="1:7" s="55" customFormat="1" ht="15" customHeight="1" x14ac:dyDescent="0.25">
      <c r="A549" s="80" t="s">
        <v>152</v>
      </c>
      <c r="B549" s="80"/>
      <c r="C549" s="75" t="s">
        <v>37</v>
      </c>
      <c r="D549" s="16">
        <f t="shared" si="326"/>
        <v>1096</v>
      </c>
      <c r="E549" s="16">
        <f t="shared" ref="E549:F549" si="327">SUM(E550:E553)</f>
        <v>1010.3</v>
      </c>
      <c r="F549" s="16">
        <f t="shared" si="327"/>
        <v>1.3</v>
      </c>
      <c r="G549" s="16">
        <f>SUM(G550:G553)</f>
        <v>85.7</v>
      </c>
    </row>
    <row r="550" spans="1:7" s="55" customFormat="1" ht="12.6" customHeight="1" x14ac:dyDescent="0.25">
      <c r="A550" s="90"/>
      <c r="B550" s="18" t="s">
        <v>20</v>
      </c>
      <c r="C550" s="85"/>
      <c r="D550" s="17">
        <f t="shared" si="326"/>
        <v>120</v>
      </c>
      <c r="E550" s="19">
        <f>SUM(E62)</f>
        <v>111.5</v>
      </c>
      <c r="F550" s="19">
        <f>SUM(F62)</f>
        <v>1.3</v>
      </c>
      <c r="G550" s="19">
        <f>SUM(G62)</f>
        <v>8.5</v>
      </c>
    </row>
    <row r="551" spans="1:7" s="55" customFormat="1" ht="12.6" customHeight="1" x14ac:dyDescent="0.25">
      <c r="A551" s="91"/>
      <c r="B551" s="57" t="s">
        <v>167</v>
      </c>
      <c r="C551" s="86"/>
      <c r="D551" s="17">
        <f t="shared" si="326"/>
        <v>8.6</v>
      </c>
      <c r="E551" s="19"/>
      <c r="F551" s="19"/>
      <c r="G551" s="17">
        <f>SUM(G63)</f>
        <v>8.6</v>
      </c>
    </row>
    <row r="552" spans="1:7" s="55" customFormat="1" ht="12.95" customHeight="1" x14ac:dyDescent="0.25">
      <c r="A552" s="91"/>
      <c r="B552" s="18" t="s">
        <v>16</v>
      </c>
      <c r="C552" s="86"/>
      <c r="D552" s="17">
        <f t="shared" si="326"/>
        <v>813.4</v>
      </c>
      <c r="E552" s="17">
        <f t="shared" ref="E552" si="328">SUM(E64+E155)</f>
        <v>809.8</v>
      </c>
      <c r="F552" s="17"/>
      <c r="G552" s="17">
        <f>SUM(G64+G155)</f>
        <v>3.6</v>
      </c>
    </row>
    <row r="553" spans="1:7" s="55" customFormat="1" ht="12.95" customHeight="1" x14ac:dyDescent="0.25">
      <c r="A553" s="92"/>
      <c r="B553" s="18" t="s">
        <v>36</v>
      </c>
      <c r="C553" s="87"/>
      <c r="D553" s="17">
        <f t="shared" si="326"/>
        <v>154</v>
      </c>
      <c r="E553" s="21">
        <f>SUM(E65)</f>
        <v>89</v>
      </c>
      <c r="F553" s="21"/>
      <c r="G553" s="21">
        <f>SUM(G65)</f>
        <v>65</v>
      </c>
    </row>
    <row r="554" spans="1:7" s="55" customFormat="1" ht="15" customHeight="1" x14ac:dyDescent="0.25">
      <c r="A554" s="80" t="s">
        <v>153</v>
      </c>
      <c r="B554" s="80"/>
      <c r="C554" s="75" t="s">
        <v>38</v>
      </c>
      <c r="D554" s="16">
        <f t="shared" si="326"/>
        <v>2113.6999999999998</v>
      </c>
      <c r="E554" s="16">
        <f>SUM(E555:E559)</f>
        <v>512.79999999999995</v>
      </c>
      <c r="F554" s="16">
        <f>SUM(F555:F559)</f>
        <v>0.3</v>
      </c>
      <c r="G554" s="16">
        <f>SUM(G555:G559)</f>
        <v>1600.9</v>
      </c>
    </row>
    <row r="555" spans="1:7" s="55" customFormat="1" ht="12.95" customHeight="1" x14ac:dyDescent="0.25">
      <c r="A555" s="90"/>
      <c r="B555" s="18" t="s">
        <v>20</v>
      </c>
      <c r="C555" s="84"/>
      <c r="D555" s="17">
        <f t="shared" si="326"/>
        <v>324.3</v>
      </c>
      <c r="E555" s="17">
        <f>SUM(E67+E403)</f>
        <v>0.3</v>
      </c>
      <c r="F555" s="17">
        <f>SUM(F67+F403)</f>
        <v>0.3</v>
      </c>
      <c r="G555" s="17">
        <f>SUM(G67+G403)</f>
        <v>324</v>
      </c>
    </row>
    <row r="556" spans="1:7" s="55" customFormat="1" ht="12.95" customHeight="1" x14ac:dyDescent="0.25">
      <c r="A556" s="91"/>
      <c r="B556" s="20" t="s">
        <v>21</v>
      </c>
      <c r="C556" s="80"/>
      <c r="D556" s="17">
        <f t="shared" si="326"/>
        <v>453</v>
      </c>
      <c r="E556" s="17">
        <f>SUM(E68)</f>
        <v>453</v>
      </c>
      <c r="F556" s="17"/>
      <c r="G556" s="17"/>
    </row>
    <row r="557" spans="1:7" s="55" customFormat="1" ht="12.95" customHeight="1" x14ac:dyDescent="0.25">
      <c r="A557" s="91"/>
      <c r="B557" s="18" t="s">
        <v>39</v>
      </c>
      <c r="C557" s="80"/>
      <c r="D557" s="17">
        <f t="shared" si="326"/>
        <v>920</v>
      </c>
      <c r="E557" s="17"/>
      <c r="F557" s="17"/>
      <c r="G557" s="17">
        <f>SUM(G69)</f>
        <v>920</v>
      </c>
    </row>
    <row r="558" spans="1:7" s="55" customFormat="1" ht="12.95" customHeight="1" x14ac:dyDescent="0.25">
      <c r="A558" s="91"/>
      <c r="B558" s="18" t="s">
        <v>29</v>
      </c>
      <c r="C558" s="80"/>
      <c r="D558" s="17">
        <f t="shared" si="326"/>
        <v>55.5</v>
      </c>
      <c r="E558" s="17"/>
      <c r="F558" s="17"/>
      <c r="G558" s="17">
        <f>SUM(G70+G404)</f>
        <v>55.5</v>
      </c>
    </row>
    <row r="559" spans="1:7" s="55" customFormat="1" ht="12.95" customHeight="1" x14ac:dyDescent="0.25">
      <c r="A559" s="92"/>
      <c r="B559" s="18" t="s">
        <v>16</v>
      </c>
      <c r="C559" s="88"/>
      <c r="D559" s="17">
        <f t="shared" si="326"/>
        <v>360.90000000000003</v>
      </c>
      <c r="E559" s="21">
        <f>SUM(E405+E71)</f>
        <v>59.5</v>
      </c>
      <c r="F559" s="21"/>
      <c r="G559" s="21">
        <f>SUM(G405+G71)</f>
        <v>301.40000000000003</v>
      </c>
    </row>
    <row r="560" spans="1:7" ht="15" customHeight="1" x14ac:dyDescent="0.25">
      <c r="A560" s="81" t="s">
        <v>154</v>
      </c>
      <c r="B560" s="81"/>
      <c r="C560" s="81"/>
      <c r="D560" s="81"/>
      <c r="E560" s="81"/>
      <c r="F560" s="81"/>
      <c r="G560" s="81"/>
    </row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6.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</sheetData>
  <mergeCells count="147">
    <mergeCell ref="A550:A553"/>
    <mergeCell ref="A555:A559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72:A81"/>
    <mergeCell ref="C78:C79"/>
    <mergeCell ref="A82:A91"/>
    <mergeCell ref="C88:C89"/>
    <mergeCell ref="A92:A99"/>
    <mergeCell ref="C96:C97"/>
    <mergeCell ref="A13:A15"/>
    <mergeCell ref="A16:A71"/>
    <mergeCell ref="C26:C31"/>
    <mergeCell ref="C33:C39"/>
    <mergeCell ref="C41:C46"/>
    <mergeCell ref="C48:C53"/>
    <mergeCell ref="C55:C60"/>
    <mergeCell ref="C62:C65"/>
    <mergeCell ref="C67:C71"/>
    <mergeCell ref="A128:A137"/>
    <mergeCell ref="C134:C135"/>
    <mergeCell ref="A138:A145"/>
    <mergeCell ref="C142:C143"/>
    <mergeCell ref="C150:C151"/>
    <mergeCell ref="A100:A109"/>
    <mergeCell ref="C106:C107"/>
    <mergeCell ref="A110:A119"/>
    <mergeCell ref="C116:C117"/>
    <mergeCell ref="A120:A127"/>
    <mergeCell ref="C124:C125"/>
    <mergeCell ref="A146:A155"/>
    <mergeCell ref="A182:A186"/>
    <mergeCell ref="C184:C186"/>
    <mergeCell ref="A187:A195"/>
    <mergeCell ref="C191:C195"/>
    <mergeCell ref="A196:A203"/>
    <mergeCell ref="C200:C203"/>
    <mergeCell ref="A156:A163"/>
    <mergeCell ref="C160:C161"/>
    <mergeCell ref="A164:A173"/>
    <mergeCell ref="C170:C171"/>
    <mergeCell ref="A174:A181"/>
    <mergeCell ref="C178:C179"/>
    <mergeCell ref="A235:A245"/>
    <mergeCell ref="C239:C245"/>
    <mergeCell ref="C250:C254"/>
    <mergeCell ref="A257:A266"/>
    <mergeCell ref="C261:C266"/>
    <mergeCell ref="A204:A213"/>
    <mergeCell ref="C208:C213"/>
    <mergeCell ref="A214:A223"/>
    <mergeCell ref="C218:C223"/>
    <mergeCell ref="C228:C232"/>
    <mergeCell ref="A224:A234"/>
    <mergeCell ref="A246:A256"/>
    <mergeCell ref="A298:A304"/>
    <mergeCell ref="C302:C304"/>
    <mergeCell ref="A305:A312"/>
    <mergeCell ref="C309:C312"/>
    <mergeCell ref="A313:A320"/>
    <mergeCell ref="C317:C320"/>
    <mergeCell ref="A267:A274"/>
    <mergeCell ref="C271:C274"/>
    <mergeCell ref="C279:C285"/>
    <mergeCell ref="A288:A297"/>
    <mergeCell ref="C292:C297"/>
    <mergeCell ref="A275:A287"/>
    <mergeCell ref="A347:A355"/>
    <mergeCell ref="A356:A362"/>
    <mergeCell ref="C360:C362"/>
    <mergeCell ref="A363:A371"/>
    <mergeCell ref="C351:C355"/>
    <mergeCell ref="A321:A329"/>
    <mergeCell ref="C325:C329"/>
    <mergeCell ref="A330:A337"/>
    <mergeCell ref="C334:C337"/>
    <mergeCell ref="A338:A346"/>
    <mergeCell ref="C342:C346"/>
    <mergeCell ref="C367:C371"/>
    <mergeCell ref="A388:A396"/>
    <mergeCell ref="C392:C396"/>
    <mergeCell ref="A397:A405"/>
    <mergeCell ref="C399:C401"/>
    <mergeCell ref="C403:C405"/>
    <mergeCell ref="A406:A410"/>
    <mergeCell ref="C408:C410"/>
    <mergeCell ref="A372:A377"/>
    <mergeCell ref="C374:C375"/>
    <mergeCell ref="A378:A381"/>
    <mergeCell ref="C380:C381"/>
    <mergeCell ref="A382:A387"/>
    <mergeCell ref="C384:C387"/>
    <mergeCell ref="C434:C436"/>
    <mergeCell ref="A437:A441"/>
    <mergeCell ref="C439:C441"/>
    <mergeCell ref="A442:A448"/>
    <mergeCell ref="C446:C448"/>
    <mergeCell ref="A430:A436"/>
    <mergeCell ref="A411:A417"/>
    <mergeCell ref="C415:C417"/>
    <mergeCell ref="A418:A422"/>
    <mergeCell ref="C420:C422"/>
    <mergeCell ref="A423:A429"/>
    <mergeCell ref="C427:C429"/>
    <mergeCell ref="A470:A476"/>
    <mergeCell ref="C474:C476"/>
    <mergeCell ref="A477:A487"/>
    <mergeCell ref="C481:C487"/>
    <mergeCell ref="A488:A494"/>
    <mergeCell ref="C490:C494"/>
    <mergeCell ref="A449:A455"/>
    <mergeCell ref="C453:C455"/>
    <mergeCell ref="A456:A462"/>
    <mergeCell ref="C460:C462"/>
    <mergeCell ref="A463:A469"/>
    <mergeCell ref="C467:C469"/>
    <mergeCell ref="A542:B542"/>
    <mergeCell ref="A549:B549"/>
    <mergeCell ref="A554:B554"/>
    <mergeCell ref="A560:G560"/>
    <mergeCell ref="A495:B495"/>
    <mergeCell ref="A496:B496"/>
    <mergeCell ref="A504:B504"/>
    <mergeCell ref="A515:B515"/>
    <mergeCell ref="A526:B526"/>
    <mergeCell ref="A534:B534"/>
    <mergeCell ref="C497:C503"/>
    <mergeCell ref="C505:C514"/>
    <mergeCell ref="C516:C525"/>
    <mergeCell ref="C527:C533"/>
    <mergeCell ref="C535:C541"/>
    <mergeCell ref="C543:C548"/>
    <mergeCell ref="C550:C553"/>
    <mergeCell ref="C555:C559"/>
    <mergeCell ref="A497:A503"/>
    <mergeCell ref="A505:A514"/>
    <mergeCell ref="A516:A525"/>
    <mergeCell ref="A527:A533"/>
    <mergeCell ref="A535:A541"/>
    <mergeCell ref="A543:A548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2021-11-22T12:33:01Z</cp:lastPrinted>
  <dcterms:created xsi:type="dcterms:W3CDTF">2021-07-29T06:19:49Z</dcterms:created>
  <dcterms:modified xsi:type="dcterms:W3CDTF">2021-12-14T12:43:19Z</dcterms:modified>
</cp:coreProperties>
</file>