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dvyga.Balciene\Desktop\202-05-28 sprend\"/>
    </mc:Choice>
  </mc:AlternateContent>
  <bookViews>
    <workbookView xWindow="0" yWindow="0" windowWidth="24915" windowHeight="12360" tabRatio="1000" activeTab="2"/>
  </bookViews>
  <sheets>
    <sheet name="SĄRAŠAS" sheetId="14" r:id="rId1"/>
    <sheet name="Keltuvas" sheetId="12" r:id="rId2"/>
    <sheet name="km" sheetId="13" r:id="rId3"/>
    <sheet name="1.1." sheetId="4" r:id="rId4"/>
    <sheet name="1.2." sheetId="5" r:id="rId5"/>
    <sheet name="1.3." sheetId="6" r:id="rId6"/>
    <sheet name="1.4." sheetId="7" r:id="rId7"/>
    <sheet name="1.5." sheetId="8" r:id="rId8"/>
    <sheet name="1.6." sheetId="9" r:id="rId9"/>
    <sheet name="1.7." sheetId="10" r:id="rId10"/>
    <sheet name="1.8." sheetId="11" r:id="rId11"/>
    <sheet name="2.1." sheetId="15" r:id="rId12"/>
    <sheet name="2.2." sheetId="16" r:id="rId13"/>
    <sheet name="2.3." sheetId="17" r:id="rId14"/>
    <sheet name="2.4." sheetId="18" r:id="rId15"/>
    <sheet name="2.5." sheetId="19" r:id="rId16"/>
    <sheet name="2.6." sheetId="20" r:id="rId17"/>
    <sheet name="2.7." sheetId="21" r:id="rId18"/>
    <sheet name="2.8." sheetId="22" r:id="rId19"/>
    <sheet name="2.9." sheetId="23" r:id="rId20"/>
    <sheet name="2.10." sheetId="24" r:id="rId21"/>
    <sheet name="2.11." sheetId="25" r:id="rId22"/>
    <sheet name="2.12." sheetId="26" r:id="rId23"/>
    <sheet name="2.13." sheetId="27" r:id="rId24"/>
    <sheet name="2.14." sheetId="28" r:id="rId25"/>
    <sheet name="2.15." sheetId="29" r:id="rId26"/>
    <sheet name="2.16." sheetId="30" r:id="rId27"/>
    <sheet name="2.17." sheetId="31" r:id="rId28"/>
    <sheet name="2.18." sheetId="32" r:id="rId29"/>
    <sheet name="2.19." sheetId="33" r:id="rId30"/>
    <sheet name="2.20." sheetId="34" r:id="rId31"/>
    <sheet name="2.21." sheetId="35" r:id="rId32"/>
    <sheet name="2.22." sheetId="36" r:id="rId33"/>
    <sheet name="3.1." sheetId="37" r:id="rId34"/>
    <sheet name="3.2." sheetId="38" r:id="rId35"/>
    <sheet name="3.3." sheetId="39" r:id="rId36"/>
    <sheet name="3.4." sheetId="40" r:id="rId37"/>
    <sheet name="3.5." sheetId="41" r:id="rId38"/>
    <sheet name="3.6." sheetId="42" r:id="rId39"/>
    <sheet name="3.7." sheetId="43" r:id="rId40"/>
    <sheet name="3.8." sheetId="44" r:id="rId41"/>
    <sheet name="3.9." sheetId="45" r:id="rId42"/>
    <sheet name="3.10." sheetId="46" r:id="rId43"/>
    <sheet name="3.11." sheetId="47" r:id="rId44"/>
    <sheet name="3.12." sheetId="48" r:id="rId45"/>
    <sheet name="3.13." sheetId="49" r:id="rId46"/>
    <sheet name="3.14." sheetId="50" r:id="rId47"/>
    <sheet name="3.15." sheetId="51" r:id="rId48"/>
    <sheet name="3.16." sheetId="52" r:id="rId49"/>
    <sheet name="3.17." sheetId="53" r:id="rId50"/>
    <sheet name="3.18." sheetId="54" r:id="rId51"/>
    <sheet name="3.19." sheetId="55" r:id="rId52"/>
    <sheet name="4.1." sheetId="56" r:id="rId53"/>
    <sheet name="4.2." sheetId="57" r:id="rId54"/>
    <sheet name="4.3." sheetId="58" r:id="rId55"/>
    <sheet name="4.4." sheetId="59" r:id="rId56"/>
    <sheet name="4.5." sheetId="60" r:id="rId57"/>
    <sheet name="4.6." sheetId="61" r:id="rId58"/>
    <sheet name="4.7." sheetId="62" r:id="rId59"/>
    <sheet name="4.8." sheetId="63" r:id="rId60"/>
    <sheet name="4.9." sheetId="64" r:id="rId61"/>
    <sheet name="4.10." sheetId="65" r:id="rId62"/>
    <sheet name="4.11." sheetId="66" r:id="rId63"/>
    <sheet name="4.12." sheetId="67" r:id="rId64"/>
    <sheet name="4.13." sheetId="68" r:id="rId65"/>
    <sheet name="4.14." sheetId="69" r:id="rId66"/>
    <sheet name="4.15." sheetId="70" r:id="rId67"/>
    <sheet name="4.16." sheetId="71" r:id="rId68"/>
    <sheet name="4.17." sheetId="72" r:id="rId69"/>
    <sheet name="4.18." sheetId="73" r:id="rId70"/>
    <sheet name="4.19." sheetId="74" r:id="rId71"/>
    <sheet name="4.20." sheetId="75" r:id="rId72"/>
    <sheet name="4.21." sheetId="76" r:id="rId73"/>
  </sheets>
  <calcPr calcId="152511"/>
</workbook>
</file>

<file path=xl/calcChain.xml><?xml version="1.0" encoding="utf-8"?>
<calcChain xmlns="http://schemas.openxmlformats.org/spreadsheetml/2006/main">
  <c r="G17" i="4" l="1"/>
  <c r="H17" i="4"/>
  <c r="H18" i="4"/>
  <c r="H10" i="49"/>
  <c r="H20" i="73"/>
  <c r="H9" i="73"/>
  <c r="I17" i="33"/>
  <c r="I16" i="28"/>
  <c r="I17" i="24"/>
  <c r="I18" i="23"/>
  <c r="I17" i="22"/>
  <c r="I18" i="21"/>
  <c r="I17" i="20"/>
  <c r="I18" i="19"/>
  <c r="H11" i="39"/>
  <c r="H10" i="39"/>
  <c r="H9" i="39"/>
  <c r="H15" i="48"/>
  <c r="H7" i="48"/>
  <c r="H6" i="48"/>
  <c r="H8" i="48"/>
  <c r="H20" i="47"/>
  <c r="H19" i="47"/>
  <c r="H21" i="47"/>
  <c r="H20" i="46"/>
  <c r="H19" i="46"/>
  <c r="H21" i="46"/>
  <c r="H8" i="47"/>
  <c r="H7" i="47"/>
  <c r="H9" i="47"/>
  <c r="H8" i="46"/>
  <c r="H7" i="46"/>
  <c r="H9" i="46"/>
  <c r="H12" i="45"/>
  <c r="H30" i="44"/>
  <c r="H22" i="44"/>
  <c r="H24" i="45"/>
  <c r="H11" i="45"/>
  <c r="H13" i="45"/>
  <c r="H10" i="44"/>
  <c r="H14" i="40"/>
  <c r="H15" i="40"/>
  <c r="B13" i="14"/>
  <c r="G13" i="11"/>
  <c r="G13" i="10"/>
  <c r="G13" i="9"/>
  <c r="G13" i="8"/>
  <c r="H13" i="8"/>
  <c r="H14" i="8"/>
  <c r="G17" i="7"/>
  <c r="G17" i="6"/>
  <c r="G17" i="5"/>
  <c r="G16" i="76"/>
  <c r="H16" i="76"/>
  <c r="H17" i="76"/>
  <c r="G12" i="75"/>
  <c r="G13" i="74"/>
  <c r="G12" i="73"/>
  <c r="G11" i="56"/>
  <c r="H11" i="56"/>
  <c r="H12" i="56"/>
  <c r="G13" i="72"/>
  <c r="H13" i="72"/>
  <c r="H15" i="72"/>
  <c r="G11" i="71"/>
  <c r="H11" i="71"/>
  <c r="H12" i="71"/>
  <c r="G11" i="70"/>
  <c r="H11" i="70"/>
  <c r="H12" i="70"/>
  <c r="G12" i="69"/>
  <c r="H12" i="69"/>
  <c r="H13" i="69"/>
  <c r="G12" i="68"/>
  <c r="H12" i="68"/>
  <c r="H13" i="68"/>
  <c r="G11" i="66"/>
  <c r="H11" i="66"/>
  <c r="H12" i="66"/>
  <c r="G13" i="65"/>
  <c r="H13" i="65"/>
  <c r="H14" i="65"/>
  <c r="G12" i="64"/>
  <c r="H12" i="64"/>
  <c r="H13" i="64"/>
  <c r="G12" i="63"/>
  <c r="H12" i="63"/>
  <c r="H13" i="63"/>
  <c r="G13" i="62"/>
  <c r="G12" i="61"/>
  <c r="H12" i="61"/>
  <c r="H13" i="61"/>
  <c r="H12" i="60"/>
  <c r="H13" i="60"/>
  <c r="H12" i="59"/>
  <c r="H13" i="59"/>
  <c r="H11" i="57"/>
  <c r="H12" i="57"/>
  <c r="H24" i="76"/>
  <c r="H13" i="76"/>
  <c r="H12" i="76"/>
  <c r="H11" i="76"/>
  <c r="H10" i="76"/>
  <c r="H9" i="76"/>
  <c r="H6" i="76"/>
  <c r="H7" i="76"/>
  <c r="H20" i="75"/>
  <c r="H12" i="75"/>
  <c r="H13" i="75"/>
  <c r="H9" i="75"/>
  <c r="H10" i="75"/>
  <c r="H15" i="75"/>
  <c r="H6" i="75"/>
  <c r="H7" i="75"/>
  <c r="H22" i="74"/>
  <c r="H14" i="74"/>
  <c r="H13" i="74"/>
  <c r="H15" i="74"/>
  <c r="H10" i="74"/>
  <c r="H11" i="74"/>
  <c r="H17" i="74"/>
  <c r="H7" i="74"/>
  <c r="H6" i="74"/>
  <c r="H8" i="74"/>
  <c r="H12" i="73"/>
  <c r="H13" i="73"/>
  <c r="H10" i="73"/>
  <c r="H15" i="73"/>
  <c r="H6" i="73"/>
  <c r="H7" i="73"/>
  <c r="H22" i="72"/>
  <c r="H14" i="72"/>
  <c r="H10" i="72"/>
  <c r="H11" i="72"/>
  <c r="H17" i="72"/>
  <c r="H7" i="72"/>
  <c r="H6" i="72"/>
  <c r="H8" i="72"/>
  <c r="H19" i="71"/>
  <c r="H14" i="71"/>
  <c r="H6" i="71"/>
  <c r="H7" i="71"/>
  <c r="H19" i="70"/>
  <c r="H14" i="70"/>
  <c r="H6" i="70"/>
  <c r="H7" i="70"/>
  <c r="H16" i="70"/>
  <c r="H20" i="69"/>
  <c r="H10" i="69"/>
  <c r="H15" i="69"/>
  <c r="H6" i="69"/>
  <c r="H7" i="69"/>
  <c r="H14" i="69"/>
  <c r="H20" i="68"/>
  <c r="H10" i="68"/>
  <c r="H15" i="68"/>
  <c r="H6" i="68"/>
  <c r="H7" i="68"/>
  <c r="H14" i="68"/>
  <c r="H18" i="67"/>
  <c r="H13" i="67"/>
  <c r="H6" i="67"/>
  <c r="H7" i="67"/>
  <c r="H15" i="67"/>
  <c r="H19" i="66"/>
  <c r="H14" i="66"/>
  <c r="H6" i="66"/>
  <c r="H7" i="66"/>
  <c r="H13" i="66"/>
  <c r="H21" i="65"/>
  <c r="H10" i="65"/>
  <c r="H9" i="65"/>
  <c r="H6" i="65"/>
  <c r="H5" i="65"/>
  <c r="H7" i="65"/>
  <c r="H17" i="65"/>
  <c r="H20" i="64"/>
  <c r="H9" i="64"/>
  <c r="H10" i="64"/>
  <c r="H15" i="64"/>
  <c r="H6" i="64"/>
  <c r="H7" i="64"/>
  <c r="H20" i="63"/>
  <c r="H9" i="63"/>
  <c r="H10" i="63"/>
  <c r="H15" i="63"/>
  <c r="H6" i="63"/>
  <c r="H7" i="63"/>
  <c r="H14" i="63"/>
  <c r="H21" i="62"/>
  <c r="H13" i="62"/>
  <c r="H14" i="62"/>
  <c r="H10" i="62"/>
  <c r="H11" i="62"/>
  <c r="H7" i="62"/>
  <c r="H8" i="62"/>
  <c r="H20" i="61"/>
  <c r="H9" i="61"/>
  <c r="H10" i="61"/>
  <c r="H15" i="61"/>
  <c r="H6" i="61"/>
  <c r="H7" i="61"/>
  <c r="H20" i="60"/>
  <c r="H9" i="60"/>
  <c r="H10" i="60"/>
  <c r="H15" i="60"/>
  <c r="H6" i="60"/>
  <c r="H7" i="60"/>
  <c r="H20" i="59"/>
  <c r="H9" i="59"/>
  <c r="H10" i="59"/>
  <c r="H15" i="59"/>
  <c r="H6" i="59"/>
  <c r="H7" i="59"/>
  <c r="H16" i="59"/>
  <c r="H20" i="58"/>
  <c r="H9" i="58"/>
  <c r="H10" i="58"/>
  <c r="H15" i="58"/>
  <c r="H6" i="58"/>
  <c r="H7" i="58"/>
  <c r="H17" i="58"/>
  <c r="H19" i="57"/>
  <c r="H14" i="57"/>
  <c r="H6" i="57"/>
  <c r="H7" i="57"/>
  <c r="H13" i="57"/>
  <c r="H19" i="56"/>
  <c r="H14" i="56"/>
  <c r="H6" i="56"/>
  <c r="H7" i="56"/>
  <c r="H13" i="56"/>
  <c r="G12" i="55"/>
  <c r="H12" i="55"/>
  <c r="H13" i="55"/>
  <c r="G11" i="54"/>
  <c r="H11" i="54"/>
  <c r="H12" i="54"/>
  <c r="G13" i="53"/>
  <c r="H13" i="53"/>
  <c r="H14" i="53"/>
  <c r="G21" i="52"/>
  <c r="H21" i="52"/>
  <c r="H22" i="52"/>
  <c r="G16" i="51"/>
  <c r="G33" i="50"/>
  <c r="H33" i="50"/>
  <c r="H34" i="50"/>
  <c r="G14" i="49"/>
  <c r="H14" i="49"/>
  <c r="H15" i="49"/>
  <c r="G14" i="48"/>
  <c r="H14" i="48"/>
  <c r="H16" i="48"/>
  <c r="G23" i="45"/>
  <c r="H23" i="45"/>
  <c r="H25" i="45"/>
  <c r="G21" i="44"/>
  <c r="G15" i="43"/>
  <c r="G15" i="42"/>
  <c r="G15" i="41"/>
  <c r="H15" i="41"/>
  <c r="H16" i="41"/>
  <c r="G20" i="39"/>
  <c r="H20" i="39"/>
  <c r="H21" i="39"/>
  <c r="G12" i="38"/>
  <c r="H12" i="38"/>
  <c r="H15" i="38"/>
  <c r="G16" i="37"/>
  <c r="H16" i="37"/>
  <c r="H19" i="37"/>
  <c r="H20" i="55"/>
  <c r="H9" i="55"/>
  <c r="H10" i="55"/>
  <c r="H6" i="55"/>
  <c r="H7" i="55"/>
  <c r="H19" i="54"/>
  <c r="H14" i="54"/>
  <c r="H6" i="54"/>
  <c r="H7" i="54"/>
  <c r="H13" i="54"/>
  <c r="H21" i="53"/>
  <c r="H10" i="53"/>
  <c r="H9" i="53"/>
  <c r="H11" i="53"/>
  <c r="H16" i="53"/>
  <c r="H6" i="53"/>
  <c r="H7" i="53"/>
  <c r="H15" i="53"/>
  <c r="H29" i="52"/>
  <c r="H18" i="52"/>
  <c r="H17" i="52"/>
  <c r="H16" i="52"/>
  <c r="H15" i="52"/>
  <c r="H14" i="52"/>
  <c r="H13" i="52"/>
  <c r="H12" i="52"/>
  <c r="H11" i="52"/>
  <c r="H10" i="52"/>
  <c r="H7" i="52"/>
  <c r="H8" i="52"/>
  <c r="H24" i="51"/>
  <c r="H16" i="51"/>
  <c r="H17" i="51"/>
  <c r="H13" i="51"/>
  <c r="H12" i="51"/>
  <c r="H11" i="51"/>
  <c r="H10" i="51"/>
  <c r="H9" i="51"/>
  <c r="H6" i="51"/>
  <c r="H7" i="51"/>
  <c r="H41" i="50"/>
  <c r="H30" i="50"/>
  <c r="H29" i="50"/>
  <c r="H28" i="50"/>
  <c r="H27" i="50"/>
  <c r="H26" i="50"/>
  <c r="H25" i="50"/>
  <c r="H24" i="50"/>
  <c r="H23" i="50"/>
  <c r="H22" i="50"/>
  <c r="H21" i="50"/>
  <c r="H20" i="50"/>
  <c r="H19" i="50"/>
  <c r="H18" i="50"/>
  <c r="H17" i="50"/>
  <c r="H16" i="50"/>
  <c r="H15" i="50"/>
  <c r="H14" i="50"/>
  <c r="H13" i="50"/>
  <c r="H12" i="50"/>
  <c r="H11" i="50"/>
  <c r="H10" i="50"/>
  <c r="H31" i="50"/>
  <c r="H36" i="50"/>
  <c r="H7" i="50"/>
  <c r="H8" i="50"/>
  <c r="H22" i="49"/>
  <c r="H11" i="49"/>
  <c r="H9" i="49"/>
  <c r="H6" i="49"/>
  <c r="H7" i="49"/>
  <c r="H23" i="48"/>
  <c r="H11" i="48"/>
  <c r="H10" i="48"/>
  <c r="H12" i="48"/>
  <c r="H28" i="47"/>
  <c r="H16" i="47"/>
  <c r="H15" i="47"/>
  <c r="H14" i="47"/>
  <c r="H13" i="47"/>
  <c r="H12" i="47"/>
  <c r="H11" i="47"/>
  <c r="H17" i="47"/>
  <c r="H23" i="47"/>
  <c r="H28" i="46"/>
  <c r="H16" i="46"/>
  <c r="H15" i="46"/>
  <c r="H14" i="46"/>
  <c r="H13" i="46"/>
  <c r="H12" i="46"/>
  <c r="H11" i="46"/>
  <c r="H17" i="46"/>
  <c r="H32" i="45"/>
  <c r="H20" i="45"/>
  <c r="H19" i="45"/>
  <c r="H18" i="45"/>
  <c r="H17" i="45"/>
  <c r="H16" i="45"/>
  <c r="H15" i="45"/>
  <c r="H21" i="44"/>
  <c r="H23" i="44"/>
  <c r="H18" i="44"/>
  <c r="H17" i="44"/>
  <c r="H16" i="44"/>
  <c r="H15" i="44"/>
  <c r="H14" i="44"/>
  <c r="H19" i="44"/>
  <c r="H25" i="44"/>
  <c r="H13" i="44"/>
  <c r="H9" i="44"/>
  <c r="H11" i="44"/>
  <c r="H23" i="43"/>
  <c r="H15" i="43"/>
  <c r="H16" i="43"/>
  <c r="H12" i="43"/>
  <c r="H11" i="43"/>
  <c r="H10" i="43"/>
  <c r="H13" i="43"/>
  <c r="H7" i="43"/>
  <c r="H8" i="43"/>
  <c r="H23" i="42"/>
  <c r="H15" i="42"/>
  <c r="H16" i="42"/>
  <c r="H12" i="42"/>
  <c r="H11" i="42"/>
  <c r="H10" i="42"/>
  <c r="H7" i="42"/>
  <c r="H8" i="42"/>
  <c r="H23" i="41"/>
  <c r="H12" i="41"/>
  <c r="H11" i="41"/>
  <c r="H10" i="41"/>
  <c r="H7" i="41"/>
  <c r="H8" i="41"/>
  <c r="H25" i="40"/>
  <c r="H13" i="40"/>
  <c r="H10" i="40"/>
  <c r="H11" i="40"/>
  <c r="H21" i="40"/>
  <c r="H28" i="39"/>
  <c r="H17" i="39"/>
  <c r="H16" i="39"/>
  <c r="H15" i="39"/>
  <c r="H14" i="39"/>
  <c r="H13" i="39"/>
  <c r="H12" i="39"/>
  <c r="H6" i="39"/>
  <c r="H7" i="39"/>
  <c r="H22" i="38"/>
  <c r="H17" i="38"/>
  <c r="H14" i="38"/>
  <c r="H13" i="38"/>
  <c r="H7" i="38"/>
  <c r="H8" i="38"/>
  <c r="H16" i="38"/>
  <c r="H26" i="37"/>
  <c r="H21" i="37"/>
  <c r="H18" i="37"/>
  <c r="H17" i="37"/>
  <c r="H11" i="37"/>
  <c r="H12" i="37"/>
  <c r="I26" i="36"/>
  <c r="H18" i="36"/>
  <c r="I18" i="36"/>
  <c r="I19" i="36"/>
  <c r="I15" i="36"/>
  <c r="I16" i="36"/>
  <c r="I21" i="36"/>
  <c r="I14" i="36"/>
  <c r="I11" i="36"/>
  <c r="I12" i="36"/>
  <c r="I20" i="36"/>
  <c r="I27" i="35"/>
  <c r="H19" i="35"/>
  <c r="I19" i="35"/>
  <c r="I20" i="35"/>
  <c r="I16" i="35"/>
  <c r="I15" i="35"/>
  <c r="I14" i="35"/>
  <c r="I17" i="35"/>
  <c r="I22" i="35"/>
  <c r="I11" i="35"/>
  <c r="I12" i="35"/>
  <c r="I26" i="34"/>
  <c r="H18" i="34"/>
  <c r="I18" i="34"/>
  <c r="I19" i="34"/>
  <c r="I15" i="34"/>
  <c r="I14" i="34"/>
  <c r="I11" i="34"/>
  <c r="I12" i="34"/>
  <c r="I28" i="33"/>
  <c r="H20" i="33"/>
  <c r="I20" i="33"/>
  <c r="I21" i="33"/>
  <c r="I16" i="33"/>
  <c r="I15" i="33"/>
  <c r="I14" i="33"/>
  <c r="I18" i="33"/>
  <c r="I11" i="33"/>
  <c r="I12" i="33"/>
  <c r="I26" i="32"/>
  <c r="H18" i="32"/>
  <c r="I18" i="32"/>
  <c r="I19" i="32"/>
  <c r="I15" i="32"/>
  <c r="I14" i="32"/>
  <c r="I16" i="32"/>
  <c r="I21" i="32"/>
  <c r="I11" i="32"/>
  <c r="I12" i="32"/>
  <c r="I20" i="32"/>
  <c r="I26" i="31"/>
  <c r="I21" i="31"/>
  <c r="H18" i="31"/>
  <c r="I18" i="31"/>
  <c r="I19" i="31"/>
  <c r="I13" i="31"/>
  <c r="I14" i="31"/>
  <c r="I20" i="31"/>
  <c r="I28" i="30"/>
  <c r="H20" i="30"/>
  <c r="I20" i="30"/>
  <c r="I21" i="30"/>
  <c r="I17" i="30"/>
  <c r="I16" i="30"/>
  <c r="I15" i="30"/>
  <c r="I18" i="30"/>
  <c r="I23" i="30"/>
  <c r="I14" i="30"/>
  <c r="I11" i="30"/>
  <c r="I12" i="30"/>
  <c r="I22" i="30"/>
  <c r="I29" i="29"/>
  <c r="H21" i="29"/>
  <c r="I21" i="29"/>
  <c r="I22" i="29"/>
  <c r="I18" i="29"/>
  <c r="I17" i="29"/>
  <c r="I16" i="29"/>
  <c r="I15" i="29"/>
  <c r="I14" i="29"/>
  <c r="I19" i="29"/>
  <c r="I24" i="29"/>
  <c r="I11" i="29"/>
  <c r="I12" i="29"/>
  <c r="I28" i="28"/>
  <c r="H20" i="28"/>
  <c r="I20" i="28"/>
  <c r="I21" i="28"/>
  <c r="I17" i="28"/>
  <c r="I15" i="28"/>
  <c r="I14" i="28"/>
  <c r="I18" i="28"/>
  <c r="I23" i="28"/>
  <c r="I11" i="28"/>
  <c r="I12" i="28"/>
  <c r="I29" i="27"/>
  <c r="H21" i="27"/>
  <c r="I21" i="27"/>
  <c r="I22" i="27"/>
  <c r="I18" i="27"/>
  <c r="I17" i="27"/>
  <c r="I16" i="27"/>
  <c r="I15" i="27"/>
  <c r="I14" i="27"/>
  <c r="I19" i="27"/>
  <c r="I24" i="27"/>
  <c r="I11" i="27"/>
  <c r="I12" i="27"/>
  <c r="I23" i="27"/>
  <c r="I28" i="26"/>
  <c r="H20" i="26"/>
  <c r="I20" i="26"/>
  <c r="I21" i="26"/>
  <c r="I17" i="26"/>
  <c r="I16" i="26"/>
  <c r="I15" i="26"/>
  <c r="I18" i="26"/>
  <c r="I23" i="26"/>
  <c r="I14" i="26"/>
  <c r="I11" i="26"/>
  <c r="I12" i="26"/>
  <c r="I29" i="25"/>
  <c r="H21" i="25"/>
  <c r="I21" i="25"/>
  <c r="I22" i="25"/>
  <c r="I18" i="25"/>
  <c r="I17" i="25"/>
  <c r="I16" i="25"/>
  <c r="I15" i="25"/>
  <c r="I14" i="25"/>
  <c r="I19" i="25"/>
  <c r="I24" i="25"/>
  <c r="I11" i="25"/>
  <c r="I12" i="25"/>
  <c r="I23" i="25"/>
  <c r="I28" i="24"/>
  <c r="H20" i="24"/>
  <c r="I20" i="24"/>
  <c r="I21" i="24"/>
  <c r="I16" i="24"/>
  <c r="I15" i="24"/>
  <c r="I14" i="24"/>
  <c r="I18" i="24"/>
  <c r="I23" i="24"/>
  <c r="I11" i="24"/>
  <c r="I12" i="24"/>
  <c r="I29" i="23"/>
  <c r="H21" i="23"/>
  <c r="I21" i="23"/>
  <c r="I22" i="23"/>
  <c r="I17" i="23"/>
  <c r="I16" i="23"/>
  <c r="I15" i="23"/>
  <c r="I14" i="23"/>
  <c r="I11" i="23"/>
  <c r="I12" i="23"/>
  <c r="I28" i="22"/>
  <c r="I20" i="22"/>
  <c r="I21" i="22"/>
  <c r="I16" i="22"/>
  <c r="I15" i="22"/>
  <c r="I14" i="22"/>
  <c r="I11" i="22"/>
  <c r="I12" i="22"/>
  <c r="I29" i="21"/>
  <c r="H21" i="21"/>
  <c r="I21" i="21"/>
  <c r="I22" i="21"/>
  <c r="I17" i="21"/>
  <c r="I16" i="21"/>
  <c r="I15" i="21"/>
  <c r="I14" i="21"/>
  <c r="I19" i="21"/>
  <c r="I24" i="21"/>
  <c r="I11" i="21"/>
  <c r="I12" i="21"/>
  <c r="I28" i="20"/>
  <c r="H20" i="20"/>
  <c r="I20" i="20"/>
  <c r="I21" i="20"/>
  <c r="I16" i="20"/>
  <c r="I15" i="20"/>
  <c r="I14" i="20"/>
  <c r="I11" i="20"/>
  <c r="I12" i="20"/>
  <c r="I29" i="19"/>
  <c r="H21" i="19"/>
  <c r="I21" i="19"/>
  <c r="I22" i="19"/>
  <c r="I17" i="19"/>
  <c r="I16" i="19"/>
  <c r="I15" i="19"/>
  <c r="I14" i="19"/>
  <c r="I11" i="19"/>
  <c r="I12" i="19"/>
  <c r="I25" i="18"/>
  <c r="I24" i="18"/>
  <c r="I19" i="18"/>
  <c r="I16" i="18"/>
  <c r="H15" i="18"/>
  <c r="I15" i="18"/>
  <c r="H14" i="18"/>
  <c r="I14" i="18"/>
  <c r="I9" i="18"/>
  <c r="I10" i="18"/>
  <c r="I21" i="18"/>
  <c r="I33" i="17"/>
  <c r="I32" i="17"/>
  <c r="H24" i="17"/>
  <c r="I24" i="17"/>
  <c r="H23" i="17"/>
  <c r="I23" i="17"/>
  <c r="I20" i="17"/>
  <c r="I19" i="17"/>
  <c r="I18" i="17"/>
  <c r="I17" i="17"/>
  <c r="I16" i="17"/>
  <c r="I21" i="17"/>
  <c r="I27" i="17"/>
  <c r="I13" i="17"/>
  <c r="I14" i="17"/>
  <c r="I28" i="16"/>
  <c r="I27" i="16"/>
  <c r="I22" i="16"/>
  <c r="I19" i="16"/>
  <c r="H18" i="16"/>
  <c r="I18" i="16"/>
  <c r="H17" i="16"/>
  <c r="I17" i="16"/>
  <c r="I12" i="16"/>
  <c r="I11" i="16"/>
  <c r="I13" i="16"/>
  <c r="I44" i="15"/>
  <c r="I43" i="15"/>
  <c r="I42" i="15"/>
  <c r="I34" i="15"/>
  <c r="I33" i="15"/>
  <c r="H32" i="15"/>
  <c r="I32" i="15"/>
  <c r="H31" i="15"/>
  <c r="I31" i="15"/>
  <c r="I28" i="15"/>
  <c r="I27" i="15"/>
  <c r="I26" i="15"/>
  <c r="I25" i="15"/>
  <c r="I24" i="15"/>
  <c r="I23" i="15"/>
  <c r="I22" i="15"/>
  <c r="I21" i="15"/>
  <c r="I20" i="15"/>
  <c r="I19" i="15"/>
  <c r="I18" i="15"/>
  <c r="I17" i="15"/>
  <c r="I16" i="15"/>
  <c r="I15" i="15"/>
  <c r="I14" i="15"/>
  <c r="I13" i="15"/>
  <c r="I12" i="15"/>
  <c r="I9" i="15"/>
  <c r="I8" i="15"/>
  <c r="H22" i="37"/>
  <c r="H23" i="46"/>
  <c r="H17" i="55"/>
  <c r="H18" i="55"/>
  <c r="H16" i="55"/>
  <c r="H19" i="55"/>
  <c r="H27" i="47"/>
  <c r="H18" i="54"/>
  <c r="H16" i="54"/>
  <c r="H21" i="51"/>
  <c r="H17" i="53"/>
  <c r="H20" i="48"/>
  <c r="H25" i="52"/>
  <c r="H18" i="53"/>
  <c r="H26" i="52"/>
  <c r="I24" i="33"/>
  <c r="I22" i="32"/>
  <c r="I22" i="36"/>
  <c r="I25" i="36"/>
  <c r="I25" i="25"/>
  <c r="I26" i="19"/>
  <c r="I25" i="19"/>
  <c r="I25" i="28"/>
  <c r="I26" i="28"/>
  <c r="I24" i="22"/>
  <c r="I23" i="31"/>
  <c r="I25" i="34"/>
  <c r="I23" i="18"/>
  <c r="I23" i="35"/>
  <c r="H21" i="11"/>
  <c r="H21" i="10"/>
  <c r="H21" i="9"/>
  <c r="H21" i="8"/>
  <c r="H25" i="7"/>
  <c r="H25" i="6"/>
  <c r="H25" i="5"/>
  <c r="H10" i="11"/>
  <c r="H11" i="11"/>
  <c r="H16" i="11"/>
  <c r="H10" i="10"/>
  <c r="H11" i="10"/>
  <c r="H16" i="10"/>
  <c r="H10" i="9"/>
  <c r="H11" i="9"/>
  <c r="H16" i="9"/>
  <c r="H10" i="8"/>
  <c r="H11" i="8"/>
  <c r="H16" i="8"/>
  <c r="H14" i="7"/>
  <c r="H15" i="7"/>
  <c r="H20" i="7"/>
  <c r="H14" i="6"/>
  <c r="H15" i="6"/>
  <c r="H20" i="6"/>
  <c r="H14" i="5"/>
  <c r="H15" i="5"/>
  <c r="H20" i="5"/>
  <c r="H14" i="4"/>
  <c r="H15" i="4"/>
  <c r="H20" i="4"/>
  <c r="G9" i="13"/>
  <c r="G10" i="13"/>
  <c r="H25" i="4"/>
  <c r="E9" i="12"/>
  <c r="H13" i="11"/>
  <c r="H14" i="11"/>
  <c r="H7" i="11"/>
  <c r="H8" i="11"/>
  <c r="H15" i="11"/>
  <c r="H13" i="10"/>
  <c r="H14" i="10"/>
  <c r="H7" i="10"/>
  <c r="H13" i="9"/>
  <c r="H14" i="9"/>
  <c r="H7" i="9"/>
  <c r="H8" i="9"/>
  <c r="H15" i="9"/>
  <c r="H7" i="8"/>
  <c r="H8" i="8"/>
  <c r="H18" i="8"/>
  <c r="H19" i="8"/>
  <c r="H17" i="7"/>
  <c r="H18" i="7"/>
  <c r="H11" i="7"/>
  <c r="H12" i="7"/>
  <c r="H19" i="7"/>
  <c r="H17" i="6"/>
  <c r="H18" i="6"/>
  <c r="H11" i="6"/>
  <c r="H12" i="6"/>
  <c r="H19" i="6"/>
  <c r="H26" i="6"/>
  <c r="H11" i="4"/>
  <c r="H12" i="4"/>
  <c r="H19" i="4"/>
  <c r="H17" i="5"/>
  <c r="H18" i="5"/>
  <c r="H11" i="5"/>
  <c r="H12" i="5"/>
  <c r="H8" i="10"/>
  <c r="H20" i="10"/>
  <c r="H18" i="11"/>
  <c r="I29" i="15"/>
  <c r="I37" i="15"/>
  <c r="H20" i="9"/>
  <c r="H17" i="9"/>
  <c r="H20" i="11"/>
  <c r="I27" i="24"/>
  <c r="H23" i="37"/>
  <c r="H24" i="37"/>
  <c r="H18" i="10"/>
  <c r="H19" i="10"/>
  <c r="I24" i="28"/>
  <c r="H37" i="50"/>
  <c r="H25" i="37"/>
  <c r="H18" i="48"/>
  <c r="H21" i="49"/>
  <c r="H19" i="49"/>
  <c r="H20" i="49"/>
  <c r="H18" i="57"/>
  <c r="H15" i="57"/>
  <c r="H17" i="64"/>
  <c r="H18" i="64"/>
  <c r="H16" i="64"/>
  <c r="H18" i="65"/>
  <c r="H20" i="65"/>
  <c r="H15" i="70"/>
  <c r="H22" i="6"/>
  <c r="H20" i="51"/>
  <c r="H22" i="51"/>
  <c r="H16" i="58"/>
  <c r="H19" i="58"/>
  <c r="H17" i="69"/>
  <c r="H16" i="69"/>
  <c r="H19" i="69"/>
  <c r="H19" i="11"/>
  <c r="H21" i="7"/>
  <c r="I25" i="26"/>
  <c r="I26" i="26"/>
  <c r="H23" i="51"/>
  <c r="H20" i="41"/>
  <c r="H19" i="41"/>
  <c r="H19" i="52"/>
  <c r="H18" i="69"/>
  <c r="H16" i="62"/>
  <c r="H20" i="76"/>
  <c r="H23" i="76"/>
  <c r="H40" i="50"/>
  <c r="H20" i="53"/>
  <c r="H19" i="53"/>
  <c r="H16" i="60"/>
  <c r="H17" i="60"/>
  <c r="H18" i="60"/>
  <c r="H19" i="60"/>
  <c r="H16" i="61"/>
  <c r="H19" i="61"/>
  <c r="H21" i="45"/>
  <c r="H27" i="45"/>
  <c r="H14" i="51"/>
  <c r="H19" i="51"/>
  <c r="H18" i="62"/>
  <c r="H19" i="62"/>
  <c r="H20" i="62"/>
  <c r="H15" i="71"/>
  <c r="H19" i="73"/>
  <c r="H16" i="73"/>
  <c r="I23" i="33"/>
  <c r="I16" i="34"/>
  <c r="I21" i="34"/>
  <c r="H18" i="72"/>
  <c r="H21" i="72"/>
  <c r="H16" i="40"/>
  <c r="H20" i="40"/>
  <c r="H12" i="49"/>
  <c r="H17" i="49"/>
  <c r="H16" i="75"/>
  <c r="H19" i="75"/>
  <c r="H14" i="76"/>
  <c r="H19" i="76"/>
  <c r="H12" i="58"/>
  <c r="H13" i="58"/>
  <c r="H14" i="58"/>
  <c r="H21" i="58"/>
  <c r="H24" i="52"/>
  <c r="H21" i="4"/>
  <c r="H22" i="4"/>
  <c r="H23" i="4"/>
  <c r="H24" i="4"/>
  <c r="H14" i="67"/>
  <c r="H29" i="45"/>
  <c r="H28" i="45"/>
  <c r="H29" i="44"/>
  <c r="H27" i="44"/>
  <c r="H28" i="44"/>
  <c r="H26" i="44"/>
  <c r="H22" i="40"/>
  <c r="H24" i="40"/>
  <c r="I10" i="15"/>
  <c r="I38" i="15"/>
  <c r="I39" i="15"/>
  <c r="I40" i="15"/>
  <c r="I41" i="15"/>
  <c r="H16" i="63"/>
  <c r="H25" i="46"/>
  <c r="H26" i="46"/>
  <c r="H27" i="46"/>
  <c r="H24" i="46"/>
  <c r="H22" i="46"/>
  <c r="H18" i="43"/>
  <c r="I27" i="22"/>
  <c r="I25" i="22"/>
  <c r="I26" i="22"/>
  <c r="I28" i="25"/>
  <c r="I28" i="27"/>
  <c r="I28" i="29"/>
  <c r="I22" i="31"/>
  <c r="I25" i="31"/>
  <c r="I24" i="31"/>
  <c r="H22" i="41"/>
  <c r="H18" i="56"/>
  <c r="H15" i="66"/>
  <c r="H25" i="47"/>
  <c r="H26" i="47"/>
  <c r="H24" i="47"/>
  <c r="H21" i="48"/>
  <c r="H19" i="40"/>
  <c r="H23" i="40"/>
  <c r="H30" i="45"/>
  <c r="H22" i="47"/>
  <c r="H12" i="67"/>
  <c r="H17" i="67"/>
  <c r="H15" i="56"/>
  <c r="H16" i="56"/>
  <c r="H17" i="56"/>
  <c r="H18" i="66"/>
  <c r="H16" i="66"/>
  <c r="H17" i="66"/>
  <c r="H18" i="71"/>
  <c r="H21" i="41"/>
  <c r="I25" i="29"/>
  <c r="H24" i="6"/>
  <c r="H18" i="58"/>
  <c r="H23" i="6"/>
  <c r="H18" i="70"/>
  <c r="H19" i="65"/>
  <c r="H16" i="57"/>
  <c r="H17" i="57"/>
  <c r="H20" i="57"/>
  <c r="H19" i="43"/>
  <c r="I26" i="29"/>
  <c r="I27" i="29"/>
  <c r="I25" i="24"/>
  <c r="I26" i="24"/>
  <c r="H22" i="43"/>
  <c r="I24" i="24"/>
  <c r="H21" i="6"/>
  <c r="H22" i="7"/>
  <c r="H23" i="7"/>
  <c r="H20" i="8"/>
  <c r="H17" i="8"/>
  <c r="H18" i="9"/>
  <c r="H19" i="9"/>
  <c r="I23" i="34"/>
  <c r="I25" i="27"/>
  <c r="I22" i="34"/>
  <c r="I26" i="27"/>
  <c r="I27" i="27"/>
  <c r="I26" i="25"/>
  <c r="I27" i="25"/>
  <c r="H19" i="48"/>
  <c r="H20" i="42"/>
  <c r="H21" i="42"/>
  <c r="H19" i="42"/>
  <c r="I20" i="18"/>
  <c r="I27" i="19"/>
  <c r="I28" i="19"/>
  <c r="I27" i="26"/>
  <c r="I24" i="26"/>
  <c r="I24" i="30"/>
  <c r="I25" i="30"/>
  <c r="I26" i="30"/>
  <c r="I27" i="30"/>
  <c r="I25" i="32"/>
  <c r="I23" i="32"/>
  <c r="I24" i="32"/>
  <c r="I26" i="35"/>
  <c r="I23" i="36"/>
  <c r="I24" i="36"/>
  <c r="H13" i="41"/>
  <c r="H18" i="41"/>
  <c r="H22" i="42"/>
  <c r="H13" i="42"/>
  <c r="H22" i="48"/>
  <c r="H38" i="50"/>
  <c r="H39" i="50"/>
  <c r="H28" i="52"/>
  <c r="H27" i="52"/>
  <c r="H15" i="54"/>
  <c r="H17" i="54"/>
  <c r="H15" i="55"/>
  <c r="H14" i="59"/>
  <c r="H19" i="59"/>
  <c r="H17" i="59"/>
  <c r="H18" i="59"/>
  <c r="H14" i="60"/>
  <c r="H21" i="60"/>
  <c r="H19" i="63"/>
  <c r="H17" i="63"/>
  <c r="H18" i="63"/>
  <c r="H11" i="65"/>
  <c r="H16" i="65"/>
  <c r="H18" i="39"/>
  <c r="H23" i="39"/>
  <c r="H18" i="42"/>
  <c r="H17" i="41"/>
  <c r="H24" i="41"/>
  <c r="I24" i="34"/>
  <c r="H21" i="59"/>
  <c r="H29" i="47"/>
  <c r="H26" i="40"/>
  <c r="H29" i="46"/>
  <c r="H25" i="39"/>
  <c r="H26" i="39"/>
  <c r="H24" i="39"/>
  <c r="H27" i="39"/>
  <c r="H18" i="38"/>
  <c r="H19" i="38"/>
  <c r="H20" i="38"/>
  <c r="H21" i="38"/>
  <c r="H21" i="74"/>
  <c r="H19" i="74"/>
  <c r="H20" i="74"/>
  <c r="H18" i="74"/>
  <c r="H17" i="68"/>
  <c r="H18" i="68"/>
  <c r="H16" i="68"/>
  <c r="H19" i="68"/>
  <c r="I20" i="16"/>
  <c r="I17" i="18"/>
  <c r="I18" i="18"/>
  <c r="I28" i="17"/>
  <c r="I31" i="17"/>
  <c r="I29" i="17"/>
  <c r="I30" i="17"/>
  <c r="I28" i="21"/>
  <c r="I23" i="21"/>
  <c r="I25" i="21"/>
  <c r="I26" i="21"/>
  <c r="I27" i="21"/>
  <c r="H19" i="5"/>
  <c r="H21" i="5"/>
  <c r="H22" i="5"/>
  <c r="H24" i="5"/>
  <c r="H23" i="5"/>
  <c r="I23" i="16"/>
  <c r="I26" i="16"/>
  <c r="I24" i="16"/>
  <c r="I21" i="16"/>
  <c r="I25" i="16"/>
  <c r="I24" i="20"/>
  <c r="I25" i="20"/>
  <c r="I27" i="20"/>
  <c r="I26" i="20"/>
  <c r="H22" i="9"/>
  <c r="I35" i="15"/>
  <c r="I36" i="15"/>
  <c r="I45" i="15"/>
  <c r="I25" i="17"/>
  <c r="I26" i="17"/>
  <c r="I34" i="17"/>
  <c r="I22" i="18"/>
  <c r="I26" i="18"/>
  <c r="I25" i="23"/>
  <c r="I28" i="23"/>
  <c r="I26" i="23"/>
  <c r="I27" i="23"/>
  <c r="H17" i="10"/>
  <c r="I18" i="20"/>
  <c r="I23" i="20"/>
  <c r="H23" i="38"/>
  <c r="H18" i="51"/>
  <c r="H25" i="51"/>
  <c r="H23" i="52"/>
  <c r="H30" i="52"/>
  <c r="H20" i="54"/>
  <c r="H17" i="75"/>
  <c r="H18" i="75"/>
  <c r="H14" i="75"/>
  <c r="H21" i="75"/>
  <c r="H31" i="45"/>
  <c r="H26" i="45"/>
  <c r="H17" i="11"/>
  <c r="H22" i="11"/>
  <c r="I18" i="22"/>
  <c r="I19" i="23"/>
  <c r="I24" i="23"/>
  <c r="I23" i="29"/>
  <c r="I30" i="29"/>
  <c r="I22" i="33"/>
  <c r="I20" i="34"/>
  <c r="I27" i="34"/>
  <c r="H17" i="43"/>
  <c r="H20" i="43"/>
  <c r="H21" i="43"/>
  <c r="H18" i="49"/>
  <c r="H16" i="49"/>
  <c r="H35" i="50"/>
  <c r="H42" i="50"/>
  <c r="H19" i="64"/>
  <c r="H14" i="64"/>
  <c r="H21" i="64"/>
  <c r="H16" i="72"/>
  <c r="H19" i="72"/>
  <c r="H20" i="72"/>
  <c r="H26" i="4"/>
  <c r="H15" i="8"/>
  <c r="H22" i="8"/>
  <c r="H15" i="10"/>
  <c r="H22" i="10"/>
  <c r="I30" i="25"/>
  <c r="I30" i="27"/>
  <c r="I22" i="28"/>
  <c r="I27" i="28"/>
  <c r="I29" i="30"/>
  <c r="I27" i="31"/>
  <c r="I27" i="32"/>
  <c r="I27" i="36"/>
  <c r="H22" i="39"/>
  <c r="H29" i="39"/>
  <c r="H17" i="62"/>
  <c r="H15" i="62"/>
  <c r="H22" i="62"/>
  <c r="H21" i="63"/>
  <c r="H21" i="68"/>
  <c r="H21" i="69"/>
  <c r="H13" i="71"/>
  <c r="H16" i="71"/>
  <c r="H17" i="71"/>
  <c r="H16" i="74"/>
  <c r="H23" i="74"/>
  <c r="H21" i="76"/>
  <c r="H22" i="76"/>
  <c r="H18" i="76"/>
  <c r="H17" i="48"/>
  <c r="H24" i="48"/>
  <c r="H24" i="7"/>
  <c r="H26" i="7"/>
  <c r="I19" i="19"/>
  <c r="I24" i="19"/>
  <c r="I22" i="24"/>
  <c r="I29" i="24"/>
  <c r="I22" i="26"/>
  <c r="I29" i="26"/>
  <c r="I24" i="35"/>
  <c r="I25" i="35"/>
  <c r="I21" i="35"/>
  <c r="H20" i="37"/>
  <c r="H27" i="37"/>
  <c r="H17" i="42"/>
  <c r="H24" i="42"/>
  <c r="H24" i="44"/>
  <c r="H31" i="44"/>
  <c r="H22" i="53"/>
  <c r="H14" i="55"/>
  <c r="H21" i="55"/>
  <c r="H20" i="56"/>
  <c r="H14" i="61"/>
  <c r="H17" i="61"/>
  <c r="H18" i="61"/>
  <c r="H20" i="66"/>
  <c r="H21" i="66"/>
  <c r="H14" i="73"/>
  <c r="H17" i="73"/>
  <c r="H18" i="73"/>
  <c r="I27" i="33"/>
  <c r="H15" i="65"/>
  <c r="H22" i="65"/>
  <c r="H23" i="65"/>
  <c r="H16" i="67"/>
  <c r="H19" i="67"/>
  <c r="H20" i="67"/>
  <c r="H17" i="70"/>
  <c r="H13" i="70"/>
  <c r="H20" i="70"/>
  <c r="I26" i="33"/>
  <c r="I25" i="33"/>
  <c r="H33" i="45"/>
  <c r="I23" i="19"/>
  <c r="I30" i="19"/>
  <c r="I28" i="35"/>
  <c r="H25" i="76"/>
  <c r="H20" i="71"/>
  <c r="H23" i="72"/>
  <c r="H23" i="49"/>
  <c r="H24" i="43"/>
  <c r="I23" i="23"/>
  <c r="I30" i="23"/>
  <c r="I22" i="20"/>
  <c r="I29" i="20"/>
  <c r="I30" i="21"/>
  <c r="I29" i="28"/>
  <c r="I23" i="22"/>
  <c r="I22" i="22"/>
  <c r="I29" i="16"/>
  <c r="H26" i="5"/>
  <c r="H21" i="61"/>
  <c r="H21" i="73"/>
  <c r="I29" i="33"/>
  <c r="I29" i="22"/>
</calcChain>
</file>

<file path=xl/sharedStrings.xml><?xml version="1.0" encoding="utf-8"?>
<sst xmlns="http://schemas.openxmlformats.org/spreadsheetml/2006/main" count="2752" uniqueCount="453">
  <si>
    <t>Kiekis</t>
  </si>
  <si>
    <t>vnt</t>
  </si>
  <si>
    <t>km</t>
  </si>
  <si>
    <t>Eil.               Nr.</t>
  </si>
  <si>
    <t>Darbų ( medžiagų ) pavadinimas</t>
  </si>
  <si>
    <t>Mato            Vnt.</t>
  </si>
  <si>
    <t>Kaina,           €</t>
  </si>
  <si>
    <t>Medžiagos</t>
  </si>
  <si>
    <t>Mechaniz-mai</t>
  </si>
  <si>
    <t>Suma,              €</t>
  </si>
  <si>
    <t>Darbininkų darbas</t>
  </si>
  <si>
    <t>Dviejų elektrotechnikų darbas</t>
  </si>
  <si>
    <t>val.</t>
  </si>
  <si>
    <t>Iš viso darbo užmokestis</t>
  </si>
  <si>
    <t>vnt.</t>
  </si>
  <si>
    <t>Iš viso medžiagų</t>
  </si>
  <si>
    <t>Transportas</t>
  </si>
  <si>
    <t>Fiat Doblo (elektrotechnikų atvykimas)</t>
  </si>
  <si>
    <t>Iš viso transporto ir mechanizmų išlaidų</t>
  </si>
  <si>
    <t>Papildomų medžiagų vertė</t>
  </si>
  <si>
    <t>Papildomų įrankių,prietaisų vertė</t>
  </si>
  <si>
    <t xml:space="preserve">Papildomas darbo užmokestis(ITD) </t>
  </si>
  <si>
    <t xml:space="preserve">Pridėtinės išlaidos </t>
  </si>
  <si>
    <t>Iš viso be PVM</t>
  </si>
  <si>
    <t>Lempa gyvsidabrio 250W gatviniam šviestuvui</t>
  </si>
  <si>
    <t>Lempa gyvsidabrio 125W gatviniam
šviestuvui</t>
  </si>
  <si>
    <t>Lempa natrio 70W POLAMP gatviniam šviestuvui</t>
  </si>
  <si>
    <t>Lempa natrio 100W POLAMP gatviniam šviestuvui</t>
  </si>
  <si>
    <t>Lempa natrio 150W POLAMP gatviniam šviestuvui</t>
  </si>
  <si>
    <t>Lempa natrio 250W POLAMP gatviniam šviestuvui</t>
  </si>
  <si>
    <t>Lempa natrio 70W MIX POLAMP</t>
  </si>
  <si>
    <t xml:space="preserve">1 d.d. darbas autokeltuvu, valandos </t>
  </si>
  <si>
    <t>A</t>
  </si>
  <si>
    <t>B</t>
  </si>
  <si>
    <t>C</t>
  </si>
  <si>
    <t>D</t>
  </si>
  <si>
    <t>Maršrutas</t>
  </si>
  <si>
    <t>Tolimiausia gyvenvietė Velžio k. - Žibartonių k.</t>
  </si>
  <si>
    <t>Artimiausia gyvenvietė Velžio k. - Liūdynės k.</t>
  </si>
  <si>
    <t>Atstumas tarp gyvenviečių į abi puses, km</t>
  </si>
  <si>
    <t>Eil. Nr.</t>
  </si>
  <si>
    <t>Maršrutų vidurkis, km ((1+2)/2)</t>
  </si>
  <si>
    <t>Kitos išlaidos (nuoma autokeltuvo DINO 135TB)</t>
  </si>
  <si>
    <t>1.</t>
  </si>
  <si>
    <t>3.</t>
  </si>
  <si>
    <t>4.</t>
  </si>
  <si>
    <t>2.1.</t>
  </si>
  <si>
    <t>2.2.</t>
  </si>
  <si>
    <t>2.3.</t>
  </si>
  <si>
    <t>2.4.</t>
  </si>
  <si>
    <t>Gelžbetoninės atramos demontavimo įkainio apskaičiavimas</t>
  </si>
  <si>
    <t>2.5.</t>
  </si>
  <si>
    <t>Šviestuvo Na 70 įrengimo įkainio apskaičiavimas</t>
  </si>
  <si>
    <t>2.6.</t>
  </si>
  <si>
    <t>2.7.</t>
  </si>
  <si>
    <t>Šviestuvo Na 100 įrengimo įkainio apskaičiavimas</t>
  </si>
  <si>
    <t>2.8.</t>
  </si>
  <si>
    <t>2.9.</t>
  </si>
  <si>
    <t>Šviestuvo Na 150 įrengimo įkainio apskaičiavimas</t>
  </si>
  <si>
    <t>2.10.</t>
  </si>
  <si>
    <t>2.11.</t>
  </si>
  <si>
    <t>Gatvių apšvietimo LED šviestuvų 30W ant atramos įrengimo įkainio apskaičiavimas</t>
  </si>
  <si>
    <t>2.12.</t>
  </si>
  <si>
    <t>2.13.</t>
  </si>
  <si>
    <t>Gatvių apšvietimo LED šviestuvų 50W ant atramos įrengimo įkainio apskaičiavimas</t>
  </si>
  <si>
    <t>2.14.</t>
  </si>
  <si>
    <t>2.15.</t>
  </si>
  <si>
    <t>Gatvių apšvietimo LED šviestuvų 100W ant atramos įrengimo įkainio apskaičiavimas</t>
  </si>
  <si>
    <t>2.16.</t>
  </si>
  <si>
    <t>Šviestuvo demontavimo įkainio apskaičiavimas</t>
  </si>
  <si>
    <t>2.18.</t>
  </si>
  <si>
    <t>Bažnyčios prožektoriaus ant fasado įrengimo įkainio apskaičiavimas</t>
  </si>
  <si>
    <t>2.19.</t>
  </si>
  <si>
    <t>Šviestuvo remonto įkainio apskaičiavimas</t>
  </si>
  <si>
    <t>2.20.</t>
  </si>
  <si>
    <t>Šviestuvų paruošimas montavimo įkainio apskaičiavimas</t>
  </si>
  <si>
    <t>2.21.</t>
  </si>
  <si>
    <t>Apšvietimo metalinės atramos paviršiaus dažymo įkainio apskaičiavimas</t>
  </si>
  <si>
    <t>2.22.</t>
  </si>
  <si>
    <t>Šviestuvo perjugimo keičiant laidus įkainio apskaičiavimas</t>
  </si>
  <si>
    <t>3.1.</t>
  </si>
  <si>
    <t>3.2.</t>
  </si>
  <si>
    <t>Tranšėjų 5 m, užkasimas su dangos ar aplinkos atstatymu,  įkainio apskaičiavimas</t>
  </si>
  <si>
    <t>3.3.</t>
  </si>
  <si>
    <t>3.4.</t>
  </si>
  <si>
    <t>3.5.</t>
  </si>
  <si>
    <t>3.6.</t>
  </si>
  <si>
    <t>3.7.</t>
  </si>
  <si>
    <t>3.8.</t>
  </si>
  <si>
    <t>Apšvietimo 1F OL 100 m  keičiant oro kabeliu AMKA 1 x 16 + 25,  įkainio apskaičiavimas</t>
  </si>
  <si>
    <t>3.9.</t>
  </si>
  <si>
    <t>Apšvietimo 3F OL remontas, keičiant oro kabeliu AMKA 3 x 16 + 25,  įkainio apskaičiavimas</t>
  </si>
  <si>
    <t>3.10.</t>
  </si>
  <si>
    <t>Oro kabelio AMKA 1 x 16 + 25 montavimas,  įkainio apskaičiavimas</t>
  </si>
  <si>
    <t>3.11.</t>
  </si>
  <si>
    <t>Oro kabelio AMKA 3 x 16 + 25 montavimas,  įkainio apskaičiavimas</t>
  </si>
  <si>
    <t>3.12.</t>
  </si>
  <si>
    <t xml:space="preserve">Laido montavimas oro linijoje,  įkainio apskaičiavimas </t>
  </si>
  <si>
    <t>3.13.</t>
  </si>
  <si>
    <t xml:space="preserve">Metalinių paviršių dažymas,  įkainio skaičiavimas </t>
  </si>
  <si>
    <t>3.14.</t>
  </si>
  <si>
    <t>Apšvietimo valdymo skydų įrengimas,  įkainio apskaičiavimas</t>
  </si>
  <si>
    <t>3.15.</t>
  </si>
  <si>
    <t>Apšvietimo valdymo skydų remonto,  įkainio apskaičiavimas</t>
  </si>
  <si>
    <t>3.16.</t>
  </si>
  <si>
    <t xml:space="preserve">Skirstymo skydų montavimo,  įkainio apskaičiavimas </t>
  </si>
  <si>
    <t>3.17.</t>
  </si>
  <si>
    <t xml:space="preserve">Kabelio uždengimas prie atramos,  įkainio apskaičiavimas </t>
  </si>
  <si>
    <t>3.18.</t>
  </si>
  <si>
    <t xml:space="preserve">Gedimo nustatymas apšvietimo tinkle,  įkainio apskaičiavimas </t>
  </si>
  <si>
    <t>3.19.</t>
  </si>
  <si>
    <t xml:space="preserve">Oro linijų 1 metro aliuminiais laidais remonto,  įkainio apskaičiavimas </t>
  </si>
  <si>
    <t>4.1.</t>
  </si>
  <si>
    <t xml:space="preserve">Šventinių renginių elektrifikavimas naudojant autokeltuvą 1 valanda,  įkainio apskaičiavimas </t>
  </si>
  <si>
    <t>4.2.</t>
  </si>
  <si>
    <t xml:space="preserve">Šventinių renginių elektrifikavimas be autokeltuvo 1 valanda,  įkainio apskaičiavimas </t>
  </si>
  <si>
    <t>4.3.</t>
  </si>
  <si>
    <t xml:space="preserve">1F automatinių jungiklių pakeitimas,  įkainio apskaičiavimas </t>
  </si>
  <si>
    <t>4.4.</t>
  </si>
  <si>
    <t xml:space="preserve">3F automatinių jungiklių pakeitimas,  įkainio apskaičiavimas </t>
  </si>
  <si>
    <t>4.5.</t>
  </si>
  <si>
    <t xml:space="preserve">Magnetinių paleidiklių pakeitimas,  įkainio apskaičiavimas </t>
  </si>
  <si>
    <t>4.6.</t>
  </si>
  <si>
    <t xml:space="preserve">Foto rėlių pakeitimas,  įkainio apskaičiavimas </t>
  </si>
  <si>
    <t>4.7.</t>
  </si>
  <si>
    <t xml:space="preserve">Laiko rėlių pakeitimas,  įkainio apskaičiavimas </t>
  </si>
  <si>
    <t>4.8.</t>
  </si>
  <si>
    <t xml:space="preserve">Astronominių laiko relių (laikrodžių) pakeitimas,  įkainio apskaičiavimas </t>
  </si>
  <si>
    <t>4.9.</t>
  </si>
  <si>
    <t xml:space="preserve">Astronominių laiko relių pakeitimas II kontaktų,  įkainio apskaičiavimas </t>
  </si>
  <si>
    <t>4.10.</t>
  </si>
  <si>
    <t>4.11.</t>
  </si>
  <si>
    <t>4.12.</t>
  </si>
  <si>
    <t>4.13.</t>
  </si>
  <si>
    <t>4.14.</t>
  </si>
  <si>
    <t>4.15.</t>
  </si>
  <si>
    <t xml:space="preserve">Laiko relių parametrų perderinimas vienai laiko rėlei,  įkainio apskaičiavimas </t>
  </si>
  <si>
    <t>4.16.</t>
  </si>
  <si>
    <t xml:space="preserve">Įrenginių įjungimas (išjungimas) apšvietimo sezonui vienam objektui,  įkainio apskaičiavimas </t>
  </si>
  <si>
    <t>4.17.</t>
  </si>
  <si>
    <t>4.18.</t>
  </si>
  <si>
    <t xml:space="preserve">Medžio šakų genėjimas 1 (vieno)  medžio (be šakų išvežimo),  įkainio apskaičiavimas </t>
  </si>
  <si>
    <t>4.19.</t>
  </si>
  <si>
    <t xml:space="preserve">1 (vieno) medžio nupjovimas, sutvarkant darbo vietą (medžio, šakų išvežimas),  įkainio apskaičiavimas </t>
  </si>
  <si>
    <t>4.20.</t>
  </si>
  <si>
    <t xml:space="preserve">1 (vieno) medžio nupjovimas, be darbo vietos tvarkymo darbų,  įkainio apskaičiavimas </t>
  </si>
  <si>
    <t>4.21.</t>
  </si>
  <si>
    <t xml:space="preserve">Įžemintuvo įrengimas, 1 (vieno) įžeminimo kontūro,  įkainio apskaičiavimas </t>
  </si>
  <si>
    <t>Apšvietimo stulpų ir šviestuvų remonto ir priežiūros įkainiai</t>
  </si>
  <si>
    <t>Apšvietimo kabelių ir oro linijų priežiūros ir remonto įkainiai</t>
  </si>
  <si>
    <t>Kitų gatvių apšvietimo tinklų priežiūros darbų įkainiai</t>
  </si>
  <si>
    <t xml:space="preserve">   PANEVĖŽIO RAJONO GATVIŲ, KELIŲ, AIKŠČIŲ APŠVIETIMO TINKLŲ, PRIEŽIŪROS (EKSPLOATACIJOS) IR REMONTO ĮKAINIAI</t>
  </si>
  <si>
    <t>Darbų pavadinimas / Įkainio turinys</t>
  </si>
  <si>
    <t>Įkainis Eur, be PVM</t>
  </si>
  <si>
    <t>1 objekt.</t>
  </si>
  <si>
    <t xml:space="preserve">                      Keltuvo nuomos  1 darbo valandos įkainio apskaičiavimas</t>
  </si>
  <si>
    <t>Darbas autokeltuvu, d.d.</t>
  </si>
  <si>
    <t>Autokeltuvo nuomos kaina be PVM</t>
  </si>
  <si>
    <t>Autokeltuvo 1 val. kaina be PVM ((A*B)/C)</t>
  </si>
  <si>
    <t>Iš viso, km (suapvalinus ~)</t>
  </si>
  <si>
    <t>Vidutinio nuvažiuoto atstumo atliekant vieną darbo užduotį kilometrų kainos apskaičiavimas</t>
  </si>
  <si>
    <t>_____________</t>
  </si>
  <si>
    <t>____________</t>
  </si>
  <si>
    <t xml:space="preserve">            1.1 Perdegusios  apšvietimo lempos DRL 250 W pakeitimo kainos apskaičiavimas</t>
  </si>
  <si>
    <t>__________________</t>
  </si>
  <si>
    <t>Soc. draudimo ir GF įmokos 1,77%</t>
  </si>
  <si>
    <t>Iš viso  tiesioginių išlaidų</t>
  </si>
  <si>
    <t>Iš viso tiesioginių išlaidų</t>
  </si>
  <si>
    <t>________________</t>
  </si>
  <si>
    <t xml:space="preserve">             1.3 Perdegusios  apšvietimo lempos Na 70-75 W pakeitimo kainos apskaičiavimas</t>
  </si>
  <si>
    <t xml:space="preserve">        1.7 Perdegusios  apšvietimo lempos met-halogeno 150 W pakeitimo kainos apskaičiavimas</t>
  </si>
  <si>
    <t xml:space="preserve">                     1.2 Perdegusios  apšvietimo lempos DRL 125 W pakeitimo kainos apskaičiavimas</t>
  </si>
  <si>
    <t>1 val.</t>
  </si>
  <si>
    <t xml:space="preserve">         1.4  Perdegusios  apšvietimo lempos Na 100 W pakeitimo  kainos apskaičiavimas</t>
  </si>
  <si>
    <t xml:space="preserve">                                 1.5 Perdegusios  apšvietimo lempos Na 150 W pakeitimo kainos  apskaičiavimas</t>
  </si>
  <si>
    <t>1.6  Perdegusios  apšvietimo lempos Na 400 W pakeitimo kainos apskaičiavimas</t>
  </si>
  <si>
    <t xml:space="preserve">                             1.8 Perdegusios  apšvietimo lempos metalo-halogeno 70 W pakeitimo kainos apskaičiavimas</t>
  </si>
  <si>
    <t xml:space="preserve"> </t>
  </si>
  <si>
    <t>Mato            vnt.</t>
  </si>
  <si>
    <t>Darbų vadovo darbas</t>
  </si>
  <si>
    <t>Atrama CP6500/60x125x3 6,5m</t>
  </si>
  <si>
    <t>Pamatas VGAP-3 stulpui</t>
  </si>
  <si>
    <t>Gembe P115/1500 5* H-1,5m, L-1,5m</t>
  </si>
  <si>
    <t>Guma apsaugine Nr.3</t>
  </si>
  <si>
    <t>AVVG 3x2,5 kabelis alium</t>
  </si>
  <si>
    <t>m</t>
  </si>
  <si>
    <t>AVVG (YAKXS) 4x10 kabelis alium.</t>
  </si>
  <si>
    <t>SJ 0.47 varžtinis sujungiklis Al/Cu 6-25</t>
  </si>
  <si>
    <t>HRTM 16/5 termo vamzdelis su klij 1m</t>
  </si>
  <si>
    <t>HRTM 33/8 termo vamzdelis su klij 1m</t>
  </si>
  <si>
    <t>NB1631NC6A aut. jung.NB1-63, 1P, C6A</t>
  </si>
  <si>
    <t>KS251Paskirst. gnybt. pilkas 400V 4x25mm</t>
  </si>
  <si>
    <t>KS251N Pask. gnybtas melynas 400V 4x25</t>
  </si>
  <si>
    <t>Kryžm.jungtis strypuiD20 su viela - juos</t>
  </si>
  <si>
    <t>Ižeminimo strypas 20mm 1,5m cinkuotas</t>
  </si>
  <si>
    <t>Ižeminimo strypo smaigalys TE20</t>
  </si>
  <si>
    <t>Šviestuvas LED-50</t>
  </si>
  <si>
    <t>Kronšteinas</t>
  </si>
  <si>
    <t>Dacia Dokker (darbų vadovo atvykimas)</t>
  </si>
  <si>
    <t>Eskavatorius (atvykimas)</t>
  </si>
  <si>
    <t>Eskavatorius Kubota</t>
  </si>
  <si>
    <t>Kitos išlaidos (Fiskaro nuoma, krovinių pervežimas)</t>
  </si>
  <si>
    <t>Kitos išlaidos (SDS-MAX perfpratorius)</t>
  </si>
  <si>
    <t>1 d.d.</t>
  </si>
  <si>
    <t>_________________</t>
  </si>
  <si>
    <t>JUMZ traktoriaus darbas</t>
  </si>
  <si>
    <t>___________________</t>
  </si>
  <si>
    <t>Atrama gelžbetorninė</t>
  </si>
  <si>
    <t>Kryžm.jungtis strypui D20 su viela - juos</t>
  </si>
  <si>
    <t>Ižeminimo strypas 20 mm 1,5 m cinkuotas</t>
  </si>
  <si>
    <t>Viela plienine cinkuota</t>
  </si>
  <si>
    <t>km.</t>
  </si>
  <si>
    <t>______________</t>
  </si>
  <si>
    <t xml:space="preserve">    2.4 Gelžbetoninės atramos išmontavimo  kainos apskaičiavimas</t>
  </si>
  <si>
    <t>Mato           vnt.</t>
  </si>
  <si>
    <t>Mato           v nt.</t>
  </si>
  <si>
    <t>Kronšteinas švietuvo tvirtinimui KS-1</t>
  </si>
  <si>
    <t>Kronšteinas KTK-U1 kabelio tvirtinimui</t>
  </si>
  <si>
    <t>Laidas APV 1x16</t>
  </si>
  <si>
    <t>Šviestuvas natrio ŽKU 21/70W Gatvių
šviestuvas</t>
  </si>
  <si>
    <t>Viso sąmatoje tiesioginių išlaidų</t>
  </si>
  <si>
    <t>Soc. Draudimo ir GF įmokos 1,77%</t>
  </si>
  <si>
    <t>Šviestuvas natrio ŽKU 21/100W Gatvių
šviestuvas</t>
  </si>
  <si>
    <t>Iš viso sąmatoje tiesioginių išlaidų</t>
  </si>
  <si>
    <t>Šviestuvas natrio ŽKU 21/150W Gatvių
šviestuvas</t>
  </si>
  <si>
    <t>_______________</t>
  </si>
  <si>
    <t>2.11  Gatvių apšvietimo LED šviestuvų 30W ant atramos įrengimo kainos apskaičiavimas</t>
  </si>
  <si>
    <t>Gatvės šviestuvas LED 30W 4000K
(natūraliai balta)</t>
  </si>
  <si>
    <t>Adapteris šviestuvams su d42mm skyle
montuoti ant d60mm gembės</t>
  </si>
  <si>
    <t>2.12  Gatvių apšvietimo LED šviestuvų 30W ant atramos pakeitimo kainos apskaičiavimas</t>
  </si>
  <si>
    <t xml:space="preserve">     2.13  Gatvių apšvietimo LED šviestuvų 50W ant atramos įrengimo kainos apskaičiavimas</t>
  </si>
  <si>
    <t xml:space="preserve">    2.14  Gatvių apšvietimo LED šviestuvų 50W ant atramos pakeitimo kainos apskaičiavimas</t>
  </si>
  <si>
    <t>Adapteris šviestuvams su d42 mm skyle
montuoti ant d60mm gembės</t>
  </si>
  <si>
    <t xml:space="preserve">      2.15  Gatvių apšvietimo LED šviestuvų 100W ant atramos įrengimo kainos apskaičiavimas</t>
  </si>
  <si>
    <t>2.16   Gatvių apšvietimo LED šviestuvų 100W ant atramos pakeitimo kainos  apskaičiavimas</t>
  </si>
  <si>
    <t>Prožektorius LED 200W 4000K</t>
  </si>
  <si>
    <t>Tvirtinimo dalys (ankeriai, varžtai, sujungimo kaladėlės, termovamzdeliai)</t>
  </si>
  <si>
    <t>Droselis NAH-J 150W</t>
  </si>
  <si>
    <t>Izoliacine juosta 19x20 balta</t>
  </si>
  <si>
    <t>Laidai APV 1x16</t>
  </si>
  <si>
    <t>Izoliacine juosta 19x20 juoda, japoniška</t>
  </si>
  <si>
    <t>Soc.draudimo ir GF įmokos 1,77%</t>
  </si>
  <si>
    <t>Kitos išlaidos (nuoma)</t>
  </si>
  <si>
    <t>Dažai, antikorozinė emalė 0.75l</t>
  </si>
  <si>
    <t>Teptukas</t>
  </si>
  <si>
    <t>Šlifavimo diskas žiedlapinis</t>
  </si>
  <si>
    <t>____________________</t>
  </si>
  <si>
    <t>Eskavatorius (darbas)</t>
  </si>
  <si>
    <t>Aliuminis kabelis 5x16</t>
  </si>
  <si>
    <t>Gofruotas vamzdis D40</t>
  </si>
  <si>
    <t>Signalinė juosta</t>
  </si>
  <si>
    <t xml:space="preserve"> Iš viso  tiesioginių išlaidų</t>
  </si>
  <si>
    <t>3.8  Apšvietimo 1F OL 100 m,  keičiant oro kabeliu AMKA 1 x 16 + 25,  kainos apskaičiavimas</t>
  </si>
  <si>
    <t>Kabelis AMKA 1x16+25</t>
  </si>
  <si>
    <t>Gnybtas LGA-6 16-50mm2</t>
  </si>
  <si>
    <t>Gnybtas IGA-7 inkarinis</t>
  </si>
  <si>
    <t>Traversa IK-1 su kabliu per vidurį</t>
  </si>
  <si>
    <t>Gnybtas VGA-1 16-50mm2</t>
  </si>
  <si>
    <t>Gnybtas SLIW50 Al/Cu 10-50/1,5-10 oro
lin.</t>
  </si>
  <si>
    <t>Kabelis AMKA 3x16+25</t>
  </si>
  <si>
    <t>3.10  Oro kabelio AMKA 1 x 16 + 25 sumontavimo  kainos apskaičiavimas</t>
  </si>
  <si>
    <t>3.11 Oro kabelio AMKA 3 x 16 + 25 sumontavimo kainos apskaičiavimas</t>
  </si>
  <si>
    <t>1 val</t>
  </si>
  <si>
    <t>Dažai 0.9l emalė</t>
  </si>
  <si>
    <t>Teptukas dažymui vid.</t>
  </si>
  <si>
    <t xml:space="preserve">             3.14    Apšvietimo valdymo skydo įrengimo įkainos apskaičiavimas</t>
  </si>
  <si>
    <t>Mato           vVnt.</t>
  </si>
  <si>
    <t>Apkabos skydams (400x300x200) tvirtinti</t>
  </si>
  <si>
    <t>262165 dirželiu laikikliai juodi Haupa</t>
  </si>
  <si>
    <t>262630 dirželiai 290x7,6 juodi</t>
  </si>
  <si>
    <t>Magnetinis paleidėjas CHNT-40/40</t>
  </si>
  <si>
    <t>T-2P+Z 10/16A Szuko lizdas modulinis</t>
  </si>
  <si>
    <t>Automatinis išjungiklis 3P ETI ETIMAT6</t>
  </si>
  <si>
    <t>Foto relė su išoriniu hermetišku davikliu
230Vac 16A ant DIN bėgelio</t>
  </si>
  <si>
    <t>Gnybtai WERIT 16mm</t>
  </si>
  <si>
    <t>Smulkios dalys (varžtai, kabelio antgaliai)</t>
  </si>
  <si>
    <t>Jungtis kryžminė 20mm įžeminimo strypams</t>
  </si>
  <si>
    <t xml:space="preserve">            3.15 Apšvietimo valdymo skydo remonto  kainos  apskaičiavimas</t>
  </si>
  <si>
    <t>ETIMAT6 1P 6kA C16A E autom. išjungejas</t>
  </si>
  <si>
    <t>Gofruotas pilkas vamzdis d16mm su viel</t>
  </si>
  <si>
    <t>E.4037A Šukos 3F S12,</t>
  </si>
  <si>
    <t>Soc. daudimo ir GF įmokos 1,77%</t>
  </si>
  <si>
    <t xml:space="preserve">Skirstymo skydo sumontavimo  kainos apskaičiavimas </t>
  </si>
  <si>
    <t>Vamzdis D40 Vamzdis gofruotas dvisluoksnis, d40/32,</t>
  </si>
  <si>
    <t>Rinkle 2x1,5-16mm2 Al-Cu T021016, OTL16</t>
  </si>
  <si>
    <t xml:space="preserve"> Iš viso tiesioginių išlaidų</t>
  </si>
  <si>
    <t xml:space="preserve">      3.17 Kabelio uždengimo prie atramos   kainos  apskaičiavimas </t>
  </si>
  <si>
    <t>Kabelių lovys žemos įtampos kabeliams
apsauginis ant atramos</t>
  </si>
  <si>
    <t>Vamzdis gofruotas dvisluoksnis, d40/32, 450N, be vielos, raudonas</t>
  </si>
  <si>
    <t xml:space="preserve">     3.18 Gedimo nustatymo apšvietimo tinkle kainos  apskaičiavimas </t>
  </si>
  <si>
    <t xml:space="preserve">3.19  Oro linijos  aliuminiais laidais 1 metro  remonto kainos apskaičiavimas </t>
  </si>
  <si>
    <t>4.1</t>
  </si>
  <si>
    <t xml:space="preserve">Šventinių renginių elektrifikavimo, naudojant autokeltuvą 1 valandą, kainos apskaičiavimas </t>
  </si>
  <si>
    <t>4.2</t>
  </si>
  <si>
    <t xml:space="preserve">Šventinių renginių elektrifikavimo be autokeltuvo 1 valandos,  kainos apskaičiavimas </t>
  </si>
  <si>
    <t>4.3</t>
  </si>
  <si>
    <t xml:space="preserve">1F Automatinių jungiklių pakeitimo  kainos  apskaičiavimas </t>
  </si>
  <si>
    <t>Automatinis išjungiklis 1P ETI  ETIMAT6 10A, 16A, 20A, 25A, 32A</t>
  </si>
  <si>
    <t>4.4</t>
  </si>
  <si>
    <t xml:space="preserve">3F Automatinių jungiklių pakeitimo  kainos  apskaičiavimas </t>
  </si>
  <si>
    <t>Automatinis išjungiklis 3P ETI ETIMAT6 10A, 16A, 20A, 25A, 32A</t>
  </si>
  <si>
    <t>4.5</t>
  </si>
  <si>
    <t>CEM 12.00 230V kontaktorius 5.5 kW
12A</t>
  </si>
  <si>
    <t>4.6</t>
  </si>
  <si>
    <t xml:space="preserve">Foto relių pakeitimo  kainos apskaičiavimas </t>
  </si>
  <si>
    <t>Fotorelė su importuotu jutikliu 10-16A</t>
  </si>
  <si>
    <t>4.7</t>
  </si>
  <si>
    <t xml:space="preserve">Laiko relių pakeitimo  kainos  apskaičiavimas </t>
  </si>
  <si>
    <t>Relė 7D Schucko laiko programuojamas
laikmatis</t>
  </si>
  <si>
    <t>4.8</t>
  </si>
  <si>
    <t>Astronominis programuojamas laikmatis 1 kanalo EE180</t>
  </si>
  <si>
    <t>4.9</t>
  </si>
  <si>
    <t>Astronominis programuojamas laikmatis 2
kanalų EE 181</t>
  </si>
  <si>
    <t>4.10</t>
  </si>
  <si>
    <t xml:space="preserve">Apšvietimo linijos ir valdymo skydo profilaktinės priežiūros  kainos apskaičiavimas </t>
  </si>
  <si>
    <t>Darbų vadovo ir elektrotechniko darbas per mėnesį, atliekant apžiūras, varžų matavimus, techninės dokumentacijos ruošimas</t>
  </si>
  <si>
    <t>Tepalas aerozolinis WD-40 420ml</t>
  </si>
  <si>
    <t>Fiat Doblo (nuvažiuotas atstumas aplankant visus objektus)</t>
  </si>
  <si>
    <t>4.11</t>
  </si>
  <si>
    <t xml:space="preserve">Elektros skaitiklių rodmenų nurašymo kainos apskaičiavimas </t>
  </si>
  <si>
    <t>4.12</t>
  </si>
  <si>
    <t xml:space="preserve">Atsiskaitymo už sunaudotą elektros energiją ir elektros energijos persiuntimo paslaugas  kainos apskaičiavimas </t>
  </si>
  <si>
    <t>Darbuotojų darbas kompiuteriu</t>
  </si>
  <si>
    <t>4.13</t>
  </si>
  <si>
    <t>4.14</t>
  </si>
  <si>
    <t xml:space="preserve">Išpildomosios geodezinės nuotraukos papildomo ploto kainos apskaičiavimas </t>
  </si>
  <si>
    <t>4.15</t>
  </si>
  <si>
    <t xml:space="preserve">Laiko relių parametrų perderinimo vienai laiko relei  kainos apskaičiavimas </t>
  </si>
  <si>
    <t>4.16</t>
  </si>
  <si>
    <t xml:space="preserve">Vieno objekto įrenginių įjungimo (išjungimo) apšvietimo sezonui kainos apskaičiavimas </t>
  </si>
  <si>
    <t>4.17</t>
  </si>
  <si>
    <t>Dviejų darbuotojų darbas (šakų genėtojai)</t>
  </si>
  <si>
    <t>Grandinės galandinimas</t>
  </si>
  <si>
    <t>4.18</t>
  </si>
  <si>
    <t>Dviejų darbuotojų darbas</t>
  </si>
  <si>
    <t>4.19</t>
  </si>
  <si>
    <t>Dviejų darbuotojų darbas (Šakų genėtojai)</t>
  </si>
  <si>
    <t>Dviejų darbuotojų darbas (Aplinkos tvarkymas)</t>
  </si>
  <si>
    <t>Grandinė</t>
  </si>
  <si>
    <t>VW Transporter (darbo vietos tvarkymas)</t>
  </si>
  <si>
    <t>4.20</t>
  </si>
  <si>
    <t xml:space="preserve">Vieno medžio nupjovimo, be darbo vietos sutvarkymo, kainos apskaičiavimas </t>
  </si>
  <si>
    <t>4.21</t>
  </si>
  <si>
    <t>Cinkuotas įžeminimo strypas iš plieno, d20x1500 mm</t>
  </si>
  <si>
    <t>m.</t>
  </si>
  <si>
    <t>Jungtis kryžminė 20 mm įžeminimo strypams</t>
  </si>
  <si>
    <t>Jungtis vielai (įžeminimui)</t>
  </si>
  <si>
    <t>Kalimo galvutė įžeminimo strypams Ø20 mm, vidinis Ø13,50 mm</t>
  </si>
  <si>
    <t>Kitos išlaidos (nuoma perforatorius SDS MAX)</t>
  </si>
  <si>
    <t>VW Transporter (šakų išvežimas)</t>
  </si>
  <si>
    <r>
      <t>Įžeminimo viela 16 mm</t>
    </r>
    <r>
      <rPr>
        <vertAlign val="superscript"/>
        <sz val="10"/>
        <rFont val="Times New Roman"/>
        <family val="1"/>
        <charset val="186"/>
      </rPr>
      <t>2</t>
    </r>
  </si>
  <si>
    <r>
      <t>Išpildomosios geodezinės nuotraukos iki 50 m</t>
    </r>
    <r>
      <rPr>
        <vertAlign val="superscript"/>
        <sz val="10"/>
        <color indexed="8"/>
        <rFont val="Times New Roman"/>
        <family val="1"/>
        <charset val="186"/>
      </rPr>
      <t xml:space="preserve">2 </t>
    </r>
    <r>
      <rPr>
        <sz val="10"/>
        <color indexed="8"/>
        <rFont val="Times New Roman"/>
        <family val="1"/>
        <charset val="186"/>
      </rPr>
      <t xml:space="preserve">ploto parengimo    kainos apskaičiavimas </t>
    </r>
  </si>
  <si>
    <t>Apšvietimo lempų pakeitimas įkainiai</t>
  </si>
  <si>
    <t>perdegusios  apšvietimo lempos DRL 250 W pakeitimas įkainio apskaičiavimas</t>
  </si>
  <si>
    <t>perdegusios  apšvietimo lempos DRL 125 W pakeitimas įkainio apskaičiavimas</t>
  </si>
  <si>
    <t>perdegusios  apšvietimo lempos Na 70-75 W pakeitimas įkainio apskaičiavimas</t>
  </si>
  <si>
    <t>perdegusios  apšvietimo lempos Na 100 W pakeitimas įkainio apskaičiavimas</t>
  </si>
  <si>
    <t>perdegusios  apšvietimo lempos Na 150 W pakeitimas įkainio apskaičiavimas</t>
  </si>
  <si>
    <t>perdegusios  apšvietimo lempos Na 400 W pakeitimas įkainio apskaičiavimas</t>
  </si>
  <si>
    <t>perdegusios  apšvietimo lempos met-halogeno 150 W pakeitimas įkainio apskaičiavimas</t>
  </si>
  <si>
    <t>perdegusios  apšvietimo lempos metalo-halogeno 70 W pakeitimas įkainio apskaičiavimas</t>
  </si>
  <si>
    <t>Šviestuvo Na 70 pakeitimas įkainio apskaičiavimas</t>
  </si>
  <si>
    <t>Šviestuvo Na 100 pakeitimas įkainio apskaičiavimas</t>
  </si>
  <si>
    <t>Šviestuvo Na 150 pakeitimas įkainio apskaičiavimas</t>
  </si>
  <si>
    <t>Gatvių apšvietimo LED šviestuvų 30W ant atramos pakeitimas įkainio apskaičiavimas</t>
  </si>
  <si>
    <t>Gatvių apšvietimo LED šviestuvų 50W ant atramos pakeitimas įkainio apskaičiavimas</t>
  </si>
  <si>
    <t>Gatvių apšvietimo LED šviestuvų 100W ant atramos pakeitimas įkainio apskaičiavimas</t>
  </si>
  <si>
    <t>Kabelis CYKY 5x16 mm²</t>
  </si>
  <si>
    <t>Kabelis CYKY 3 x 6 mm²</t>
  </si>
  <si>
    <t>Kabelis YAKXS 4x16 mm²</t>
  </si>
  <si>
    <t>2.1</t>
  </si>
  <si>
    <t>Keturgyslio aliuminio kabelio iki 16 mm² intarpo 1 m papildomas ilgis (pridėti prie įkainio 3.3) ,  įkainio apskaičiavimas be techninio darbo projekto</t>
  </si>
  <si>
    <t>3.1 Tranšėjos ,  5 m ilgio, atkasimo apšvietimo kabelio remontui  kainos apskaičiavimas be techninio darbo projekto</t>
  </si>
  <si>
    <t>3.3 Keturgyslio aliuminio kabelio iki 16 mm² remonto tranšėjoje,sumontuojant 2 jungiamąsias movas ir dedant kabelio intarpą, kai intarpo ilgis iki 3 m,  kainos apskaičiavimas be techninio darbo projekto</t>
  </si>
  <si>
    <t>Aliuminio kabelio 1 m (5 x 16 mm²) klojimas paruoštoje tranšėjoje,  įkainio apskaičiavimas be techninio darbo projekto</t>
  </si>
  <si>
    <t>Varinio kabelio (3 x 6 mm²) klojimas paruoštoje tranšėjoje,  įkainio apskaičiavimas be techninio darbo projekto</t>
  </si>
  <si>
    <t>Varinio kabelio (5 x 6 mm²) klojimas paruoštoje tranšėjoje,  įkainio apskaičiavimas be techninio darbo projekto</t>
  </si>
  <si>
    <t>3.5  Aliuminio kabelio 1 m (5 x 16 mm²) paklojimo paruoštoje tranšėjoje  kainos apskaičiavimas be techninio darbo projekto</t>
  </si>
  <si>
    <t>3.6. Varinio kabelio (5 x 6 mm²) paklojimo paruoštoje tranšėjoje  kainos apskaičiavimas be techninio darbo projekto</t>
  </si>
  <si>
    <t>3.7  Varinio kabelio (3 x 6 mm²) paklojimo paruoštoje tranšėjoje  kainos apskaičiavimas be techninio darbo projekto</t>
  </si>
  <si>
    <t>1 kv.m</t>
  </si>
  <si>
    <t>Dviejų elektrotechnikų darbas atliekant oro linijų apžiūras, defektavimą, techninę priežiūrą, kasmėnesinius valdymo skydų aptarnavimus, techninę priežiūrą</t>
  </si>
  <si>
    <t>Atsiskaitymo už sunaudotą elektros energiją ir elektros energijos persiuntimo paslaugas,  įkainio apskaičiavimas vienam apšvietimo valdymo skydui</t>
  </si>
  <si>
    <t>Elektros skaitiklių rodmenų nurašymas,  įkainio apskaičiavimas  vienam apšvietimo valdymo skydui</t>
  </si>
  <si>
    <t>Apšvietimo linijų ir valdymo skydų profilaktinė priežiūra,  įkainio apskaičiavimas  vienam apšvietimo valdymo skydui</t>
  </si>
  <si>
    <t>Iš viso be PVM vienam apšvietimo valdymo skydui (iš 214)</t>
  </si>
  <si>
    <t>100 m</t>
  </si>
  <si>
    <t>1 m</t>
  </si>
  <si>
    <t>Cinkuotų atramų iki 6.5 m, demontavimo įkainio apskaičiavimas</t>
  </si>
  <si>
    <t>Gelžbetoninės atramos iki 8 m, pastatymo įkainio apskaičiavimas</t>
  </si>
  <si>
    <t>Tranšėjų paruošimas 5 m, atkasimas apšvietimo kabelio remonto įkainio apskaičiavimas be techninio darbo projekto</t>
  </si>
  <si>
    <t>5 m</t>
  </si>
  <si>
    <t>Keturgyslio aliuminio kabelio iki 16 mm² remontas tranšėjoje, montuojant 2 jungiamąsias movas ir dedant kabelio intarpą, kai intarpo ilgis iki 3 m,  įkainio apskaičiavimas be techninio darbo projekto</t>
  </si>
  <si>
    <t>3 m</t>
  </si>
  <si>
    <t xml:space="preserve">Išpildomosios geodezinės nuotraukos parengimas iki 50 m² plotui ,  įkainio apskaičiavimas be geodezininko paslaugos </t>
  </si>
  <si>
    <t>1.1.</t>
  </si>
  <si>
    <t>1.2.</t>
  </si>
  <si>
    <t>1.3.</t>
  </si>
  <si>
    <t>1.4.</t>
  </si>
  <si>
    <t>1.5.</t>
  </si>
  <si>
    <t>1.6.</t>
  </si>
  <si>
    <t>1.7.</t>
  </si>
  <si>
    <t>1.8.</t>
  </si>
  <si>
    <t>2.17.</t>
  </si>
  <si>
    <t>2.</t>
  </si>
  <si>
    <t>Išpildomosios geodezinės nuotraukos papildomam plotui virš 50 m²,  įkainio apskaičiavimas be geodezininko paslaugos</t>
  </si>
  <si>
    <t>Mato vnt.</t>
  </si>
  <si>
    <t xml:space="preserve">Medžio šakų genėjimas  1 (vieno)  medžio, sutvarkant darbo vietą (šakų išvežimas), įkainio apskaičiavimas </t>
  </si>
  <si>
    <t>Cinkuotos atramos 8 m su gembe ir šviestuvu pastatymo kainos apskaičiavimas be techninio darbo projekto ir topografinės nuotraukos sudarymo</t>
  </si>
  <si>
    <t>Gatvės šviestuvas LED 100W 4000K
(natūraliai balta)</t>
  </si>
  <si>
    <t>Vamzdis gofruotas dvisluoksnis, d40/32,
450N, be vielos, raudonas</t>
  </si>
  <si>
    <t>Juosta signalinė užrašu KABELIS</t>
  </si>
  <si>
    <t>Darbų vadovo laikas</t>
  </si>
  <si>
    <t>Smulkios el. medžiagos, izoliacija, dirželiai, užtraukėjai, varžtai, kabelių kanalai, kontaktų valymas tepalu solidoliu</t>
  </si>
  <si>
    <t>Dviejų darbuotojų darbas (aplinkos tvarkymas)</t>
  </si>
  <si>
    <t xml:space="preserve">Eil. Nr. </t>
  </si>
  <si>
    <t xml:space="preserve">       2.3      Gelžbetoninės atramos iki 8 m  pastatymo kainos apskaičiavimas  be techninio darbo projekto ir topografinės nuotraukos sudarymo</t>
  </si>
  <si>
    <t xml:space="preserve">                Šviestuvo ŽKU-21 su Na 100W lempa  įrengimo  kainos apskaičiavimas</t>
  </si>
  <si>
    <t xml:space="preserve">               2.9. Šviestuvo ŽKU-21 su Na 150W lempa  įrengimo kainos  apskaičiavimas</t>
  </si>
  <si>
    <t xml:space="preserve">                          2.10.   Šviestuvo ŽKU-21 su Na 150W lempa  pakeitimo kainos apskaičiavimas</t>
  </si>
  <si>
    <t>Gatvės šviestuvas LED 50W 4000K
(natūraliai balta)</t>
  </si>
  <si>
    <t xml:space="preserve">                                2.17  Šviestuvo išmontavimo nuo atramos kainos apskaičiavimas</t>
  </si>
  <si>
    <t xml:space="preserve">    2.18  Prožektoriaus LED 200W ant bažnyčios fasado įrengimo kainos  apskaičiavimas</t>
  </si>
  <si>
    <t xml:space="preserve">                        2.19   Šviestuvo ŽKU-21 remonto kainos apskaičiavimas</t>
  </si>
  <si>
    <t>Lempa natrio 70-150W POLAMP gatviniam
šviestuvui</t>
  </si>
  <si>
    <t xml:space="preserve">          2.20  Naujų šviestuvų LED ar ŽKU-21 tipo paruošimo  montuoti  kainos apskaičiavimas</t>
  </si>
  <si>
    <t xml:space="preserve">          2.21  Apšvietimo metalinės atramos 5-8m. paviršiaus dažymo kainos apskaičiavimas</t>
  </si>
  <si>
    <t xml:space="preserve">         2.22 Šviestuvo LED tipo ar ŽKU-21 tipo perjugimo, keičiant laidus,  kainos apskaičiavimas</t>
  </si>
  <si>
    <t xml:space="preserve">    2.2 Cinkuotų atramų iki 8 m  išmontavimo kainos apskaičiavimas</t>
  </si>
  <si>
    <t>2.5  Šviestuvo ŽKU-21 su Na 70W lempa  įrengimo kainos apskaičiavimas</t>
  </si>
  <si>
    <t xml:space="preserve">         2.6 Šviestuvo ŽKU-21 su  Na70 W lempa pakeitimo kainos  apskaičiavimas</t>
  </si>
  <si>
    <t xml:space="preserve">                     2.8. Šviestuvo ŽKU-21 su  Na 100W lempa pakeitimo kainos apskaičiavimas</t>
  </si>
  <si>
    <t xml:space="preserve">Kontaktorių (magnetinių paleidiklių) pakeitimo kainos  apskaičiavimas </t>
  </si>
  <si>
    <t xml:space="preserve">Astronominių laiko relių (laikrodžių) įrengimas ar pakeitimo  kainos apskaičiavimas </t>
  </si>
  <si>
    <t xml:space="preserve">Astronominių II kontaktų laiko relių įrengimas ar pakeitimo   įkainio apskaičiavimas </t>
  </si>
  <si>
    <t xml:space="preserve">Vieno medžio šakų genėjimo ( iki 8 šakų)  ir jų išvežimo kainos apskaičiavimas </t>
  </si>
  <si>
    <t xml:space="preserve">Vieno medžio šakų genėjimas ( iki 8 šakų)  jų neišvežant,  kainos  apskaičiavimas </t>
  </si>
  <si>
    <t xml:space="preserve">Vieno medžio nupjovimo(iki D-50 cm storio ir H-16 m aukščio), sutvarkant darbo vietą ,  kainos apskaičiavimas </t>
  </si>
  <si>
    <t xml:space="preserve">Vieno įžeminimo kontūro įrengimo  kainos apskaičiavimas </t>
  </si>
  <si>
    <t xml:space="preserve">    3.2  Tranšėjos,  5 m  ilgio, užkasimo su dangos atstatymu  ar aplinkos  sutvarkymu,  kainos  apskaičiavimas</t>
  </si>
  <si>
    <t>3.4  Keturgyslio aliuminio kabelio, iki 16 mm² intarpo 1 m papildomo ilgio (pridėti prie kainos 3.3) ,  apskaičiavimas be techninio darbo projektokainos apskaičiavimas</t>
  </si>
  <si>
    <t>3.9 Apšvietimo 3F OL 100 m. keitimas oro kabeliu AMKA 3 x 16 + 25,  kainos apskaičiavimas</t>
  </si>
  <si>
    <t xml:space="preserve">                      3.12  Laido Al iki 16 mm2 sumontavimo oro linijoje  kainos apskaičiavimas </t>
  </si>
  <si>
    <t>Metalinių paviršių dažymas (jėgos skydų, valdymo skydų, skirstymo spintų), kainos apskaičiavimas</t>
  </si>
  <si>
    <t>Skydas paskirstymo 600x500x300mm ne mažiau IP65</t>
  </si>
  <si>
    <t xml:space="preserve">Apkabos skydams (400x300x200) tvirtinti </t>
  </si>
  <si>
    <t>Sandariklis V-TEC VM+ LGR su veržle IP68 M20x1,5</t>
  </si>
  <si>
    <t>Bėgelis DIN, 270mm, aukštis 35mm, perforuotas, 2m</t>
  </si>
  <si>
    <t>PASTABA: 1 d.d. su autokeltuvu, keltuvo išdavimas, darbo pabaigos metu keltuvo valymas (plovimas) ir keltuvo grąžinimas 2 val. per 1 d.d., į faktinis darbas autokeltuvu 6 val.</t>
  </si>
  <si>
    <t>Maršrutų suma</t>
  </si>
  <si>
    <t>Fiat Doblo</t>
  </si>
  <si>
    <t>Fiat Doblo pr</t>
  </si>
  <si>
    <t>Dacia Dokker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</si>
</sst>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96" formatCode="0.00;[Red]0.00"/>
    <numFmt numFmtId="198" formatCode="0.0000"/>
    <numFmt numFmtId="205" formatCode="0.00000"/>
  </numFmts>
  <fonts count="19" x14ac:knownFonts="1">
    <font>
      <sz val="10"/>
      <name val="Arial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i/>
      <sz val="10"/>
      <color indexed="8"/>
      <name val="Times New Roman"/>
      <family val="1"/>
      <charset val="186"/>
    </font>
    <font>
      <vertAlign val="superscript"/>
      <sz val="10"/>
      <color indexed="8"/>
      <name val="Times New Roman"/>
      <family val="1"/>
      <charset val="186"/>
    </font>
    <font>
      <u/>
      <sz val="10"/>
      <name val="Times New Roman"/>
      <family val="1"/>
      <charset val="186"/>
    </font>
    <font>
      <u/>
      <sz val="10"/>
      <color theme="10"/>
      <name val="Arial"/>
      <family val="2"/>
      <charset val="186"/>
    </font>
    <font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0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71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/>
    <xf numFmtId="0" fontId="1" fillId="0" borderId="6" xfId="0" applyFont="1" applyBorder="1"/>
    <xf numFmtId="0" fontId="1" fillId="0" borderId="5" xfId="0" applyFont="1" applyBorder="1"/>
    <xf numFmtId="0" fontId="1" fillId="0" borderId="3" xfId="0" applyFont="1" applyBorder="1"/>
    <xf numFmtId="0" fontId="1" fillId="0" borderId="1" xfId="0" applyFont="1" applyBorder="1"/>
    <xf numFmtId="0" fontId="1" fillId="0" borderId="7" xfId="0" applyFont="1" applyBorder="1" applyAlignment="1">
      <alignment vertical="top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/>
    <xf numFmtId="0" fontId="1" fillId="0" borderId="11" xfId="0" applyFont="1" applyBorder="1"/>
    <xf numFmtId="0" fontId="1" fillId="0" borderId="14" xfId="0" applyFont="1" applyBorder="1"/>
    <xf numFmtId="0" fontId="1" fillId="0" borderId="9" xfId="0" applyFont="1" applyBorder="1"/>
    <xf numFmtId="0" fontId="1" fillId="0" borderId="12" xfId="0" applyFont="1" applyBorder="1"/>
    <xf numFmtId="0" fontId="1" fillId="0" borderId="10" xfId="0" applyFont="1" applyBorder="1"/>
    <xf numFmtId="0" fontId="1" fillId="0" borderId="7" xfId="0" applyFont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 applyAlignment="1">
      <alignment horizontal="center"/>
    </xf>
    <xf numFmtId="0" fontId="4" fillId="0" borderId="3" xfId="0" applyFont="1" applyBorder="1"/>
    <xf numFmtId="0" fontId="4" fillId="0" borderId="17" xfId="0" applyFont="1" applyBorder="1"/>
    <xf numFmtId="0" fontId="1" fillId="0" borderId="19" xfId="0" applyFont="1" applyBorder="1"/>
    <xf numFmtId="0" fontId="1" fillId="0" borderId="3" xfId="0" applyFont="1" applyBorder="1" applyAlignment="1">
      <alignment horizontal="center" vertical="top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top"/>
    </xf>
    <xf numFmtId="0" fontId="1" fillId="0" borderId="6" xfId="0" applyFont="1" applyBorder="1" applyAlignment="1">
      <alignment horizontal="center"/>
    </xf>
    <xf numFmtId="0" fontId="1" fillId="0" borderId="13" xfId="0" applyFont="1" applyBorder="1"/>
    <xf numFmtId="0" fontId="1" fillId="0" borderId="19" xfId="0" applyFont="1" applyBorder="1" applyAlignment="1">
      <alignment horizontal="center"/>
    </xf>
    <xf numFmtId="0" fontId="1" fillId="0" borderId="8" xfId="0" applyFont="1" applyBorder="1"/>
    <xf numFmtId="0" fontId="1" fillId="0" borderId="11" xfId="0" applyFont="1" applyBorder="1" applyAlignment="1">
      <alignment horizontal="center" vertical="top"/>
    </xf>
    <xf numFmtId="0" fontId="1" fillId="0" borderId="20" xfId="0" applyFont="1" applyBorder="1"/>
    <xf numFmtId="0" fontId="1" fillId="0" borderId="11" xfId="0" applyFont="1" applyBorder="1" applyAlignment="1">
      <alignment horizontal="left" vertical="top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vertical="top"/>
    </xf>
    <xf numFmtId="0" fontId="1" fillId="0" borderId="17" xfId="0" applyFont="1" applyBorder="1" applyAlignment="1">
      <alignment horizontal="center"/>
    </xf>
    <xf numFmtId="0" fontId="1" fillId="0" borderId="8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Border="1"/>
    <xf numFmtId="0" fontId="1" fillId="0" borderId="8" xfId="0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/>
    </xf>
    <xf numFmtId="0" fontId="2" fillId="3" borderId="8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5" fillId="0" borderId="0" xfId="0" applyFont="1"/>
    <xf numFmtId="0" fontId="1" fillId="0" borderId="21" xfId="0" applyFont="1" applyBorder="1"/>
    <xf numFmtId="0" fontId="5" fillId="0" borderId="0" xfId="0" applyFont="1" applyAlignment="1">
      <alignment horizontal="center"/>
    </xf>
    <xf numFmtId="0" fontId="1" fillId="0" borderId="8" xfId="0" applyFont="1" applyBorder="1" applyAlignment="1">
      <alignment horizontal="justify" vertical="justify"/>
    </xf>
    <xf numFmtId="0" fontId="1" fillId="0" borderId="0" xfId="0" applyFont="1" applyAlignment="1">
      <alignment horizontal="justify" vertical="justify"/>
    </xf>
    <xf numFmtId="0" fontId="1" fillId="0" borderId="8" xfId="0" applyFont="1" applyBorder="1" applyAlignment="1">
      <alignment wrapText="1"/>
    </xf>
    <xf numFmtId="0" fontId="1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12" fillId="4" borderId="0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13" fillId="0" borderId="23" xfId="0" applyFont="1" applyBorder="1" applyAlignment="1">
      <alignment horizontal="center"/>
    </xf>
    <xf numFmtId="2" fontId="13" fillId="5" borderId="24" xfId="0" applyNumberFormat="1" applyFont="1" applyFill="1" applyBorder="1" applyAlignment="1">
      <alignment horizontal="center"/>
    </xf>
    <xf numFmtId="2" fontId="13" fillId="5" borderId="25" xfId="0" applyNumberFormat="1" applyFont="1" applyFill="1" applyBorder="1" applyAlignment="1">
      <alignment horizontal="center"/>
    </xf>
    <xf numFmtId="2" fontId="13" fillId="0" borderId="26" xfId="0" applyNumberFormat="1" applyFont="1" applyBorder="1" applyAlignment="1">
      <alignment horizontal="center"/>
    </xf>
    <xf numFmtId="0" fontId="3" fillId="0" borderId="21" xfId="0" applyFont="1" applyBorder="1" applyAlignment="1">
      <alignment horizontal="left"/>
    </xf>
    <xf numFmtId="0" fontId="13" fillId="0" borderId="21" xfId="0" applyFont="1" applyBorder="1" applyAlignment="1">
      <alignment horizontal="center"/>
    </xf>
    <xf numFmtId="0" fontId="13" fillId="0" borderId="27" xfId="0" applyFont="1" applyBorder="1" applyAlignment="1">
      <alignment horizontal="center"/>
    </xf>
    <xf numFmtId="2" fontId="13" fillId="5" borderId="28" xfId="0" applyNumberFormat="1" applyFont="1" applyFill="1" applyBorder="1" applyAlignment="1">
      <alignment horizontal="center"/>
    </xf>
    <xf numFmtId="2" fontId="13" fillId="5" borderId="29" xfId="0" applyNumberFormat="1" applyFont="1" applyFill="1" applyBorder="1" applyAlignment="1">
      <alignment horizontal="center"/>
    </xf>
    <xf numFmtId="2" fontId="13" fillId="0" borderId="30" xfId="0" applyNumberFormat="1" applyFont="1" applyBorder="1" applyAlignment="1">
      <alignment horizontal="center"/>
    </xf>
    <xf numFmtId="0" fontId="6" fillId="2" borderId="31" xfId="0" applyNumberFormat="1" applyFont="1" applyFill="1" applyBorder="1" applyAlignment="1" applyProtection="1">
      <alignment horizontal="right" vertical="top" wrapText="1"/>
    </xf>
    <xf numFmtId="0" fontId="13" fillId="0" borderId="31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2" fontId="6" fillId="5" borderId="28" xfId="0" applyNumberFormat="1" applyFont="1" applyFill="1" applyBorder="1" applyAlignment="1">
      <alignment horizontal="center"/>
    </xf>
    <xf numFmtId="2" fontId="6" fillId="5" borderId="33" xfId="0" applyNumberFormat="1" applyFont="1" applyFill="1" applyBorder="1" applyAlignment="1">
      <alignment horizontal="center"/>
    </xf>
    <xf numFmtId="2" fontId="6" fillId="0" borderId="34" xfId="0" applyNumberFormat="1" applyFont="1" applyBorder="1" applyAlignment="1">
      <alignment horizontal="center"/>
    </xf>
    <xf numFmtId="2" fontId="13" fillId="5" borderId="13" xfId="0" applyNumberFormat="1" applyFont="1" applyFill="1" applyBorder="1" applyAlignment="1">
      <alignment horizontal="center"/>
    </xf>
    <xf numFmtId="2" fontId="13" fillId="0" borderId="9" xfId="0" applyNumberFormat="1" applyFont="1" applyBorder="1" applyAlignment="1">
      <alignment horizontal="center"/>
    </xf>
    <xf numFmtId="0" fontId="1" fillId="0" borderId="8" xfId="0" applyFont="1" applyBorder="1" applyAlignment="1">
      <alignment vertical="top" wrapText="1"/>
    </xf>
    <xf numFmtId="0" fontId="13" fillId="0" borderId="8" xfId="0" applyFont="1" applyBorder="1" applyAlignment="1">
      <alignment horizontal="center" vertical="top"/>
    </xf>
    <xf numFmtId="0" fontId="13" fillId="0" borderId="35" xfId="0" applyFont="1" applyBorder="1" applyAlignment="1">
      <alignment horizontal="center" vertical="top"/>
    </xf>
    <xf numFmtId="2" fontId="13" fillId="5" borderId="36" xfId="0" applyNumberFormat="1" applyFont="1" applyFill="1" applyBorder="1" applyAlignment="1">
      <alignment horizontal="center" vertical="top"/>
    </xf>
    <xf numFmtId="2" fontId="13" fillId="0" borderId="37" xfId="0" applyNumberFormat="1" applyFont="1" applyBorder="1" applyAlignment="1">
      <alignment horizontal="center" vertical="top"/>
    </xf>
    <xf numFmtId="2" fontId="13" fillId="0" borderId="11" xfId="0" applyNumberFormat="1" applyFont="1" applyBorder="1" applyAlignment="1">
      <alignment horizontal="center" vertical="top"/>
    </xf>
    <xf numFmtId="0" fontId="1" fillId="0" borderId="8" xfId="0" applyFont="1" applyBorder="1" applyAlignment="1">
      <alignment vertical="top"/>
    </xf>
    <xf numFmtId="0" fontId="6" fillId="2" borderId="38" xfId="0" applyNumberFormat="1" applyFont="1" applyFill="1" applyBorder="1" applyAlignment="1" applyProtection="1">
      <alignment horizontal="right" vertical="top" wrapText="1"/>
    </xf>
    <xf numFmtId="0" fontId="6" fillId="0" borderId="38" xfId="0" applyFont="1" applyBorder="1"/>
    <xf numFmtId="0" fontId="6" fillId="0" borderId="39" xfId="0" applyFont="1" applyBorder="1"/>
    <xf numFmtId="2" fontId="6" fillId="5" borderId="15" xfId="0" applyNumberFormat="1" applyFont="1" applyFill="1" applyBorder="1"/>
    <xf numFmtId="2" fontId="6" fillId="0" borderId="40" xfId="0" applyNumberFormat="1" applyFont="1" applyBorder="1"/>
    <xf numFmtId="2" fontId="6" fillId="0" borderId="12" xfId="0" applyNumberFormat="1" applyFont="1" applyBorder="1" applyAlignment="1">
      <alignment horizontal="center"/>
    </xf>
    <xf numFmtId="0" fontId="6" fillId="2" borderId="21" xfId="0" applyNumberFormat="1" applyFont="1" applyFill="1" applyBorder="1" applyAlignment="1" applyProtection="1">
      <alignment horizontal="center" vertical="top" wrapText="1"/>
    </xf>
    <xf numFmtId="0" fontId="13" fillId="0" borderId="21" xfId="0" applyFont="1" applyBorder="1"/>
    <xf numFmtId="0" fontId="13" fillId="0" borderId="27" xfId="0" applyFont="1" applyBorder="1"/>
    <xf numFmtId="0" fontId="13" fillId="5" borderId="28" xfId="0" applyFont="1" applyFill="1" applyBorder="1" applyAlignment="1">
      <alignment horizontal="center"/>
    </xf>
    <xf numFmtId="2" fontId="13" fillId="5" borderId="29" xfId="0" applyNumberFormat="1" applyFont="1" applyFill="1" applyBorder="1"/>
    <xf numFmtId="2" fontId="13" fillId="0" borderId="41" xfId="0" applyNumberFormat="1" applyFont="1" applyBorder="1"/>
    <xf numFmtId="2" fontId="13" fillId="0" borderId="42" xfId="0" applyNumberFormat="1" applyFont="1" applyBorder="1"/>
    <xf numFmtId="0" fontId="13" fillId="0" borderId="8" xfId="0" applyFont="1" applyBorder="1"/>
    <xf numFmtId="0" fontId="13" fillId="0" borderId="8" xfId="0" applyFont="1" applyBorder="1" applyAlignment="1">
      <alignment horizontal="center"/>
    </xf>
    <xf numFmtId="0" fontId="13" fillId="3" borderId="32" xfId="0" applyFont="1" applyFill="1" applyBorder="1" applyAlignment="1">
      <alignment horizontal="center"/>
    </xf>
    <xf numFmtId="2" fontId="13" fillId="0" borderId="43" xfId="0" applyNumberFormat="1" applyFont="1" applyBorder="1" applyAlignment="1">
      <alignment horizontal="center"/>
    </xf>
    <xf numFmtId="2" fontId="13" fillId="0" borderId="44" xfId="0" applyNumberFormat="1" applyFont="1" applyBorder="1" applyAlignment="1">
      <alignment horizontal="center"/>
    </xf>
    <xf numFmtId="0" fontId="13" fillId="0" borderId="38" xfId="0" applyFont="1" applyBorder="1"/>
    <xf numFmtId="0" fontId="13" fillId="0" borderId="39" xfId="0" applyFont="1" applyBorder="1"/>
    <xf numFmtId="0" fontId="13" fillId="5" borderId="45" xfId="0" applyFont="1" applyFill="1" applyBorder="1" applyAlignment="1">
      <alignment horizontal="center"/>
    </xf>
    <xf numFmtId="2" fontId="13" fillId="5" borderId="33" xfId="0" applyNumberFormat="1" applyFont="1" applyFill="1" applyBorder="1"/>
    <xf numFmtId="2" fontId="13" fillId="0" borderId="46" xfId="0" applyNumberFormat="1" applyFont="1" applyBorder="1"/>
    <xf numFmtId="2" fontId="6" fillId="0" borderId="47" xfId="0" applyNumberFormat="1" applyFont="1" applyBorder="1" applyAlignment="1">
      <alignment horizontal="center"/>
    </xf>
    <xf numFmtId="0" fontId="8" fillId="2" borderId="48" xfId="0" applyNumberFormat="1" applyFont="1" applyFill="1" applyBorder="1" applyAlignment="1" applyProtection="1">
      <alignment horizontal="right" vertical="top" wrapText="1"/>
    </xf>
    <xf numFmtId="0" fontId="13" fillId="0" borderId="48" xfId="0" applyFont="1" applyBorder="1"/>
    <xf numFmtId="0" fontId="13" fillId="0" borderId="22" xfId="0" applyFont="1" applyBorder="1"/>
    <xf numFmtId="2" fontId="13" fillId="0" borderId="27" xfId="0" applyNumberFormat="1" applyFont="1" applyBorder="1"/>
    <xf numFmtId="2" fontId="13" fillId="0" borderId="23" xfId="0" applyNumberFormat="1" applyFont="1" applyBorder="1"/>
    <xf numFmtId="2" fontId="6" fillId="0" borderId="49" xfId="0" applyNumberFormat="1" applyFont="1" applyBorder="1" applyAlignment="1">
      <alignment horizontal="center"/>
    </xf>
    <xf numFmtId="0" fontId="8" fillId="2" borderId="8" xfId="0" applyNumberFormat="1" applyFont="1" applyFill="1" applyBorder="1" applyAlignment="1" applyProtection="1">
      <alignment horizontal="right" vertical="top" wrapText="1"/>
    </xf>
    <xf numFmtId="0" fontId="13" fillId="0" borderId="50" xfId="0" applyFont="1" applyBorder="1"/>
    <xf numFmtId="9" fontId="13" fillId="0" borderId="27" xfId="0" applyNumberFormat="1" applyFont="1" applyBorder="1" applyAlignment="1">
      <alignment horizontal="center"/>
    </xf>
    <xf numFmtId="2" fontId="6" fillId="0" borderId="42" xfId="0" applyNumberFormat="1" applyFont="1" applyBorder="1" applyAlignment="1">
      <alignment horizontal="center"/>
    </xf>
    <xf numFmtId="2" fontId="13" fillId="0" borderId="27" xfId="0" applyNumberFormat="1" applyFont="1" applyBorder="1" applyAlignment="1">
      <alignment horizontal="center"/>
    </xf>
    <xf numFmtId="9" fontId="13" fillId="0" borderId="21" xfId="0" applyNumberFormat="1" applyFont="1" applyBorder="1" applyAlignment="1">
      <alignment horizontal="center"/>
    </xf>
    <xf numFmtId="0" fontId="8" fillId="0" borderId="8" xfId="0" applyFont="1" applyBorder="1" applyAlignment="1">
      <alignment horizontal="right"/>
    </xf>
    <xf numFmtId="0" fontId="13" fillId="0" borderId="43" xfId="0" applyFont="1" applyBorder="1"/>
    <xf numFmtId="2" fontId="13" fillId="0" borderId="35" xfId="0" applyNumberFormat="1" applyFont="1" applyBorder="1"/>
    <xf numFmtId="2" fontId="6" fillId="0" borderId="44" xfId="0" applyNumberFormat="1" applyFont="1" applyBorder="1" applyAlignment="1">
      <alignment horizontal="center"/>
    </xf>
    <xf numFmtId="0" fontId="8" fillId="0" borderId="43" xfId="0" applyFont="1" applyBorder="1" applyAlignment="1">
      <alignment horizontal="right"/>
    </xf>
    <xf numFmtId="9" fontId="13" fillId="0" borderId="8" xfId="0" applyNumberFormat="1" applyFont="1" applyBorder="1" applyAlignment="1">
      <alignment horizontal="center"/>
    </xf>
    <xf numFmtId="0" fontId="8" fillId="0" borderId="51" xfId="0" applyFont="1" applyBorder="1" applyAlignment="1">
      <alignment horizontal="right" vertical="top" wrapText="1"/>
    </xf>
    <xf numFmtId="0" fontId="13" fillId="0" borderId="52" xfId="0" applyFont="1" applyBorder="1" applyAlignment="1">
      <alignment horizontal="center" vertical="top"/>
    </xf>
    <xf numFmtId="0" fontId="13" fillId="0" borderId="51" xfId="0" applyFont="1" applyBorder="1" applyAlignment="1">
      <alignment horizontal="center" vertical="top"/>
    </xf>
    <xf numFmtId="9" fontId="13" fillId="0" borderId="52" xfId="0" applyNumberFormat="1" applyFont="1" applyBorder="1" applyAlignment="1">
      <alignment horizontal="center" vertical="top"/>
    </xf>
    <xf numFmtId="2" fontId="13" fillId="0" borderId="53" xfId="0" applyNumberFormat="1" applyFont="1" applyBorder="1" applyAlignment="1">
      <alignment vertical="top"/>
    </xf>
    <xf numFmtId="2" fontId="13" fillId="0" borderId="53" xfId="0" applyNumberFormat="1" applyFont="1" applyBorder="1" applyAlignment="1">
      <alignment horizontal="center" vertical="top"/>
    </xf>
    <xf numFmtId="2" fontId="6" fillId="0" borderId="54" xfId="0" applyNumberFormat="1" applyFont="1" applyBorder="1" applyAlignment="1">
      <alignment horizontal="center" vertical="top"/>
    </xf>
    <xf numFmtId="0" fontId="6" fillId="0" borderId="55" xfId="0" applyFont="1" applyBorder="1" applyAlignment="1">
      <alignment horizontal="right"/>
    </xf>
    <xf numFmtId="0" fontId="6" fillId="0" borderId="22" xfId="0" applyFont="1" applyBorder="1" applyAlignment="1"/>
    <xf numFmtId="2" fontId="13" fillId="0" borderId="22" xfId="0" applyNumberFormat="1" applyFont="1" applyBorder="1"/>
    <xf numFmtId="0" fontId="13" fillId="0" borderId="38" xfId="0" applyFont="1" applyBorder="1" applyAlignment="1">
      <alignment horizontal="center"/>
    </xf>
    <xf numFmtId="0" fontId="6" fillId="0" borderId="38" xfId="0" applyFont="1" applyBorder="1" applyAlignment="1">
      <alignment horizontal="center"/>
    </xf>
    <xf numFmtId="0" fontId="6" fillId="0" borderId="39" xfId="0" applyFont="1" applyBorder="1" applyAlignment="1">
      <alignment horizontal="center"/>
    </xf>
    <xf numFmtId="2" fontId="6" fillId="5" borderId="45" xfId="0" applyNumberFormat="1" applyFont="1" applyFill="1" applyBorder="1" applyAlignment="1">
      <alignment horizontal="center"/>
    </xf>
    <xf numFmtId="2" fontId="6" fillId="0" borderId="40" xfId="0" applyNumberFormat="1" applyFont="1" applyBorder="1" applyAlignment="1">
      <alignment horizontal="center"/>
    </xf>
    <xf numFmtId="0" fontId="6" fillId="0" borderId="48" xfId="0" applyFont="1" applyBorder="1" applyAlignment="1">
      <alignment horizontal="center"/>
    </xf>
    <xf numFmtId="0" fontId="13" fillId="0" borderId="48" xfId="0" applyFont="1" applyBorder="1" applyAlignment="1">
      <alignment horizontal="center"/>
    </xf>
    <xf numFmtId="0" fontId="13" fillId="0" borderId="56" xfId="0" applyFont="1" applyBorder="1" applyAlignment="1">
      <alignment horizontal="center"/>
    </xf>
    <xf numFmtId="2" fontId="13" fillId="0" borderId="57" xfId="0" applyNumberFormat="1" applyFont="1" applyBorder="1" applyAlignment="1">
      <alignment horizontal="center"/>
    </xf>
    <xf numFmtId="2" fontId="13" fillId="0" borderId="25" xfId="0" applyNumberFormat="1" applyFont="1" applyBorder="1" applyAlignment="1">
      <alignment horizontal="center"/>
    </xf>
    <xf numFmtId="0" fontId="13" fillId="0" borderId="8" xfId="0" applyFont="1" applyBorder="1" applyAlignment="1">
      <alignment horizontal="left"/>
    </xf>
    <xf numFmtId="0" fontId="13" fillId="0" borderId="35" xfId="0" applyFont="1" applyBorder="1" applyAlignment="1">
      <alignment horizontal="center"/>
    </xf>
    <xf numFmtId="2" fontId="13" fillId="5" borderId="11" xfId="0" applyNumberFormat="1" applyFont="1" applyFill="1" applyBorder="1" applyAlignment="1">
      <alignment horizontal="center"/>
    </xf>
    <xf numFmtId="2" fontId="13" fillId="0" borderId="58" xfId="0" applyNumberFormat="1" applyFont="1" applyBorder="1" applyAlignment="1">
      <alignment horizontal="center"/>
    </xf>
    <xf numFmtId="2" fontId="13" fillId="0" borderId="37" xfId="0" applyNumberFormat="1" applyFont="1" applyBorder="1" applyAlignment="1">
      <alignment horizontal="center"/>
    </xf>
    <xf numFmtId="0" fontId="6" fillId="2" borderId="52" xfId="0" applyNumberFormat="1" applyFont="1" applyFill="1" applyBorder="1" applyAlignment="1" applyProtection="1">
      <alignment horizontal="right" vertical="top" wrapText="1"/>
    </xf>
    <xf numFmtId="0" fontId="6" fillId="0" borderId="52" xfId="0" applyFont="1" applyBorder="1"/>
    <xf numFmtId="0" fontId="6" fillId="0" borderId="53" xfId="0" applyFont="1" applyBorder="1"/>
    <xf numFmtId="2" fontId="6" fillId="0" borderId="59" xfId="0" applyNumberFormat="1" applyFont="1" applyBorder="1"/>
    <xf numFmtId="2" fontId="6" fillId="0" borderId="33" xfId="0" applyNumberFormat="1" applyFont="1" applyBorder="1" applyAlignment="1">
      <alignment horizontal="center"/>
    </xf>
    <xf numFmtId="0" fontId="6" fillId="2" borderId="22" xfId="0" applyNumberFormat="1" applyFont="1" applyFill="1" applyBorder="1" applyAlignment="1" applyProtection="1">
      <alignment horizontal="center" vertical="top" wrapText="1"/>
    </xf>
    <xf numFmtId="0" fontId="13" fillId="0" borderId="23" xfId="0" applyFont="1" applyBorder="1"/>
    <xf numFmtId="0" fontId="13" fillId="5" borderId="24" xfId="0" applyFont="1" applyFill="1" applyBorder="1" applyAlignment="1">
      <alignment horizontal="center"/>
    </xf>
    <xf numFmtId="2" fontId="13" fillId="5" borderId="25" xfId="0" applyNumberFormat="1" applyFont="1" applyFill="1" applyBorder="1"/>
    <xf numFmtId="2" fontId="13" fillId="0" borderId="49" xfId="0" applyNumberFormat="1" applyFont="1" applyBorder="1"/>
    <xf numFmtId="0" fontId="13" fillId="0" borderId="60" xfId="0" applyFont="1" applyBorder="1" applyAlignment="1">
      <alignment horizontal="center"/>
    </xf>
    <xf numFmtId="0" fontId="13" fillId="0" borderId="31" xfId="0" applyFont="1" applyBorder="1"/>
    <xf numFmtId="2" fontId="1" fillId="0" borderId="43" xfId="0" applyNumberFormat="1" applyFont="1" applyBorder="1" applyAlignment="1">
      <alignment horizontal="center"/>
    </xf>
    <xf numFmtId="0" fontId="6" fillId="0" borderId="61" xfId="0" applyFont="1" applyBorder="1" applyAlignment="1">
      <alignment horizontal="right"/>
    </xf>
    <xf numFmtId="0" fontId="6" fillId="0" borderId="62" xfId="0" applyFont="1" applyBorder="1" applyAlignment="1"/>
    <xf numFmtId="0" fontId="13" fillId="0" borderId="62" xfId="0" applyFont="1" applyBorder="1"/>
    <xf numFmtId="0" fontId="13" fillId="0" borderId="62" xfId="0" applyFont="1" applyBorder="1" applyAlignment="1">
      <alignment horizontal="center"/>
    </xf>
    <xf numFmtId="2" fontId="13" fillId="0" borderId="62" xfId="0" applyNumberFormat="1" applyFont="1" applyBorder="1"/>
    <xf numFmtId="2" fontId="6" fillId="0" borderId="63" xfId="0" applyNumberFormat="1" applyFont="1" applyBorder="1" applyAlignment="1">
      <alignment horizontal="center"/>
    </xf>
    <xf numFmtId="0" fontId="13" fillId="0" borderId="49" xfId="0" applyFont="1" applyBorder="1" applyAlignment="1">
      <alignment horizontal="center"/>
    </xf>
    <xf numFmtId="0" fontId="8" fillId="0" borderId="51" xfId="0" applyFont="1" applyBorder="1" applyAlignment="1">
      <alignment horizontal="right"/>
    </xf>
    <xf numFmtId="0" fontId="13" fillId="0" borderId="52" xfId="0" applyFont="1" applyBorder="1" applyAlignment="1">
      <alignment horizontal="center"/>
    </xf>
    <xf numFmtId="0" fontId="13" fillId="0" borderId="51" xfId="0" applyFont="1" applyBorder="1" applyAlignment="1">
      <alignment horizontal="center"/>
    </xf>
    <xf numFmtId="9" fontId="13" fillId="0" borderId="52" xfId="0" applyNumberFormat="1" applyFont="1" applyBorder="1" applyAlignment="1">
      <alignment horizontal="center"/>
    </xf>
    <xf numFmtId="2" fontId="13" fillId="0" borderId="53" xfId="0" applyNumberFormat="1" applyFont="1" applyBorder="1"/>
    <xf numFmtId="2" fontId="13" fillId="0" borderId="53" xfId="0" applyNumberFormat="1" applyFont="1" applyBorder="1" applyAlignment="1">
      <alignment horizontal="center"/>
    </xf>
    <xf numFmtId="2" fontId="6" fillId="0" borderId="54" xfId="0" applyNumberFormat="1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6" fillId="0" borderId="8" xfId="0" applyFont="1" applyBorder="1" applyAlignment="1">
      <alignment horizontal="center"/>
    </xf>
    <xf numFmtId="2" fontId="13" fillId="5" borderId="8" xfId="0" applyNumberFormat="1" applyFont="1" applyFill="1" applyBorder="1" applyAlignment="1">
      <alignment horizontal="center"/>
    </xf>
    <xf numFmtId="2" fontId="13" fillId="0" borderId="8" xfId="0" applyNumberFormat="1" applyFont="1" applyBorder="1" applyAlignment="1">
      <alignment horizontal="center"/>
    </xf>
    <xf numFmtId="0" fontId="3" fillId="0" borderId="8" xfId="0" applyFont="1" applyBorder="1" applyAlignment="1">
      <alignment horizontal="left" vertical="top" wrapText="1"/>
    </xf>
    <xf numFmtId="2" fontId="13" fillId="5" borderId="8" xfId="0" applyNumberFormat="1" applyFont="1" applyFill="1" applyBorder="1" applyAlignment="1">
      <alignment horizontal="center" vertical="top"/>
    </xf>
    <xf numFmtId="2" fontId="13" fillId="0" borderId="8" xfId="0" applyNumberFormat="1" applyFont="1" applyBorder="1" applyAlignment="1">
      <alignment horizontal="center" vertical="top"/>
    </xf>
    <xf numFmtId="0" fontId="3" fillId="2" borderId="8" xfId="0" applyNumberFormat="1" applyFont="1" applyFill="1" applyBorder="1" applyAlignment="1" applyProtection="1">
      <alignment horizontal="left" vertical="top" wrapText="1"/>
    </xf>
    <xf numFmtId="0" fontId="6" fillId="0" borderId="52" xfId="0" applyFont="1" applyBorder="1" applyAlignment="1">
      <alignment horizontal="center"/>
    </xf>
    <xf numFmtId="0" fontId="6" fillId="0" borderId="53" xfId="0" applyFont="1" applyBorder="1" applyAlignment="1">
      <alignment horizontal="center"/>
    </xf>
    <xf numFmtId="2" fontId="13" fillId="0" borderId="58" xfId="0" applyNumberFormat="1" applyFont="1" applyBorder="1" applyAlignment="1">
      <alignment horizontal="center" vertical="top"/>
    </xf>
    <xf numFmtId="0" fontId="13" fillId="0" borderId="44" xfId="0" applyFont="1" applyBorder="1" applyAlignment="1">
      <alignment horizontal="center" vertical="top"/>
    </xf>
    <xf numFmtId="0" fontId="13" fillId="0" borderId="8" xfId="0" applyFont="1" applyBorder="1" applyAlignment="1">
      <alignment vertical="top" wrapText="1"/>
    </xf>
    <xf numFmtId="0" fontId="13" fillId="3" borderId="32" xfId="0" applyFont="1" applyFill="1" applyBorder="1" applyAlignment="1">
      <alignment horizontal="center" vertical="top"/>
    </xf>
    <xf numFmtId="0" fontId="13" fillId="5" borderId="28" xfId="0" applyFont="1" applyFill="1" applyBorder="1" applyAlignment="1">
      <alignment horizontal="center" vertical="top"/>
    </xf>
    <xf numFmtId="2" fontId="13" fillId="5" borderId="29" xfId="0" applyNumberFormat="1" applyFont="1" applyFill="1" applyBorder="1" applyAlignment="1">
      <alignment horizontal="center" vertical="top"/>
    </xf>
    <xf numFmtId="2" fontId="13" fillId="0" borderId="43" xfId="0" applyNumberFormat="1" applyFont="1" applyBorder="1" applyAlignment="1">
      <alignment horizontal="center" vertical="top"/>
    </xf>
    <xf numFmtId="2" fontId="13" fillId="0" borderId="44" xfId="0" applyNumberFormat="1" applyFont="1" applyBorder="1" applyAlignment="1">
      <alignment horizontal="center" vertical="top"/>
    </xf>
    <xf numFmtId="2" fontId="6" fillId="5" borderId="29" xfId="0" applyNumberFormat="1" applyFon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2" fontId="13" fillId="5" borderId="36" xfId="0" applyNumberFormat="1" applyFont="1" applyFill="1" applyBorder="1" applyAlignment="1">
      <alignment horizontal="center"/>
    </xf>
    <xf numFmtId="0" fontId="6" fillId="2" borderId="12" xfId="0" applyNumberFormat="1" applyFont="1" applyFill="1" applyBorder="1" applyAlignment="1" applyProtection="1">
      <alignment horizontal="right" vertical="top" wrapText="1"/>
    </xf>
    <xf numFmtId="0" fontId="13" fillId="0" borderId="12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2" fontId="6" fillId="5" borderId="15" xfId="0" applyNumberFormat="1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2" fontId="13" fillId="0" borderId="13" xfId="0" applyNumberFormat="1" applyFont="1" applyBorder="1" applyAlignment="1">
      <alignment horizontal="center"/>
    </xf>
    <xf numFmtId="0" fontId="3" fillId="0" borderId="11" xfId="0" applyFont="1" applyBorder="1" applyAlignment="1">
      <alignment horizontal="left" vertical="top" wrapText="1"/>
    </xf>
    <xf numFmtId="0" fontId="13" fillId="0" borderId="11" xfId="0" applyFont="1" applyBorder="1" applyAlignment="1">
      <alignment horizontal="center" vertical="top"/>
    </xf>
    <xf numFmtId="2" fontId="13" fillId="5" borderId="28" xfId="0" applyNumberFormat="1" applyFont="1" applyFill="1" applyBorder="1" applyAlignment="1">
      <alignment horizontal="center" vertical="top"/>
    </xf>
    <xf numFmtId="0" fontId="6" fillId="2" borderId="15" xfId="0" applyNumberFormat="1" applyFont="1" applyFill="1" applyBorder="1" applyAlignment="1" applyProtection="1">
      <alignment horizontal="right" vertical="top" wrapText="1"/>
    </xf>
    <xf numFmtId="0" fontId="6" fillId="0" borderId="15" xfId="0" applyFont="1" applyBorder="1"/>
    <xf numFmtId="2" fontId="6" fillId="0" borderId="15" xfId="0" applyNumberFormat="1" applyFont="1" applyBorder="1"/>
    <xf numFmtId="2" fontId="6" fillId="5" borderId="45" xfId="0" applyNumberFormat="1" applyFont="1" applyFill="1" applyBorder="1"/>
    <xf numFmtId="2" fontId="6" fillId="0" borderId="15" xfId="0" applyNumberFormat="1" applyFont="1" applyBorder="1" applyAlignment="1">
      <alignment horizontal="center"/>
    </xf>
    <xf numFmtId="0" fontId="6" fillId="2" borderId="9" xfId="0" applyNumberFormat="1" applyFont="1" applyFill="1" applyBorder="1" applyAlignment="1" applyProtection="1">
      <alignment horizontal="center" vertical="top" wrapText="1"/>
    </xf>
    <xf numFmtId="0" fontId="13" fillId="0" borderId="9" xfId="0" applyFont="1" applyBorder="1"/>
    <xf numFmtId="0" fontId="13" fillId="5" borderId="13" xfId="0" applyFont="1" applyFill="1" applyBorder="1" applyAlignment="1">
      <alignment horizontal="center"/>
    </xf>
    <xf numFmtId="2" fontId="13" fillId="5" borderId="13" xfId="0" applyNumberFormat="1" applyFont="1" applyFill="1" applyBorder="1"/>
    <xf numFmtId="2" fontId="13" fillId="0" borderId="64" xfId="0" applyNumberFormat="1" applyFont="1" applyBorder="1"/>
    <xf numFmtId="2" fontId="13" fillId="0" borderId="9" xfId="0" applyNumberFormat="1" applyFont="1" applyBorder="1"/>
    <xf numFmtId="0" fontId="13" fillId="0" borderId="11" xfId="0" applyFont="1" applyBorder="1"/>
    <xf numFmtId="0" fontId="13" fillId="0" borderId="11" xfId="0" applyFont="1" applyBorder="1" applyAlignment="1">
      <alignment horizontal="center"/>
    </xf>
    <xf numFmtId="0" fontId="13" fillId="3" borderId="14" xfId="0" applyFont="1" applyFill="1" applyBorder="1" applyAlignment="1">
      <alignment horizontal="center"/>
    </xf>
    <xf numFmtId="0" fontId="13" fillId="5" borderId="36" xfId="0" applyFont="1" applyFill="1" applyBorder="1" applyAlignment="1">
      <alignment horizontal="center"/>
    </xf>
    <xf numFmtId="2" fontId="13" fillId="0" borderId="6" xfId="0" applyNumberFormat="1" applyFont="1" applyBorder="1" applyAlignment="1">
      <alignment horizontal="center"/>
    </xf>
    <xf numFmtId="2" fontId="13" fillId="0" borderId="11" xfId="0" applyNumberFormat="1" applyFont="1" applyBorder="1" applyAlignment="1">
      <alignment horizontal="center"/>
    </xf>
    <xf numFmtId="0" fontId="13" fillId="0" borderId="12" xfId="0" applyFont="1" applyBorder="1"/>
    <xf numFmtId="0" fontId="13" fillId="5" borderId="15" xfId="0" applyFont="1" applyFill="1" applyBorder="1" applyAlignment="1">
      <alignment horizontal="center"/>
    </xf>
    <xf numFmtId="2" fontId="13" fillId="5" borderId="15" xfId="0" applyNumberFormat="1" applyFont="1" applyFill="1" applyBorder="1"/>
    <xf numFmtId="2" fontId="13" fillId="0" borderId="65" xfId="0" applyNumberFormat="1" applyFont="1" applyBorder="1"/>
    <xf numFmtId="0" fontId="8" fillId="2" borderId="13" xfId="0" applyNumberFormat="1" applyFont="1" applyFill="1" applyBorder="1" applyAlignment="1" applyProtection="1">
      <alignment horizontal="right" vertical="top" wrapText="1"/>
    </xf>
    <xf numFmtId="0" fontId="13" fillId="0" borderId="13" xfId="0" applyFont="1" applyBorder="1"/>
    <xf numFmtId="2" fontId="13" fillId="0" borderId="10" xfId="0" applyNumberFormat="1" applyFont="1" applyBorder="1"/>
    <xf numFmtId="2" fontId="13" fillId="0" borderId="66" xfId="0" applyNumberFormat="1" applyFont="1" applyBorder="1"/>
    <xf numFmtId="2" fontId="6" fillId="0" borderId="9" xfId="0" applyNumberFormat="1" applyFont="1" applyBorder="1" applyAlignment="1">
      <alignment horizontal="center"/>
    </xf>
    <xf numFmtId="0" fontId="8" fillId="2" borderId="11" xfId="0" applyNumberFormat="1" applyFont="1" applyFill="1" applyBorder="1" applyAlignment="1" applyProtection="1">
      <alignment horizontal="right" vertical="top" wrapText="1"/>
    </xf>
    <xf numFmtId="0" fontId="13" fillId="0" borderId="10" xfId="0" applyFont="1" applyBorder="1"/>
    <xf numFmtId="9" fontId="13" fillId="0" borderId="10" xfId="0" applyNumberFormat="1" applyFont="1" applyBorder="1" applyAlignment="1">
      <alignment horizontal="center"/>
    </xf>
    <xf numFmtId="2" fontId="6" fillId="0" borderId="10" xfId="0" applyNumberFormat="1" applyFont="1" applyBorder="1" applyAlignment="1">
      <alignment horizontal="center"/>
    </xf>
    <xf numFmtId="2" fontId="13" fillId="0" borderId="64" xfId="0" applyNumberFormat="1" applyFont="1" applyBorder="1" applyAlignment="1">
      <alignment horizontal="center"/>
    </xf>
    <xf numFmtId="0" fontId="8" fillId="0" borderId="11" xfId="0" applyFont="1" applyBorder="1" applyAlignment="1">
      <alignment horizontal="right"/>
    </xf>
    <xf numFmtId="2" fontId="13" fillId="0" borderId="11" xfId="0" applyNumberFormat="1" applyFont="1" applyBorder="1"/>
    <xf numFmtId="2" fontId="13" fillId="0" borderId="6" xfId="0" applyNumberFormat="1" applyFont="1" applyBorder="1"/>
    <xf numFmtId="2" fontId="6" fillId="0" borderId="11" xfId="0" applyNumberFormat="1" applyFont="1" applyBorder="1" applyAlignment="1">
      <alignment horizontal="center"/>
    </xf>
    <xf numFmtId="9" fontId="13" fillId="0" borderId="11" xfId="0" applyNumberFormat="1" applyFont="1" applyBorder="1" applyAlignment="1">
      <alignment horizontal="center"/>
    </xf>
    <xf numFmtId="0" fontId="8" fillId="0" borderId="15" xfId="0" applyFont="1" applyBorder="1" applyAlignment="1">
      <alignment horizontal="right"/>
    </xf>
    <xf numFmtId="0" fontId="13" fillId="0" borderId="15" xfId="0" applyFont="1" applyBorder="1" applyAlignment="1">
      <alignment horizontal="center"/>
    </xf>
    <xf numFmtId="9" fontId="13" fillId="0" borderId="15" xfId="0" applyNumberFormat="1" applyFont="1" applyBorder="1" applyAlignment="1">
      <alignment horizontal="center"/>
    </xf>
    <xf numFmtId="2" fontId="13" fillId="0" borderId="15" xfId="0" applyNumberFormat="1" applyFont="1" applyBorder="1"/>
    <xf numFmtId="2" fontId="13" fillId="0" borderId="45" xfId="0" applyNumberFormat="1" applyFont="1" applyBorder="1" applyAlignment="1">
      <alignment horizontal="center"/>
    </xf>
    <xf numFmtId="0" fontId="6" fillId="0" borderId="20" xfId="0" applyFont="1" applyBorder="1" applyAlignment="1">
      <alignment horizontal="right"/>
    </xf>
    <xf numFmtId="0" fontId="6" fillId="0" borderId="20" xfId="0" applyFont="1" applyBorder="1" applyAlignment="1"/>
    <xf numFmtId="0" fontId="13" fillId="0" borderId="20" xfId="0" applyFont="1" applyBorder="1"/>
    <xf numFmtId="0" fontId="13" fillId="0" borderId="20" xfId="0" applyFont="1" applyBorder="1" applyAlignment="1">
      <alignment horizontal="center"/>
    </xf>
    <xf numFmtId="2" fontId="13" fillId="0" borderId="20" xfId="0" applyNumberFormat="1" applyFont="1" applyBorder="1"/>
    <xf numFmtId="2" fontId="13" fillId="0" borderId="67" xfId="0" applyNumberFormat="1" applyFont="1" applyBorder="1"/>
    <xf numFmtId="2" fontId="6" fillId="0" borderId="20" xfId="0" applyNumberFormat="1" applyFont="1" applyBorder="1" applyAlignment="1">
      <alignment horizontal="center"/>
    </xf>
    <xf numFmtId="0" fontId="6" fillId="2" borderId="8" xfId="0" applyNumberFormat="1" applyFont="1" applyFill="1" applyBorder="1" applyAlignment="1" applyProtection="1">
      <alignment horizontal="right" vertical="top" wrapText="1"/>
    </xf>
    <xf numFmtId="2" fontId="6" fillId="5" borderId="8" xfId="0" applyNumberFormat="1" applyFont="1" applyFill="1" applyBorder="1" applyAlignment="1">
      <alignment horizontal="center"/>
    </xf>
    <xf numFmtId="2" fontId="6" fillId="0" borderId="8" xfId="0" applyNumberFormat="1" applyFont="1" applyBorder="1" applyAlignment="1">
      <alignment horizontal="center"/>
    </xf>
    <xf numFmtId="0" fontId="6" fillId="0" borderId="8" xfId="0" applyFont="1" applyBorder="1"/>
    <xf numFmtId="2" fontId="6" fillId="5" borderId="8" xfId="0" applyNumberFormat="1" applyFont="1" applyFill="1" applyBorder="1"/>
    <xf numFmtId="2" fontId="6" fillId="0" borderId="8" xfId="0" applyNumberFormat="1" applyFont="1" applyBorder="1"/>
    <xf numFmtId="0" fontId="6" fillId="2" borderId="8" xfId="0" applyNumberFormat="1" applyFont="1" applyFill="1" applyBorder="1" applyAlignment="1" applyProtection="1">
      <alignment horizontal="center" vertical="top" wrapText="1"/>
    </xf>
    <xf numFmtId="0" fontId="13" fillId="5" borderId="8" xfId="0" applyFont="1" applyFill="1" applyBorder="1" applyAlignment="1">
      <alignment horizontal="center"/>
    </xf>
    <xf numFmtId="2" fontId="13" fillId="5" borderId="8" xfId="0" applyNumberFormat="1" applyFont="1" applyFill="1" applyBorder="1"/>
    <xf numFmtId="2" fontId="13" fillId="0" borderId="8" xfId="0" applyNumberFormat="1" applyFont="1" applyBorder="1"/>
    <xf numFmtId="0" fontId="13" fillId="3" borderId="8" xfId="0" applyFont="1" applyFill="1" applyBorder="1" applyAlignment="1">
      <alignment horizontal="center"/>
    </xf>
    <xf numFmtId="0" fontId="6" fillId="0" borderId="8" xfId="0" applyFont="1" applyBorder="1" applyAlignment="1">
      <alignment horizontal="right"/>
    </xf>
    <xf numFmtId="0" fontId="6" fillId="0" borderId="8" xfId="0" applyFont="1" applyBorder="1" applyAlignment="1"/>
    <xf numFmtId="0" fontId="6" fillId="0" borderId="11" xfId="0" applyFont="1" applyBorder="1" applyAlignment="1">
      <alignment horizontal="center"/>
    </xf>
    <xf numFmtId="0" fontId="13" fillId="0" borderId="37" xfId="0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6" fillId="2" borderId="11" xfId="0" applyNumberFormat="1" applyFont="1" applyFill="1" applyBorder="1" applyAlignment="1" applyProtection="1">
      <alignment horizontal="right" vertical="top" wrapText="1"/>
    </xf>
    <xf numFmtId="2" fontId="6" fillId="5" borderId="11" xfId="0" applyNumberFormat="1" applyFont="1" applyFill="1" applyBorder="1" applyAlignment="1">
      <alignment horizontal="center"/>
    </xf>
    <xf numFmtId="2" fontId="13" fillId="5" borderId="11" xfId="0" applyNumberFormat="1" applyFont="1" applyFill="1" applyBorder="1" applyAlignment="1">
      <alignment horizontal="center" vertical="top"/>
    </xf>
    <xf numFmtId="0" fontId="6" fillId="0" borderId="37" xfId="0" applyFont="1" applyBorder="1"/>
    <xf numFmtId="0" fontId="6" fillId="0" borderId="11" xfId="0" applyFont="1" applyBorder="1"/>
    <xf numFmtId="2" fontId="6" fillId="5" borderId="11" xfId="0" applyNumberFormat="1" applyFont="1" applyFill="1" applyBorder="1"/>
    <xf numFmtId="2" fontId="6" fillId="0" borderId="11" xfId="0" applyNumberFormat="1" applyFont="1" applyBorder="1"/>
    <xf numFmtId="0" fontId="6" fillId="2" borderId="11" xfId="0" applyNumberFormat="1" applyFont="1" applyFill="1" applyBorder="1" applyAlignment="1" applyProtection="1">
      <alignment horizontal="center" vertical="top" wrapText="1"/>
    </xf>
    <xf numFmtId="0" fontId="13" fillId="0" borderId="37" xfId="0" applyFont="1" applyBorder="1"/>
    <xf numFmtId="0" fontId="13" fillId="5" borderId="11" xfId="0" applyFont="1" applyFill="1" applyBorder="1" applyAlignment="1">
      <alignment horizontal="center"/>
    </xf>
    <xf numFmtId="2" fontId="13" fillId="5" borderId="11" xfId="0" applyNumberFormat="1" applyFont="1" applyFill="1" applyBorder="1"/>
    <xf numFmtId="0" fontId="13" fillId="3" borderId="11" xfId="0" applyFont="1" applyFill="1" applyBorder="1" applyAlignment="1">
      <alignment horizontal="center"/>
    </xf>
    <xf numFmtId="0" fontId="6" fillId="0" borderId="12" xfId="0" applyFont="1" applyBorder="1" applyAlignment="1">
      <alignment horizontal="right"/>
    </xf>
    <xf numFmtId="0" fontId="6" fillId="0" borderId="40" xfId="0" applyFont="1" applyBorder="1" applyAlignment="1"/>
    <xf numFmtId="2" fontId="13" fillId="0" borderId="12" xfId="0" applyNumberFormat="1" applyFont="1" applyBorder="1"/>
    <xf numFmtId="0" fontId="6" fillId="0" borderId="15" xfId="0" applyFont="1" applyBorder="1" applyAlignment="1">
      <alignment horizontal="right"/>
    </xf>
    <xf numFmtId="0" fontId="6" fillId="0" borderId="15" xfId="0" applyFont="1" applyBorder="1" applyAlignment="1"/>
    <xf numFmtId="0" fontId="13" fillId="0" borderId="15" xfId="0" applyFont="1" applyBorder="1"/>
    <xf numFmtId="0" fontId="6" fillId="0" borderId="68" xfId="0" applyFont="1" applyBorder="1" applyAlignment="1">
      <alignment horizontal="center"/>
    </xf>
    <xf numFmtId="2" fontId="13" fillId="5" borderId="57" xfId="0" applyNumberFormat="1" applyFont="1" applyFill="1" applyBorder="1" applyAlignment="1">
      <alignment horizontal="center"/>
    </xf>
    <xf numFmtId="0" fontId="6" fillId="2" borderId="46" xfId="0" applyNumberFormat="1" applyFont="1" applyFill="1" applyBorder="1" applyAlignment="1" applyProtection="1">
      <alignment horizontal="right" vertical="top" wrapText="1"/>
    </xf>
    <xf numFmtId="2" fontId="6" fillId="5" borderId="59" xfId="0" applyNumberFormat="1" applyFont="1" applyFill="1" applyBorder="1" applyAlignment="1">
      <alignment horizontal="center"/>
    </xf>
    <xf numFmtId="0" fontId="6" fillId="0" borderId="57" xfId="0" applyFont="1" applyBorder="1" applyAlignment="1">
      <alignment horizontal="center"/>
    </xf>
    <xf numFmtId="0" fontId="3" fillId="0" borderId="58" xfId="0" applyFont="1" applyBorder="1" applyAlignment="1">
      <alignment horizontal="left" vertical="top" wrapText="1"/>
    </xf>
    <xf numFmtId="0" fontId="6" fillId="2" borderId="59" xfId="0" applyNumberFormat="1" applyFont="1" applyFill="1" applyBorder="1" applyAlignment="1" applyProtection="1">
      <alignment horizontal="right" vertical="top" wrapText="1"/>
    </xf>
    <xf numFmtId="0" fontId="6" fillId="2" borderId="68" xfId="0" applyNumberFormat="1" applyFont="1" applyFill="1" applyBorder="1" applyAlignment="1" applyProtection="1">
      <alignment horizontal="center" vertical="top" wrapText="1"/>
    </xf>
    <xf numFmtId="0" fontId="13" fillId="0" borderId="58" xfId="0" applyFont="1" applyBorder="1"/>
    <xf numFmtId="0" fontId="8" fillId="2" borderId="57" xfId="0" applyNumberFormat="1" applyFont="1" applyFill="1" applyBorder="1" applyAlignment="1" applyProtection="1">
      <alignment horizontal="right" vertical="top" wrapText="1"/>
    </xf>
    <xf numFmtId="0" fontId="8" fillId="2" borderId="58" xfId="0" applyNumberFormat="1" applyFont="1" applyFill="1" applyBorder="1" applyAlignment="1" applyProtection="1">
      <alignment horizontal="right" vertical="top" wrapText="1"/>
    </xf>
    <xf numFmtId="9" fontId="13" fillId="0" borderId="41" xfId="0" applyNumberFormat="1" applyFont="1" applyBorder="1" applyAlignment="1">
      <alignment horizontal="center"/>
    </xf>
    <xf numFmtId="0" fontId="8" fillId="0" borderId="58" xfId="0" applyFont="1" applyBorder="1" applyAlignment="1">
      <alignment horizontal="right"/>
    </xf>
    <xf numFmtId="2" fontId="13" fillId="0" borderId="58" xfId="0" applyNumberFormat="1" applyFont="1" applyBorder="1"/>
    <xf numFmtId="0" fontId="8" fillId="0" borderId="59" xfId="0" applyFont="1" applyBorder="1" applyAlignment="1">
      <alignment horizontal="right"/>
    </xf>
    <xf numFmtId="2" fontId="13" fillId="0" borderId="59" xfId="0" applyNumberFormat="1" applyFont="1" applyBorder="1"/>
    <xf numFmtId="0" fontId="6" fillId="0" borderId="69" xfId="0" applyFont="1" applyBorder="1" applyAlignment="1">
      <alignment horizontal="right"/>
    </xf>
    <xf numFmtId="0" fontId="13" fillId="0" borderId="6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2" borderId="6" xfId="0" applyNumberFormat="1" applyFont="1" applyFill="1" applyBorder="1" applyAlignment="1" applyProtection="1">
      <alignment horizontal="right" vertical="top" wrapText="1"/>
    </xf>
    <xf numFmtId="0" fontId="6" fillId="2" borderId="6" xfId="0" applyNumberFormat="1" applyFont="1" applyFill="1" applyBorder="1" applyAlignment="1" applyProtection="1">
      <alignment horizontal="left" vertical="top" wrapText="1"/>
    </xf>
    <xf numFmtId="0" fontId="6" fillId="2" borderId="6" xfId="0" applyNumberFormat="1" applyFont="1" applyFill="1" applyBorder="1" applyAlignment="1" applyProtection="1">
      <alignment horizontal="center" vertical="top" wrapText="1"/>
    </xf>
    <xf numFmtId="0" fontId="13" fillId="0" borderId="6" xfId="0" applyFont="1" applyBorder="1"/>
    <xf numFmtId="0" fontId="8" fillId="2" borderId="6" xfId="0" applyNumberFormat="1" applyFont="1" applyFill="1" applyBorder="1" applyAlignment="1" applyProtection="1">
      <alignment horizontal="right" vertical="top" wrapText="1"/>
    </xf>
    <xf numFmtId="0" fontId="8" fillId="0" borderId="6" xfId="0" applyFont="1" applyBorder="1" applyAlignment="1">
      <alignment horizontal="right"/>
    </xf>
    <xf numFmtId="0" fontId="6" fillId="0" borderId="65" xfId="0" applyFont="1" applyBorder="1" applyAlignment="1">
      <alignment horizontal="right"/>
    </xf>
    <xf numFmtId="0" fontId="6" fillId="0" borderId="12" xfId="0" applyFont="1" applyBorder="1" applyAlignment="1"/>
    <xf numFmtId="0" fontId="6" fillId="0" borderId="43" xfId="0" applyFont="1" applyBorder="1" applyAlignment="1">
      <alignment horizontal="center"/>
    </xf>
    <xf numFmtId="0" fontId="3" fillId="0" borderId="43" xfId="0" applyFont="1" applyBorder="1" applyAlignment="1">
      <alignment horizontal="left"/>
    </xf>
    <xf numFmtId="0" fontId="6" fillId="2" borderId="43" xfId="0" applyNumberFormat="1" applyFont="1" applyFill="1" applyBorder="1" applyAlignment="1" applyProtection="1">
      <alignment horizontal="right" vertical="top" wrapText="1"/>
    </xf>
    <xf numFmtId="0" fontId="6" fillId="2" borderId="43" xfId="0" applyNumberFormat="1" applyFont="1" applyFill="1" applyBorder="1" applyAlignment="1" applyProtection="1">
      <alignment horizontal="center" vertical="top" wrapText="1"/>
    </xf>
    <xf numFmtId="0" fontId="8" fillId="2" borderId="43" xfId="0" applyNumberFormat="1" applyFont="1" applyFill="1" applyBorder="1" applyAlignment="1" applyProtection="1">
      <alignment horizontal="right" vertical="top" wrapText="1"/>
    </xf>
    <xf numFmtId="0" fontId="6" fillId="0" borderId="43" xfId="0" applyFont="1" applyBorder="1" applyAlignment="1">
      <alignment horizontal="right"/>
    </xf>
    <xf numFmtId="0" fontId="12" fillId="4" borderId="0" xfId="0" applyFont="1" applyFill="1" applyBorder="1" applyAlignment="1">
      <alignment horizontal="left" vertical="top" wrapText="1"/>
    </xf>
    <xf numFmtId="0" fontId="6" fillId="0" borderId="63" xfId="0" applyFont="1" applyBorder="1" applyAlignment="1">
      <alignment horizontal="center"/>
    </xf>
    <xf numFmtId="0" fontId="13" fillId="0" borderId="55" xfId="0" applyFont="1" applyBorder="1" applyAlignment="1">
      <alignment horizontal="center"/>
    </xf>
    <xf numFmtId="0" fontId="3" fillId="0" borderId="8" xfId="0" applyFont="1" applyBorder="1" applyAlignment="1">
      <alignment horizontal="left" wrapText="1"/>
    </xf>
    <xf numFmtId="0" fontId="12" fillId="4" borderId="0" xfId="0" applyFont="1" applyFill="1" applyBorder="1" applyAlignment="1">
      <alignment vertical="center" wrapText="1"/>
    </xf>
    <xf numFmtId="196" fontId="1" fillId="0" borderId="0" xfId="0" applyNumberFormat="1" applyFont="1"/>
    <xf numFmtId="0" fontId="3" fillId="0" borderId="8" xfId="0" applyFont="1" applyBorder="1" applyAlignment="1">
      <alignment horizontal="left" vertical="top"/>
    </xf>
    <xf numFmtId="0" fontId="1" fillId="0" borderId="21" xfId="0" applyFont="1" applyBorder="1" applyAlignment="1"/>
    <xf numFmtId="198" fontId="13" fillId="0" borderId="35" xfId="0" applyNumberFormat="1" applyFont="1" applyBorder="1" applyAlignment="1">
      <alignment horizontal="center"/>
    </xf>
    <xf numFmtId="0" fontId="13" fillId="0" borderId="44" xfId="0" applyFont="1" applyBorder="1" applyAlignment="1">
      <alignment horizontal="center"/>
    </xf>
    <xf numFmtId="2" fontId="13" fillId="5" borderId="6" xfId="0" applyNumberFormat="1" applyFont="1" applyFill="1" applyBorder="1" applyAlignment="1">
      <alignment horizontal="center"/>
    </xf>
    <xf numFmtId="2" fontId="6" fillId="5" borderId="6" xfId="0" applyNumberFormat="1" applyFont="1" applyFill="1" applyBorder="1" applyAlignment="1">
      <alignment horizontal="center"/>
    </xf>
    <xf numFmtId="2" fontId="6" fillId="0" borderId="43" xfId="0" applyNumberFormat="1" applyFont="1" applyBorder="1" applyAlignment="1">
      <alignment horizontal="center"/>
    </xf>
    <xf numFmtId="0" fontId="1" fillId="0" borderId="11" xfId="0" applyFont="1" applyBorder="1" applyAlignment="1"/>
    <xf numFmtId="198" fontId="13" fillId="0" borderId="6" xfId="0" applyNumberFormat="1" applyFont="1" applyBorder="1" applyAlignment="1">
      <alignment horizontal="center"/>
    </xf>
    <xf numFmtId="2" fontId="6" fillId="0" borderId="6" xfId="0" applyNumberFormat="1" applyFont="1" applyBorder="1"/>
    <xf numFmtId="2" fontId="13" fillId="5" borderId="6" xfId="0" applyNumberFormat="1" applyFont="1" applyFill="1" applyBorder="1"/>
    <xf numFmtId="2" fontId="13" fillId="0" borderId="43" xfId="0" applyNumberFormat="1" applyFont="1" applyBorder="1"/>
    <xf numFmtId="9" fontId="13" fillId="0" borderId="6" xfId="0" applyNumberFormat="1" applyFont="1" applyBorder="1" applyAlignment="1">
      <alignment horizontal="center"/>
    </xf>
    <xf numFmtId="0" fontId="6" fillId="0" borderId="11" xfId="0" applyFont="1" applyBorder="1" applyAlignment="1">
      <alignment horizontal="right"/>
    </xf>
    <xf numFmtId="0" fontId="6" fillId="0" borderId="11" xfId="0" applyFont="1" applyBorder="1" applyAlignment="1"/>
    <xf numFmtId="0" fontId="12" fillId="4" borderId="0" xfId="0" applyFont="1" applyFill="1" applyBorder="1" applyAlignment="1">
      <alignment horizontal="left" vertical="center" wrapText="1"/>
    </xf>
    <xf numFmtId="2" fontId="13" fillId="6" borderId="25" xfId="0" applyNumberFormat="1" applyFont="1" applyFill="1" applyBorder="1" applyAlignment="1">
      <alignment horizontal="center"/>
    </xf>
    <xf numFmtId="2" fontId="13" fillId="6" borderId="13" xfId="0" applyNumberFormat="1" applyFont="1" applyFill="1" applyBorder="1" applyAlignment="1">
      <alignment horizontal="center"/>
    </xf>
    <xf numFmtId="2" fontId="13" fillId="6" borderId="29" xfId="0" applyNumberFormat="1" applyFont="1" applyFill="1" applyBorder="1" applyAlignment="1">
      <alignment horizontal="center" vertical="top"/>
    </xf>
    <xf numFmtId="2" fontId="13" fillId="6" borderId="36" xfId="0" applyNumberFormat="1" applyFont="1" applyFill="1" applyBorder="1" applyAlignment="1">
      <alignment horizontal="center" vertical="top"/>
    </xf>
    <xf numFmtId="0" fontId="1" fillId="0" borderId="8" xfId="0" applyFont="1" applyBorder="1" applyAlignment="1"/>
    <xf numFmtId="2" fontId="13" fillId="6" borderId="29" xfId="0" applyNumberFormat="1" applyFont="1" applyFill="1" applyBorder="1" applyAlignment="1">
      <alignment horizontal="center"/>
    </xf>
    <xf numFmtId="198" fontId="13" fillId="0" borderId="58" xfId="0" applyNumberFormat="1" applyFont="1" applyBorder="1" applyAlignment="1">
      <alignment horizontal="center"/>
    </xf>
    <xf numFmtId="2" fontId="13" fillId="6" borderId="36" xfId="0" applyNumberFormat="1" applyFont="1" applyFill="1" applyBorder="1" applyAlignment="1">
      <alignment horizontal="center"/>
    </xf>
    <xf numFmtId="2" fontId="13" fillId="0" borderId="0" xfId="0" applyNumberFormat="1" applyFont="1" applyBorder="1" applyAlignment="1">
      <alignment horizontal="center"/>
    </xf>
    <xf numFmtId="2" fontId="13" fillId="0" borderId="29" xfId="0" applyNumberFormat="1" applyFont="1" applyBorder="1" applyAlignment="1">
      <alignment horizontal="center"/>
    </xf>
    <xf numFmtId="198" fontId="13" fillId="6" borderId="29" xfId="0" applyNumberFormat="1" applyFont="1" applyFill="1" applyBorder="1" applyAlignment="1">
      <alignment horizontal="center"/>
    </xf>
    <xf numFmtId="2" fontId="13" fillId="0" borderId="41" xfId="0" applyNumberFormat="1" applyFont="1" applyBorder="1" applyAlignment="1">
      <alignment horizontal="center"/>
    </xf>
    <xf numFmtId="198" fontId="13" fillId="6" borderId="36" xfId="0" applyNumberFormat="1" applyFont="1" applyFill="1" applyBorder="1" applyAlignment="1">
      <alignment horizontal="center"/>
    </xf>
    <xf numFmtId="2" fontId="13" fillId="0" borderId="42" xfId="0" applyNumberFormat="1" applyFont="1" applyBorder="1" applyAlignment="1">
      <alignment horizontal="center" vertical="top"/>
    </xf>
    <xf numFmtId="0" fontId="6" fillId="0" borderId="47" xfId="0" applyFont="1" applyBorder="1"/>
    <xf numFmtId="2" fontId="6" fillId="6" borderId="33" xfId="0" applyNumberFormat="1" applyFont="1" applyFill="1" applyBorder="1"/>
    <xf numFmtId="2" fontId="6" fillId="6" borderId="15" xfId="0" applyNumberFormat="1" applyFont="1" applyFill="1" applyBorder="1"/>
    <xf numFmtId="0" fontId="6" fillId="0" borderId="55" xfId="0" applyFont="1" applyBorder="1" applyAlignment="1">
      <alignment horizontal="center"/>
    </xf>
    <xf numFmtId="0" fontId="3" fillId="0" borderId="50" xfId="0" applyFont="1" applyBorder="1" applyAlignment="1">
      <alignment horizontal="left"/>
    </xf>
    <xf numFmtId="0" fontId="6" fillId="2" borderId="70" xfId="0" applyNumberFormat="1" applyFont="1" applyFill="1" applyBorder="1" applyAlignment="1" applyProtection="1">
      <alignment horizontal="right" vertical="top" wrapText="1"/>
    </xf>
    <xf numFmtId="0" fontId="6" fillId="0" borderId="71" xfId="0" applyFont="1" applyBorder="1" applyAlignment="1">
      <alignment horizontal="center"/>
    </xf>
    <xf numFmtId="0" fontId="6" fillId="2" borderId="51" xfId="0" applyNumberFormat="1" applyFont="1" applyFill="1" applyBorder="1" applyAlignment="1" applyProtection="1">
      <alignment horizontal="right" vertical="top" wrapText="1"/>
    </xf>
    <xf numFmtId="0" fontId="6" fillId="2" borderId="55" xfId="0" applyNumberFormat="1" applyFont="1" applyFill="1" applyBorder="1" applyAlignment="1" applyProtection="1">
      <alignment horizontal="center" vertical="top" wrapText="1"/>
    </xf>
    <xf numFmtId="0" fontId="8" fillId="2" borderId="71" xfId="0" applyNumberFormat="1" applyFont="1" applyFill="1" applyBorder="1" applyAlignment="1" applyProtection="1">
      <alignment horizontal="right" vertical="top" wrapText="1"/>
    </xf>
    <xf numFmtId="0" fontId="12" fillId="4" borderId="0" xfId="0" applyFont="1" applyFill="1" applyBorder="1" applyAlignment="1">
      <alignment horizontal="center" vertical="top" wrapText="1"/>
    </xf>
    <xf numFmtId="2" fontId="13" fillId="7" borderId="13" xfId="0" applyNumberFormat="1" applyFont="1" applyFill="1" applyBorder="1" applyAlignment="1">
      <alignment horizontal="center"/>
    </xf>
    <xf numFmtId="2" fontId="13" fillId="7" borderId="36" xfId="0" applyNumberFormat="1" applyFont="1" applyFill="1" applyBorder="1" applyAlignment="1">
      <alignment horizontal="center"/>
    </xf>
    <xf numFmtId="2" fontId="13" fillId="0" borderId="30" xfId="0" applyNumberFormat="1" applyFont="1" applyBorder="1" applyAlignment="1">
      <alignment horizontal="center" vertical="top"/>
    </xf>
    <xf numFmtId="2" fontId="13" fillId="7" borderId="15" xfId="0" applyNumberFormat="1" applyFont="1" applyFill="1" applyBorder="1" applyAlignment="1">
      <alignment horizontal="center"/>
    </xf>
    <xf numFmtId="198" fontId="13" fillId="7" borderId="10" xfId="0" applyNumberFormat="1" applyFont="1" applyFill="1" applyBorder="1" applyAlignment="1">
      <alignment horizontal="center"/>
    </xf>
    <xf numFmtId="2" fontId="13" fillId="7" borderId="10" xfId="0" applyNumberFormat="1" applyFont="1" applyFill="1" applyBorder="1" applyAlignment="1">
      <alignment horizontal="center"/>
    </xf>
    <xf numFmtId="2" fontId="6" fillId="7" borderId="15" xfId="0" applyNumberFormat="1" applyFont="1" applyFill="1" applyBorder="1"/>
    <xf numFmtId="0" fontId="12" fillId="0" borderId="0" xfId="0" applyFont="1"/>
    <xf numFmtId="2" fontId="1" fillId="0" borderId="72" xfId="0" applyNumberFormat="1" applyFont="1" applyBorder="1" applyAlignment="1">
      <alignment horizontal="center"/>
    </xf>
    <xf numFmtId="2" fontId="13" fillId="0" borderId="72" xfId="0" applyNumberFormat="1" applyFont="1" applyBorder="1" applyAlignment="1">
      <alignment horizontal="center"/>
    </xf>
    <xf numFmtId="4" fontId="13" fillId="0" borderId="58" xfId="0" applyNumberFormat="1" applyFont="1" applyBorder="1" applyAlignment="1">
      <alignment horizontal="center"/>
    </xf>
    <xf numFmtId="4" fontId="13" fillId="0" borderId="35" xfId="0" applyNumberFormat="1" applyFont="1" applyBorder="1" applyAlignment="1">
      <alignment horizontal="center"/>
    </xf>
    <xf numFmtId="4" fontId="6" fillId="0" borderId="59" xfId="0" applyNumberFormat="1" applyFont="1" applyBorder="1"/>
    <xf numFmtId="0" fontId="8" fillId="0" borderId="8" xfId="0" applyFont="1" applyBorder="1" applyAlignment="1">
      <alignment horizontal="right" wrapText="1"/>
    </xf>
    <xf numFmtId="9" fontId="13" fillId="0" borderId="8" xfId="0" applyNumberFormat="1" applyFont="1" applyBorder="1" applyAlignment="1">
      <alignment horizontal="center" vertical="top"/>
    </xf>
    <xf numFmtId="0" fontId="13" fillId="0" borderId="68" xfId="0" applyFont="1" applyBorder="1" applyAlignment="1">
      <alignment horizontal="center"/>
    </xf>
    <xf numFmtId="0" fontId="13" fillId="0" borderId="41" xfId="0" applyFont="1" applyBorder="1" applyAlignment="1">
      <alignment horizontal="center"/>
    </xf>
    <xf numFmtId="0" fontId="13" fillId="0" borderId="39" xfId="0" applyFont="1" applyBorder="1" applyAlignment="1">
      <alignment horizontal="center"/>
    </xf>
    <xf numFmtId="0" fontId="6" fillId="0" borderId="46" xfId="0" applyFont="1" applyBorder="1" applyAlignment="1">
      <alignment horizontal="center"/>
    </xf>
    <xf numFmtId="2" fontId="13" fillId="5" borderId="37" xfId="0" applyNumberFormat="1" applyFont="1" applyFill="1" applyBorder="1" applyAlignment="1">
      <alignment horizontal="center"/>
    </xf>
    <xf numFmtId="2" fontId="6" fillId="5" borderId="33" xfId="0" applyNumberFormat="1" applyFont="1" applyFill="1" applyBorder="1"/>
    <xf numFmtId="0" fontId="13" fillId="5" borderId="57" xfId="0" applyFont="1" applyFill="1" applyBorder="1" applyAlignment="1">
      <alignment horizontal="center"/>
    </xf>
    <xf numFmtId="0" fontId="13" fillId="5" borderId="0" xfId="0" applyFont="1" applyFill="1" applyBorder="1" applyAlignment="1">
      <alignment horizontal="center"/>
    </xf>
    <xf numFmtId="0" fontId="13" fillId="5" borderId="59" xfId="0" applyFont="1" applyFill="1" applyBorder="1" applyAlignment="1">
      <alignment horizontal="center"/>
    </xf>
    <xf numFmtId="0" fontId="13" fillId="0" borderId="56" xfId="0" applyFont="1" applyBorder="1"/>
    <xf numFmtId="0" fontId="13" fillId="0" borderId="50" xfId="0" applyFont="1" applyBorder="1" applyAlignment="1">
      <alignment horizontal="center"/>
    </xf>
    <xf numFmtId="0" fontId="13" fillId="0" borderId="35" xfId="0" applyFont="1" applyBorder="1"/>
    <xf numFmtId="9" fontId="13" fillId="0" borderId="50" xfId="0" applyNumberFormat="1" applyFont="1" applyBorder="1" applyAlignment="1">
      <alignment horizontal="center"/>
    </xf>
    <xf numFmtId="0" fontId="13" fillId="0" borderId="43" xfId="0" applyFont="1" applyBorder="1" applyAlignment="1">
      <alignment horizontal="center"/>
    </xf>
    <xf numFmtId="9" fontId="13" fillId="0" borderId="43" xfId="0" applyNumberFormat="1" applyFont="1" applyBorder="1" applyAlignment="1">
      <alignment horizontal="center"/>
    </xf>
    <xf numFmtId="9" fontId="13" fillId="0" borderId="43" xfId="0" applyNumberFormat="1" applyFont="1" applyBorder="1" applyAlignment="1">
      <alignment horizontal="center" vertical="top"/>
    </xf>
    <xf numFmtId="0" fontId="6" fillId="0" borderId="73" xfId="0" applyFont="1" applyBorder="1" applyAlignment="1"/>
    <xf numFmtId="0" fontId="5" fillId="0" borderId="0" xfId="0" applyFont="1" applyAlignment="1">
      <alignment horizontal="center" vertical="center"/>
    </xf>
    <xf numFmtId="2" fontId="13" fillId="0" borderId="35" xfId="0" applyNumberFormat="1" applyFont="1" applyBorder="1" applyAlignment="1">
      <alignment horizontal="center"/>
    </xf>
    <xf numFmtId="2" fontId="13" fillId="0" borderId="35" xfId="0" applyNumberFormat="1" applyFont="1" applyBorder="1" applyAlignment="1">
      <alignment horizontal="center" vertical="top"/>
    </xf>
    <xf numFmtId="2" fontId="14" fillId="0" borderId="44" xfId="0" applyNumberFormat="1" applyFont="1" applyBorder="1" applyAlignment="1">
      <alignment horizontal="center" vertical="top"/>
    </xf>
    <xf numFmtId="0" fontId="8" fillId="0" borderId="31" xfId="0" applyFont="1" applyBorder="1" applyAlignment="1">
      <alignment horizontal="right" vertical="top" wrapText="1"/>
    </xf>
    <xf numFmtId="0" fontId="13" fillId="0" borderId="31" xfId="0" applyFont="1" applyBorder="1" applyAlignment="1">
      <alignment horizontal="center" vertical="top"/>
    </xf>
    <xf numFmtId="9" fontId="13" fillId="0" borderId="31" xfId="0" applyNumberFormat="1" applyFont="1" applyBorder="1" applyAlignment="1">
      <alignment horizontal="center" vertical="top"/>
    </xf>
    <xf numFmtId="2" fontId="13" fillId="0" borderId="31" xfId="0" applyNumberFormat="1" applyFont="1" applyBorder="1" applyAlignment="1">
      <alignment horizontal="center" vertical="top"/>
    </xf>
    <xf numFmtId="2" fontId="13" fillId="0" borderId="74" xfId="0" applyNumberFormat="1" applyFont="1" applyBorder="1" applyAlignment="1">
      <alignment horizontal="center" vertical="top"/>
    </xf>
    <xf numFmtId="198" fontId="13" fillId="7" borderId="36" xfId="0" applyNumberFormat="1" applyFont="1" applyFill="1" applyBorder="1" applyAlignment="1">
      <alignment horizontal="center"/>
    </xf>
    <xf numFmtId="2" fontId="15" fillId="0" borderId="44" xfId="0" applyNumberFormat="1" applyFont="1" applyBorder="1" applyAlignment="1">
      <alignment horizontal="center" vertical="top"/>
    </xf>
    <xf numFmtId="0" fontId="8" fillId="0" borderId="8" xfId="0" applyFont="1" applyBorder="1" applyAlignment="1">
      <alignment horizontal="right" vertical="top" wrapText="1"/>
    </xf>
    <xf numFmtId="0" fontId="3" fillId="2" borderId="43" xfId="0" applyNumberFormat="1" applyFont="1" applyFill="1" applyBorder="1" applyAlignment="1" applyProtection="1">
      <alignment horizontal="left" vertical="top" wrapText="1"/>
    </xf>
    <xf numFmtId="0" fontId="13" fillId="0" borderId="43" xfId="0" applyFont="1" applyBorder="1" applyAlignment="1">
      <alignment horizontal="left"/>
    </xf>
    <xf numFmtId="0" fontId="1" fillId="0" borderId="43" xfId="0" applyFont="1" applyBorder="1" applyAlignment="1">
      <alignment horizontal="left"/>
    </xf>
    <xf numFmtId="0" fontId="16" fillId="6" borderId="24" xfId="0" applyFont="1" applyFill="1" applyBorder="1" applyAlignment="1">
      <alignment horizontal="center"/>
    </xf>
    <xf numFmtId="2" fontId="16" fillId="6" borderId="25" xfId="0" applyNumberFormat="1" applyFont="1" applyFill="1" applyBorder="1"/>
    <xf numFmtId="0" fontId="16" fillId="6" borderId="28" xfId="0" applyFont="1" applyFill="1" applyBorder="1" applyAlignment="1">
      <alignment horizontal="center"/>
    </xf>
    <xf numFmtId="2" fontId="16" fillId="6" borderId="29" xfId="0" applyNumberFormat="1" applyFont="1" applyFill="1" applyBorder="1" applyAlignment="1">
      <alignment horizontal="center"/>
    </xf>
    <xf numFmtId="0" fontId="13" fillId="6" borderId="28" xfId="0" applyFont="1" applyFill="1" applyBorder="1" applyAlignment="1">
      <alignment horizontal="center"/>
    </xf>
    <xf numFmtId="0" fontId="6" fillId="2" borderId="75" xfId="0" applyNumberFormat="1" applyFont="1" applyFill="1" applyBorder="1" applyAlignment="1" applyProtection="1">
      <alignment horizontal="right" vertical="top" wrapText="1"/>
    </xf>
    <xf numFmtId="0" fontId="13" fillId="0" borderId="32" xfId="0" applyFont="1" applyBorder="1"/>
    <xf numFmtId="0" fontId="16" fillId="6" borderId="45" xfId="0" applyFont="1" applyFill="1" applyBorder="1" applyAlignment="1">
      <alignment horizontal="center"/>
    </xf>
    <xf numFmtId="2" fontId="16" fillId="6" borderId="33" xfId="0" applyNumberFormat="1" applyFont="1" applyFill="1" applyBorder="1"/>
    <xf numFmtId="2" fontId="13" fillId="0" borderId="72" xfId="0" applyNumberFormat="1" applyFont="1" applyBorder="1"/>
    <xf numFmtId="2" fontId="6" fillId="0" borderId="74" xfId="0" applyNumberFormat="1" applyFont="1" applyBorder="1" applyAlignment="1">
      <alignment horizontal="center"/>
    </xf>
    <xf numFmtId="0" fontId="8" fillId="2" borderId="55" xfId="0" applyNumberFormat="1" applyFont="1" applyFill="1" applyBorder="1" applyAlignment="1" applyProtection="1">
      <alignment horizontal="right" vertical="top" wrapText="1"/>
    </xf>
    <xf numFmtId="0" fontId="8" fillId="0" borderId="43" xfId="0" applyFont="1" applyBorder="1" applyAlignment="1">
      <alignment horizontal="right" vertical="top" wrapText="1"/>
    </xf>
    <xf numFmtId="0" fontId="8" fillId="0" borderId="43" xfId="0" applyFont="1" applyBorder="1" applyAlignment="1">
      <alignment horizontal="right" wrapText="1"/>
    </xf>
    <xf numFmtId="0" fontId="8" fillId="0" borderId="70" xfId="0" applyFont="1" applyBorder="1" applyAlignment="1">
      <alignment horizontal="right"/>
    </xf>
    <xf numFmtId="9" fontId="13" fillId="0" borderId="38" xfId="0" applyNumberFormat="1" applyFont="1" applyBorder="1" applyAlignment="1">
      <alignment horizontal="center"/>
    </xf>
    <xf numFmtId="2" fontId="13" fillId="0" borderId="38" xfId="0" applyNumberFormat="1" applyFont="1" applyBorder="1" applyAlignment="1">
      <alignment horizontal="center"/>
    </xf>
    <xf numFmtId="2" fontId="14" fillId="0" borderId="47" xfId="0" applyNumberFormat="1" applyFont="1" applyBorder="1" applyAlignment="1">
      <alignment horizontal="center" vertical="top"/>
    </xf>
    <xf numFmtId="0" fontId="6" fillId="0" borderId="50" xfId="0" applyFont="1" applyBorder="1" applyAlignment="1">
      <alignment horizontal="right"/>
    </xf>
    <xf numFmtId="0" fontId="6" fillId="0" borderId="21" xfId="0" applyFont="1" applyBorder="1" applyAlignment="1">
      <alignment horizontal="center"/>
    </xf>
    <xf numFmtId="2" fontId="13" fillId="0" borderId="21" xfId="0" applyNumberFormat="1" applyFont="1" applyBorder="1"/>
    <xf numFmtId="2" fontId="13" fillId="0" borderId="76" xfId="0" applyNumberFormat="1" applyFont="1" applyBorder="1" applyAlignment="1">
      <alignment horizontal="center"/>
    </xf>
    <xf numFmtId="0" fontId="1" fillId="0" borderId="21" xfId="0" applyFont="1" applyBorder="1" applyAlignment="1">
      <alignment vertical="top" wrapText="1"/>
    </xf>
    <xf numFmtId="2" fontId="6" fillId="5" borderId="36" xfId="0" applyNumberFormat="1" applyFont="1" applyFill="1" applyBorder="1"/>
    <xf numFmtId="2" fontId="6" fillId="0" borderId="32" xfId="0" applyNumberFormat="1" applyFont="1" applyBorder="1"/>
    <xf numFmtId="0" fontId="8" fillId="0" borderId="77" xfId="0" applyFont="1" applyBorder="1" applyAlignment="1">
      <alignment horizontal="right" vertical="top" wrapText="1"/>
    </xf>
    <xf numFmtId="0" fontId="13" fillId="0" borderId="60" xfId="0" applyFont="1" applyBorder="1" applyAlignment="1">
      <alignment horizontal="center" vertical="top"/>
    </xf>
    <xf numFmtId="0" fontId="13" fillId="0" borderId="77" xfId="0" applyFont="1" applyBorder="1" applyAlignment="1">
      <alignment horizontal="center" vertical="top"/>
    </xf>
    <xf numFmtId="9" fontId="13" fillId="0" borderId="60" xfId="0" applyNumberFormat="1" applyFont="1" applyBorder="1" applyAlignment="1">
      <alignment horizontal="center" vertical="top"/>
    </xf>
    <xf numFmtId="2" fontId="13" fillId="0" borderId="76" xfId="0" applyNumberFormat="1" applyFont="1" applyBorder="1" applyAlignment="1">
      <alignment vertical="top"/>
    </xf>
    <xf numFmtId="2" fontId="13" fillId="0" borderId="76" xfId="0" applyNumberFormat="1" applyFont="1" applyBorder="1" applyAlignment="1">
      <alignment horizontal="center" vertical="top"/>
    </xf>
    <xf numFmtId="2" fontId="6" fillId="0" borderId="78" xfId="0" applyNumberFormat="1" applyFont="1" applyBorder="1" applyAlignment="1">
      <alignment horizontal="center" vertical="top"/>
    </xf>
    <xf numFmtId="0" fontId="1" fillId="0" borderId="21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13" fillId="0" borderId="77" xfId="0" applyFont="1" applyBorder="1" applyAlignment="1">
      <alignment horizontal="center"/>
    </xf>
    <xf numFmtId="9" fontId="13" fillId="0" borderId="60" xfId="0" applyNumberFormat="1" applyFont="1" applyBorder="1" applyAlignment="1">
      <alignment horizontal="center"/>
    </xf>
    <xf numFmtId="2" fontId="13" fillId="0" borderId="76" xfId="0" applyNumberFormat="1" applyFont="1" applyBorder="1"/>
    <xf numFmtId="205" fontId="6" fillId="0" borderId="49" xfId="0" applyNumberFormat="1" applyFont="1" applyBorder="1" applyAlignment="1">
      <alignment horizontal="center"/>
    </xf>
    <xf numFmtId="0" fontId="17" fillId="0" borderId="8" xfId="0" applyFont="1" applyBorder="1" applyAlignment="1">
      <alignment vertical="top" wrapText="1"/>
    </xf>
    <xf numFmtId="0" fontId="17" fillId="0" borderId="8" xfId="0" applyFont="1" applyBorder="1" applyAlignment="1">
      <alignment wrapText="1"/>
    </xf>
    <xf numFmtId="0" fontId="13" fillId="0" borderId="79" xfId="0" applyFont="1" applyBorder="1" applyAlignment="1">
      <alignment horizontal="center"/>
    </xf>
    <xf numFmtId="0" fontId="6" fillId="0" borderId="54" xfId="0" applyFont="1" applyBorder="1"/>
    <xf numFmtId="0" fontId="1" fillId="0" borderId="2" xfId="0" applyFont="1" applyBorder="1" applyAlignment="1">
      <alignment horizontal="center" vertical="top"/>
    </xf>
    <xf numFmtId="0" fontId="3" fillId="0" borderId="21" xfId="0" applyFont="1" applyBorder="1" applyAlignment="1">
      <alignment horizontal="left" vertical="top"/>
    </xf>
    <xf numFmtId="0" fontId="13" fillId="0" borderId="21" xfId="0" applyFont="1" applyBorder="1" applyAlignment="1">
      <alignment horizontal="center" vertical="top"/>
    </xf>
    <xf numFmtId="0" fontId="1" fillId="0" borderId="17" xfId="0" applyFont="1" applyBorder="1" applyAlignment="1">
      <alignment horizontal="center" vertical="top"/>
    </xf>
    <xf numFmtId="0" fontId="3" fillId="0" borderId="60" xfId="0" applyFont="1" applyBorder="1" applyAlignment="1">
      <alignment horizontal="left" vertical="top"/>
    </xf>
    <xf numFmtId="0" fontId="13" fillId="3" borderId="28" xfId="0" applyFont="1" applyFill="1" applyBorder="1" applyAlignment="1">
      <alignment horizontal="center"/>
    </xf>
    <xf numFmtId="2" fontId="13" fillId="3" borderId="29" xfId="0" applyNumberFormat="1" applyFont="1" applyFill="1" applyBorder="1" applyAlignment="1">
      <alignment horizontal="center"/>
    </xf>
    <xf numFmtId="2" fontId="13" fillId="3" borderId="43" xfId="0" applyNumberFormat="1" applyFont="1" applyFill="1" applyBorder="1" applyAlignment="1">
      <alignment horizontal="center"/>
    </xf>
    <xf numFmtId="2" fontId="13" fillId="3" borderId="44" xfId="0" applyNumberFormat="1" applyFont="1" applyFill="1" applyBorder="1" applyAlignment="1">
      <alignment horizontal="center"/>
    </xf>
    <xf numFmtId="0" fontId="1" fillId="3" borderId="0" xfId="0" applyFont="1" applyFill="1"/>
    <xf numFmtId="0" fontId="1" fillId="3" borderId="6" xfId="0" applyFont="1" applyFill="1" applyBorder="1"/>
    <xf numFmtId="0" fontId="13" fillId="3" borderId="8" xfId="0" applyFont="1" applyFill="1" applyBorder="1"/>
    <xf numFmtId="0" fontId="1" fillId="3" borderId="16" xfId="0" applyFont="1" applyFill="1" applyBorder="1"/>
    <xf numFmtId="0" fontId="13" fillId="3" borderId="43" xfId="0" applyFont="1" applyFill="1" applyBorder="1"/>
    <xf numFmtId="0" fontId="3" fillId="0" borderId="6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13" fillId="0" borderId="37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3" fillId="0" borderId="41" xfId="0" applyFont="1" applyBorder="1" applyAlignment="1">
      <alignment horizontal="left" vertical="top"/>
    </xf>
    <xf numFmtId="0" fontId="13" fillId="0" borderId="10" xfId="0" applyFont="1" applyBorder="1" applyAlignment="1">
      <alignment horizontal="center" vertical="top"/>
    </xf>
    <xf numFmtId="2" fontId="13" fillId="5" borderId="0" xfId="0" applyNumberFormat="1" applyFont="1" applyFill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2" fontId="13" fillId="0" borderId="10" xfId="0" applyNumberFormat="1" applyFont="1" applyBorder="1" applyAlignment="1">
      <alignment horizontal="center" vertical="top"/>
    </xf>
    <xf numFmtId="0" fontId="13" fillId="0" borderId="27" xfId="0" applyFont="1" applyBorder="1" applyAlignment="1">
      <alignment horizontal="center" vertical="top"/>
    </xf>
    <xf numFmtId="0" fontId="1" fillId="0" borderId="0" xfId="0" applyFont="1" applyFill="1"/>
    <xf numFmtId="0" fontId="13" fillId="0" borderId="8" xfId="0" applyFont="1" applyBorder="1" applyAlignment="1">
      <alignment horizontal="center" vertical="center"/>
    </xf>
    <xf numFmtId="0" fontId="1" fillId="3" borderId="0" xfId="0" applyFont="1" applyFill="1" applyAlignment="1">
      <alignment horizontal="left"/>
    </xf>
    <xf numFmtId="0" fontId="13" fillId="3" borderId="44" xfId="0" applyFont="1" applyFill="1" applyBorder="1" applyAlignment="1">
      <alignment horizontal="center"/>
    </xf>
    <xf numFmtId="0" fontId="16" fillId="3" borderId="28" xfId="0" applyFont="1" applyFill="1" applyBorder="1" applyAlignment="1">
      <alignment horizontal="center"/>
    </xf>
    <xf numFmtId="2" fontId="16" fillId="3" borderId="29" xfId="0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left" wrapText="1"/>
    </xf>
    <xf numFmtId="0" fontId="13" fillId="3" borderId="35" xfId="0" applyFont="1" applyFill="1" applyBorder="1" applyAlignment="1">
      <alignment horizontal="center"/>
    </xf>
    <xf numFmtId="2" fontId="13" fillId="3" borderId="36" xfId="0" applyNumberFormat="1" applyFont="1" applyFill="1" applyBorder="1" applyAlignment="1">
      <alignment horizontal="center"/>
    </xf>
    <xf numFmtId="2" fontId="13" fillId="3" borderId="58" xfId="0" applyNumberFormat="1" applyFont="1" applyFill="1" applyBorder="1" applyAlignment="1">
      <alignment horizontal="center"/>
    </xf>
    <xf numFmtId="2" fontId="13" fillId="3" borderId="37" xfId="0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left"/>
    </xf>
    <xf numFmtId="0" fontId="13" fillId="3" borderId="21" xfId="0" applyFont="1" applyFill="1" applyBorder="1" applyAlignment="1">
      <alignment horizontal="center"/>
    </xf>
    <xf numFmtId="0" fontId="13" fillId="3" borderId="27" xfId="0" applyFont="1" applyFill="1" applyBorder="1" applyAlignment="1">
      <alignment horizontal="center"/>
    </xf>
    <xf numFmtId="2" fontId="13" fillId="3" borderId="30" xfId="0" applyNumberFormat="1" applyFont="1" applyFill="1" applyBorder="1" applyAlignment="1">
      <alignment horizontal="center"/>
    </xf>
    <xf numFmtId="2" fontId="13" fillId="6" borderId="24" xfId="0" applyNumberFormat="1" applyFont="1" applyFill="1" applyBorder="1" applyAlignment="1">
      <alignment horizontal="center"/>
    </xf>
    <xf numFmtId="2" fontId="6" fillId="6" borderId="45" xfId="0" applyNumberFormat="1" applyFont="1" applyFill="1" applyBorder="1" applyAlignment="1">
      <alignment horizontal="center"/>
    </xf>
    <xf numFmtId="0" fontId="13" fillId="3" borderId="52" xfId="0" applyFont="1" applyFill="1" applyBorder="1" applyAlignment="1">
      <alignment horizontal="center" vertical="top"/>
    </xf>
    <xf numFmtId="0" fontId="13" fillId="3" borderId="51" xfId="0" applyFont="1" applyFill="1" applyBorder="1" applyAlignment="1">
      <alignment horizontal="center" vertical="top"/>
    </xf>
    <xf numFmtId="9" fontId="13" fillId="3" borderId="52" xfId="0" applyNumberFormat="1" applyFont="1" applyFill="1" applyBorder="1" applyAlignment="1">
      <alignment horizontal="center" vertical="top"/>
    </xf>
    <xf numFmtId="2" fontId="13" fillId="3" borderId="53" xfId="0" applyNumberFormat="1" applyFont="1" applyFill="1" applyBorder="1" applyAlignment="1">
      <alignment vertical="top"/>
    </xf>
    <xf numFmtId="2" fontId="13" fillId="3" borderId="53" xfId="0" applyNumberFormat="1" applyFont="1" applyFill="1" applyBorder="1" applyAlignment="1">
      <alignment horizontal="center" vertical="top"/>
    </xf>
    <xf numFmtId="2" fontId="6" fillId="3" borderId="54" xfId="0" applyNumberFormat="1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center" vertical="top"/>
    </xf>
    <xf numFmtId="0" fontId="3" fillId="3" borderId="21" xfId="0" applyFont="1" applyFill="1" applyBorder="1" applyAlignment="1">
      <alignment horizontal="left" vertical="top"/>
    </xf>
    <xf numFmtId="0" fontId="13" fillId="3" borderId="21" xfId="0" applyFont="1" applyFill="1" applyBorder="1" applyAlignment="1">
      <alignment horizontal="center" vertical="top"/>
    </xf>
    <xf numFmtId="0" fontId="13" fillId="3" borderId="27" xfId="0" applyFont="1" applyFill="1" applyBorder="1" applyAlignment="1">
      <alignment horizontal="center" vertical="top"/>
    </xf>
    <xf numFmtId="2" fontId="13" fillId="3" borderId="30" xfId="0" applyNumberFormat="1" applyFont="1" applyFill="1" applyBorder="1" applyAlignment="1">
      <alignment horizontal="center" vertical="top"/>
    </xf>
    <xf numFmtId="0" fontId="1" fillId="3" borderId="0" xfId="0" applyFont="1" applyFill="1" applyAlignment="1">
      <alignment vertical="top"/>
    </xf>
    <xf numFmtId="0" fontId="1" fillId="3" borderId="17" xfId="0" applyFont="1" applyFill="1" applyBorder="1" applyAlignment="1">
      <alignment horizontal="center" vertical="top"/>
    </xf>
    <xf numFmtId="0" fontId="3" fillId="3" borderId="60" xfId="0" applyFont="1" applyFill="1" applyBorder="1" applyAlignment="1">
      <alignment horizontal="left" vertical="top"/>
    </xf>
    <xf numFmtId="0" fontId="13" fillId="3" borderId="60" xfId="0" applyFont="1" applyFill="1" applyBorder="1" applyAlignment="1">
      <alignment horizontal="center" vertical="top"/>
    </xf>
    <xf numFmtId="2" fontId="13" fillId="6" borderId="28" xfId="0" applyNumberFormat="1" applyFont="1" applyFill="1" applyBorder="1" applyAlignment="1">
      <alignment horizontal="center" vertical="top"/>
    </xf>
    <xf numFmtId="2" fontId="6" fillId="6" borderId="33" xfId="0" applyNumberFormat="1" applyFont="1" applyFill="1" applyBorder="1" applyAlignment="1">
      <alignment horizontal="center"/>
    </xf>
    <xf numFmtId="0" fontId="13" fillId="6" borderId="24" xfId="0" applyFont="1" applyFill="1" applyBorder="1" applyAlignment="1">
      <alignment horizontal="center"/>
    </xf>
    <xf numFmtId="2" fontId="13" fillId="6" borderId="25" xfId="0" applyNumberFormat="1" applyFont="1" applyFill="1" applyBorder="1"/>
    <xf numFmtId="0" fontId="13" fillId="6" borderId="45" xfId="0" applyFont="1" applyFill="1" applyBorder="1" applyAlignment="1">
      <alignment horizontal="center"/>
    </xf>
    <xf numFmtId="2" fontId="13" fillId="6" borderId="33" xfId="0" applyNumberFormat="1" applyFont="1" applyFill="1" applyBorder="1"/>
    <xf numFmtId="0" fontId="13" fillId="3" borderId="22" xfId="0" applyFont="1" applyFill="1" applyBorder="1" applyAlignment="1">
      <alignment horizontal="center"/>
    </xf>
    <xf numFmtId="0" fontId="13" fillId="3" borderId="23" xfId="0" applyFont="1" applyFill="1" applyBorder="1" applyAlignment="1">
      <alignment horizontal="center"/>
    </xf>
    <xf numFmtId="2" fontId="13" fillId="3" borderId="25" xfId="0" applyNumberFormat="1" applyFont="1" applyFill="1" applyBorder="1" applyAlignment="1">
      <alignment horizontal="center"/>
    </xf>
    <xf numFmtId="2" fontId="13" fillId="3" borderId="26" xfId="0" applyNumberFormat="1" applyFont="1" applyFill="1" applyBorder="1" applyAlignment="1">
      <alignment horizontal="center"/>
    </xf>
    <xf numFmtId="0" fontId="6" fillId="3" borderId="38" xfId="0" applyFont="1" applyFill="1" applyBorder="1" applyAlignment="1">
      <alignment horizontal="center"/>
    </xf>
    <xf numFmtId="0" fontId="6" fillId="3" borderId="32" xfId="0" applyFont="1" applyFill="1" applyBorder="1" applyAlignment="1">
      <alignment horizontal="center"/>
    </xf>
    <xf numFmtId="2" fontId="6" fillId="3" borderId="45" xfId="0" applyNumberFormat="1" applyFont="1" applyFill="1" applyBorder="1" applyAlignment="1">
      <alignment horizontal="center"/>
    </xf>
    <xf numFmtId="2" fontId="6" fillId="3" borderId="33" xfId="0" applyNumberFormat="1" applyFont="1" applyFill="1" applyBorder="1" applyAlignment="1">
      <alignment horizontal="center"/>
    </xf>
    <xf numFmtId="2" fontId="6" fillId="3" borderId="40" xfId="0" applyNumberFormat="1" applyFont="1" applyFill="1" applyBorder="1" applyAlignment="1">
      <alignment horizontal="center"/>
    </xf>
    <xf numFmtId="2" fontId="13" fillId="8" borderId="24" xfId="0" applyNumberFormat="1" applyFont="1" applyFill="1" applyBorder="1" applyAlignment="1">
      <alignment horizontal="center"/>
    </xf>
    <xf numFmtId="2" fontId="13" fillId="8" borderId="25" xfId="0" applyNumberFormat="1" applyFont="1" applyFill="1" applyBorder="1" applyAlignment="1">
      <alignment horizontal="center"/>
    </xf>
    <xf numFmtId="2" fontId="13" fillId="8" borderId="28" xfId="0" applyNumberFormat="1" applyFont="1" applyFill="1" applyBorder="1" applyAlignment="1">
      <alignment horizontal="center" vertical="top"/>
    </xf>
    <xf numFmtId="2" fontId="13" fillId="8" borderId="29" xfId="0" applyNumberFormat="1" applyFont="1" applyFill="1" applyBorder="1" applyAlignment="1">
      <alignment horizontal="center" vertical="top"/>
    </xf>
    <xf numFmtId="0" fontId="1" fillId="3" borderId="8" xfId="0" applyFont="1" applyFill="1" applyBorder="1" applyAlignment="1">
      <alignment vertical="top" wrapText="1"/>
    </xf>
    <xf numFmtId="0" fontId="13" fillId="3" borderId="8" xfId="0" applyFont="1" applyFill="1" applyBorder="1" applyAlignment="1">
      <alignment horizontal="center" vertical="top"/>
    </xf>
    <xf numFmtId="0" fontId="13" fillId="3" borderId="35" xfId="0" applyFont="1" applyFill="1" applyBorder="1" applyAlignment="1">
      <alignment horizontal="center" vertical="top"/>
    </xf>
    <xf numFmtId="2" fontId="13" fillId="3" borderId="37" xfId="0" applyNumberFormat="1" applyFont="1" applyFill="1" applyBorder="1" applyAlignment="1">
      <alignment horizontal="center" vertical="top"/>
    </xf>
    <xf numFmtId="2" fontId="13" fillId="3" borderId="11" xfId="0" applyNumberFormat="1" applyFont="1" applyFill="1" applyBorder="1" applyAlignment="1">
      <alignment horizontal="center" vertical="top"/>
    </xf>
    <xf numFmtId="0" fontId="3" fillId="3" borderId="21" xfId="0" applyFont="1" applyFill="1" applyBorder="1" applyAlignment="1">
      <alignment horizontal="left"/>
    </xf>
    <xf numFmtId="0" fontId="13" fillId="3" borderId="60" xfId="0" applyFont="1" applyFill="1" applyBorder="1" applyAlignment="1">
      <alignment horizontal="center"/>
    </xf>
    <xf numFmtId="0" fontId="6" fillId="3" borderId="38" xfId="0" applyNumberFormat="1" applyFont="1" applyFill="1" applyBorder="1" applyAlignment="1" applyProtection="1">
      <alignment horizontal="right" vertical="top" wrapText="1"/>
    </xf>
    <xf numFmtId="0" fontId="13" fillId="3" borderId="38" xfId="0" applyFont="1" applyFill="1" applyBorder="1" applyAlignment="1">
      <alignment horizontal="center"/>
    </xf>
    <xf numFmtId="0" fontId="6" fillId="3" borderId="39" xfId="0" applyFont="1" applyFill="1" applyBorder="1" applyAlignment="1">
      <alignment horizontal="center"/>
    </xf>
    <xf numFmtId="0" fontId="6" fillId="3" borderId="48" xfId="0" applyFont="1" applyFill="1" applyBorder="1" applyAlignment="1">
      <alignment horizontal="center"/>
    </xf>
    <xf numFmtId="0" fontId="13" fillId="3" borderId="48" xfId="0" applyFont="1" applyFill="1" applyBorder="1" applyAlignment="1">
      <alignment horizontal="center"/>
    </xf>
    <xf numFmtId="0" fontId="13" fillId="3" borderId="56" xfId="0" applyFont="1" applyFill="1" applyBorder="1" applyAlignment="1">
      <alignment horizontal="center"/>
    </xf>
    <xf numFmtId="2" fontId="13" fillId="3" borderId="57" xfId="0" applyNumberFormat="1" applyFont="1" applyFill="1" applyBorder="1" applyAlignment="1">
      <alignment horizontal="center"/>
    </xf>
    <xf numFmtId="0" fontId="13" fillId="3" borderId="8" xfId="0" applyFont="1" applyFill="1" applyBorder="1" applyAlignment="1">
      <alignment horizontal="left"/>
    </xf>
    <xf numFmtId="0" fontId="6" fillId="3" borderId="52" xfId="0" applyNumberFormat="1" applyFont="1" applyFill="1" applyBorder="1" applyAlignment="1" applyProtection="1">
      <alignment horizontal="right" vertical="top" wrapText="1"/>
    </xf>
    <xf numFmtId="0" fontId="6" fillId="3" borderId="52" xfId="0" applyFont="1" applyFill="1" applyBorder="1"/>
    <xf numFmtId="0" fontId="6" fillId="3" borderId="53" xfId="0" applyFont="1" applyFill="1" applyBorder="1"/>
    <xf numFmtId="2" fontId="6" fillId="3" borderId="59" xfId="0" applyNumberFormat="1" applyFont="1" applyFill="1" applyBorder="1"/>
    <xf numFmtId="0" fontId="6" fillId="3" borderId="22" xfId="0" applyNumberFormat="1" applyFont="1" applyFill="1" applyBorder="1" applyAlignment="1" applyProtection="1">
      <alignment horizontal="center" vertical="top" wrapText="1"/>
    </xf>
    <xf numFmtId="0" fontId="13" fillId="3" borderId="22" xfId="0" applyFont="1" applyFill="1" applyBorder="1"/>
    <xf numFmtId="0" fontId="13" fillId="3" borderId="23" xfId="0" applyFont="1" applyFill="1" applyBorder="1"/>
    <xf numFmtId="2" fontId="13" fillId="3" borderId="41" xfId="0" applyNumberFormat="1" applyFont="1" applyFill="1" applyBorder="1"/>
    <xf numFmtId="2" fontId="13" fillId="3" borderId="49" xfId="0" applyNumberFormat="1" applyFont="1" applyFill="1" applyBorder="1"/>
    <xf numFmtId="0" fontId="13" fillId="3" borderId="39" xfId="0" applyFont="1" applyFill="1" applyBorder="1"/>
    <xf numFmtId="2" fontId="13" fillId="3" borderId="46" xfId="0" applyNumberFormat="1" applyFont="1" applyFill="1" applyBorder="1"/>
    <xf numFmtId="2" fontId="6" fillId="3" borderId="47" xfId="0" applyNumberFormat="1" applyFont="1" applyFill="1" applyBorder="1" applyAlignment="1">
      <alignment horizontal="center"/>
    </xf>
    <xf numFmtId="0" fontId="1" fillId="3" borderId="32" xfId="0" applyFont="1" applyFill="1" applyBorder="1" applyAlignment="1">
      <alignment horizontal="center"/>
    </xf>
    <xf numFmtId="0" fontId="1" fillId="5" borderId="24" xfId="0" applyFont="1" applyFill="1" applyBorder="1" applyAlignment="1">
      <alignment horizontal="center"/>
    </xf>
    <xf numFmtId="2" fontId="1" fillId="5" borderId="25" xfId="0" applyNumberFormat="1" applyFont="1" applyFill="1" applyBorder="1"/>
    <xf numFmtId="0" fontId="1" fillId="5" borderId="45" xfId="0" applyFont="1" applyFill="1" applyBorder="1" applyAlignment="1">
      <alignment horizontal="center"/>
    </xf>
    <xf numFmtId="2" fontId="1" fillId="5" borderId="33" xfId="0" applyNumberFormat="1" applyFont="1" applyFill="1" applyBorder="1"/>
    <xf numFmtId="0" fontId="1" fillId="5" borderId="28" xfId="0" applyFont="1" applyFill="1" applyBorder="1" applyAlignment="1">
      <alignment horizontal="center"/>
    </xf>
    <xf numFmtId="2" fontId="1" fillId="5" borderId="29" xfId="0" applyNumberFormat="1" applyFont="1" applyFill="1" applyBorder="1" applyAlignment="1">
      <alignment horizontal="center"/>
    </xf>
    <xf numFmtId="0" fontId="3" fillId="3" borderId="8" xfId="0" applyFont="1" applyFill="1" applyBorder="1" applyAlignment="1">
      <alignment horizontal="left" vertical="top" wrapText="1"/>
    </xf>
    <xf numFmtId="2" fontId="13" fillId="3" borderId="8" xfId="0" applyNumberFormat="1" applyFont="1" applyFill="1" applyBorder="1" applyAlignment="1">
      <alignment horizontal="center" vertical="top"/>
    </xf>
    <xf numFmtId="0" fontId="3" fillId="3" borderId="8" xfId="0" applyNumberFormat="1" applyFont="1" applyFill="1" applyBorder="1" applyAlignment="1" applyProtection="1">
      <alignment horizontal="left" vertical="top" wrapText="1"/>
    </xf>
    <xf numFmtId="2" fontId="1" fillId="5" borderId="8" xfId="0" applyNumberFormat="1" applyFont="1" applyFill="1" applyBorder="1" applyAlignment="1">
      <alignment horizontal="center" vertical="top"/>
    </xf>
    <xf numFmtId="0" fontId="13" fillId="3" borderId="10" xfId="0" applyFont="1" applyFill="1" applyBorder="1" applyAlignment="1">
      <alignment horizontal="center" vertical="top"/>
    </xf>
    <xf numFmtId="0" fontId="13" fillId="3" borderId="11" xfId="0" applyFont="1" applyFill="1" applyBorder="1" applyAlignment="1">
      <alignment horizontal="center" vertical="top"/>
    </xf>
    <xf numFmtId="0" fontId="3" fillId="0" borderId="6" xfId="0" applyFont="1" applyBorder="1" applyAlignment="1">
      <alignment horizontal="left" vertical="top" wrapText="1"/>
    </xf>
    <xf numFmtId="0" fontId="10" fillId="0" borderId="8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top"/>
    </xf>
    <xf numFmtId="196" fontId="10" fillId="0" borderId="8" xfId="1" applyNumberFormat="1" applyFont="1" applyBorder="1" applyAlignment="1">
      <alignment horizontal="center" vertical="center"/>
    </xf>
    <xf numFmtId="0" fontId="10" fillId="4" borderId="8" xfId="1" applyFont="1" applyFill="1" applyBorder="1" applyAlignment="1">
      <alignment horizontal="center" vertical="top" wrapText="1"/>
    </xf>
    <xf numFmtId="0" fontId="10" fillId="4" borderId="8" xfId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/>
    </xf>
    <xf numFmtId="0" fontId="13" fillId="0" borderId="21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2" fontId="13" fillId="5" borderId="28" xfId="0" applyNumberFormat="1" applyFont="1" applyFill="1" applyBorder="1" applyAlignment="1">
      <alignment horizontal="center" vertical="center"/>
    </xf>
    <xf numFmtId="2" fontId="13" fillId="5" borderId="29" xfId="0" applyNumberFormat="1" applyFont="1" applyFill="1" applyBorder="1" applyAlignment="1">
      <alignment horizontal="center" vertical="center"/>
    </xf>
    <xf numFmtId="2" fontId="13" fillId="0" borderId="30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3" fillId="3" borderId="32" xfId="0" applyFont="1" applyFill="1" applyBorder="1" applyAlignment="1">
      <alignment horizontal="center" vertical="center"/>
    </xf>
    <xf numFmtId="0" fontId="13" fillId="5" borderId="28" xfId="0" applyFont="1" applyFill="1" applyBorder="1" applyAlignment="1">
      <alignment horizontal="center" vertical="center"/>
    </xf>
    <xf numFmtId="2" fontId="13" fillId="0" borderId="43" xfId="0" applyNumberFormat="1" applyFont="1" applyBorder="1" applyAlignment="1">
      <alignment horizontal="center" vertical="center"/>
    </xf>
    <xf numFmtId="2" fontId="13" fillId="0" borderId="44" xfId="0" applyNumberFormat="1" applyFont="1" applyBorder="1" applyAlignment="1">
      <alignment horizontal="center" vertical="center"/>
    </xf>
    <xf numFmtId="2" fontId="13" fillId="3" borderId="28" xfId="0" applyNumberFormat="1" applyFont="1" applyFill="1" applyBorder="1" applyAlignment="1">
      <alignment horizontal="center"/>
    </xf>
    <xf numFmtId="0" fontId="1" fillId="0" borderId="0" xfId="0" applyFont="1" applyAlignment="1"/>
    <xf numFmtId="0" fontId="13" fillId="0" borderId="8" xfId="0" applyFont="1" applyBorder="1" applyAlignment="1">
      <alignment vertical="top"/>
    </xf>
    <xf numFmtId="0" fontId="1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13" fillId="0" borderId="35" xfId="0" applyFont="1" applyBorder="1" applyAlignment="1">
      <alignment horizontal="center" vertical="center"/>
    </xf>
    <xf numFmtId="2" fontId="13" fillId="5" borderId="36" xfId="0" applyNumberFormat="1" applyFont="1" applyFill="1" applyBorder="1" applyAlignment="1">
      <alignment horizontal="center" vertical="center"/>
    </xf>
    <xf numFmtId="2" fontId="13" fillId="0" borderId="58" xfId="0" applyNumberFormat="1" applyFont="1" applyBorder="1" applyAlignment="1">
      <alignment horizontal="center" vertical="center"/>
    </xf>
    <xf numFmtId="2" fontId="13" fillId="0" borderId="3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 wrapText="1"/>
    </xf>
    <xf numFmtId="0" fontId="13" fillId="0" borderId="44" xfId="0" applyFont="1" applyBorder="1" applyAlignment="1">
      <alignment horizontal="center" vertical="center"/>
    </xf>
    <xf numFmtId="2" fontId="13" fillId="0" borderId="6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 vertical="top"/>
    </xf>
    <xf numFmtId="0" fontId="1" fillId="0" borderId="24" xfId="0" applyFont="1" applyBorder="1" applyAlignment="1">
      <alignment horizontal="center"/>
    </xf>
    <xf numFmtId="0" fontId="1" fillId="0" borderId="45" xfId="0" applyFont="1" applyBorder="1"/>
    <xf numFmtId="0" fontId="6" fillId="0" borderId="5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6" fillId="2" borderId="7" xfId="0" applyNumberFormat="1" applyFont="1" applyFill="1" applyBorder="1" applyAlignment="1" applyProtection="1">
      <alignment horizontal="right" vertical="top" wrapText="1"/>
    </xf>
    <xf numFmtId="0" fontId="18" fillId="4" borderId="8" xfId="0" applyFont="1" applyFill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/>
    </xf>
    <xf numFmtId="0" fontId="13" fillId="0" borderId="0" xfId="0" applyFont="1"/>
    <xf numFmtId="2" fontId="13" fillId="0" borderId="0" xfId="0" applyNumberFormat="1" applyFont="1"/>
    <xf numFmtId="0" fontId="2" fillId="0" borderId="41" xfId="0" applyFont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left" vertical="center" wrapText="1"/>
    </xf>
    <xf numFmtId="0" fontId="12" fillId="3" borderId="8" xfId="0" applyFont="1" applyFill="1" applyBorder="1" applyAlignment="1">
      <alignment horizontal="left" vertical="top" wrapText="1"/>
    </xf>
    <xf numFmtId="0" fontId="1" fillId="3" borderId="8" xfId="0" applyFont="1" applyFill="1" applyBorder="1" applyAlignment="1">
      <alignment horizontal="left"/>
    </xf>
    <xf numFmtId="0" fontId="12" fillId="3" borderId="8" xfId="0" applyFont="1" applyFill="1" applyBorder="1" applyAlignment="1">
      <alignment horizontal="left"/>
    </xf>
    <xf numFmtId="196" fontId="1" fillId="3" borderId="8" xfId="0" applyNumberFormat="1" applyFont="1" applyFill="1" applyBorder="1" applyAlignment="1">
      <alignment horizontal="left"/>
    </xf>
    <xf numFmtId="0" fontId="1" fillId="3" borderId="8" xfId="0" applyFont="1" applyFill="1" applyBorder="1" applyAlignment="1">
      <alignment horizontal="left" vertical="top" wrapText="1"/>
    </xf>
    <xf numFmtId="0" fontId="1" fillId="3" borderId="8" xfId="0" applyFont="1" applyFill="1" applyBorder="1" applyAlignment="1">
      <alignment horizontal="center" vertical="top" wrapText="1"/>
    </xf>
    <xf numFmtId="0" fontId="2" fillId="0" borderId="35" xfId="0" applyFont="1" applyBorder="1" applyAlignment="1">
      <alignment horizontal="center"/>
    </xf>
    <xf numFmtId="0" fontId="2" fillId="0" borderId="58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2" borderId="35" xfId="0" applyFont="1" applyFill="1" applyBorder="1" applyAlignment="1">
      <alignment horizontal="center" vertical="center" wrapText="1"/>
    </xf>
    <xf numFmtId="0" fontId="2" fillId="2" borderId="58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35" xfId="0" applyFont="1" applyBorder="1" applyAlignment="1">
      <alignment horizontal="center" vertical="top"/>
    </xf>
    <xf numFmtId="0" fontId="1" fillId="0" borderId="58" xfId="0" applyFont="1" applyBorder="1" applyAlignment="1">
      <alignment horizontal="center" vertical="top"/>
    </xf>
    <xf numFmtId="0" fontId="1" fillId="0" borderId="43" xfId="0" applyFont="1" applyBorder="1" applyAlignment="1">
      <alignment horizontal="center" vertical="top"/>
    </xf>
    <xf numFmtId="0" fontId="1" fillId="0" borderId="35" xfId="0" applyFont="1" applyBorder="1" applyAlignment="1">
      <alignment horizontal="center"/>
    </xf>
    <xf numFmtId="0" fontId="1" fillId="0" borderId="58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2" fontId="13" fillId="0" borderId="13" xfId="0" applyNumberFormat="1" applyFont="1" applyBorder="1" applyAlignment="1">
      <alignment horizontal="center" vertical="center" wrapText="1"/>
    </xf>
    <xf numFmtId="2" fontId="13" fillId="0" borderId="36" xfId="0" applyNumberFormat="1" applyFont="1" applyBorder="1" applyAlignment="1">
      <alignment horizontal="center" vertical="center" wrapText="1"/>
    </xf>
    <xf numFmtId="2" fontId="13" fillId="0" borderId="25" xfId="0" applyNumberFormat="1" applyFont="1" applyBorder="1" applyAlignment="1">
      <alignment horizontal="center" wrapText="1"/>
    </xf>
    <xf numFmtId="2" fontId="13" fillId="0" borderId="33" xfId="0" applyNumberFormat="1" applyFont="1" applyBorder="1" applyAlignment="1">
      <alignment horizont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57" xfId="0" applyFont="1" applyBorder="1" applyAlignment="1">
      <alignment horizontal="center" vertical="center" wrapText="1"/>
    </xf>
    <xf numFmtId="0" fontId="13" fillId="0" borderId="59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wrapText="1"/>
    </xf>
    <xf numFmtId="0" fontId="13" fillId="0" borderId="15" xfId="0" applyFont="1" applyBorder="1" applyAlignment="1">
      <alignment horizontal="center" wrapText="1"/>
    </xf>
    <xf numFmtId="0" fontId="1" fillId="0" borderId="0" xfId="0" applyFont="1" applyAlignment="1">
      <alignment horizontal="left" vertical="top" wrapText="1"/>
    </xf>
    <xf numFmtId="0" fontId="13" fillId="0" borderId="1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wrapText="1"/>
    </xf>
    <xf numFmtId="0" fontId="13" fillId="0" borderId="33" xfId="0" applyFont="1" applyBorder="1" applyAlignment="1">
      <alignment horizontal="center" wrapText="1"/>
    </xf>
    <xf numFmtId="0" fontId="12" fillId="4" borderId="0" xfId="0" applyFont="1" applyFill="1" applyBorder="1" applyAlignment="1">
      <alignment horizontal="left" vertical="top" wrapText="1"/>
    </xf>
    <xf numFmtId="0" fontId="12" fillId="4" borderId="0" xfId="0" applyFont="1" applyFill="1" applyBorder="1" applyAlignment="1">
      <alignment horizontal="left" vertical="center" wrapText="1"/>
    </xf>
    <xf numFmtId="2" fontId="13" fillId="0" borderId="29" xfId="0" applyNumberFormat="1" applyFont="1" applyBorder="1" applyAlignment="1">
      <alignment horizontal="center" wrapText="1"/>
    </xf>
    <xf numFmtId="0" fontId="1" fillId="3" borderId="28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top" wrapText="1"/>
    </xf>
    <xf numFmtId="0" fontId="1" fillId="0" borderId="28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3" fillId="0" borderId="28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wrapText="1"/>
    </xf>
    <xf numFmtId="0" fontId="13" fillId="0" borderId="36" xfId="0" applyFont="1" applyBorder="1" applyAlignment="1">
      <alignment horizontal="center" vertical="center" wrapText="1"/>
    </xf>
    <xf numFmtId="2" fontId="13" fillId="0" borderId="24" xfId="0" applyNumberFormat="1" applyFont="1" applyBorder="1" applyAlignment="1">
      <alignment horizontal="center" vertical="center" wrapText="1"/>
    </xf>
    <xf numFmtId="2" fontId="13" fillId="0" borderId="28" xfId="0" applyNumberFormat="1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wrapText="1"/>
    </xf>
    <xf numFmtId="2" fontId="13" fillId="0" borderId="8" xfId="0" applyNumberFormat="1" applyFont="1" applyBorder="1" applyAlignment="1">
      <alignment horizontal="center" vertical="center" wrapText="1"/>
    </xf>
    <xf numFmtId="2" fontId="13" fillId="0" borderId="8" xfId="0" applyNumberFormat="1" applyFont="1" applyBorder="1" applyAlignment="1">
      <alignment horizontal="center" wrapText="1"/>
    </xf>
    <xf numFmtId="0" fontId="1" fillId="0" borderId="28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6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wrapText="1"/>
    </xf>
    <xf numFmtId="0" fontId="13" fillId="0" borderId="11" xfId="0" applyFont="1" applyBorder="1" applyAlignment="1">
      <alignment horizontal="center" wrapText="1"/>
    </xf>
    <xf numFmtId="2" fontId="13" fillId="0" borderId="9" xfId="0" applyNumberFormat="1" applyFont="1" applyBorder="1" applyAlignment="1">
      <alignment horizontal="center" vertical="center" wrapText="1"/>
    </xf>
    <xf numFmtId="2" fontId="13" fillId="0" borderId="11" xfId="0" applyNumberFormat="1" applyFont="1" applyBorder="1" applyAlignment="1">
      <alignment horizontal="center" vertical="center" wrapText="1"/>
    </xf>
    <xf numFmtId="2" fontId="13" fillId="0" borderId="9" xfId="0" applyNumberFormat="1" applyFont="1" applyBorder="1" applyAlignment="1">
      <alignment horizontal="center" wrapText="1"/>
    </xf>
    <xf numFmtId="2" fontId="13" fillId="0" borderId="11" xfId="0" applyNumberFormat="1" applyFont="1" applyBorder="1" applyAlignment="1">
      <alignment horizontal="center" wrapText="1"/>
    </xf>
    <xf numFmtId="0" fontId="13" fillId="0" borderId="57" xfId="0" applyFont="1" applyBorder="1" applyAlignment="1">
      <alignment horizontal="center" vertical="center"/>
    </xf>
    <xf numFmtId="0" fontId="13" fillId="0" borderId="59" xfId="0" applyFont="1" applyBorder="1" applyAlignment="1">
      <alignment horizontal="center" vertical="center"/>
    </xf>
    <xf numFmtId="2" fontId="13" fillId="0" borderId="25" xfId="0" applyNumberFormat="1" applyFont="1" applyBorder="1" applyAlignment="1">
      <alignment horizontal="center" vertical="center" wrapText="1"/>
    </xf>
    <xf numFmtId="2" fontId="13" fillId="0" borderId="29" xfId="0" applyNumberFormat="1" applyFont="1" applyBorder="1" applyAlignment="1">
      <alignment horizontal="center" vertical="center" wrapText="1"/>
    </xf>
    <xf numFmtId="2" fontId="13" fillId="0" borderId="13" xfId="0" applyNumberFormat="1" applyFont="1" applyBorder="1" applyAlignment="1">
      <alignment horizontal="center" wrapText="1"/>
    </xf>
    <xf numFmtId="2" fontId="13" fillId="0" borderId="36" xfId="0" applyNumberFormat="1" applyFont="1" applyBorder="1" applyAlignment="1">
      <alignment horizont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 wrapText="1"/>
    </xf>
    <xf numFmtId="2" fontId="13" fillId="0" borderId="15" xfId="0" applyNumberFormat="1" applyFont="1" applyBorder="1" applyAlignment="1">
      <alignment horizontal="center" wrapText="1"/>
    </xf>
    <xf numFmtId="0" fontId="1" fillId="0" borderId="76" xfId="0" applyFont="1" applyBorder="1" applyAlignment="1">
      <alignment horizontal="center" wrapText="1"/>
    </xf>
    <xf numFmtId="0" fontId="1" fillId="0" borderId="76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12" fillId="3" borderId="0" xfId="0" applyFont="1" applyFill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top" wrapText="1"/>
    </xf>
  </cellXfs>
  <cellStyles count="2">
    <cellStyle name="Hipersaitas" xfId="1" builtinId="8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6"/>
  <sheetViews>
    <sheetView topLeftCell="A49" workbookViewId="0">
      <selection activeCell="B44" sqref="B44:J44"/>
    </sheetView>
  </sheetViews>
  <sheetFormatPr defaultColWidth="8.85546875" defaultRowHeight="12.75" x14ac:dyDescent="0.2"/>
  <cols>
    <col min="1" max="1" width="9.140625" style="58" customWidth="1"/>
    <col min="2" max="10" width="9.140625" style="500" customWidth="1"/>
    <col min="11" max="11" width="9.5703125" style="13" customWidth="1"/>
    <col min="12" max="12" width="9.140625" style="13" customWidth="1"/>
    <col min="13" max="16384" width="8.85546875" style="1"/>
  </cols>
  <sheetData>
    <row r="1" spans="1:14" ht="46.7" customHeight="1" x14ac:dyDescent="0.2">
      <c r="A1" s="631" t="s">
        <v>151</v>
      </c>
      <c r="B1" s="631"/>
      <c r="C1" s="631"/>
      <c r="D1" s="631"/>
      <c r="E1" s="631"/>
      <c r="F1" s="631"/>
      <c r="G1" s="631"/>
      <c r="H1" s="631"/>
      <c r="I1" s="631"/>
      <c r="J1" s="631"/>
      <c r="K1" s="631"/>
      <c r="L1" s="631"/>
    </row>
    <row r="2" spans="1:14" s="49" customFormat="1" ht="33.75" customHeight="1" x14ac:dyDescent="0.2">
      <c r="A2" s="47" t="s">
        <v>415</v>
      </c>
      <c r="B2" s="638" t="s">
        <v>152</v>
      </c>
      <c r="C2" s="638"/>
      <c r="D2" s="638"/>
      <c r="E2" s="638"/>
      <c r="F2" s="638"/>
      <c r="G2" s="638"/>
      <c r="H2" s="638"/>
      <c r="I2" s="638"/>
      <c r="J2" s="638"/>
      <c r="K2" s="48" t="s">
        <v>406</v>
      </c>
      <c r="L2" s="48" t="s">
        <v>153</v>
      </c>
    </row>
    <row r="3" spans="1:14" s="50" customFormat="1" ht="16.7" customHeight="1" x14ac:dyDescent="0.2">
      <c r="A3" s="51" t="s">
        <v>43</v>
      </c>
      <c r="B3" s="639" t="s">
        <v>352</v>
      </c>
      <c r="C3" s="640"/>
      <c r="D3" s="640"/>
      <c r="E3" s="640"/>
      <c r="F3" s="640"/>
      <c r="G3" s="640"/>
      <c r="H3" s="640"/>
      <c r="I3" s="640"/>
      <c r="J3" s="640"/>
      <c r="K3" s="640"/>
      <c r="L3" s="641"/>
    </row>
    <row r="4" spans="1:14" ht="16.7" customHeight="1" x14ac:dyDescent="0.2">
      <c r="A4" s="590" t="s">
        <v>395</v>
      </c>
      <c r="B4" s="634" t="s">
        <v>353</v>
      </c>
      <c r="C4" s="634"/>
      <c r="D4" s="634"/>
      <c r="E4" s="634"/>
      <c r="F4" s="634"/>
      <c r="G4" s="634"/>
      <c r="H4" s="634"/>
      <c r="I4" s="634"/>
      <c r="J4" s="634"/>
      <c r="K4" s="35" t="s">
        <v>14</v>
      </c>
      <c r="L4" s="627">
        <v>43.53</v>
      </c>
    </row>
    <row r="5" spans="1:14" ht="16.7" customHeight="1" x14ac:dyDescent="0.2">
      <c r="A5" s="590" t="s">
        <v>396</v>
      </c>
      <c r="B5" s="634" t="s">
        <v>354</v>
      </c>
      <c r="C5" s="634"/>
      <c r="D5" s="634"/>
      <c r="E5" s="634"/>
      <c r="F5" s="634"/>
      <c r="G5" s="634"/>
      <c r="H5" s="634"/>
      <c r="I5" s="634"/>
      <c r="J5" s="634"/>
      <c r="K5" s="35" t="s">
        <v>14</v>
      </c>
      <c r="L5" s="627">
        <v>42.31</v>
      </c>
    </row>
    <row r="6" spans="1:14" ht="16.7" customHeight="1" x14ac:dyDescent="0.2">
      <c r="A6" s="590" t="s">
        <v>397</v>
      </c>
      <c r="B6" s="634" t="s">
        <v>355</v>
      </c>
      <c r="C6" s="634"/>
      <c r="D6" s="634"/>
      <c r="E6" s="634"/>
      <c r="F6" s="634"/>
      <c r="G6" s="634"/>
      <c r="H6" s="634"/>
      <c r="I6" s="634"/>
      <c r="J6" s="634"/>
      <c r="K6" s="35" t="s">
        <v>14</v>
      </c>
      <c r="L6" s="627">
        <v>45.23</v>
      </c>
      <c r="N6" s="1" t="s">
        <v>177</v>
      </c>
    </row>
    <row r="7" spans="1:14" ht="16.7" customHeight="1" x14ac:dyDescent="0.2">
      <c r="A7" s="590" t="s">
        <v>398</v>
      </c>
      <c r="B7" s="634" t="s">
        <v>356</v>
      </c>
      <c r="C7" s="634"/>
      <c r="D7" s="634"/>
      <c r="E7" s="634"/>
      <c r="F7" s="634"/>
      <c r="G7" s="634"/>
      <c r="H7" s="634"/>
      <c r="I7" s="634"/>
      <c r="J7" s="634"/>
      <c r="K7" s="35" t="s">
        <v>14</v>
      </c>
      <c r="L7" s="627">
        <v>45.48</v>
      </c>
    </row>
    <row r="8" spans="1:14" ht="16.7" customHeight="1" x14ac:dyDescent="0.2">
      <c r="A8" s="590" t="s">
        <v>399</v>
      </c>
      <c r="B8" s="634" t="s">
        <v>357</v>
      </c>
      <c r="C8" s="634"/>
      <c r="D8" s="634"/>
      <c r="E8" s="634"/>
      <c r="F8" s="634"/>
      <c r="G8" s="634"/>
      <c r="H8" s="634"/>
      <c r="I8" s="634"/>
      <c r="J8" s="634"/>
      <c r="K8" s="35" t="s">
        <v>14</v>
      </c>
      <c r="L8" s="627">
        <v>46.05</v>
      </c>
    </row>
    <row r="9" spans="1:14" ht="16.7" customHeight="1" x14ac:dyDescent="0.2">
      <c r="A9" s="590" t="s">
        <v>400</v>
      </c>
      <c r="B9" s="634" t="s">
        <v>358</v>
      </c>
      <c r="C9" s="634"/>
      <c r="D9" s="634"/>
      <c r="E9" s="634"/>
      <c r="F9" s="634"/>
      <c r="G9" s="634"/>
      <c r="H9" s="634"/>
      <c r="I9" s="634"/>
      <c r="J9" s="634"/>
      <c r="K9" s="35" t="s">
        <v>14</v>
      </c>
      <c r="L9" s="627">
        <v>44.81</v>
      </c>
    </row>
    <row r="10" spans="1:14" ht="16.7" customHeight="1" x14ac:dyDescent="0.2">
      <c r="A10" s="590" t="s">
        <v>401</v>
      </c>
      <c r="B10" s="634" t="s">
        <v>359</v>
      </c>
      <c r="C10" s="634"/>
      <c r="D10" s="634"/>
      <c r="E10" s="634"/>
      <c r="F10" s="634"/>
      <c r="G10" s="634"/>
      <c r="H10" s="634"/>
      <c r="I10" s="634"/>
      <c r="J10" s="634"/>
      <c r="K10" s="35" t="s">
        <v>14</v>
      </c>
      <c r="L10" s="627">
        <v>46.05</v>
      </c>
    </row>
    <row r="11" spans="1:14" ht="16.7" customHeight="1" x14ac:dyDescent="0.2">
      <c r="A11" s="590" t="s">
        <v>402</v>
      </c>
      <c r="B11" s="634" t="s">
        <v>360</v>
      </c>
      <c r="C11" s="634"/>
      <c r="D11" s="634"/>
      <c r="E11" s="634"/>
      <c r="F11" s="634"/>
      <c r="G11" s="634"/>
      <c r="H11" s="634"/>
      <c r="I11" s="634"/>
      <c r="J11" s="634"/>
      <c r="K11" s="35" t="s">
        <v>14</v>
      </c>
      <c r="L11" s="627">
        <v>41.83</v>
      </c>
    </row>
    <row r="12" spans="1:14" s="54" customFormat="1" ht="16.7" customHeight="1" x14ac:dyDescent="0.2">
      <c r="A12" s="53" t="s">
        <v>404</v>
      </c>
      <c r="B12" s="639" t="s">
        <v>148</v>
      </c>
      <c r="C12" s="640"/>
      <c r="D12" s="640"/>
      <c r="E12" s="640"/>
      <c r="F12" s="640"/>
      <c r="G12" s="640"/>
      <c r="H12" s="640"/>
      <c r="I12" s="640"/>
      <c r="J12" s="640"/>
      <c r="K12" s="640"/>
      <c r="L12" s="641"/>
    </row>
    <row r="13" spans="1:14" s="57" customFormat="1" ht="25.5" customHeight="1" x14ac:dyDescent="0.2">
      <c r="A13" s="591" t="s">
        <v>46</v>
      </c>
      <c r="B13" s="637" t="str">
        <f>'2.1.'!C3</f>
        <v>Cinkuotos atramos 8 m su gembe ir šviestuvu pastatymo kainos apskaičiavimas be techninio darbo projekto ir topografinės nuotraukos sudarymo</v>
      </c>
      <c r="C13" s="637"/>
      <c r="D13" s="637"/>
      <c r="E13" s="637"/>
      <c r="F13" s="637"/>
      <c r="G13" s="637"/>
      <c r="H13" s="637"/>
      <c r="I13" s="637"/>
      <c r="J13" s="637"/>
      <c r="K13" s="36" t="s">
        <v>14</v>
      </c>
      <c r="L13" s="627">
        <v>705.33</v>
      </c>
    </row>
    <row r="14" spans="1:14" s="55" customFormat="1" ht="16.7" customHeight="1" x14ac:dyDescent="0.2">
      <c r="A14" s="590" t="s">
        <v>47</v>
      </c>
      <c r="B14" s="634" t="s">
        <v>388</v>
      </c>
      <c r="C14" s="634"/>
      <c r="D14" s="634"/>
      <c r="E14" s="634"/>
      <c r="F14" s="634"/>
      <c r="G14" s="634"/>
      <c r="H14" s="634"/>
      <c r="I14" s="634"/>
      <c r="J14" s="634"/>
      <c r="K14" s="35" t="s">
        <v>14</v>
      </c>
      <c r="L14" s="627">
        <v>267.02999999999997</v>
      </c>
    </row>
    <row r="15" spans="1:14" s="55" customFormat="1" ht="16.7" customHeight="1" x14ac:dyDescent="0.2">
      <c r="A15" s="590" t="s">
        <v>48</v>
      </c>
      <c r="B15" s="634" t="s">
        <v>389</v>
      </c>
      <c r="C15" s="634"/>
      <c r="D15" s="634"/>
      <c r="E15" s="634"/>
      <c r="F15" s="634"/>
      <c r="G15" s="634"/>
      <c r="H15" s="634"/>
      <c r="I15" s="634"/>
      <c r="J15" s="634"/>
      <c r="K15" s="35" t="s">
        <v>14</v>
      </c>
      <c r="L15" s="627">
        <v>442.87</v>
      </c>
    </row>
    <row r="16" spans="1:14" s="55" customFormat="1" ht="16.7" customHeight="1" x14ac:dyDescent="0.2">
      <c r="A16" s="590" t="s">
        <v>49</v>
      </c>
      <c r="B16" s="634" t="s">
        <v>50</v>
      </c>
      <c r="C16" s="634"/>
      <c r="D16" s="634"/>
      <c r="E16" s="634"/>
      <c r="F16" s="634"/>
      <c r="G16" s="634"/>
      <c r="H16" s="634"/>
      <c r="I16" s="634"/>
      <c r="J16" s="634"/>
      <c r="K16" s="35" t="s">
        <v>14</v>
      </c>
      <c r="L16" s="627">
        <v>226.36</v>
      </c>
    </row>
    <row r="17" spans="1:12" s="55" customFormat="1" ht="16.7" customHeight="1" x14ac:dyDescent="0.2">
      <c r="A17" s="590" t="s">
        <v>51</v>
      </c>
      <c r="B17" s="634" t="s">
        <v>52</v>
      </c>
      <c r="C17" s="634"/>
      <c r="D17" s="634"/>
      <c r="E17" s="634"/>
      <c r="F17" s="634"/>
      <c r="G17" s="634"/>
      <c r="H17" s="634"/>
      <c r="I17" s="634"/>
      <c r="J17" s="634"/>
      <c r="K17" s="35" t="s">
        <v>14</v>
      </c>
      <c r="L17" s="627">
        <v>106.52</v>
      </c>
    </row>
    <row r="18" spans="1:12" s="55" customFormat="1" ht="16.7" customHeight="1" x14ac:dyDescent="0.2">
      <c r="A18" s="590" t="s">
        <v>53</v>
      </c>
      <c r="B18" s="634" t="s">
        <v>361</v>
      </c>
      <c r="C18" s="634"/>
      <c r="D18" s="634"/>
      <c r="E18" s="634"/>
      <c r="F18" s="634"/>
      <c r="G18" s="634"/>
      <c r="H18" s="634"/>
      <c r="I18" s="634"/>
      <c r="J18" s="634"/>
      <c r="K18" s="35" t="s">
        <v>14</v>
      </c>
      <c r="L18" s="627">
        <v>93.17</v>
      </c>
    </row>
    <row r="19" spans="1:12" s="55" customFormat="1" ht="16.7" customHeight="1" x14ac:dyDescent="0.2">
      <c r="A19" s="590" t="s">
        <v>54</v>
      </c>
      <c r="B19" s="634" t="s">
        <v>55</v>
      </c>
      <c r="C19" s="634"/>
      <c r="D19" s="634"/>
      <c r="E19" s="634"/>
      <c r="F19" s="634"/>
      <c r="G19" s="634"/>
      <c r="H19" s="634"/>
      <c r="I19" s="634"/>
      <c r="J19" s="634"/>
      <c r="K19" s="35" t="s">
        <v>14</v>
      </c>
      <c r="L19" s="627">
        <v>109.35</v>
      </c>
    </row>
    <row r="20" spans="1:12" s="55" customFormat="1" ht="16.7" customHeight="1" x14ac:dyDescent="0.2">
      <c r="A20" s="590" t="s">
        <v>56</v>
      </c>
      <c r="B20" s="634" t="s">
        <v>362</v>
      </c>
      <c r="C20" s="634"/>
      <c r="D20" s="634"/>
      <c r="E20" s="634"/>
      <c r="F20" s="634"/>
      <c r="G20" s="634"/>
      <c r="H20" s="634"/>
      <c r="I20" s="634"/>
      <c r="J20" s="634"/>
      <c r="K20" s="35" t="s">
        <v>14</v>
      </c>
      <c r="L20" s="627">
        <v>96.48</v>
      </c>
    </row>
    <row r="21" spans="1:12" s="55" customFormat="1" ht="16.7" customHeight="1" x14ac:dyDescent="0.2">
      <c r="A21" s="590" t="s">
        <v>57</v>
      </c>
      <c r="B21" s="634" t="s">
        <v>58</v>
      </c>
      <c r="C21" s="634"/>
      <c r="D21" s="634"/>
      <c r="E21" s="634"/>
      <c r="F21" s="634"/>
      <c r="G21" s="634"/>
      <c r="H21" s="634"/>
      <c r="I21" s="634"/>
      <c r="J21" s="634"/>
      <c r="K21" s="35" t="s">
        <v>14</v>
      </c>
      <c r="L21" s="627">
        <v>140.30000000000001</v>
      </c>
    </row>
    <row r="22" spans="1:12" s="55" customFormat="1" ht="16.7" customHeight="1" x14ac:dyDescent="0.2">
      <c r="A22" s="590" t="s">
        <v>59</v>
      </c>
      <c r="B22" s="634" t="s">
        <v>363</v>
      </c>
      <c r="C22" s="634"/>
      <c r="D22" s="634"/>
      <c r="E22" s="634"/>
      <c r="F22" s="634"/>
      <c r="G22" s="634"/>
      <c r="H22" s="634"/>
      <c r="I22" s="634"/>
      <c r="J22" s="634"/>
      <c r="K22" s="35" t="s">
        <v>14</v>
      </c>
      <c r="L22" s="627">
        <v>124.12</v>
      </c>
    </row>
    <row r="23" spans="1:12" s="55" customFormat="1" ht="16.7" customHeight="1" x14ac:dyDescent="0.2">
      <c r="A23" s="592" t="s">
        <v>60</v>
      </c>
      <c r="B23" s="636" t="s">
        <v>61</v>
      </c>
      <c r="C23" s="636"/>
      <c r="D23" s="636"/>
      <c r="E23" s="636"/>
      <c r="F23" s="636"/>
      <c r="G23" s="636"/>
      <c r="H23" s="636"/>
      <c r="I23" s="636"/>
      <c r="J23" s="636"/>
      <c r="K23" s="35" t="s">
        <v>14</v>
      </c>
      <c r="L23" s="627">
        <v>138.97</v>
      </c>
    </row>
    <row r="24" spans="1:12" s="55" customFormat="1" ht="16.7" customHeight="1" x14ac:dyDescent="0.2">
      <c r="A24" s="592" t="s">
        <v>62</v>
      </c>
      <c r="B24" s="636" t="s">
        <v>364</v>
      </c>
      <c r="C24" s="636"/>
      <c r="D24" s="636"/>
      <c r="E24" s="636"/>
      <c r="F24" s="636"/>
      <c r="G24" s="636"/>
      <c r="H24" s="636"/>
      <c r="I24" s="636"/>
      <c r="J24" s="636"/>
      <c r="K24" s="35" t="s">
        <v>14</v>
      </c>
      <c r="L24" s="627">
        <v>125.62</v>
      </c>
    </row>
    <row r="25" spans="1:12" s="55" customFormat="1" ht="16.7" customHeight="1" x14ac:dyDescent="0.2">
      <c r="A25" s="592" t="s">
        <v>63</v>
      </c>
      <c r="B25" s="636" t="s">
        <v>64</v>
      </c>
      <c r="C25" s="636"/>
      <c r="D25" s="636"/>
      <c r="E25" s="636"/>
      <c r="F25" s="636"/>
      <c r="G25" s="636"/>
      <c r="H25" s="636"/>
      <c r="I25" s="636"/>
      <c r="J25" s="636"/>
      <c r="K25" s="35" t="s">
        <v>14</v>
      </c>
      <c r="L25" s="627">
        <v>130.06</v>
      </c>
    </row>
    <row r="26" spans="1:12" s="55" customFormat="1" ht="16.7" customHeight="1" x14ac:dyDescent="0.2">
      <c r="A26" s="592" t="s">
        <v>65</v>
      </c>
      <c r="B26" s="636" t="s">
        <v>365</v>
      </c>
      <c r="C26" s="636"/>
      <c r="D26" s="636"/>
      <c r="E26" s="636"/>
      <c r="F26" s="636"/>
      <c r="G26" s="636"/>
      <c r="H26" s="636"/>
      <c r="I26" s="636"/>
      <c r="J26" s="636"/>
      <c r="K26" s="35" t="s">
        <v>14</v>
      </c>
      <c r="L26" s="627">
        <v>116.71</v>
      </c>
    </row>
    <row r="27" spans="1:12" s="55" customFormat="1" ht="16.7" customHeight="1" x14ac:dyDescent="0.2">
      <c r="A27" s="592" t="s">
        <v>66</v>
      </c>
      <c r="B27" s="636" t="s">
        <v>67</v>
      </c>
      <c r="C27" s="636"/>
      <c r="D27" s="636"/>
      <c r="E27" s="636"/>
      <c r="F27" s="636"/>
      <c r="G27" s="636"/>
      <c r="H27" s="636"/>
      <c r="I27" s="636"/>
      <c r="J27" s="636"/>
      <c r="K27" s="35" t="s">
        <v>14</v>
      </c>
      <c r="L27" s="627">
        <v>178.47</v>
      </c>
    </row>
    <row r="28" spans="1:12" s="55" customFormat="1" ht="16.7" customHeight="1" x14ac:dyDescent="0.2">
      <c r="A28" s="592" t="s">
        <v>68</v>
      </c>
      <c r="B28" s="636" t="s">
        <v>366</v>
      </c>
      <c r="C28" s="636"/>
      <c r="D28" s="636"/>
      <c r="E28" s="636"/>
      <c r="F28" s="636"/>
      <c r="G28" s="636"/>
      <c r="H28" s="636"/>
      <c r="I28" s="636"/>
      <c r="J28" s="636"/>
      <c r="K28" s="35" t="s">
        <v>14</v>
      </c>
      <c r="L28" s="627">
        <v>159.44999999999999</v>
      </c>
    </row>
    <row r="29" spans="1:12" s="55" customFormat="1" ht="16.7" customHeight="1" x14ac:dyDescent="0.2">
      <c r="A29" s="590" t="s">
        <v>403</v>
      </c>
      <c r="B29" s="634" t="s">
        <v>69</v>
      </c>
      <c r="C29" s="634"/>
      <c r="D29" s="634"/>
      <c r="E29" s="634"/>
      <c r="F29" s="634"/>
      <c r="G29" s="634"/>
      <c r="H29" s="634"/>
      <c r="I29" s="634"/>
      <c r="J29" s="634"/>
      <c r="K29" s="35" t="s">
        <v>14</v>
      </c>
      <c r="L29" s="627">
        <v>44.24</v>
      </c>
    </row>
    <row r="30" spans="1:12" s="55" customFormat="1" ht="16.7" customHeight="1" x14ac:dyDescent="0.2">
      <c r="A30" s="590" t="s">
        <v>70</v>
      </c>
      <c r="B30" s="634" t="s">
        <v>71</v>
      </c>
      <c r="C30" s="634"/>
      <c r="D30" s="634"/>
      <c r="E30" s="634"/>
      <c r="F30" s="634"/>
      <c r="G30" s="634"/>
      <c r="H30" s="634"/>
      <c r="I30" s="634"/>
      <c r="J30" s="634"/>
      <c r="K30" s="35" t="s">
        <v>14</v>
      </c>
      <c r="L30" s="627">
        <v>148.58000000000001</v>
      </c>
    </row>
    <row r="31" spans="1:12" s="55" customFormat="1" ht="16.7" customHeight="1" x14ac:dyDescent="0.2">
      <c r="A31" s="590" t="s">
        <v>72</v>
      </c>
      <c r="B31" s="634" t="s">
        <v>73</v>
      </c>
      <c r="C31" s="634"/>
      <c r="D31" s="634"/>
      <c r="E31" s="634"/>
      <c r="F31" s="634"/>
      <c r="G31" s="634"/>
      <c r="H31" s="634"/>
      <c r="I31" s="634"/>
      <c r="J31" s="634"/>
      <c r="K31" s="35" t="s">
        <v>14</v>
      </c>
      <c r="L31" s="627">
        <v>67.67</v>
      </c>
    </row>
    <row r="32" spans="1:12" s="55" customFormat="1" ht="16.7" customHeight="1" x14ac:dyDescent="0.2">
      <c r="A32" s="590" t="s">
        <v>74</v>
      </c>
      <c r="B32" s="634" t="s">
        <v>75</v>
      </c>
      <c r="C32" s="634"/>
      <c r="D32" s="634"/>
      <c r="E32" s="634"/>
      <c r="F32" s="634"/>
      <c r="G32" s="634"/>
      <c r="H32" s="634"/>
      <c r="I32" s="634"/>
      <c r="J32" s="634"/>
      <c r="K32" s="35" t="s">
        <v>14</v>
      </c>
      <c r="L32" s="627">
        <v>32.590000000000003</v>
      </c>
    </row>
    <row r="33" spans="1:12" s="55" customFormat="1" ht="16.7" customHeight="1" x14ac:dyDescent="0.2">
      <c r="A33" s="590" t="s">
        <v>76</v>
      </c>
      <c r="B33" s="634" t="s">
        <v>77</v>
      </c>
      <c r="C33" s="634"/>
      <c r="D33" s="634"/>
      <c r="E33" s="634"/>
      <c r="F33" s="634"/>
      <c r="G33" s="634"/>
      <c r="H33" s="634"/>
      <c r="I33" s="634"/>
      <c r="J33" s="634"/>
      <c r="K33" s="35" t="s">
        <v>14</v>
      </c>
      <c r="L33" s="627">
        <v>57.9</v>
      </c>
    </row>
    <row r="34" spans="1:12" s="55" customFormat="1" ht="16.7" customHeight="1" x14ac:dyDescent="0.2">
      <c r="A34" s="590" t="s">
        <v>78</v>
      </c>
      <c r="B34" s="634" t="s">
        <v>79</v>
      </c>
      <c r="C34" s="634"/>
      <c r="D34" s="634"/>
      <c r="E34" s="634"/>
      <c r="F34" s="634"/>
      <c r="G34" s="634"/>
      <c r="H34" s="634"/>
      <c r="I34" s="634"/>
      <c r="J34" s="634"/>
      <c r="K34" s="35" t="s">
        <v>14</v>
      </c>
      <c r="L34" s="627">
        <v>47.38</v>
      </c>
    </row>
    <row r="35" spans="1:12" s="50" customFormat="1" ht="16.7" customHeight="1" x14ac:dyDescent="0.2">
      <c r="A35" s="53" t="s">
        <v>44</v>
      </c>
      <c r="B35" s="642" t="s">
        <v>149</v>
      </c>
      <c r="C35" s="643"/>
      <c r="D35" s="643"/>
      <c r="E35" s="643"/>
      <c r="F35" s="643"/>
      <c r="G35" s="643"/>
      <c r="H35" s="643"/>
      <c r="I35" s="643"/>
      <c r="J35" s="643"/>
      <c r="K35" s="643"/>
      <c r="L35" s="644"/>
    </row>
    <row r="36" spans="1:12" ht="16.7" customHeight="1" x14ac:dyDescent="0.2">
      <c r="A36" s="590" t="s">
        <v>80</v>
      </c>
      <c r="B36" s="635" t="s">
        <v>390</v>
      </c>
      <c r="C36" s="635"/>
      <c r="D36" s="635"/>
      <c r="E36" s="635"/>
      <c r="F36" s="635"/>
      <c r="G36" s="635"/>
      <c r="H36" s="635"/>
      <c r="I36" s="635"/>
      <c r="J36" s="635"/>
      <c r="K36" s="52" t="s">
        <v>391</v>
      </c>
      <c r="L36" s="628">
        <v>66.86</v>
      </c>
    </row>
    <row r="37" spans="1:12" ht="16.7" customHeight="1" x14ac:dyDescent="0.2">
      <c r="A37" s="590" t="s">
        <v>81</v>
      </c>
      <c r="B37" s="635" t="s">
        <v>82</v>
      </c>
      <c r="C37" s="635"/>
      <c r="D37" s="635"/>
      <c r="E37" s="635"/>
      <c r="F37" s="635"/>
      <c r="G37" s="635"/>
      <c r="H37" s="635"/>
      <c r="I37" s="635"/>
      <c r="J37" s="635"/>
      <c r="K37" s="35" t="s">
        <v>391</v>
      </c>
      <c r="L37" s="628">
        <v>51.3</v>
      </c>
    </row>
    <row r="38" spans="1:12" s="56" customFormat="1" ht="33" customHeight="1" x14ac:dyDescent="0.2">
      <c r="A38" s="593" t="s">
        <v>83</v>
      </c>
      <c r="B38" s="633" t="s">
        <v>392</v>
      </c>
      <c r="C38" s="633"/>
      <c r="D38" s="633"/>
      <c r="E38" s="633"/>
      <c r="F38" s="633"/>
      <c r="G38" s="633"/>
      <c r="H38" s="633"/>
      <c r="I38" s="633"/>
      <c r="J38" s="633"/>
      <c r="K38" s="36" t="s">
        <v>393</v>
      </c>
      <c r="L38" s="628">
        <v>136.18</v>
      </c>
    </row>
    <row r="39" spans="1:12" s="56" customFormat="1" ht="28.5" customHeight="1" x14ac:dyDescent="0.2">
      <c r="A39" s="593" t="s">
        <v>84</v>
      </c>
      <c r="B39" s="633" t="s">
        <v>371</v>
      </c>
      <c r="C39" s="633"/>
      <c r="D39" s="633"/>
      <c r="E39" s="633"/>
      <c r="F39" s="633"/>
      <c r="G39" s="633"/>
      <c r="H39" s="633"/>
      <c r="I39" s="633"/>
      <c r="J39" s="633"/>
      <c r="K39" s="36" t="s">
        <v>387</v>
      </c>
      <c r="L39" s="628">
        <v>1.81</v>
      </c>
    </row>
    <row r="40" spans="1:12" ht="27.75" customHeight="1" x14ac:dyDescent="0.2">
      <c r="A40" s="594" t="s">
        <v>85</v>
      </c>
      <c r="B40" s="632" t="s">
        <v>374</v>
      </c>
      <c r="C40" s="632"/>
      <c r="D40" s="632"/>
      <c r="E40" s="632"/>
      <c r="F40" s="632"/>
      <c r="G40" s="632"/>
      <c r="H40" s="632"/>
      <c r="I40" s="632"/>
      <c r="J40" s="632"/>
      <c r="K40" s="35" t="s">
        <v>387</v>
      </c>
      <c r="L40" s="628">
        <v>25.83</v>
      </c>
    </row>
    <row r="41" spans="1:12" s="57" customFormat="1" ht="16.7" customHeight="1" x14ac:dyDescent="0.2">
      <c r="A41" s="594" t="s">
        <v>86</v>
      </c>
      <c r="B41" s="633" t="s">
        <v>376</v>
      </c>
      <c r="C41" s="633"/>
      <c r="D41" s="633"/>
      <c r="E41" s="633"/>
      <c r="F41" s="633"/>
      <c r="G41" s="633"/>
      <c r="H41" s="633"/>
      <c r="I41" s="633"/>
      <c r="J41" s="633"/>
      <c r="K41" s="35" t="s">
        <v>387</v>
      </c>
      <c r="L41" s="628">
        <v>36.369999999999997</v>
      </c>
    </row>
    <row r="42" spans="1:12" ht="16.7" customHeight="1" x14ac:dyDescent="0.2">
      <c r="A42" s="594" t="s">
        <v>87</v>
      </c>
      <c r="B42" s="633" t="s">
        <v>375</v>
      </c>
      <c r="C42" s="633"/>
      <c r="D42" s="633"/>
      <c r="E42" s="633"/>
      <c r="F42" s="633"/>
      <c r="G42" s="633"/>
      <c r="H42" s="633"/>
      <c r="I42" s="633"/>
      <c r="J42" s="633"/>
      <c r="K42" s="35" t="s">
        <v>387</v>
      </c>
      <c r="L42" s="628">
        <v>30.75</v>
      </c>
    </row>
    <row r="43" spans="1:12" ht="16.7" customHeight="1" x14ac:dyDescent="0.2">
      <c r="A43" s="594" t="s">
        <v>88</v>
      </c>
      <c r="B43" s="633" t="s">
        <v>89</v>
      </c>
      <c r="C43" s="633"/>
      <c r="D43" s="633"/>
      <c r="E43" s="633"/>
      <c r="F43" s="633"/>
      <c r="G43" s="633"/>
      <c r="H43" s="633"/>
      <c r="I43" s="633"/>
      <c r="J43" s="633"/>
      <c r="K43" s="35" t="s">
        <v>386</v>
      </c>
      <c r="L43" s="628">
        <v>261.45999999999998</v>
      </c>
    </row>
    <row r="44" spans="1:12" ht="16.7" customHeight="1" x14ac:dyDescent="0.2">
      <c r="A44" s="594" t="s">
        <v>90</v>
      </c>
      <c r="B44" s="633" t="s">
        <v>91</v>
      </c>
      <c r="C44" s="633"/>
      <c r="D44" s="633"/>
      <c r="E44" s="633"/>
      <c r="F44" s="633"/>
      <c r="G44" s="633"/>
      <c r="H44" s="633"/>
      <c r="I44" s="633"/>
      <c r="J44" s="633"/>
      <c r="K44" s="35" t="s">
        <v>386</v>
      </c>
      <c r="L44" s="628">
        <v>325.32</v>
      </c>
    </row>
    <row r="45" spans="1:12" ht="16.7" customHeight="1" x14ac:dyDescent="0.2">
      <c r="A45" s="594" t="s">
        <v>92</v>
      </c>
      <c r="B45" s="632" t="s">
        <v>93</v>
      </c>
      <c r="C45" s="632"/>
      <c r="D45" s="632"/>
      <c r="E45" s="632"/>
      <c r="F45" s="632"/>
      <c r="G45" s="632"/>
      <c r="H45" s="632"/>
      <c r="I45" s="632"/>
      <c r="J45" s="632"/>
      <c r="K45" s="35" t="s">
        <v>386</v>
      </c>
      <c r="L45" s="628">
        <v>228.24</v>
      </c>
    </row>
    <row r="46" spans="1:12" ht="16.7" customHeight="1" x14ac:dyDescent="0.2">
      <c r="A46" s="594" t="s">
        <v>94</v>
      </c>
      <c r="B46" s="633" t="s">
        <v>95</v>
      </c>
      <c r="C46" s="633"/>
      <c r="D46" s="633"/>
      <c r="E46" s="633"/>
      <c r="F46" s="633"/>
      <c r="G46" s="633"/>
      <c r="H46" s="633"/>
      <c r="I46" s="633"/>
      <c r="J46" s="633"/>
      <c r="K46" s="35" t="s">
        <v>386</v>
      </c>
      <c r="L46" s="628">
        <v>292.10000000000002</v>
      </c>
    </row>
    <row r="47" spans="1:12" ht="16.7" customHeight="1" x14ac:dyDescent="0.2">
      <c r="A47" s="594" t="s">
        <v>96</v>
      </c>
      <c r="B47" s="633" t="s">
        <v>97</v>
      </c>
      <c r="C47" s="633"/>
      <c r="D47" s="633"/>
      <c r="E47" s="633"/>
      <c r="F47" s="633"/>
      <c r="G47" s="633"/>
      <c r="H47" s="633"/>
      <c r="I47" s="633"/>
      <c r="J47" s="633"/>
      <c r="K47" s="35" t="s">
        <v>386</v>
      </c>
      <c r="L47" s="628">
        <v>166.92</v>
      </c>
    </row>
    <row r="48" spans="1:12" ht="16.7" customHeight="1" x14ac:dyDescent="0.2">
      <c r="A48" s="594" t="s">
        <v>98</v>
      </c>
      <c r="B48" s="632" t="s">
        <v>99</v>
      </c>
      <c r="C48" s="632"/>
      <c r="D48" s="632"/>
      <c r="E48" s="632"/>
      <c r="F48" s="632"/>
      <c r="G48" s="632"/>
      <c r="H48" s="632"/>
      <c r="I48" s="632"/>
      <c r="J48" s="632"/>
      <c r="K48" s="35" t="s">
        <v>380</v>
      </c>
      <c r="L48" s="628">
        <v>39.83</v>
      </c>
    </row>
    <row r="49" spans="1:12" ht="16.7" customHeight="1" x14ac:dyDescent="0.2">
      <c r="A49" s="594" t="s">
        <v>100</v>
      </c>
      <c r="B49" s="632" t="s">
        <v>101</v>
      </c>
      <c r="C49" s="632"/>
      <c r="D49" s="632"/>
      <c r="E49" s="632"/>
      <c r="F49" s="632"/>
      <c r="G49" s="632"/>
      <c r="H49" s="632"/>
      <c r="I49" s="632"/>
      <c r="J49" s="632"/>
      <c r="K49" s="35" t="s">
        <v>14</v>
      </c>
      <c r="L49" s="628">
        <v>341.44</v>
      </c>
    </row>
    <row r="50" spans="1:12" ht="16.7" customHeight="1" x14ac:dyDescent="0.2">
      <c r="A50" s="594" t="s">
        <v>102</v>
      </c>
      <c r="B50" s="632" t="s">
        <v>103</v>
      </c>
      <c r="C50" s="632"/>
      <c r="D50" s="632"/>
      <c r="E50" s="632"/>
      <c r="F50" s="632"/>
      <c r="G50" s="632"/>
      <c r="H50" s="632"/>
      <c r="I50" s="632"/>
      <c r="J50" s="632"/>
      <c r="K50" s="35" t="s">
        <v>14</v>
      </c>
      <c r="L50" s="628">
        <v>96.37</v>
      </c>
    </row>
    <row r="51" spans="1:12" ht="16.7" customHeight="1" x14ac:dyDescent="0.2">
      <c r="A51" s="594" t="s">
        <v>104</v>
      </c>
      <c r="B51" s="632" t="s">
        <v>105</v>
      </c>
      <c r="C51" s="632"/>
      <c r="D51" s="632"/>
      <c r="E51" s="632"/>
      <c r="F51" s="632"/>
      <c r="G51" s="632"/>
      <c r="H51" s="632"/>
      <c r="I51" s="632"/>
      <c r="J51" s="632"/>
      <c r="K51" s="35" t="s">
        <v>14</v>
      </c>
      <c r="L51" s="628">
        <v>229.52</v>
      </c>
    </row>
    <row r="52" spans="1:12" ht="16.7" customHeight="1" x14ac:dyDescent="0.2">
      <c r="A52" s="594" t="s">
        <v>106</v>
      </c>
      <c r="B52" s="632" t="s">
        <v>107</v>
      </c>
      <c r="C52" s="632"/>
      <c r="D52" s="632"/>
      <c r="E52" s="632"/>
      <c r="F52" s="632"/>
      <c r="G52" s="632"/>
      <c r="H52" s="632"/>
      <c r="I52" s="632"/>
      <c r="J52" s="632"/>
      <c r="K52" s="35" t="s">
        <v>14</v>
      </c>
      <c r="L52" s="628">
        <v>94.82</v>
      </c>
    </row>
    <row r="53" spans="1:12" ht="16.7" customHeight="1" x14ac:dyDescent="0.2">
      <c r="A53" s="594" t="s">
        <v>108</v>
      </c>
      <c r="B53" s="633" t="s">
        <v>109</v>
      </c>
      <c r="C53" s="633"/>
      <c r="D53" s="633"/>
      <c r="E53" s="633"/>
      <c r="F53" s="633"/>
      <c r="G53" s="633"/>
      <c r="H53" s="633"/>
      <c r="I53" s="633"/>
      <c r="J53" s="633"/>
      <c r="K53" s="35" t="s">
        <v>14</v>
      </c>
      <c r="L53" s="628">
        <v>33.17</v>
      </c>
    </row>
    <row r="54" spans="1:12" ht="16.7" customHeight="1" x14ac:dyDescent="0.2">
      <c r="A54" s="594" t="s">
        <v>110</v>
      </c>
      <c r="B54" s="633" t="s">
        <v>111</v>
      </c>
      <c r="C54" s="633"/>
      <c r="D54" s="633"/>
      <c r="E54" s="633"/>
      <c r="F54" s="633"/>
      <c r="G54" s="633"/>
      <c r="H54" s="633"/>
      <c r="I54" s="633"/>
      <c r="J54" s="633"/>
      <c r="K54" s="35" t="s">
        <v>387</v>
      </c>
      <c r="L54" s="628">
        <v>39.869999999999997</v>
      </c>
    </row>
    <row r="55" spans="1:12" ht="16.7" customHeight="1" x14ac:dyDescent="0.2">
      <c r="A55" s="53" t="s">
        <v>45</v>
      </c>
      <c r="B55" s="642" t="s">
        <v>150</v>
      </c>
      <c r="C55" s="643"/>
      <c r="D55" s="643"/>
      <c r="E55" s="643"/>
      <c r="F55" s="643"/>
      <c r="G55" s="643"/>
      <c r="H55" s="643"/>
      <c r="I55" s="643"/>
      <c r="J55" s="643"/>
      <c r="K55" s="643"/>
      <c r="L55" s="644"/>
    </row>
    <row r="56" spans="1:12" ht="16.7" customHeight="1" x14ac:dyDescent="0.2">
      <c r="A56" s="594" t="s">
        <v>112</v>
      </c>
      <c r="B56" s="632" t="s">
        <v>113</v>
      </c>
      <c r="C56" s="632"/>
      <c r="D56" s="632"/>
      <c r="E56" s="632"/>
      <c r="F56" s="632"/>
      <c r="G56" s="632"/>
      <c r="H56" s="632"/>
      <c r="I56" s="632"/>
      <c r="J56" s="632"/>
      <c r="K56" s="35" t="s">
        <v>14</v>
      </c>
      <c r="L56" s="627">
        <v>53.62</v>
      </c>
    </row>
    <row r="57" spans="1:12" s="50" customFormat="1" ht="16.7" customHeight="1" x14ac:dyDescent="0.2">
      <c r="A57" s="594" t="s">
        <v>114</v>
      </c>
      <c r="B57" s="632" t="s">
        <v>115</v>
      </c>
      <c r="C57" s="632"/>
      <c r="D57" s="632"/>
      <c r="E57" s="632"/>
      <c r="F57" s="632"/>
      <c r="G57" s="632"/>
      <c r="H57" s="632"/>
      <c r="I57" s="632"/>
      <c r="J57" s="632"/>
      <c r="K57" s="35" t="s">
        <v>14</v>
      </c>
      <c r="L57" s="627">
        <v>43.51</v>
      </c>
    </row>
    <row r="58" spans="1:12" s="50" customFormat="1" ht="16.7" customHeight="1" x14ac:dyDescent="0.2">
      <c r="A58" s="594" t="s">
        <v>116</v>
      </c>
      <c r="B58" s="632" t="s">
        <v>117</v>
      </c>
      <c r="C58" s="632"/>
      <c r="D58" s="632"/>
      <c r="E58" s="632"/>
      <c r="F58" s="632"/>
      <c r="G58" s="632"/>
      <c r="H58" s="632"/>
      <c r="I58" s="632"/>
      <c r="J58" s="632"/>
      <c r="K58" s="35" t="s">
        <v>14</v>
      </c>
      <c r="L58" s="627">
        <v>35.18</v>
      </c>
    </row>
    <row r="59" spans="1:12" s="50" customFormat="1" ht="16.7" customHeight="1" x14ac:dyDescent="0.2">
      <c r="A59" s="594" t="s">
        <v>118</v>
      </c>
      <c r="B59" s="632" t="s">
        <v>119</v>
      </c>
      <c r="C59" s="632"/>
      <c r="D59" s="632"/>
      <c r="E59" s="632"/>
      <c r="F59" s="632"/>
      <c r="G59" s="632"/>
      <c r="H59" s="632"/>
      <c r="I59" s="632"/>
      <c r="J59" s="632"/>
      <c r="K59" s="35" t="s">
        <v>14</v>
      </c>
      <c r="L59" s="627">
        <v>40.49</v>
      </c>
    </row>
    <row r="60" spans="1:12" ht="16.7" customHeight="1" x14ac:dyDescent="0.2">
      <c r="A60" s="594" t="s">
        <v>120</v>
      </c>
      <c r="B60" s="632" t="s">
        <v>121</v>
      </c>
      <c r="C60" s="632"/>
      <c r="D60" s="632"/>
      <c r="E60" s="632"/>
      <c r="F60" s="632"/>
      <c r="G60" s="632"/>
      <c r="H60" s="632"/>
      <c r="I60" s="632"/>
      <c r="J60" s="632"/>
      <c r="K60" s="35" t="s">
        <v>14</v>
      </c>
      <c r="L60" s="627">
        <v>47.08</v>
      </c>
    </row>
    <row r="61" spans="1:12" ht="16.7" customHeight="1" x14ac:dyDescent="0.2">
      <c r="A61" s="594" t="s">
        <v>122</v>
      </c>
      <c r="B61" s="632" t="s">
        <v>123</v>
      </c>
      <c r="C61" s="632"/>
      <c r="D61" s="632"/>
      <c r="E61" s="632"/>
      <c r="F61" s="632"/>
      <c r="G61" s="632"/>
      <c r="H61" s="632"/>
      <c r="I61" s="632"/>
      <c r="J61" s="632"/>
      <c r="K61" s="35" t="s">
        <v>14</v>
      </c>
      <c r="L61" s="627">
        <v>56.86</v>
      </c>
    </row>
    <row r="62" spans="1:12" ht="16.7" customHeight="1" x14ac:dyDescent="0.2">
      <c r="A62" s="594" t="s">
        <v>124</v>
      </c>
      <c r="B62" s="632" t="s">
        <v>125</v>
      </c>
      <c r="C62" s="632"/>
      <c r="D62" s="632"/>
      <c r="E62" s="632"/>
      <c r="F62" s="632"/>
      <c r="G62" s="632"/>
      <c r="H62" s="632"/>
      <c r="I62" s="632"/>
      <c r="J62" s="632"/>
      <c r="K62" s="35" t="s">
        <v>14</v>
      </c>
      <c r="L62" s="627">
        <v>36.159999999999997</v>
      </c>
    </row>
    <row r="63" spans="1:12" ht="16.7" customHeight="1" x14ac:dyDescent="0.2">
      <c r="A63" s="594" t="s">
        <v>126</v>
      </c>
      <c r="B63" s="632" t="s">
        <v>127</v>
      </c>
      <c r="C63" s="632"/>
      <c r="D63" s="632"/>
      <c r="E63" s="632"/>
      <c r="F63" s="632"/>
      <c r="G63" s="632"/>
      <c r="H63" s="632"/>
      <c r="I63" s="632"/>
      <c r="J63" s="632"/>
      <c r="K63" s="35" t="s">
        <v>14</v>
      </c>
      <c r="L63" s="627">
        <v>101.15</v>
      </c>
    </row>
    <row r="64" spans="1:12" ht="16.7" customHeight="1" x14ac:dyDescent="0.2">
      <c r="A64" s="594" t="s">
        <v>128</v>
      </c>
      <c r="B64" s="632" t="s">
        <v>129</v>
      </c>
      <c r="C64" s="632"/>
      <c r="D64" s="632"/>
      <c r="E64" s="632"/>
      <c r="F64" s="632"/>
      <c r="G64" s="632"/>
      <c r="H64" s="632"/>
      <c r="I64" s="632"/>
      <c r="J64" s="632"/>
      <c r="K64" s="35" t="s">
        <v>14</v>
      </c>
      <c r="L64" s="627">
        <v>127.62</v>
      </c>
    </row>
    <row r="65" spans="1:12" ht="25.5" customHeight="1" x14ac:dyDescent="0.2">
      <c r="A65" s="594" t="s">
        <v>130</v>
      </c>
      <c r="B65" s="632" t="s">
        <v>384</v>
      </c>
      <c r="C65" s="632"/>
      <c r="D65" s="632"/>
      <c r="E65" s="632"/>
      <c r="F65" s="632"/>
      <c r="G65" s="632"/>
      <c r="H65" s="632"/>
      <c r="I65" s="632"/>
      <c r="J65" s="632"/>
      <c r="K65" s="35" t="s">
        <v>14</v>
      </c>
      <c r="L65" s="627">
        <v>911.47</v>
      </c>
    </row>
    <row r="66" spans="1:12" ht="16.7" customHeight="1" x14ac:dyDescent="0.2">
      <c r="A66" s="594" t="s">
        <v>131</v>
      </c>
      <c r="B66" s="632" t="s">
        <v>383</v>
      </c>
      <c r="C66" s="632"/>
      <c r="D66" s="632"/>
      <c r="E66" s="632"/>
      <c r="F66" s="632"/>
      <c r="G66" s="632"/>
      <c r="H66" s="632"/>
      <c r="I66" s="632"/>
      <c r="J66" s="632"/>
      <c r="K66" s="35" t="s">
        <v>14</v>
      </c>
      <c r="L66" s="627">
        <v>573.36</v>
      </c>
    </row>
    <row r="67" spans="1:12" ht="24.75" customHeight="1" x14ac:dyDescent="0.2">
      <c r="A67" s="594" t="s">
        <v>132</v>
      </c>
      <c r="B67" s="632" t="s">
        <v>382</v>
      </c>
      <c r="C67" s="632"/>
      <c r="D67" s="632"/>
      <c r="E67" s="632"/>
      <c r="F67" s="632"/>
      <c r="G67" s="632"/>
      <c r="H67" s="632"/>
      <c r="I67" s="632"/>
      <c r="J67" s="632"/>
      <c r="K67" s="35" t="s">
        <v>14</v>
      </c>
      <c r="L67" s="627">
        <v>112.6</v>
      </c>
    </row>
    <row r="68" spans="1:12" s="50" customFormat="1" ht="25.5" customHeight="1" x14ac:dyDescent="0.2">
      <c r="A68" s="594" t="s">
        <v>133</v>
      </c>
      <c r="B68" s="632" t="s">
        <v>394</v>
      </c>
      <c r="C68" s="632"/>
      <c r="D68" s="632"/>
      <c r="E68" s="632"/>
      <c r="F68" s="632"/>
      <c r="G68" s="632"/>
      <c r="H68" s="632"/>
      <c r="I68" s="632"/>
      <c r="J68" s="632"/>
      <c r="K68" s="35" t="s">
        <v>154</v>
      </c>
      <c r="L68" s="627">
        <v>51.93</v>
      </c>
    </row>
    <row r="69" spans="1:12" s="50" customFormat="1" ht="27" customHeight="1" x14ac:dyDescent="0.2">
      <c r="A69" s="594" t="s">
        <v>134</v>
      </c>
      <c r="B69" s="632" t="s">
        <v>405</v>
      </c>
      <c r="C69" s="632"/>
      <c r="D69" s="632"/>
      <c r="E69" s="632"/>
      <c r="F69" s="632"/>
      <c r="G69" s="632"/>
      <c r="H69" s="632"/>
      <c r="I69" s="632"/>
      <c r="J69" s="632"/>
      <c r="K69" s="35" t="s">
        <v>14</v>
      </c>
      <c r="L69" s="627">
        <v>33.17</v>
      </c>
    </row>
    <row r="70" spans="1:12" s="50" customFormat="1" ht="16.7" customHeight="1" x14ac:dyDescent="0.2">
      <c r="A70" s="594" t="s">
        <v>135</v>
      </c>
      <c r="B70" s="632" t="s">
        <v>136</v>
      </c>
      <c r="C70" s="632"/>
      <c r="D70" s="632"/>
      <c r="E70" s="632"/>
      <c r="F70" s="632"/>
      <c r="G70" s="632"/>
      <c r="H70" s="632"/>
      <c r="I70" s="632"/>
      <c r="J70" s="632"/>
      <c r="K70" s="35" t="s">
        <v>14</v>
      </c>
      <c r="L70" s="627">
        <v>21.44</v>
      </c>
    </row>
    <row r="71" spans="1:12" s="50" customFormat="1" ht="16.7" customHeight="1" x14ac:dyDescent="0.2">
      <c r="A71" s="594" t="s">
        <v>137</v>
      </c>
      <c r="B71" s="632" t="s">
        <v>138</v>
      </c>
      <c r="C71" s="632"/>
      <c r="D71" s="632"/>
      <c r="E71" s="632"/>
      <c r="F71" s="632"/>
      <c r="G71" s="632"/>
      <c r="H71" s="632"/>
      <c r="I71" s="632"/>
      <c r="J71" s="632"/>
      <c r="K71" s="35" t="s">
        <v>14</v>
      </c>
      <c r="L71" s="627">
        <v>21.44</v>
      </c>
    </row>
    <row r="72" spans="1:12" s="50" customFormat="1" ht="16.7" customHeight="1" x14ac:dyDescent="0.2">
      <c r="A72" s="594" t="s">
        <v>139</v>
      </c>
      <c r="B72" s="632" t="s">
        <v>407</v>
      </c>
      <c r="C72" s="632"/>
      <c r="D72" s="632"/>
      <c r="E72" s="632"/>
      <c r="F72" s="632"/>
      <c r="G72" s="632"/>
      <c r="H72" s="632"/>
      <c r="I72" s="632"/>
      <c r="J72" s="632"/>
      <c r="K72" s="35" t="s">
        <v>14</v>
      </c>
      <c r="L72" s="627">
        <v>94.43</v>
      </c>
    </row>
    <row r="73" spans="1:12" ht="16.7" customHeight="1" x14ac:dyDescent="0.2">
      <c r="A73" s="594" t="s">
        <v>140</v>
      </c>
      <c r="B73" s="632" t="s">
        <v>141</v>
      </c>
      <c r="C73" s="632"/>
      <c r="D73" s="632"/>
      <c r="E73" s="632"/>
      <c r="F73" s="632"/>
      <c r="G73" s="632"/>
      <c r="H73" s="632"/>
      <c r="I73" s="632"/>
      <c r="J73" s="632"/>
      <c r="K73" s="35" t="s">
        <v>14</v>
      </c>
      <c r="L73" s="627">
        <v>61.26</v>
      </c>
    </row>
    <row r="74" spans="1:12" s="50" customFormat="1" ht="16.7" customHeight="1" x14ac:dyDescent="0.2">
      <c r="A74" s="594" t="s">
        <v>142</v>
      </c>
      <c r="B74" s="632" t="s">
        <v>143</v>
      </c>
      <c r="C74" s="632"/>
      <c r="D74" s="632"/>
      <c r="E74" s="632"/>
      <c r="F74" s="632"/>
      <c r="G74" s="632"/>
      <c r="H74" s="632"/>
      <c r="I74" s="632"/>
      <c r="J74" s="632"/>
      <c r="K74" s="35" t="s">
        <v>14</v>
      </c>
      <c r="L74" s="627">
        <v>287.37</v>
      </c>
    </row>
    <row r="75" spans="1:12" ht="16.7" customHeight="1" x14ac:dyDescent="0.2">
      <c r="A75" s="594" t="s">
        <v>144</v>
      </c>
      <c r="B75" s="632" t="s">
        <v>145</v>
      </c>
      <c r="C75" s="632"/>
      <c r="D75" s="632"/>
      <c r="E75" s="632"/>
      <c r="F75" s="632"/>
      <c r="G75" s="632"/>
      <c r="H75" s="632"/>
      <c r="I75" s="632"/>
      <c r="J75" s="632"/>
      <c r="K75" s="35" t="s">
        <v>14</v>
      </c>
      <c r="L75" s="627"/>
    </row>
    <row r="76" spans="1:12" ht="16.7" customHeight="1" x14ac:dyDescent="0.2">
      <c r="A76" s="594" t="s">
        <v>146</v>
      </c>
      <c r="B76" s="632" t="s">
        <v>147</v>
      </c>
      <c r="C76" s="632"/>
      <c r="D76" s="632"/>
      <c r="E76" s="632"/>
      <c r="F76" s="632"/>
      <c r="G76" s="632"/>
      <c r="H76" s="632"/>
      <c r="I76" s="632"/>
      <c r="J76" s="632"/>
      <c r="K76" s="35" t="s">
        <v>14</v>
      </c>
      <c r="L76" s="627">
        <v>216.66</v>
      </c>
    </row>
  </sheetData>
  <mergeCells count="76">
    <mergeCell ref="B2:J2"/>
    <mergeCell ref="B3:L3"/>
    <mergeCell ref="B12:L12"/>
    <mergeCell ref="B35:L35"/>
    <mergeCell ref="B55:L55"/>
    <mergeCell ref="B42:J42"/>
    <mergeCell ref="B43:J43"/>
    <mergeCell ref="B4:J4"/>
    <mergeCell ref="B5:J5"/>
    <mergeCell ref="B6:J6"/>
    <mergeCell ref="B61:J61"/>
    <mergeCell ref="B62:J62"/>
    <mergeCell ref="B63:J63"/>
    <mergeCell ref="B64:J64"/>
    <mergeCell ref="B44:J44"/>
    <mergeCell ref="B45:J45"/>
    <mergeCell ref="B46:J46"/>
    <mergeCell ref="B47:J47"/>
    <mergeCell ref="B59:J59"/>
    <mergeCell ref="B60:J60"/>
    <mergeCell ref="B7:J7"/>
    <mergeCell ref="B8:J8"/>
    <mergeCell ref="B9:J9"/>
    <mergeCell ref="B10:J10"/>
    <mergeCell ref="B11:J11"/>
    <mergeCell ref="B13:J13"/>
    <mergeCell ref="B14:J14"/>
    <mergeCell ref="B15:J15"/>
    <mergeCell ref="B16:J16"/>
    <mergeCell ref="B17:J17"/>
    <mergeCell ref="B18:J18"/>
    <mergeCell ref="B19:J19"/>
    <mergeCell ref="B20:J20"/>
    <mergeCell ref="B21:J21"/>
    <mergeCell ref="B22:J22"/>
    <mergeCell ref="B23:J23"/>
    <mergeCell ref="B24:J24"/>
    <mergeCell ref="B25:J25"/>
    <mergeCell ref="B26:J26"/>
    <mergeCell ref="B27:J27"/>
    <mergeCell ref="B28:J28"/>
    <mergeCell ref="B29:J29"/>
    <mergeCell ref="B30:J30"/>
    <mergeCell ref="B31:J31"/>
    <mergeCell ref="B32:J32"/>
    <mergeCell ref="B33:J33"/>
    <mergeCell ref="B34:J34"/>
    <mergeCell ref="B36:J36"/>
    <mergeCell ref="B37:J37"/>
    <mergeCell ref="B38:J38"/>
    <mergeCell ref="B40:J40"/>
    <mergeCell ref="B57:J57"/>
    <mergeCell ref="B58:J58"/>
    <mergeCell ref="B48:J48"/>
    <mergeCell ref="B49:J49"/>
    <mergeCell ref="B50:J50"/>
    <mergeCell ref="B51:J51"/>
    <mergeCell ref="B52:J52"/>
    <mergeCell ref="B53:J53"/>
    <mergeCell ref="B74:J74"/>
    <mergeCell ref="B75:J75"/>
    <mergeCell ref="B76:J76"/>
    <mergeCell ref="B65:J65"/>
    <mergeCell ref="B66:J66"/>
    <mergeCell ref="B67:J67"/>
    <mergeCell ref="B68:J68"/>
    <mergeCell ref="A1:L1"/>
    <mergeCell ref="B69:J69"/>
    <mergeCell ref="B70:J70"/>
    <mergeCell ref="B71:J71"/>
    <mergeCell ref="B72:J72"/>
    <mergeCell ref="B73:J73"/>
    <mergeCell ref="B54:J54"/>
    <mergeCell ref="B56:J56"/>
    <mergeCell ref="B41:J41"/>
    <mergeCell ref="B39:J39"/>
  </mergeCells>
  <hyperlinks>
    <hyperlink ref="A75" location="'4.20.'!A1" display="4.20."/>
    <hyperlink ref="A76" location="'4.21.'!A1" display="4.21."/>
    <hyperlink ref="A4" location="'1.1.'!A1" display="1.1."/>
    <hyperlink ref="A5" location="'1.2.'!A1" display="1.2."/>
    <hyperlink ref="A6" location="'1.3.'!A1" display="1.3."/>
    <hyperlink ref="A7" location="'1.4.'!A1" display="1.4."/>
    <hyperlink ref="A8" location="'1.5.'!A1" display="1.5."/>
    <hyperlink ref="A9" location="'1.6.'!A1" display="1.6."/>
    <hyperlink ref="A10" location="'1.7.'!A1" display="1.7."/>
    <hyperlink ref="A11" location="'1.8.'!A1" display="1.8."/>
    <hyperlink ref="A13" location="'2.1.'!A1" display="2.1."/>
    <hyperlink ref="A14" location="'2.2.'!A1" display="2.2."/>
    <hyperlink ref="A15" location="'2.3.'!A1" display="2.3."/>
    <hyperlink ref="A16" location="'2.4.'!A1" display="2.4."/>
    <hyperlink ref="A17" location="'2.5.'!A1" display="2.5."/>
    <hyperlink ref="A18:A34" location="'2.6.'!A1" display="2.6."/>
    <hyperlink ref="A36:A54" location="'3.1.'!A1" display="3.1."/>
    <hyperlink ref="A56:A74" location="'4.1.'!A1" display="4.1."/>
    <hyperlink ref="A57" location="'4.2.'!A1" display="4.2."/>
    <hyperlink ref="A58" location="'4.3.'!A1" display="4.3."/>
    <hyperlink ref="A59" location="'4.4.'!A1" display="4.4."/>
    <hyperlink ref="A60" location="'4.5.'!A1" display="4.5."/>
    <hyperlink ref="A61" location="'4.6.'!A1" display="4.6."/>
    <hyperlink ref="A62" location="'4.7.'!A1" display="4.7."/>
    <hyperlink ref="A63" location="'4.8.'!A1" display="4.8."/>
    <hyperlink ref="A64" location="'4.9.'!A1" display="4.9."/>
    <hyperlink ref="A65" location="'4.10.'!A1" display="4.10."/>
    <hyperlink ref="A66" location="'4.11.'!A1" display="4.11."/>
    <hyperlink ref="A67" location="'4.12.'!A1" display="4.12."/>
    <hyperlink ref="A68" location="'4.13.'!A1" display="4.13."/>
    <hyperlink ref="A69" location="'4.14.'!A1" display="4.14."/>
    <hyperlink ref="A70" location="'4.15.'!A1" display="4.15."/>
    <hyperlink ref="A71" location="'4.16.'!A1" display="4.16."/>
    <hyperlink ref="A72" location="'4.17.'!A1" display="4.17."/>
    <hyperlink ref="A73" location="'4.18.'!A1" display="4.18."/>
    <hyperlink ref="A74" location="'4.19.'!A1" display="4.19."/>
    <hyperlink ref="A19" location="'2.7.'!A1" display="2.7."/>
    <hyperlink ref="A20" location="'2.8.'!A1" display="2.8."/>
    <hyperlink ref="A21" location="'2.9.'!A1" display="2.9."/>
    <hyperlink ref="A22" location="'2.10.'!A1" display="2.10."/>
    <hyperlink ref="A23" location="'2.11.'!A1" display="2.11."/>
    <hyperlink ref="A24" location="'2.12.'!A1" display="2.12."/>
    <hyperlink ref="A25" location="'2.13.'!A1" display="2.13."/>
    <hyperlink ref="A26" location="'2.14.'!A1" display="2.14."/>
    <hyperlink ref="A27" location="'2.15.'!A1" display="2.15."/>
    <hyperlink ref="A28" location="'2.16.'!A1" display="2.16."/>
    <hyperlink ref="A29" location="'2.17.'!A1" display="2.17."/>
    <hyperlink ref="A30" location="'2.18.'!A1" display="2.18."/>
    <hyperlink ref="A31" location="'2.19.'!A1" display="2.19."/>
    <hyperlink ref="A32" location="'2.20.'!A1" display="2.20."/>
    <hyperlink ref="A33" location="'2.21.'!A1" display="2.21."/>
    <hyperlink ref="A34" location="'2.22.'!A1" display="2.22."/>
    <hyperlink ref="A37" location="'3.2.'!A1" display="3.2."/>
    <hyperlink ref="A38" location="'3.3.'!A1" display="3.3."/>
    <hyperlink ref="A39" location="'3.4.'!A1" display="3.4."/>
    <hyperlink ref="A40" location="'3.5.'!A1" display="3.5."/>
    <hyperlink ref="A41" location="'3.6.'!A1" display="3.6."/>
    <hyperlink ref="A42" location="'3.7.'!A1" display="3.7."/>
    <hyperlink ref="A43" location="'3.8.'!A1" display="3.8."/>
    <hyperlink ref="A44" location="'3.9.'!A1" display="3.9."/>
    <hyperlink ref="A45" location="'3.10.'!A1" display="3.10."/>
    <hyperlink ref="A46" location="'3.11.'!A1" display="3.11."/>
    <hyperlink ref="A47" location="'3.12.'!A1" display="3.12."/>
    <hyperlink ref="A48" location="'3.13.'!A1" display="3.13."/>
    <hyperlink ref="A49" location="'3.14.'!A1" display="3.14."/>
    <hyperlink ref="A50" location="'3.15.'!A1" display="3.15."/>
    <hyperlink ref="A51" location="'3.16.'!A1" display="3.16."/>
    <hyperlink ref="A52" location="'3.17.'!A1" display="3.17."/>
    <hyperlink ref="A53" location="'3.18.'!A1" display="3.18."/>
    <hyperlink ref="A54" location="'3.19.'!A1" display="3.19."/>
  </hyperlinks>
  <pageMargins left="0.59055118110236227" right="0.39370078740157483" top="0.39370078740157483" bottom="0.39370078740157483" header="0.31496062992125984" footer="0.31496062992125984"/>
  <pageSetup scale="11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/>
  </sheetViews>
  <sheetFormatPr defaultColWidth="8.85546875" defaultRowHeight="12.75" x14ac:dyDescent="0.2"/>
  <cols>
    <col min="1" max="1" width="8.85546875" style="1"/>
    <col min="2" max="2" width="37.140625" style="1" customWidth="1"/>
    <col min="3" max="16384" width="8.85546875" style="1"/>
  </cols>
  <sheetData>
    <row r="1" spans="1:8" x14ac:dyDescent="0.2">
      <c r="A1" s="1" t="s">
        <v>170</v>
      </c>
    </row>
    <row r="3" spans="1:8" ht="13.5" thickBot="1" x14ac:dyDescent="0.25"/>
    <row r="4" spans="1:8" x14ac:dyDescent="0.2">
      <c r="A4" s="657" t="s">
        <v>3</v>
      </c>
      <c r="B4" s="659" t="s">
        <v>4</v>
      </c>
      <c r="C4" s="661" t="s">
        <v>5</v>
      </c>
      <c r="D4" s="659" t="s">
        <v>0</v>
      </c>
      <c r="E4" s="663" t="s">
        <v>6</v>
      </c>
      <c r="F4" s="653" t="s">
        <v>7</v>
      </c>
      <c r="G4" s="653" t="s">
        <v>8</v>
      </c>
      <c r="H4" s="655" t="s">
        <v>9</v>
      </c>
    </row>
    <row r="5" spans="1:8" ht="13.5" thickBot="1" x14ac:dyDescent="0.25">
      <c r="A5" s="658"/>
      <c r="B5" s="660"/>
      <c r="C5" s="662"/>
      <c r="D5" s="660"/>
      <c r="E5" s="664"/>
      <c r="F5" s="654"/>
      <c r="G5" s="654"/>
      <c r="H5" s="656"/>
    </row>
    <row r="6" spans="1:8" ht="17.25" customHeight="1" x14ac:dyDescent="0.2">
      <c r="A6" s="2">
        <v>1</v>
      </c>
      <c r="B6" s="68" t="s">
        <v>10</v>
      </c>
      <c r="C6" s="69"/>
      <c r="D6" s="69"/>
      <c r="E6" s="70"/>
      <c r="F6" s="71"/>
      <c r="G6" s="72"/>
      <c r="H6" s="73"/>
    </row>
    <row r="7" spans="1:8" s="602" customFormat="1" ht="17.25" customHeight="1" x14ac:dyDescent="0.2">
      <c r="A7" s="595"/>
      <c r="B7" s="596" t="s">
        <v>11</v>
      </c>
      <c r="C7" s="597" t="s">
        <v>12</v>
      </c>
      <c r="D7" s="597">
        <v>1.5</v>
      </c>
      <c r="E7" s="598">
        <v>5.79</v>
      </c>
      <c r="F7" s="599"/>
      <c r="G7" s="600"/>
      <c r="H7" s="601">
        <f>ROUND(SUM(D7*E7),2)</f>
        <v>8.69</v>
      </c>
    </row>
    <row r="8" spans="1:8" ht="17.25" customHeight="1" thickBot="1" x14ac:dyDescent="0.25">
      <c r="A8" s="5"/>
      <c r="B8" s="96" t="s">
        <v>13</v>
      </c>
      <c r="C8" s="148"/>
      <c r="D8" s="149"/>
      <c r="E8" s="150"/>
      <c r="F8" s="151"/>
      <c r="G8" s="85"/>
      <c r="H8" s="152">
        <f>SUM(H7:H7)</f>
        <v>8.69</v>
      </c>
    </row>
    <row r="9" spans="1:8" ht="17.25" customHeight="1" x14ac:dyDescent="0.2">
      <c r="A9" s="6">
        <v>2</v>
      </c>
      <c r="B9" s="68" t="s">
        <v>7</v>
      </c>
      <c r="C9" s="154"/>
      <c r="D9" s="154"/>
      <c r="E9" s="87"/>
      <c r="F9" s="453"/>
      <c r="G9" s="212"/>
      <c r="H9" s="73"/>
    </row>
    <row r="10" spans="1:8" ht="28.5" customHeight="1" x14ac:dyDescent="0.2">
      <c r="A10" s="4"/>
      <c r="B10" s="454" t="s">
        <v>28</v>
      </c>
      <c r="C10" s="90" t="s">
        <v>14</v>
      </c>
      <c r="D10" s="422">
        <v>1</v>
      </c>
      <c r="E10" s="92"/>
      <c r="F10" s="419">
        <v>6.3</v>
      </c>
      <c r="G10" s="92"/>
      <c r="H10" s="387">
        <f>F10*D10</f>
        <v>6.3</v>
      </c>
    </row>
    <row r="11" spans="1:8" ht="17.25" customHeight="1" thickBot="1" x14ac:dyDescent="0.25">
      <c r="A11" s="7"/>
      <c r="B11" s="96" t="s">
        <v>15</v>
      </c>
      <c r="C11" s="97"/>
      <c r="D11" s="97"/>
      <c r="E11" s="455"/>
      <c r="F11" s="456"/>
      <c r="G11" s="99"/>
      <c r="H11" s="152">
        <f>SUM(H10:H10)</f>
        <v>6.3</v>
      </c>
    </row>
    <row r="12" spans="1:8" ht="17.25" customHeight="1" x14ac:dyDescent="0.2">
      <c r="A12" s="2">
        <v>3</v>
      </c>
      <c r="B12" s="168" t="s">
        <v>16</v>
      </c>
      <c r="C12" s="122"/>
      <c r="D12" s="169"/>
      <c r="E12" s="170"/>
      <c r="F12" s="171"/>
      <c r="G12" s="107"/>
      <c r="H12" s="172"/>
    </row>
    <row r="13" spans="1:8" s="602" customFormat="1" ht="17.25" customHeight="1" x14ac:dyDescent="0.2">
      <c r="A13" s="603"/>
      <c r="B13" s="604" t="s">
        <v>17</v>
      </c>
      <c r="C13" s="499" t="s">
        <v>2</v>
      </c>
      <c r="D13" s="605">
        <v>48</v>
      </c>
      <c r="E13" s="606"/>
      <c r="F13" s="600"/>
      <c r="G13" s="607">
        <f>km!C15</f>
        <v>0.32</v>
      </c>
      <c r="H13" s="608">
        <f>ROUND(SUM(D13*G13),2)</f>
        <v>15.36</v>
      </c>
    </row>
    <row r="14" spans="1:8" ht="17.25" customHeight="1" thickBot="1" x14ac:dyDescent="0.25">
      <c r="A14" s="7"/>
      <c r="B14" s="96" t="s">
        <v>18</v>
      </c>
      <c r="C14" s="114"/>
      <c r="D14" s="115"/>
      <c r="E14" s="116"/>
      <c r="F14" s="117"/>
      <c r="G14" s="118"/>
      <c r="H14" s="119">
        <f>SUM(H13:H13)</f>
        <v>15.36</v>
      </c>
    </row>
    <row r="15" spans="1:8" ht="17.25" customHeight="1" x14ac:dyDescent="0.2">
      <c r="A15" s="9"/>
      <c r="B15" s="120" t="s">
        <v>166</v>
      </c>
      <c r="C15" s="121"/>
      <c r="D15" s="122"/>
      <c r="E15" s="75"/>
      <c r="F15" s="123"/>
      <c r="G15" s="124"/>
      <c r="H15" s="125">
        <f>H8+H11+H14</f>
        <v>30.349999999999998</v>
      </c>
    </row>
    <row r="16" spans="1:8" ht="17.25" customHeight="1" x14ac:dyDescent="0.2">
      <c r="A16" s="10"/>
      <c r="B16" s="126" t="s">
        <v>19</v>
      </c>
      <c r="C16" s="109"/>
      <c r="D16" s="127"/>
      <c r="E16" s="75"/>
      <c r="F16" s="128">
        <v>0.03</v>
      </c>
      <c r="G16" s="123"/>
      <c r="H16" s="129">
        <f>ROUND(H11*F16,2)</f>
        <v>0.19</v>
      </c>
    </row>
    <row r="17" spans="1:8" ht="17.25" customHeight="1" x14ac:dyDescent="0.2">
      <c r="A17" s="10"/>
      <c r="B17" s="126" t="s">
        <v>20</v>
      </c>
      <c r="C17" s="109"/>
      <c r="D17" s="127"/>
      <c r="E17" s="128">
        <v>0.03</v>
      </c>
      <c r="F17" s="123"/>
      <c r="G17" s="130"/>
      <c r="H17" s="129">
        <f>ROUND(H$8*E17,2)</f>
        <v>0.26</v>
      </c>
    </row>
    <row r="18" spans="1:8" ht="17.25" customHeight="1" x14ac:dyDescent="0.2">
      <c r="A18" s="10"/>
      <c r="B18" s="126" t="s">
        <v>21</v>
      </c>
      <c r="C18" s="109"/>
      <c r="D18" s="127"/>
      <c r="E18" s="131">
        <v>0.17</v>
      </c>
      <c r="F18" s="123"/>
      <c r="G18" s="123"/>
      <c r="H18" s="129">
        <f>ROUND(H$8*E18,2)</f>
        <v>1.48</v>
      </c>
    </row>
    <row r="19" spans="1:8" ht="17.25" customHeight="1" x14ac:dyDescent="0.25">
      <c r="A19" s="10"/>
      <c r="B19" s="132" t="s">
        <v>165</v>
      </c>
      <c r="C19" s="109"/>
      <c r="D19" s="133"/>
      <c r="E19" s="110"/>
      <c r="F19" s="134"/>
      <c r="G19" s="134"/>
      <c r="H19" s="135">
        <f>ROUND((H8+H18)*1.77%,2)</f>
        <v>0.18</v>
      </c>
    </row>
    <row r="20" spans="1:8" ht="17.25" customHeight="1" x14ac:dyDescent="0.25">
      <c r="A20" s="10"/>
      <c r="B20" s="136" t="s">
        <v>22</v>
      </c>
      <c r="C20" s="109"/>
      <c r="D20" s="133"/>
      <c r="E20" s="137">
        <v>0.4</v>
      </c>
      <c r="F20" s="134"/>
      <c r="G20" s="134"/>
      <c r="H20" s="129">
        <f>ROUND(H$8*E20,2)</f>
        <v>3.48</v>
      </c>
    </row>
    <row r="21" spans="1:8" ht="27.75" thickBot="1" x14ac:dyDescent="0.25">
      <c r="A21" s="27"/>
      <c r="B21" s="138" t="s">
        <v>42</v>
      </c>
      <c r="C21" s="139" t="s">
        <v>172</v>
      </c>
      <c r="D21" s="140">
        <v>1</v>
      </c>
      <c r="E21" s="141"/>
      <c r="F21" s="142"/>
      <c r="G21" s="143">
        <v>10.11</v>
      </c>
      <c r="H21" s="144">
        <f>G21*D21</f>
        <v>10.11</v>
      </c>
    </row>
    <row r="22" spans="1:8" ht="17.25" customHeight="1" x14ac:dyDescent="0.2">
      <c r="A22" s="11"/>
      <c r="B22" s="145" t="s">
        <v>23</v>
      </c>
      <c r="C22" s="146"/>
      <c r="D22" s="122"/>
      <c r="E22" s="69"/>
      <c r="F22" s="147"/>
      <c r="G22" s="147"/>
      <c r="H22" s="125">
        <f>SUM(H15:H21)</f>
        <v>46.05</v>
      </c>
    </row>
    <row r="24" spans="1:8" x14ac:dyDescent="0.2">
      <c r="D24" s="1" t="s">
        <v>164</v>
      </c>
    </row>
  </sheetData>
  <mergeCells count="8">
    <mergeCell ref="G4:G5"/>
    <mergeCell ref="H4:H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scale="8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/>
  </sheetViews>
  <sheetFormatPr defaultColWidth="8.85546875" defaultRowHeight="12.75" x14ac:dyDescent="0.2"/>
  <cols>
    <col min="1" max="1" width="8.85546875" style="1"/>
    <col min="2" max="2" width="36.85546875" style="1" customWidth="1"/>
    <col min="3" max="16384" width="8.85546875" style="1"/>
  </cols>
  <sheetData>
    <row r="1" spans="1:8" x14ac:dyDescent="0.2">
      <c r="A1" s="1" t="s">
        <v>176</v>
      </c>
    </row>
    <row r="3" spans="1:8" ht="13.5" thickBot="1" x14ac:dyDescent="0.25"/>
    <row r="4" spans="1:8" x14ac:dyDescent="0.2">
      <c r="A4" s="657" t="s">
        <v>3</v>
      </c>
      <c r="B4" s="659" t="s">
        <v>4</v>
      </c>
      <c r="C4" s="661" t="s">
        <v>5</v>
      </c>
      <c r="D4" s="659" t="s">
        <v>0</v>
      </c>
      <c r="E4" s="663" t="s">
        <v>6</v>
      </c>
      <c r="F4" s="653" t="s">
        <v>7</v>
      </c>
      <c r="G4" s="653" t="s">
        <v>8</v>
      </c>
      <c r="H4" s="655" t="s">
        <v>9</v>
      </c>
    </row>
    <row r="5" spans="1:8" ht="13.5" thickBot="1" x14ac:dyDescent="0.25">
      <c r="A5" s="658"/>
      <c r="B5" s="660"/>
      <c r="C5" s="662"/>
      <c r="D5" s="660"/>
      <c r="E5" s="664"/>
      <c r="F5" s="654"/>
      <c r="G5" s="654"/>
      <c r="H5" s="656"/>
    </row>
    <row r="6" spans="1:8" ht="17.25" customHeight="1" x14ac:dyDescent="0.2">
      <c r="A6" s="2">
        <v>1</v>
      </c>
      <c r="B6" s="68" t="s">
        <v>10</v>
      </c>
      <c r="C6" s="69"/>
      <c r="D6" s="69"/>
      <c r="E6" s="70"/>
      <c r="F6" s="71"/>
      <c r="G6" s="72"/>
      <c r="H6" s="73"/>
    </row>
    <row r="7" spans="1:8" s="602" customFormat="1" ht="17.25" customHeight="1" x14ac:dyDescent="0.2">
      <c r="A7" s="595"/>
      <c r="B7" s="596" t="s">
        <v>11</v>
      </c>
      <c r="C7" s="597" t="s">
        <v>12</v>
      </c>
      <c r="D7" s="597">
        <v>1.5</v>
      </c>
      <c r="E7" s="598">
        <v>5.79</v>
      </c>
      <c r="F7" s="599"/>
      <c r="G7" s="600"/>
      <c r="H7" s="601">
        <f>ROUND(SUM(D7*E7),2)</f>
        <v>8.69</v>
      </c>
    </row>
    <row r="8" spans="1:8" ht="17.25" customHeight="1" thickBot="1" x14ac:dyDescent="0.25">
      <c r="A8" s="5"/>
      <c r="B8" s="96" t="s">
        <v>13</v>
      </c>
      <c r="C8" s="148"/>
      <c r="D8" s="149"/>
      <c r="E8" s="150"/>
      <c r="F8" s="151"/>
      <c r="G8" s="85"/>
      <c r="H8" s="152">
        <f>SUM(H7:H7)</f>
        <v>8.69</v>
      </c>
    </row>
    <row r="9" spans="1:8" ht="17.25" customHeight="1" x14ac:dyDescent="0.2">
      <c r="A9" s="6">
        <v>2</v>
      </c>
      <c r="B9" s="68" t="s">
        <v>7</v>
      </c>
      <c r="C9" s="154"/>
      <c r="D9" s="154"/>
      <c r="E9" s="87"/>
      <c r="F9" s="453"/>
      <c r="G9" s="212"/>
      <c r="H9" s="73"/>
    </row>
    <row r="10" spans="1:8" s="56" customFormat="1" ht="18" customHeight="1" x14ac:dyDescent="0.2">
      <c r="A10" s="34"/>
      <c r="B10" s="454" t="s">
        <v>30</v>
      </c>
      <c r="C10" s="90" t="s">
        <v>1</v>
      </c>
      <c r="D10" s="422">
        <v>1</v>
      </c>
      <c r="E10" s="92"/>
      <c r="F10" s="419">
        <v>2.2000000000000002</v>
      </c>
      <c r="G10" s="92"/>
      <c r="H10" s="387">
        <f>F10*D10</f>
        <v>2.2000000000000002</v>
      </c>
    </row>
    <row r="11" spans="1:8" ht="17.25" customHeight="1" thickBot="1" x14ac:dyDescent="0.25">
      <c r="A11" s="7"/>
      <c r="B11" s="96" t="s">
        <v>15</v>
      </c>
      <c r="C11" s="97"/>
      <c r="D11" s="97"/>
      <c r="E11" s="455"/>
      <c r="F11" s="456"/>
      <c r="G11" s="99"/>
      <c r="H11" s="152">
        <f>SUM(H10:H10)</f>
        <v>2.2000000000000002</v>
      </c>
    </row>
    <row r="12" spans="1:8" ht="17.25" customHeight="1" x14ac:dyDescent="0.2">
      <c r="A12" s="2">
        <v>3</v>
      </c>
      <c r="B12" s="168" t="s">
        <v>16</v>
      </c>
      <c r="C12" s="122"/>
      <c r="D12" s="169"/>
      <c r="E12" s="170"/>
      <c r="F12" s="171"/>
      <c r="G12" s="107"/>
      <c r="H12" s="172"/>
    </row>
    <row r="13" spans="1:8" ht="17.25" customHeight="1" x14ac:dyDescent="0.2">
      <c r="A13" s="8"/>
      <c r="B13" s="109" t="s">
        <v>17</v>
      </c>
      <c r="C13" s="110" t="s">
        <v>2</v>
      </c>
      <c r="D13" s="111">
        <v>48</v>
      </c>
      <c r="E13" s="105"/>
      <c r="F13" s="78"/>
      <c r="G13" s="112">
        <f>km!C15</f>
        <v>0.32</v>
      </c>
      <c r="H13" s="113">
        <f>ROUND(SUM(D13*G13),2)</f>
        <v>15.36</v>
      </c>
    </row>
    <row r="14" spans="1:8" ht="17.25" customHeight="1" thickBot="1" x14ac:dyDescent="0.25">
      <c r="A14" s="7"/>
      <c r="B14" s="96" t="s">
        <v>18</v>
      </c>
      <c r="C14" s="114"/>
      <c r="D14" s="115"/>
      <c r="E14" s="116"/>
      <c r="F14" s="117"/>
      <c r="G14" s="118"/>
      <c r="H14" s="119">
        <f>SUM(H13:H13)</f>
        <v>15.36</v>
      </c>
    </row>
    <row r="15" spans="1:8" ht="17.25" customHeight="1" x14ac:dyDescent="0.2">
      <c r="A15" s="9"/>
      <c r="B15" s="120" t="s">
        <v>166</v>
      </c>
      <c r="C15" s="121"/>
      <c r="D15" s="122"/>
      <c r="E15" s="75"/>
      <c r="F15" s="123"/>
      <c r="G15" s="124"/>
      <c r="H15" s="125">
        <f>H8+H11+H14</f>
        <v>26.25</v>
      </c>
    </row>
    <row r="16" spans="1:8" ht="17.25" customHeight="1" x14ac:dyDescent="0.2">
      <c r="A16" s="10"/>
      <c r="B16" s="126" t="s">
        <v>19</v>
      </c>
      <c r="C16" s="109"/>
      <c r="D16" s="127"/>
      <c r="E16" s="75"/>
      <c r="F16" s="128">
        <v>0.03</v>
      </c>
      <c r="G16" s="123"/>
      <c r="H16" s="129">
        <f>ROUND(H11*F16,2)</f>
        <v>7.0000000000000007E-2</v>
      </c>
    </row>
    <row r="17" spans="1:8" ht="17.25" customHeight="1" x14ac:dyDescent="0.2">
      <c r="A17" s="10"/>
      <c r="B17" s="126" t="s">
        <v>20</v>
      </c>
      <c r="C17" s="109"/>
      <c r="D17" s="127"/>
      <c r="E17" s="128">
        <v>0.03</v>
      </c>
      <c r="F17" s="123"/>
      <c r="G17" s="130"/>
      <c r="H17" s="129">
        <f>ROUND(H$8*E17,2)</f>
        <v>0.26</v>
      </c>
    </row>
    <row r="18" spans="1:8" ht="17.25" customHeight="1" x14ac:dyDescent="0.2">
      <c r="A18" s="10"/>
      <c r="B18" s="126" t="s">
        <v>21</v>
      </c>
      <c r="C18" s="109"/>
      <c r="D18" s="127"/>
      <c r="E18" s="131">
        <v>0.17</v>
      </c>
      <c r="F18" s="123"/>
      <c r="G18" s="123"/>
      <c r="H18" s="129">
        <f>ROUND(H$8*E18,2)</f>
        <v>1.48</v>
      </c>
    </row>
    <row r="19" spans="1:8" ht="17.25" customHeight="1" x14ac:dyDescent="0.25">
      <c r="A19" s="10"/>
      <c r="B19" s="132" t="s">
        <v>165</v>
      </c>
      <c r="C19" s="109"/>
      <c r="D19" s="133"/>
      <c r="E19" s="110"/>
      <c r="F19" s="134"/>
      <c r="G19" s="134"/>
      <c r="H19" s="135">
        <f>ROUND((H8+H18)*1.77%,2)</f>
        <v>0.18</v>
      </c>
    </row>
    <row r="20" spans="1:8" ht="17.25" customHeight="1" x14ac:dyDescent="0.25">
      <c r="A20" s="10"/>
      <c r="B20" s="136" t="s">
        <v>22</v>
      </c>
      <c r="C20" s="109"/>
      <c r="D20" s="133"/>
      <c r="E20" s="137">
        <v>0.4</v>
      </c>
      <c r="F20" s="134"/>
      <c r="G20" s="134"/>
      <c r="H20" s="129">
        <f>ROUND(H$8*E20,2)</f>
        <v>3.48</v>
      </c>
    </row>
    <row r="21" spans="1:8" ht="27.75" thickBot="1" x14ac:dyDescent="0.25">
      <c r="A21" s="27"/>
      <c r="B21" s="138" t="s">
        <v>42</v>
      </c>
      <c r="C21" s="139" t="s">
        <v>172</v>
      </c>
      <c r="D21" s="140">
        <v>1</v>
      </c>
      <c r="E21" s="141"/>
      <c r="F21" s="142"/>
      <c r="G21" s="143">
        <v>10.11</v>
      </c>
      <c r="H21" s="144">
        <f>G21*D21</f>
        <v>10.11</v>
      </c>
    </row>
    <row r="22" spans="1:8" ht="17.25" customHeight="1" x14ac:dyDescent="0.2">
      <c r="A22" s="11"/>
      <c r="B22" s="145" t="s">
        <v>23</v>
      </c>
      <c r="C22" s="146"/>
      <c r="D22" s="122"/>
      <c r="E22" s="69"/>
      <c r="F22" s="147"/>
      <c r="G22" s="147"/>
      <c r="H22" s="125">
        <f>SUM(H15:H21)</f>
        <v>41.83</v>
      </c>
    </row>
    <row r="23" spans="1:8" x14ac:dyDescent="0.2">
      <c r="D23" s="1" t="s">
        <v>164</v>
      </c>
    </row>
  </sheetData>
  <mergeCells count="8">
    <mergeCell ref="G4:G5"/>
    <mergeCell ref="H4:H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scale="8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3:I46"/>
  <sheetViews>
    <sheetView zoomScale="80" zoomScaleNormal="80" workbookViewId="0">
      <selection activeCell="F24" sqref="F24"/>
    </sheetView>
  </sheetViews>
  <sheetFormatPr defaultColWidth="8.85546875" defaultRowHeight="12.75" x14ac:dyDescent="0.2"/>
  <cols>
    <col min="1" max="1" width="8.85546875" style="1"/>
    <col min="2" max="2" width="7.7109375" style="1" customWidth="1"/>
    <col min="3" max="3" width="37.5703125" style="1" customWidth="1"/>
    <col min="4" max="4" width="8.5703125" style="13" customWidth="1"/>
    <col min="5" max="5" width="7" style="1" customWidth="1"/>
    <col min="6" max="6" width="9.140625" style="1" customWidth="1"/>
    <col min="7" max="7" width="9.85546875" style="1" customWidth="1"/>
    <col min="8" max="9" width="8.85546875" style="1"/>
    <col min="10" max="10" width="13.5703125" style="1" customWidth="1"/>
    <col min="11" max="11" width="12.140625" style="1" bestFit="1" customWidth="1"/>
    <col min="12" max="16384" width="8.85546875" style="1"/>
  </cols>
  <sheetData>
    <row r="3" spans="2:9" ht="27.75" customHeight="1" x14ac:dyDescent="0.2">
      <c r="B3" s="621" t="s">
        <v>370</v>
      </c>
      <c r="C3" s="665" t="s">
        <v>408</v>
      </c>
      <c r="D3" s="665"/>
      <c r="E3" s="665"/>
      <c r="F3" s="665"/>
      <c r="G3" s="665"/>
      <c r="H3" s="665"/>
      <c r="I3" s="665"/>
    </row>
    <row r="4" spans="2:9" ht="13.5" thickBot="1" x14ac:dyDescent="0.25">
      <c r="C4" s="59"/>
      <c r="D4" s="61"/>
      <c r="E4" s="59"/>
      <c r="F4" s="59"/>
      <c r="G4" s="59"/>
    </row>
    <row r="5" spans="2:9" x14ac:dyDescent="0.2">
      <c r="B5" s="666" t="s">
        <v>3</v>
      </c>
      <c r="C5" s="668" t="s">
        <v>4</v>
      </c>
      <c r="D5" s="661" t="s">
        <v>178</v>
      </c>
      <c r="E5" s="659" t="s">
        <v>0</v>
      </c>
      <c r="F5" s="663" t="s">
        <v>6</v>
      </c>
      <c r="G5" s="653" t="s">
        <v>7</v>
      </c>
      <c r="H5" s="653" t="s">
        <v>8</v>
      </c>
      <c r="I5" s="655" t="s">
        <v>9</v>
      </c>
    </row>
    <row r="6" spans="2:9" ht="13.5" thickBot="1" x14ac:dyDescent="0.25">
      <c r="B6" s="667"/>
      <c r="C6" s="669"/>
      <c r="D6" s="662"/>
      <c r="E6" s="660"/>
      <c r="F6" s="664"/>
      <c r="G6" s="654"/>
      <c r="H6" s="654"/>
      <c r="I6" s="656"/>
    </row>
    <row r="7" spans="2:9" ht="17.25" customHeight="1" x14ac:dyDescent="0.2">
      <c r="B7" s="15">
        <v>1</v>
      </c>
      <c r="C7" s="377" t="s">
        <v>10</v>
      </c>
      <c r="D7" s="69"/>
      <c r="E7" s="69"/>
      <c r="F7" s="70"/>
      <c r="G7" s="71"/>
      <c r="H7" s="72"/>
      <c r="I7" s="73"/>
    </row>
    <row r="8" spans="2:9" ht="17.25" customHeight="1" x14ac:dyDescent="0.2">
      <c r="B8" s="16"/>
      <c r="C8" s="378" t="s">
        <v>11</v>
      </c>
      <c r="D8" s="75" t="s">
        <v>12</v>
      </c>
      <c r="E8" s="510">
        <v>12</v>
      </c>
      <c r="F8" s="511">
        <v>5.79</v>
      </c>
      <c r="G8" s="609"/>
      <c r="H8" s="480"/>
      <c r="I8" s="512">
        <f>ROUND(SUM(E8*F8),2)</f>
        <v>69.48</v>
      </c>
    </row>
    <row r="9" spans="2:9" ht="17.25" customHeight="1" x14ac:dyDescent="0.2">
      <c r="B9" s="17"/>
      <c r="C9" s="429" t="s">
        <v>179</v>
      </c>
      <c r="D9" s="75" t="s">
        <v>12</v>
      </c>
      <c r="E9" s="510">
        <v>4</v>
      </c>
      <c r="F9" s="511">
        <v>5.79</v>
      </c>
      <c r="G9" s="609"/>
      <c r="H9" s="480"/>
      <c r="I9" s="512">
        <f>ROUND(SUM(E9*F9),2)</f>
        <v>23.16</v>
      </c>
    </row>
    <row r="10" spans="2:9" ht="17.25" customHeight="1" thickBot="1" x14ac:dyDescent="0.25">
      <c r="B10" s="18"/>
      <c r="C10" s="379" t="s">
        <v>13</v>
      </c>
      <c r="D10" s="148"/>
      <c r="E10" s="149"/>
      <c r="F10" s="150"/>
      <c r="G10" s="151"/>
      <c r="H10" s="85"/>
      <c r="I10" s="152">
        <f>SUM(I8:I9)</f>
        <v>92.64</v>
      </c>
    </row>
    <row r="11" spans="2:9" ht="17.25" customHeight="1" x14ac:dyDescent="0.2">
      <c r="B11" s="19">
        <v>2</v>
      </c>
      <c r="C11" s="380" t="s">
        <v>7</v>
      </c>
      <c r="D11" s="154"/>
      <c r="E11" s="155"/>
      <c r="F11" s="385"/>
      <c r="G11" s="156"/>
      <c r="H11" s="385"/>
      <c r="I11" s="157"/>
    </row>
    <row r="12" spans="2:9" ht="17.25" customHeight="1" x14ac:dyDescent="0.2">
      <c r="B12" s="17"/>
      <c r="C12" s="430" t="s">
        <v>180</v>
      </c>
      <c r="D12" s="75" t="s">
        <v>14</v>
      </c>
      <c r="E12" s="76">
        <v>1</v>
      </c>
      <c r="F12" s="389"/>
      <c r="G12" s="371">
        <v>106</v>
      </c>
      <c r="H12" s="390"/>
      <c r="I12" s="387">
        <f>SUM(E12*G12)</f>
        <v>106</v>
      </c>
    </row>
    <row r="13" spans="2:9" ht="17.25" customHeight="1" x14ac:dyDescent="0.2">
      <c r="B13" s="17"/>
      <c r="C13" s="430" t="s">
        <v>181</v>
      </c>
      <c r="D13" s="75" t="s">
        <v>14</v>
      </c>
      <c r="E13" s="76">
        <v>1</v>
      </c>
      <c r="F13" s="389"/>
      <c r="G13" s="371">
        <v>47.5</v>
      </c>
      <c r="H13" s="390"/>
      <c r="I13" s="387">
        <f t="shared" ref="I13:I28" si="0">SUM(E13*G13)</f>
        <v>47.5</v>
      </c>
    </row>
    <row r="14" spans="2:9" ht="17.25" customHeight="1" x14ac:dyDescent="0.2">
      <c r="B14" s="17"/>
      <c r="C14" s="430" t="s">
        <v>182</v>
      </c>
      <c r="D14" s="75" t="s">
        <v>14</v>
      </c>
      <c r="E14" s="76">
        <v>1</v>
      </c>
      <c r="F14" s="389"/>
      <c r="G14" s="371">
        <v>39</v>
      </c>
      <c r="H14" s="390"/>
      <c r="I14" s="387">
        <f t="shared" si="0"/>
        <v>39</v>
      </c>
    </row>
    <row r="15" spans="2:9" ht="17.25" customHeight="1" x14ac:dyDescent="0.2">
      <c r="B15" s="17"/>
      <c r="C15" s="430" t="s">
        <v>183</v>
      </c>
      <c r="D15" s="75" t="s">
        <v>14</v>
      </c>
      <c r="E15" s="76">
        <v>1</v>
      </c>
      <c r="F15" s="389"/>
      <c r="G15" s="371">
        <v>5</v>
      </c>
      <c r="H15" s="390"/>
      <c r="I15" s="387">
        <f t="shared" si="0"/>
        <v>5</v>
      </c>
    </row>
    <row r="16" spans="2:9" ht="17.25" customHeight="1" x14ac:dyDescent="0.2">
      <c r="B16" s="17"/>
      <c r="C16" s="430" t="s">
        <v>184</v>
      </c>
      <c r="D16" s="75" t="s">
        <v>185</v>
      </c>
      <c r="E16" s="76">
        <v>10</v>
      </c>
      <c r="F16" s="389"/>
      <c r="G16" s="371">
        <v>0.31</v>
      </c>
      <c r="H16" s="390"/>
      <c r="I16" s="387">
        <f t="shared" si="0"/>
        <v>3.1</v>
      </c>
    </row>
    <row r="17" spans="2:9" ht="17.25" customHeight="1" x14ac:dyDescent="0.2">
      <c r="B17" s="17"/>
      <c r="C17" s="430" t="s">
        <v>186</v>
      </c>
      <c r="D17" s="75" t="s">
        <v>185</v>
      </c>
      <c r="E17" s="76">
        <v>10</v>
      </c>
      <c r="F17" s="389"/>
      <c r="G17" s="371">
        <v>0.85</v>
      </c>
      <c r="H17" s="390"/>
      <c r="I17" s="387">
        <f t="shared" si="0"/>
        <v>8.5</v>
      </c>
    </row>
    <row r="18" spans="2:9" ht="17.25" customHeight="1" thickBot="1" x14ac:dyDescent="0.25">
      <c r="B18" s="20"/>
      <c r="C18" s="430" t="s">
        <v>187</v>
      </c>
      <c r="D18" s="75" t="s">
        <v>14</v>
      </c>
      <c r="E18" s="76">
        <v>4</v>
      </c>
      <c r="F18" s="389"/>
      <c r="G18" s="371">
        <v>3.0350000000000001</v>
      </c>
      <c r="H18" s="390"/>
      <c r="I18" s="387">
        <f t="shared" si="0"/>
        <v>12.14</v>
      </c>
    </row>
    <row r="19" spans="2:9" ht="17.25" customHeight="1" x14ac:dyDescent="0.2">
      <c r="B19" s="15"/>
      <c r="C19" s="430" t="s">
        <v>188</v>
      </c>
      <c r="D19" s="75" t="s">
        <v>14</v>
      </c>
      <c r="E19" s="76">
        <v>1</v>
      </c>
      <c r="F19" s="389"/>
      <c r="G19" s="371">
        <v>2.78</v>
      </c>
      <c r="H19" s="390"/>
      <c r="I19" s="387">
        <f t="shared" si="0"/>
        <v>2.78</v>
      </c>
    </row>
    <row r="20" spans="2:9" ht="17.25" customHeight="1" x14ac:dyDescent="0.2">
      <c r="B20" s="17"/>
      <c r="C20" s="430" t="s">
        <v>189</v>
      </c>
      <c r="D20" s="75" t="s">
        <v>14</v>
      </c>
      <c r="E20" s="76">
        <v>1</v>
      </c>
      <c r="F20" s="389"/>
      <c r="G20" s="371">
        <v>4.1500000000000004</v>
      </c>
      <c r="H20" s="390"/>
      <c r="I20" s="387">
        <f t="shared" si="0"/>
        <v>4.1500000000000004</v>
      </c>
    </row>
    <row r="21" spans="2:9" ht="17.25" customHeight="1" x14ac:dyDescent="0.2">
      <c r="B21" s="17"/>
      <c r="C21" s="430" t="s">
        <v>190</v>
      </c>
      <c r="D21" s="75" t="s">
        <v>14</v>
      </c>
      <c r="E21" s="76">
        <v>1</v>
      </c>
      <c r="F21" s="389"/>
      <c r="G21" s="371">
        <v>2.15</v>
      </c>
      <c r="H21" s="390"/>
      <c r="I21" s="387">
        <f t="shared" si="0"/>
        <v>2.15</v>
      </c>
    </row>
    <row r="22" spans="2:9" ht="17.25" customHeight="1" x14ac:dyDescent="0.2">
      <c r="B22" s="17"/>
      <c r="C22" s="430" t="s">
        <v>191</v>
      </c>
      <c r="D22" s="75" t="s">
        <v>14</v>
      </c>
      <c r="E22" s="76">
        <v>1</v>
      </c>
      <c r="F22" s="389"/>
      <c r="G22" s="371">
        <v>1.7433000000000001</v>
      </c>
      <c r="H22" s="390"/>
      <c r="I22" s="387">
        <f t="shared" si="0"/>
        <v>1.7433000000000001</v>
      </c>
    </row>
    <row r="23" spans="2:9" ht="17.25" customHeight="1" thickBot="1" x14ac:dyDescent="0.25">
      <c r="B23" s="18"/>
      <c r="C23" s="430" t="s">
        <v>192</v>
      </c>
      <c r="D23" s="75" t="s">
        <v>14</v>
      </c>
      <c r="E23" s="76">
        <v>1</v>
      </c>
      <c r="F23" s="389"/>
      <c r="G23" s="371">
        <v>1.8759999999999999</v>
      </c>
      <c r="H23" s="390"/>
      <c r="I23" s="387">
        <f t="shared" si="0"/>
        <v>1.8759999999999999</v>
      </c>
    </row>
    <row r="24" spans="2:9" ht="17.25" customHeight="1" x14ac:dyDescent="0.2">
      <c r="B24" s="16"/>
      <c r="C24" s="431" t="s">
        <v>193</v>
      </c>
      <c r="D24" s="75" t="s">
        <v>14</v>
      </c>
      <c r="E24" s="76">
        <v>1</v>
      </c>
      <c r="F24" s="389"/>
      <c r="G24" s="371">
        <v>2.2000000000000002</v>
      </c>
      <c r="H24" s="390"/>
      <c r="I24" s="387">
        <f t="shared" si="0"/>
        <v>2.2000000000000002</v>
      </c>
    </row>
    <row r="25" spans="2:9" ht="17.25" customHeight="1" x14ac:dyDescent="0.2">
      <c r="B25" s="17"/>
      <c r="C25" s="430" t="s">
        <v>194</v>
      </c>
      <c r="D25" s="75" t="s">
        <v>14</v>
      </c>
      <c r="E25" s="76">
        <v>3</v>
      </c>
      <c r="F25" s="389"/>
      <c r="G25" s="371">
        <v>5.8</v>
      </c>
      <c r="H25" s="390"/>
      <c r="I25" s="387">
        <f t="shared" si="0"/>
        <v>17.399999999999999</v>
      </c>
    </row>
    <row r="26" spans="2:9" ht="17.25" customHeight="1" x14ac:dyDescent="0.2">
      <c r="B26" s="17"/>
      <c r="C26" s="430" t="s">
        <v>195</v>
      </c>
      <c r="D26" s="75" t="s">
        <v>14</v>
      </c>
      <c r="E26" s="76">
        <v>1</v>
      </c>
      <c r="F26" s="389"/>
      <c r="G26" s="371">
        <v>1.25</v>
      </c>
      <c r="H26" s="390"/>
      <c r="I26" s="387">
        <f t="shared" si="0"/>
        <v>1.25</v>
      </c>
    </row>
    <row r="27" spans="2:9" ht="17.25" customHeight="1" x14ac:dyDescent="0.2">
      <c r="B27" s="17"/>
      <c r="C27" s="430" t="s">
        <v>196</v>
      </c>
      <c r="D27" s="75" t="s">
        <v>14</v>
      </c>
      <c r="E27" s="76">
        <v>1</v>
      </c>
      <c r="F27" s="389"/>
      <c r="G27" s="371">
        <v>50</v>
      </c>
      <c r="H27" s="390"/>
      <c r="I27" s="387">
        <f t="shared" si="0"/>
        <v>50</v>
      </c>
    </row>
    <row r="28" spans="2:9" ht="17.25" customHeight="1" x14ac:dyDescent="0.2">
      <c r="B28" s="17"/>
      <c r="C28" s="430" t="s">
        <v>197</v>
      </c>
      <c r="D28" s="75" t="s">
        <v>14</v>
      </c>
      <c r="E28" s="76">
        <v>1</v>
      </c>
      <c r="F28" s="389"/>
      <c r="G28" s="371">
        <v>20</v>
      </c>
      <c r="H28" s="390"/>
      <c r="I28" s="387">
        <f t="shared" si="0"/>
        <v>20</v>
      </c>
    </row>
    <row r="29" spans="2:9" ht="17.25" customHeight="1" thickBot="1" x14ac:dyDescent="0.25">
      <c r="B29" s="21"/>
      <c r="C29" s="381" t="s">
        <v>15</v>
      </c>
      <c r="D29" s="198"/>
      <c r="E29" s="165"/>
      <c r="F29" s="391"/>
      <c r="G29" s="166"/>
      <c r="H29" s="391"/>
      <c r="I29" s="167">
        <f>SUM(I12:I28)</f>
        <v>324.78930000000003</v>
      </c>
    </row>
    <row r="30" spans="2:9" ht="17.25" customHeight="1" x14ac:dyDescent="0.2">
      <c r="B30" s="15">
        <v>3</v>
      </c>
      <c r="C30" s="382" t="s">
        <v>16</v>
      </c>
      <c r="D30" s="69"/>
      <c r="E30" s="169"/>
      <c r="F30" s="432"/>
      <c r="G30" s="433"/>
      <c r="H30" s="107"/>
      <c r="I30" s="172"/>
    </row>
    <row r="31" spans="2:9" ht="17.25" customHeight="1" x14ac:dyDescent="0.2">
      <c r="B31" s="22"/>
      <c r="C31" s="133" t="s">
        <v>17</v>
      </c>
      <c r="D31" s="110" t="s">
        <v>2</v>
      </c>
      <c r="E31" s="501">
        <v>48</v>
      </c>
      <c r="F31" s="502"/>
      <c r="G31" s="503"/>
      <c r="H31" s="481">
        <f>km!C15</f>
        <v>0.32</v>
      </c>
      <c r="I31" s="482">
        <f>ROUND(SUM(E31*H31),2)</f>
        <v>15.36</v>
      </c>
    </row>
    <row r="32" spans="2:9" ht="17.25" customHeight="1" x14ac:dyDescent="0.2">
      <c r="B32" s="23"/>
      <c r="C32" s="133" t="s">
        <v>198</v>
      </c>
      <c r="D32" s="110" t="s">
        <v>2</v>
      </c>
      <c r="E32" s="111">
        <v>96</v>
      </c>
      <c r="F32" s="479"/>
      <c r="G32" s="480"/>
      <c r="H32" s="481">
        <f>km!C16</f>
        <v>0.28999999999999998</v>
      </c>
      <c r="I32" s="482">
        <f>ROUND(SUM(E32*H32),2)</f>
        <v>27.84</v>
      </c>
    </row>
    <row r="33" spans="2:9" ht="17.25" customHeight="1" x14ac:dyDescent="0.2">
      <c r="B33" s="23"/>
      <c r="C33" s="429" t="s">
        <v>199</v>
      </c>
      <c r="D33" s="110" t="s">
        <v>2</v>
      </c>
      <c r="E33" s="111">
        <v>48</v>
      </c>
      <c r="F33" s="436"/>
      <c r="G33" s="365"/>
      <c r="H33" s="112">
        <v>0.33</v>
      </c>
      <c r="I33" s="113">
        <f>ROUND(SUM(E33*H33),2)</f>
        <v>15.84</v>
      </c>
    </row>
    <row r="34" spans="2:9" ht="17.25" customHeight="1" x14ac:dyDescent="0.2">
      <c r="B34" s="23"/>
      <c r="C34" s="429" t="s">
        <v>200</v>
      </c>
      <c r="D34" s="75" t="s">
        <v>12</v>
      </c>
      <c r="E34" s="76">
        <v>3</v>
      </c>
      <c r="F34" s="434"/>
      <c r="G34" s="435"/>
      <c r="H34" s="368">
        <v>17.850000000000001</v>
      </c>
      <c r="I34" s="113">
        <f>SUM(E34*H34)</f>
        <v>53.550000000000004</v>
      </c>
    </row>
    <row r="35" spans="2:9" ht="17.25" customHeight="1" thickBot="1" x14ac:dyDescent="0.25">
      <c r="B35" s="23"/>
      <c r="C35" s="437" t="s">
        <v>18</v>
      </c>
      <c r="D35" s="81"/>
      <c r="E35" s="438"/>
      <c r="F35" s="439"/>
      <c r="G35" s="440"/>
      <c r="H35" s="441"/>
      <c r="I35" s="442">
        <f>SUM(I31:I34)</f>
        <v>112.59</v>
      </c>
    </row>
    <row r="36" spans="2:9" ht="17.25" customHeight="1" x14ac:dyDescent="0.2">
      <c r="B36" s="24"/>
      <c r="C36" s="443" t="s">
        <v>166</v>
      </c>
      <c r="D36" s="69"/>
      <c r="E36" s="122"/>
      <c r="F36" s="69"/>
      <c r="G36" s="147"/>
      <c r="H36" s="147"/>
      <c r="I36" s="125">
        <f>I10+I29+I35</f>
        <v>530.01930000000004</v>
      </c>
    </row>
    <row r="37" spans="2:9" ht="17.25" customHeight="1" x14ac:dyDescent="0.2">
      <c r="B37" s="22"/>
      <c r="C37" s="336" t="s">
        <v>19</v>
      </c>
      <c r="D37" s="110"/>
      <c r="E37" s="109"/>
      <c r="F37" s="110"/>
      <c r="G37" s="137">
        <v>0.03</v>
      </c>
      <c r="H37" s="280"/>
      <c r="I37" s="135">
        <f>ROUND(I29*G37,2)</f>
        <v>9.74</v>
      </c>
    </row>
    <row r="38" spans="2:9" ht="17.25" customHeight="1" x14ac:dyDescent="0.2">
      <c r="B38" s="22"/>
      <c r="C38" s="336" t="s">
        <v>20</v>
      </c>
      <c r="D38" s="110"/>
      <c r="E38" s="109"/>
      <c r="F38" s="137">
        <v>0.03</v>
      </c>
      <c r="G38" s="280"/>
      <c r="H38" s="193"/>
      <c r="I38" s="135">
        <f>ROUND(I$10*F38,2)</f>
        <v>2.78</v>
      </c>
    </row>
    <row r="39" spans="2:9" ht="17.25" customHeight="1" x14ac:dyDescent="0.2">
      <c r="B39" s="22"/>
      <c r="C39" s="336" t="s">
        <v>21</v>
      </c>
      <c r="D39" s="110"/>
      <c r="E39" s="109"/>
      <c r="F39" s="137">
        <v>0.17</v>
      </c>
      <c r="G39" s="280"/>
      <c r="H39" s="280"/>
      <c r="I39" s="135">
        <f>ROUND(I$10*F39,2)</f>
        <v>15.75</v>
      </c>
    </row>
    <row r="40" spans="2:9" ht="17.25" customHeight="1" x14ac:dyDescent="0.25">
      <c r="B40" s="22"/>
      <c r="C40" s="136" t="s">
        <v>165</v>
      </c>
      <c r="D40" s="110"/>
      <c r="E40" s="109"/>
      <c r="F40" s="110"/>
      <c r="G40" s="280"/>
      <c r="H40" s="280"/>
      <c r="I40" s="135">
        <f>ROUND((I10+I39)*1.77%,2)</f>
        <v>1.92</v>
      </c>
    </row>
    <row r="41" spans="2:9" ht="17.25" customHeight="1" x14ac:dyDescent="0.25">
      <c r="B41" s="22"/>
      <c r="C41" s="136" t="s">
        <v>22</v>
      </c>
      <c r="D41" s="110"/>
      <c r="E41" s="109"/>
      <c r="F41" s="137">
        <v>0.4</v>
      </c>
      <c r="G41" s="280"/>
      <c r="H41" s="280"/>
      <c r="I41" s="135">
        <f>ROUND(I$10*F41,2)</f>
        <v>37.06</v>
      </c>
    </row>
    <row r="42" spans="2:9" ht="17.25" customHeight="1" x14ac:dyDescent="0.2">
      <c r="B42" s="22"/>
      <c r="C42" s="444" t="s">
        <v>201</v>
      </c>
      <c r="D42" s="90" t="s">
        <v>2</v>
      </c>
      <c r="E42" s="90">
        <v>48</v>
      </c>
      <c r="F42" s="399"/>
      <c r="G42" s="196"/>
      <c r="H42" s="196">
        <v>0.8</v>
      </c>
      <c r="I42" s="420">
        <f>H42*E42</f>
        <v>38.400000000000006</v>
      </c>
    </row>
    <row r="43" spans="2:9" ht="27" x14ac:dyDescent="0.25">
      <c r="B43" s="22"/>
      <c r="C43" s="445" t="s">
        <v>42</v>
      </c>
      <c r="D43" s="90" t="s">
        <v>172</v>
      </c>
      <c r="E43" s="90">
        <v>6</v>
      </c>
      <c r="F43" s="399"/>
      <c r="G43" s="196"/>
      <c r="H43" s="196">
        <v>10.11</v>
      </c>
      <c r="I43" s="420">
        <f>H43*E43</f>
        <v>60.66</v>
      </c>
    </row>
    <row r="44" spans="2:9" ht="17.25" customHeight="1" thickBot="1" x14ac:dyDescent="0.3">
      <c r="B44" s="25"/>
      <c r="C44" s="446" t="s">
        <v>202</v>
      </c>
      <c r="D44" s="148" t="s">
        <v>203</v>
      </c>
      <c r="E44" s="148">
        <v>1</v>
      </c>
      <c r="F44" s="447"/>
      <c r="G44" s="448"/>
      <c r="H44" s="448">
        <v>9</v>
      </c>
      <c r="I44" s="449">
        <f>H44*E44</f>
        <v>9</v>
      </c>
    </row>
    <row r="45" spans="2:9" ht="17.25" customHeight="1" x14ac:dyDescent="0.2">
      <c r="B45" s="26"/>
      <c r="C45" s="450" t="s">
        <v>23</v>
      </c>
      <c r="D45" s="451"/>
      <c r="E45" s="103"/>
      <c r="F45" s="75"/>
      <c r="G45" s="452"/>
      <c r="H45" s="452"/>
      <c r="I45" s="129">
        <f>SUM(I36:I44)</f>
        <v>705.32929999999988</v>
      </c>
    </row>
    <row r="46" spans="2:9" x14ac:dyDescent="0.2">
      <c r="D46" s="13" t="s">
        <v>204</v>
      </c>
    </row>
  </sheetData>
  <mergeCells count="9">
    <mergeCell ref="C3:I3"/>
    <mergeCell ref="H5:H6"/>
    <mergeCell ref="I5:I6"/>
    <mergeCell ref="B5:B6"/>
    <mergeCell ref="C5:C6"/>
    <mergeCell ref="D5:D6"/>
    <mergeCell ref="E5:E6"/>
    <mergeCell ref="F5:F6"/>
    <mergeCell ref="G5:G6"/>
  </mergeCells>
  <pageMargins left="0.15748031496062992" right="0.15748031496062992" top="0.19685039370078741" bottom="0.19685039370078741" header="0.51181102362204722" footer="0.51181102362204722"/>
  <pageSetup paperSize="9" scale="95" orientation="portrait" horizontalDpi="4294967293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I30"/>
  <sheetViews>
    <sheetView workbookViewId="0">
      <selection activeCell="C11" sqref="C11"/>
    </sheetView>
  </sheetViews>
  <sheetFormatPr defaultColWidth="8.85546875" defaultRowHeight="12.75" x14ac:dyDescent="0.2"/>
  <cols>
    <col min="1" max="1" width="8.85546875" style="1"/>
    <col min="2" max="2" width="7.85546875" style="1" customWidth="1"/>
    <col min="3" max="3" width="37.85546875" style="1" customWidth="1"/>
    <col min="4" max="4" width="8.85546875" style="1"/>
    <col min="5" max="5" width="7.85546875" style="1" customWidth="1"/>
    <col min="6" max="16384" width="8.85546875" style="1"/>
  </cols>
  <sheetData>
    <row r="5" spans="2:9" x14ac:dyDescent="0.2">
      <c r="B5" s="1" t="s">
        <v>177</v>
      </c>
      <c r="C5" s="1" t="s">
        <v>428</v>
      </c>
    </row>
    <row r="7" spans="2:9" ht="13.5" thickBot="1" x14ac:dyDescent="0.25"/>
    <row r="8" spans="2:9" x14ac:dyDescent="0.2">
      <c r="B8" s="657" t="s">
        <v>3</v>
      </c>
      <c r="C8" s="659" t="s">
        <v>4</v>
      </c>
      <c r="D8" s="661" t="s">
        <v>178</v>
      </c>
      <c r="E8" s="659" t="s">
        <v>0</v>
      </c>
      <c r="F8" s="663" t="s">
        <v>6</v>
      </c>
      <c r="G8" s="653" t="s">
        <v>7</v>
      </c>
      <c r="H8" s="653" t="s">
        <v>8</v>
      </c>
      <c r="I8" s="655" t="s">
        <v>9</v>
      </c>
    </row>
    <row r="9" spans="2:9" ht="13.5" thickBot="1" x14ac:dyDescent="0.25">
      <c r="B9" s="658"/>
      <c r="C9" s="660"/>
      <c r="D9" s="662"/>
      <c r="E9" s="660"/>
      <c r="F9" s="664"/>
      <c r="G9" s="654"/>
      <c r="H9" s="654"/>
      <c r="I9" s="656"/>
    </row>
    <row r="10" spans="2:9" ht="17.25" customHeight="1" x14ac:dyDescent="0.2">
      <c r="B10" s="2">
        <v>1</v>
      </c>
      <c r="C10" s="68" t="s">
        <v>10</v>
      </c>
      <c r="D10" s="69"/>
      <c r="E10" s="69"/>
      <c r="F10" s="70"/>
      <c r="G10" s="71"/>
      <c r="H10" s="72"/>
      <c r="I10" s="73"/>
    </row>
    <row r="11" spans="2:9" ht="17.25" customHeight="1" x14ac:dyDescent="0.2">
      <c r="B11" s="3"/>
      <c r="C11" s="74" t="s">
        <v>11</v>
      </c>
      <c r="D11" s="75" t="s">
        <v>12</v>
      </c>
      <c r="E11" s="75">
        <v>6</v>
      </c>
      <c r="F11" s="76">
        <v>5.79</v>
      </c>
      <c r="G11" s="77"/>
      <c r="H11" s="78"/>
      <c r="I11" s="79">
        <f>ROUND(SUM(E11*F11),2)</f>
        <v>34.74</v>
      </c>
    </row>
    <row r="12" spans="2:9" ht="17.25" customHeight="1" x14ac:dyDescent="0.2">
      <c r="B12" s="4"/>
      <c r="C12" s="197" t="s">
        <v>179</v>
      </c>
      <c r="D12" s="75" t="s">
        <v>12</v>
      </c>
      <c r="E12" s="75">
        <v>1</v>
      </c>
      <c r="F12" s="76">
        <v>5.79</v>
      </c>
      <c r="G12" s="77"/>
      <c r="H12" s="78"/>
      <c r="I12" s="79">
        <f>ROUND(SUM(E12*F12),2)</f>
        <v>5.79</v>
      </c>
    </row>
    <row r="13" spans="2:9" ht="17.25" customHeight="1" thickBot="1" x14ac:dyDescent="0.25">
      <c r="B13" s="5"/>
      <c r="C13" s="96" t="s">
        <v>13</v>
      </c>
      <c r="D13" s="148"/>
      <c r="E13" s="149"/>
      <c r="F13" s="150"/>
      <c r="G13" s="151"/>
      <c r="H13" s="85"/>
      <c r="I13" s="152">
        <f>SUM(I11:I12)</f>
        <v>40.53</v>
      </c>
    </row>
    <row r="14" spans="2:9" ht="17.25" customHeight="1" x14ac:dyDescent="0.2">
      <c r="B14" s="2">
        <v>2</v>
      </c>
      <c r="C14" s="68" t="s">
        <v>7</v>
      </c>
      <c r="D14" s="69"/>
      <c r="E14" s="182"/>
      <c r="F14" s="87"/>
      <c r="G14" s="88"/>
      <c r="H14" s="87"/>
      <c r="I14" s="157"/>
    </row>
    <row r="15" spans="2:9" ht="17.25" customHeight="1" thickBot="1" x14ac:dyDescent="0.25">
      <c r="B15" s="27"/>
      <c r="C15" s="163" t="s">
        <v>15</v>
      </c>
      <c r="D15" s="164"/>
      <c r="E15" s="165"/>
      <c r="F15" s="99"/>
      <c r="G15" s="166"/>
      <c r="H15" s="99"/>
      <c r="I15" s="167">
        <v>0</v>
      </c>
    </row>
    <row r="16" spans="2:9" ht="17.25" customHeight="1" x14ac:dyDescent="0.2">
      <c r="B16" s="2">
        <v>3</v>
      </c>
      <c r="C16" s="168" t="s">
        <v>16</v>
      </c>
      <c r="D16" s="122"/>
      <c r="E16" s="169"/>
      <c r="F16" s="170"/>
      <c r="G16" s="171"/>
      <c r="H16" s="107"/>
      <c r="I16" s="172"/>
    </row>
    <row r="17" spans="2:9" ht="17.25" customHeight="1" x14ac:dyDescent="0.2">
      <c r="B17" s="8"/>
      <c r="C17" s="109" t="s">
        <v>17</v>
      </c>
      <c r="D17" s="110" t="s">
        <v>2</v>
      </c>
      <c r="E17" s="111">
        <v>48</v>
      </c>
      <c r="F17" s="105"/>
      <c r="G17" s="78"/>
      <c r="H17" s="112">
        <f>km!C15</f>
        <v>0.32</v>
      </c>
      <c r="I17" s="113">
        <f>ROUND(SUM(E17*H17),2)</f>
        <v>15.36</v>
      </c>
    </row>
    <row r="18" spans="2:9" ht="17.25" customHeight="1" x14ac:dyDescent="0.2">
      <c r="B18" s="28"/>
      <c r="C18" s="109" t="s">
        <v>198</v>
      </c>
      <c r="D18" s="110" t="s">
        <v>2</v>
      </c>
      <c r="E18" s="111">
        <v>48</v>
      </c>
      <c r="F18" s="105"/>
      <c r="G18" s="78"/>
      <c r="H18" s="112">
        <f>km!C16</f>
        <v>0.28999999999999998</v>
      </c>
      <c r="I18" s="113">
        <f>ROUND(SUM(E18*H18),2)</f>
        <v>13.92</v>
      </c>
    </row>
    <row r="19" spans="2:9" ht="17.25" customHeight="1" x14ac:dyDescent="0.2">
      <c r="B19" s="28"/>
      <c r="C19" s="174" t="s">
        <v>205</v>
      </c>
      <c r="D19" s="81" t="s">
        <v>12</v>
      </c>
      <c r="E19" s="111">
        <v>2</v>
      </c>
      <c r="F19" s="105"/>
      <c r="G19" s="78"/>
      <c r="H19" s="394">
        <v>17.3</v>
      </c>
      <c r="I19" s="113">
        <f>ROUND(SUM(E19*H19),2)</f>
        <v>34.6</v>
      </c>
    </row>
    <row r="20" spans="2:9" ht="17.25" customHeight="1" thickBot="1" x14ac:dyDescent="0.25">
      <c r="B20" s="7"/>
      <c r="C20" s="96" t="s">
        <v>18</v>
      </c>
      <c r="D20" s="114"/>
      <c r="E20" s="115"/>
      <c r="F20" s="116"/>
      <c r="G20" s="117"/>
      <c r="H20" s="118"/>
      <c r="I20" s="119">
        <f>SUM(I17:I19)</f>
        <v>63.88</v>
      </c>
    </row>
    <row r="21" spans="2:9" ht="17.25" customHeight="1" x14ac:dyDescent="0.2">
      <c r="B21" s="9"/>
      <c r="C21" s="120" t="s">
        <v>166</v>
      </c>
      <c r="D21" s="121"/>
      <c r="E21" s="122"/>
      <c r="F21" s="75"/>
      <c r="G21" s="123"/>
      <c r="H21" s="124"/>
      <c r="I21" s="125">
        <f>I13+I15+I20</f>
        <v>104.41</v>
      </c>
    </row>
    <row r="22" spans="2:9" ht="17.25" customHeight="1" x14ac:dyDescent="0.2">
      <c r="B22" s="10"/>
      <c r="C22" s="126" t="s">
        <v>19</v>
      </c>
      <c r="D22" s="109"/>
      <c r="E22" s="127"/>
      <c r="F22" s="75"/>
      <c r="G22" s="128">
        <v>0.03</v>
      </c>
      <c r="H22" s="123"/>
      <c r="I22" s="129">
        <f>ROUND(I15*G22,2)</f>
        <v>0</v>
      </c>
    </row>
    <row r="23" spans="2:9" ht="17.25" customHeight="1" x14ac:dyDescent="0.2">
      <c r="B23" s="10"/>
      <c r="C23" s="126" t="s">
        <v>20</v>
      </c>
      <c r="D23" s="109"/>
      <c r="E23" s="127"/>
      <c r="F23" s="128">
        <v>0.03</v>
      </c>
      <c r="G23" s="123"/>
      <c r="H23" s="130"/>
      <c r="I23" s="129">
        <f>ROUND(I$13*F23,2)</f>
        <v>1.22</v>
      </c>
    </row>
    <row r="24" spans="2:9" ht="17.25" customHeight="1" x14ac:dyDescent="0.2">
      <c r="B24" s="10"/>
      <c r="C24" s="126" t="s">
        <v>21</v>
      </c>
      <c r="D24" s="109"/>
      <c r="E24" s="127"/>
      <c r="F24" s="131">
        <v>0.17</v>
      </c>
      <c r="G24" s="123"/>
      <c r="H24" s="123"/>
      <c r="I24" s="129">
        <f>ROUND(I$13*F24,2)</f>
        <v>6.89</v>
      </c>
    </row>
    <row r="25" spans="2:9" ht="17.25" customHeight="1" x14ac:dyDescent="0.25">
      <c r="B25" s="10"/>
      <c r="C25" s="132" t="s">
        <v>165</v>
      </c>
      <c r="D25" s="109"/>
      <c r="E25" s="133"/>
      <c r="F25" s="110"/>
      <c r="G25" s="134"/>
      <c r="H25" s="134"/>
      <c r="I25" s="135">
        <f>ROUND((I13+I24)*1.77%,2)</f>
        <v>0.84</v>
      </c>
    </row>
    <row r="26" spans="2:9" ht="17.25" customHeight="1" x14ac:dyDescent="0.25">
      <c r="B26" s="10"/>
      <c r="C26" s="136" t="s">
        <v>22</v>
      </c>
      <c r="D26" s="109"/>
      <c r="E26" s="133"/>
      <c r="F26" s="137">
        <v>0.4</v>
      </c>
      <c r="G26" s="134"/>
      <c r="H26" s="134"/>
      <c r="I26" s="129">
        <f>ROUND(I$13*F26,2)</f>
        <v>16.21</v>
      </c>
    </row>
    <row r="27" spans="2:9" ht="27" x14ac:dyDescent="0.25">
      <c r="B27" s="29"/>
      <c r="C27" s="398" t="s">
        <v>42</v>
      </c>
      <c r="D27" s="90" t="s">
        <v>172</v>
      </c>
      <c r="E27" s="90">
        <v>6</v>
      </c>
      <c r="F27" s="399"/>
      <c r="G27" s="196"/>
      <c r="H27" s="196">
        <v>10.11</v>
      </c>
      <c r="I27" s="427">
        <f>H27*E27</f>
        <v>60.66</v>
      </c>
    </row>
    <row r="28" spans="2:9" ht="17.25" customHeight="1" thickBot="1" x14ac:dyDescent="0.25">
      <c r="B28" s="27"/>
      <c r="C28" s="428" t="s">
        <v>201</v>
      </c>
      <c r="D28" s="90" t="s">
        <v>2</v>
      </c>
      <c r="E28" s="90">
        <v>96</v>
      </c>
      <c r="F28" s="399"/>
      <c r="G28" s="196"/>
      <c r="H28" s="196">
        <v>0.8</v>
      </c>
      <c r="I28" s="427">
        <f>H28*E28</f>
        <v>76.800000000000011</v>
      </c>
    </row>
    <row r="29" spans="2:9" ht="17.25" customHeight="1" x14ac:dyDescent="0.2">
      <c r="B29" s="11"/>
      <c r="C29" s="145" t="s">
        <v>23</v>
      </c>
      <c r="D29" s="146"/>
      <c r="E29" s="122"/>
      <c r="F29" s="69"/>
      <c r="G29" s="147"/>
      <c r="H29" s="147"/>
      <c r="I29" s="125">
        <f>SUM(I21:I28)</f>
        <v>267.02999999999997</v>
      </c>
    </row>
    <row r="30" spans="2:9" x14ac:dyDescent="0.2">
      <c r="E30" s="1" t="s">
        <v>206</v>
      </c>
    </row>
  </sheetData>
  <mergeCells count="8">
    <mergeCell ref="H8:H9"/>
    <mergeCell ref="I8:I9"/>
    <mergeCell ref="B8:B9"/>
    <mergeCell ref="C8:C9"/>
    <mergeCell ref="D8:D9"/>
    <mergeCell ref="E8:E9"/>
    <mergeCell ref="F8:F9"/>
    <mergeCell ref="G8:G9"/>
  </mergeCells>
  <pageMargins left="0.15748031496062992" right="0.15748031496062992" top="0.19685039370078741" bottom="0.19685039370078741" header="0.51181102362204722" footer="0.51181102362204722"/>
  <pageSetup paperSize="9" scale="9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7:I35"/>
  <sheetViews>
    <sheetView topLeftCell="A7" workbookViewId="0">
      <selection activeCell="C7" sqref="C7:I7"/>
    </sheetView>
  </sheetViews>
  <sheetFormatPr defaultColWidth="8.85546875" defaultRowHeight="12.75" x14ac:dyDescent="0.2"/>
  <cols>
    <col min="1" max="1" width="8.85546875" style="1"/>
    <col min="2" max="2" width="8.42578125" style="1" customWidth="1"/>
    <col min="3" max="3" width="37.42578125" style="1" customWidth="1"/>
    <col min="4" max="4" width="8.85546875" style="1"/>
    <col min="5" max="5" width="7" style="1" customWidth="1"/>
    <col min="6" max="16384" width="8.85546875" style="1"/>
  </cols>
  <sheetData>
    <row r="7" spans="2:9" ht="27.75" customHeight="1" x14ac:dyDescent="0.2">
      <c r="C7" s="665" t="s">
        <v>416</v>
      </c>
      <c r="D7" s="665"/>
      <c r="E7" s="665"/>
      <c r="F7" s="665"/>
      <c r="G7" s="665"/>
      <c r="H7" s="665"/>
      <c r="I7" s="665"/>
    </row>
    <row r="9" spans="2:9" ht="13.5" thickBot="1" x14ac:dyDescent="0.25"/>
    <row r="10" spans="2:9" x14ac:dyDescent="0.2">
      <c r="B10" s="657" t="s">
        <v>3</v>
      </c>
      <c r="C10" s="659" t="s">
        <v>4</v>
      </c>
      <c r="D10" s="661" t="s">
        <v>178</v>
      </c>
      <c r="E10" s="659" t="s">
        <v>0</v>
      </c>
      <c r="F10" s="663" t="s">
        <v>6</v>
      </c>
      <c r="G10" s="653" t="s">
        <v>7</v>
      </c>
      <c r="H10" s="653" t="s">
        <v>8</v>
      </c>
      <c r="I10" s="655" t="s">
        <v>9</v>
      </c>
    </row>
    <row r="11" spans="2:9" ht="13.5" thickBot="1" x14ac:dyDescent="0.25">
      <c r="B11" s="658"/>
      <c r="C11" s="660"/>
      <c r="D11" s="662"/>
      <c r="E11" s="660"/>
      <c r="F11" s="664"/>
      <c r="G11" s="654"/>
      <c r="H11" s="654"/>
      <c r="I11" s="656"/>
    </row>
    <row r="12" spans="2:9" ht="17.25" customHeight="1" x14ac:dyDescent="0.2">
      <c r="B12" s="2">
        <v>1</v>
      </c>
      <c r="C12" s="68" t="s">
        <v>10</v>
      </c>
      <c r="D12" s="69"/>
      <c r="E12" s="69"/>
      <c r="F12" s="70"/>
      <c r="G12" s="71"/>
      <c r="H12" s="72"/>
      <c r="I12" s="73"/>
    </row>
    <row r="13" spans="2:9" s="56" customFormat="1" ht="17.25" customHeight="1" x14ac:dyDescent="0.2">
      <c r="B13" s="474"/>
      <c r="C13" s="475" t="s">
        <v>11</v>
      </c>
      <c r="D13" s="476" t="s">
        <v>12</v>
      </c>
      <c r="E13" s="476">
        <v>1.5</v>
      </c>
      <c r="F13" s="497">
        <v>5.79</v>
      </c>
      <c r="G13" s="222"/>
      <c r="H13" s="205"/>
      <c r="I13" s="387">
        <f>ROUND(SUM(E13*F13),2)</f>
        <v>8.69</v>
      </c>
    </row>
    <row r="14" spans="2:9" ht="17.25" customHeight="1" thickBot="1" x14ac:dyDescent="0.25">
      <c r="B14" s="30"/>
      <c r="C14" s="80" t="s">
        <v>13</v>
      </c>
      <c r="D14" s="81"/>
      <c r="E14" s="82"/>
      <c r="F14" s="83"/>
      <c r="G14" s="151"/>
      <c r="H14" s="208"/>
      <c r="I14" s="152">
        <f>SUM(I13:I13)</f>
        <v>8.69</v>
      </c>
    </row>
    <row r="15" spans="2:9" ht="17.25" customHeight="1" x14ac:dyDescent="0.2">
      <c r="B15" s="2">
        <v>2</v>
      </c>
      <c r="C15" s="68" t="s">
        <v>7</v>
      </c>
      <c r="D15" s="69"/>
      <c r="E15" s="70"/>
      <c r="F15" s="385"/>
      <c r="G15" s="156"/>
      <c r="H15" s="385"/>
      <c r="I15" s="157"/>
    </row>
    <row r="16" spans="2:9" ht="17.25" customHeight="1" x14ac:dyDescent="0.2">
      <c r="B16" s="4"/>
      <c r="C16" s="190" t="s">
        <v>207</v>
      </c>
      <c r="D16" s="110" t="s">
        <v>14</v>
      </c>
      <c r="E16" s="159">
        <v>1</v>
      </c>
      <c r="F16" s="386"/>
      <c r="G16" s="161">
        <v>250</v>
      </c>
      <c r="H16" s="386"/>
      <c r="I16" s="162">
        <f>G16*E16</f>
        <v>250</v>
      </c>
    </row>
    <row r="17" spans="2:9" ht="17.25" customHeight="1" x14ac:dyDescent="0.2">
      <c r="B17" s="4"/>
      <c r="C17" s="14" t="s">
        <v>208</v>
      </c>
      <c r="D17" s="110" t="s">
        <v>14</v>
      </c>
      <c r="E17" s="159">
        <v>1</v>
      </c>
      <c r="F17" s="426"/>
      <c r="G17" s="371">
        <v>2.2000000000000002</v>
      </c>
      <c r="H17" s="386"/>
      <c r="I17" s="387">
        <f>SUM(E17*G17)</f>
        <v>2.2000000000000002</v>
      </c>
    </row>
    <row r="18" spans="2:9" ht="17.25" customHeight="1" x14ac:dyDescent="0.2">
      <c r="B18" s="4"/>
      <c r="C18" s="109" t="s">
        <v>209</v>
      </c>
      <c r="D18" s="110" t="s">
        <v>14</v>
      </c>
      <c r="E18" s="159">
        <v>3</v>
      </c>
      <c r="F18" s="426"/>
      <c r="G18" s="371">
        <v>5.8</v>
      </c>
      <c r="H18" s="386"/>
      <c r="I18" s="387">
        <f>SUM(E18*G18)</f>
        <v>17.399999999999999</v>
      </c>
    </row>
    <row r="19" spans="2:9" ht="17.25" customHeight="1" x14ac:dyDescent="0.2">
      <c r="B19" s="4"/>
      <c r="C19" s="109" t="s">
        <v>195</v>
      </c>
      <c r="D19" s="110" t="s">
        <v>14</v>
      </c>
      <c r="E19" s="159">
        <v>1</v>
      </c>
      <c r="F19" s="426"/>
      <c r="G19" s="371">
        <v>1.25</v>
      </c>
      <c r="H19" s="386"/>
      <c r="I19" s="387">
        <f>SUM(E19*G19)</f>
        <v>1.25</v>
      </c>
    </row>
    <row r="20" spans="2:9" ht="17.25" customHeight="1" x14ac:dyDescent="0.2">
      <c r="B20" s="4"/>
      <c r="C20" s="109" t="s">
        <v>210</v>
      </c>
      <c r="D20" s="110" t="s">
        <v>185</v>
      </c>
      <c r="E20" s="159">
        <v>10</v>
      </c>
      <c r="F20" s="426"/>
      <c r="G20" s="239">
        <v>1.3</v>
      </c>
      <c r="H20" s="386"/>
      <c r="I20" s="387">
        <f>SUM(E20*G20)</f>
        <v>13</v>
      </c>
    </row>
    <row r="21" spans="2:9" ht="17.25" customHeight="1" thickBot="1" x14ac:dyDescent="0.25">
      <c r="B21" s="7"/>
      <c r="C21" s="96" t="s">
        <v>15</v>
      </c>
      <c r="D21" s="97"/>
      <c r="E21" s="98"/>
      <c r="F21" s="391"/>
      <c r="G21" s="166"/>
      <c r="H21" s="391"/>
      <c r="I21" s="167">
        <f>SUM(I16:I20)</f>
        <v>283.84999999999997</v>
      </c>
    </row>
    <row r="22" spans="2:9" ht="17.25" customHeight="1" x14ac:dyDescent="0.2">
      <c r="B22" s="3">
        <v>3</v>
      </c>
      <c r="C22" s="102" t="s">
        <v>16</v>
      </c>
      <c r="D22" s="103"/>
      <c r="E22" s="104"/>
      <c r="F22" s="105"/>
      <c r="G22" s="171"/>
      <c r="H22" s="107"/>
      <c r="I22" s="172"/>
    </row>
    <row r="23" spans="2:9" ht="17.25" customHeight="1" x14ac:dyDescent="0.2">
      <c r="B23" s="8"/>
      <c r="C23" s="109" t="s">
        <v>17</v>
      </c>
      <c r="D23" s="110" t="s">
        <v>2</v>
      </c>
      <c r="E23" s="111">
        <v>48</v>
      </c>
      <c r="F23" s="105"/>
      <c r="G23" s="78"/>
      <c r="H23" s="112">
        <f>km!C15</f>
        <v>0.32</v>
      </c>
      <c r="I23" s="113">
        <f>ROUND(SUM(E23*H23),2)</f>
        <v>15.36</v>
      </c>
    </row>
    <row r="24" spans="2:9" ht="17.25" customHeight="1" x14ac:dyDescent="0.2">
      <c r="B24" s="28"/>
      <c r="C24" s="109" t="s">
        <v>198</v>
      </c>
      <c r="D24" s="110" t="s">
        <v>2</v>
      </c>
      <c r="E24" s="111">
        <v>48</v>
      </c>
      <c r="F24" s="105"/>
      <c r="G24" s="78"/>
      <c r="H24" s="112">
        <f>km!C16</f>
        <v>0.28999999999999998</v>
      </c>
      <c r="I24" s="113">
        <f>ROUND(SUM(E24*H24),2)</f>
        <v>13.92</v>
      </c>
    </row>
    <row r="25" spans="2:9" ht="17.25" customHeight="1" thickBot="1" x14ac:dyDescent="0.25">
      <c r="B25" s="7"/>
      <c r="C25" s="96" t="s">
        <v>18</v>
      </c>
      <c r="D25" s="114"/>
      <c r="E25" s="115"/>
      <c r="F25" s="116"/>
      <c r="G25" s="117"/>
      <c r="H25" s="118"/>
      <c r="I25" s="119">
        <f>SUM(I23:I24)</f>
        <v>29.28</v>
      </c>
    </row>
    <row r="26" spans="2:9" ht="17.25" customHeight="1" x14ac:dyDescent="0.2">
      <c r="B26" s="9"/>
      <c r="C26" s="120" t="s">
        <v>166</v>
      </c>
      <c r="D26" s="121"/>
      <c r="E26" s="122"/>
      <c r="F26" s="75"/>
      <c r="G26" s="123"/>
      <c r="H26" s="124"/>
      <c r="I26" s="125">
        <f>I14+I21+I25</f>
        <v>321.81999999999994</v>
      </c>
    </row>
    <row r="27" spans="2:9" ht="17.25" customHeight="1" x14ac:dyDescent="0.2">
      <c r="B27" s="10"/>
      <c r="C27" s="126" t="s">
        <v>19</v>
      </c>
      <c r="D27" s="109"/>
      <c r="E27" s="127"/>
      <c r="F27" s="75"/>
      <c r="G27" s="128">
        <v>0.03</v>
      </c>
      <c r="H27" s="123"/>
      <c r="I27" s="129">
        <f>ROUND(I21*G27,2)</f>
        <v>8.52</v>
      </c>
    </row>
    <row r="28" spans="2:9" ht="17.25" customHeight="1" x14ac:dyDescent="0.2">
      <c r="B28" s="10"/>
      <c r="C28" s="126" t="s">
        <v>20</v>
      </c>
      <c r="D28" s="109"/>
      <c r="E28" s="127"/>
      <c r="F28" s="128">
        <v>0.03</v>
      </c>
      <c r="G28" s="123"/>
      <c r="H28" s="130"/>
      <c r="I28" s="129">
        <f>ROUND(I$14*F28,2)</f>
        <v>0.26</v>
      </c>
    </row>
    <row r="29" spans="2:9" ht="17.25" customHeight="1" x14ac:dyDescent="0.2">
      <c r="B29" s="10"/>
      <c r="C29" s="126" t="s">
        <v>21</v>
      </c>
      <c r="D29" s="109"/>
      <c r="E29" s="127"/>
      <c r="F29" s="131">
        <v>0.17</v>
      </c>
      <c r="G29" s="123"/>
      <c r="H29" s="123"/>
      <c r="I29" s="129">
        <f>ROUND(I$14*F29,2)</f>
        <v>1.48</v>
      </c>
    </row>
    <row r="30" spans="2:9" ht="17.25" customHeight="1" x14ac:dyDescent="0.25">
      <c r="B30" s="10"/>
      <c r="C30" s="132" t="s">
        <v>165</v>
      </c>
      <c r="D30" s="109"/>
      <c r="E30" s="133"/>
      <c r="F30" s="110"/>
      <c r="G30" s="134"/>
      <c r="H30" s="134"/>
      <c r="I30" s="135">
        <f>ROUND((I14+I29)*1.77%,2)</f>
        <v>0.18</v>
      </c>
    </row>
    <row r="31" spans="2:9" ht="17.25" customHeight="1" x14ac:dyDescent="0.25">
      <c r="B31" s="10"/>
      <c r="C31" s="136" t="s">
        <v>22</v>
      </c>
      <c r="D31" s="109"/>
      <c r="E31" s="133"/>
      <c r="F31" s="137">
        <v>0.4</v>
      </c>
      <c r="G31" s="134"/>
      <c r="H31" s="134"/>
      <c r="I31" s="129">
        <f>ROUND(I$14*F31,2)</f>
        <v>3.48</v>
      </c>
    </row>
    <row r="32" spans="2:9" ht="27" x14ac:dyDescent="0.25">
      <c r="B32" s="31"/>
      <c r="C32" s="398" t="s">
        <v>42</v>
      </c>
      <c r="D32" s="90" t="s">
        <v>172</v>
      </c>
      <c r="E32" s="90">
        <v>3</v>
      </c>
      <c r="F32" s="399"/>
      <c r="G32" s="196"/>
      <c r="H32" s="196">
        <v>10.11</v>
      </c>
      <c r="I32" s="427">
        <f>H32*E32</f>
        <v>30.33</v>
      </c>
    </row>
    <row r="33" spans="2:9" ht="17.25" customHeight="1" thickBot="1" x14ac:dyDescent="0.3">
      <c r="B33" s="32"/>
      <c r="C33" s="428" t="s">
        <v>201</v>
      </c>
      <c r="D33" s="90" t="s">
        <v>211</v>
      </c>
      <c r="E33" s="90">
        <v>96</v>
      </c>
      <c r="F33" s="399"/>
      <c r="G33" s="196"/>
      <c r="H33" s="196">
        <v>0.8</v>
      </c>
      <c r="I33" s="427">
        <f>H33*E33</f>
        <v>76.800000000000011</v>
      </c>
    </row>
    <row r="34" spans="2:9" ht="17.25" customHeight="1" thickBot="1" x14ac:dyDescent="0.25">
      <c r="B34" s="33"/>
      <c r="C34" s="176" t="s">
        <v>23</v>
      </c>
      <c r="D34" s="177"/>
      <c r="E34" s="178"/>
      <c r="F34" s="179"/>
      <c r="G34" s="180"/>
      <c r="H34" s="180"/>
      <c r="I34" s="181">
        <f>SUM(I26:I33)</f>
        <v>442.86999999999995</v>
      </c>
    </row>
    <row r="35" spans="2:9" x14ac:dyDescent="0.2">
      <c r="E35" s="1" t="s">
        <v>212</v>
      </c>
    </row>
  </sheetData>
  <mergeCells count="9">
    <mergeCell ref="C7:I7"/>
    <mergeCell ref="H10:H11"/>
    <mergeCell ref="I10:I11"/>
    <mergeCell ref="B10:B11"/>
    <mergeCell ref="C10:C11"/>
    <mergeCell ref="D10:D11"/>
    <mergeCell ref="E10:E11"/>
    <mergeCell ref="F10:F11"/>
    <mergeCell ref="G10:G11"/>
  </mergeCells>
  <pageMargins left="0.15748031496062992" right="0.15748031496062992" top="0.19685039370078741" bottom="0.19685039370078741" header="0.51181102362204722" footer="0.51181102362204722"/>
  <pageSetup paperSize="9" scale="9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27"/>
  <sheetViews>
    <sheetView workbookViewId="0">
      <selection activeCell="E28" sqref="E28"/>
    </sheetView>
  </sheetViews>
  <sheetFormatPr defaultColWidth="8.85546875" defaultRowHeight="12.75" x14ac:dyDescent="0.2"/>
  <cols>
    <col min="1" max="1" width="8.85546875" style="1"/>
    <col min="2" max="2" width="7" style="1" customWidth="1"/>
    <col min="3" max="3" width="38.5703125" style="1" customWidth="1"/>
    <col min="4" max="4" width="8.85546875" style="1"/>
    <col min="5" max="5" width="7.5703125" style="1" customWidth="1"/>
    <col min="6" max="16384" width="8.85546875" style="1"/>
  </cols>
  <sheetData>
    <row r="3" spans="2:9" x14ac:dyDescent="0.2">
      <c r="C3" s="1" t="s">
        <v>213</v>
      </c>
    </row>
    <row r="5" spans="2:9" ht="13.5" thickBot="1" x14ac:dyDescent="0.25"/>
    <row r="6" spans="2:9" x14ac:dyDescent="0.2">
      <c r="B6" s="657" t="s">
        <v>3</v>
      </c>
      <c r="C6" s="659" t="s">
        <v>4</v>
      </c>
      <c r="D6" s="661" t="s">
        <v>214</v>
      </c>
      <c r="E6" s="659" t="s">
        <v>0</v>
      </c>
      <c r="F6" s="663" t="s">
        <v>6</v>
      </c>
      <c r="G6" s="653" t="s">
        <v>7</v>
      </c>
      <c r="H6" s="653" t="s">
        <v>8</v>
      </c>
      <c r="I6" s="655" t="s">
        <v>9</v>
      </c>
    </row>
    <row r="7" spans="2:9" ht="13.5" thickBot="1" x14ac:dyDescent="0.25">
      <c r="B7" s="658"/>
      <c r="C7" s="660"/>
      <c r="D7" s="662"/>
      <c r="E7" s="660"/>
      <c r="F7" s="664"/>
      <c r="G7" s="654"/>
      <c r="H7" s="654"/>
      <c r="I7" s="656"/>
    </row>
    <row r="8" spans="2:9" ht="17.25" customHeight="1" x14ac:dyDescent="0.2">
      <c r="B8" s="2">
        <v>1</v>
      </c>
      <c r="C8" s="68" t="s">
        <v>10</v>
      </c>
      <c r="D8" s="69"/>
      <c r="E8" s="69"/>
      <c r="F8" s="70"/>
      <c r="G8" s="71"/>
      <c r="H8" s="72"/>
      <c r="I8" s="73"/>
    </row>
    <row r="9" spans="2:9" ht="17.25" customHeight="1" x14ac:dyDescent="0.2">
      <c r="B9" s="3"/>
      <c r="C9" s="74" t="s">
        <v>11</v>
      </c>
      <c r="D9" s="75" t="s">
        <v>12</v>
      </c>
      <c r="E9" s="75">
        <v>6</v>
      </c>
      <c r="F9" s="76">
        <v>5.79</v>
      </c>
      <c r="G9" s="77"/>
      <c r="H9" s="78"/>
      <c r="I9" s="79">
        <f>ROUND(SUM(E9*F9),2)</f>
        <v>34.74</v>
      </c>
    </row>
    <row r="10" spans="2:9" ht="17.25" customHeight="1" thickBot="1" x14ac:dyDescent="0.25">
      <c r="B10" s="5"/>
      <c r="C10" s="96" t="s">
        <v>13</v>
      </c>
      <c r="D10" s="148"/>
      <c r="E10" s="149"/>
      <c r="F10" s="150"/>
      <c r="G10" s="151"/>
      <c r="H10" s="85"/>
      <c r="I10" s="152">
        <f>SUM(I9:I9)</f>
        <v>34.74</v>
      </c>
    </row>
    <row r="11" spans="2:9" ht="17.25" customHeight="1" x14ac:dyDescent="0.2">
      <c r="B11" s="2">
        <v>2</v>
      </c>
      <c r="C11" s="68" t="s">
        <v>7</v>
      </c>
      <c r="D11" s="69"/>
      <c r="E11" s="182"/>
      <c r="F11" s="87"/>
      <c r="G11" s="88"/>
      <c r="H11" s="87"/>
      <c r="I11" s="88"/>
    </row>
    <row r="12" spans="2:9" ht="17.25" customHeight="1" thickBot="1" x14ac:dyDescent="0.25">
      <c r="B12" s="27"/>
      <c r="C12" s="163" t="s">
        <v>15</v>
      </c>
      <c r="D12" s="164"/>
      <c r="E12" s="165"/>
      <c r="F12" s="99"/>
      <c r="G12" s="166"/>
      <c r="H12" s="99"/>
      <c r="I12" s="252">
        <v>0</v>
      </c>
    </row>
    <row r="13" spans="2:9" ht="17.25" customHeight="1" x14ac:dyDescent="0.2">
      <c r="B13" s="2">
        <v>3</v>
      </c>
      <c r="C13" s="168" t="s">
        <v>16</v>
      </c>
      <c r="D13" s="122"/>
      <c r="E13" s="169"/>
      <c r="F13" s="170"/>
      <c r="G13" s="171"/>
      <c r="H13" s="107"/>
      <c r="I13" s="108"/>
    </row>
    <row r="14" spans="2:9" ht="17.25" customHeight="1" x14ac:dyDescent="0.2">
      <c r="B14" s="8"/>
      <c r="C14" s="109" t="s">
        <v>17</v>
      </c>
      <c r="D14" s="110" t="s">
        <v>2</v>
      </c>
      <c r="E14" s="111">
        <v>48</v>
      </c>
      <c r="F14" s="105"/>
      <c r="G14" s="78"/>
      <c r="H14" s="112">
        <f>km!C15</f>
        <v>0.32</v>
      </c>
      <c r="I14" s="113">
        <f>ROUND(SUM(E14*H14),2)</f>
        <v>15.36</v>
      </c>
    </row>
    <row r="15" spans="2:9" ht="17.25" customHeight="1" x14ac:dyDescent="0.2">
      <c r="B15" s="28"/>
      <c r="C15" s="109" t="s">
        <v>198</v>
      </c>
      <c r="D15" s="110" t="s">
        <v>2</v>
      </c>
      <c r="E15" s="111">
        <v>48</v>
      </c>
      <c r="F15" s="105"/>
      <c r="G15" s="78"/>
      <c r="H15" s="112">
        <f>km!C16</f>
        <v>0.28999999999999998</v>
      </c>
      <c r="I15" s="113">
        <f>ROUND(SUM(E15*H15),2)</f>
        <v>13.92</v>
      </c>
    </row>
    <row r="16" spans="2:9" ht="17.25" customHeight="1" x14ac:dyDescent="0.2">
      <c r="B16" s="28"/>
      <c r="C16" s="174" t="s">
        <v>205</v>
      </c>
      <c r="D16" s="81" t="s">
        <v>12</v>
      </c>
      <c r="E16" s="111">
        <v>2</v>
      </c>
      <c r="F16" s="105"/>
      <c r="G16" s="78"/>
      <c r="H16" s="394">
        <v>16.82</v>
      </c>
      <c r="I16" s="113">
        <f>ROUND(SUM(E16*H16),2)</f>
        <v>33.64</v>
      </c>
    </row>
    <row r="17" spans="2:9" ht="17.25" customHeight="1" thickBot="1" x14ac:dyDescent="0.25">
      <c r="B17" s="7"/>
      <c r="C17" s="96" t="s">
        <v>18</v>
      </c>
      <c r="D17" s="114"/>
      <c r="E17" s="115"/>
      <c r="F17" s="116"/>
      <c r="G17" s="117"/>
      <c r="H17" s="118"/>
      <c r="I17" s="119">
        <f>SUM(I14:I16)</f>
        <v>62.92</v>
      </c>
    </row>
    <row r="18" spans="2:9" ht="17.25" customHeight="1" x14ac:dyDescent="0.2">
      <c r="B18" s="9"/>
      <c r="C18" s="120" t="s">
        <v>166</v>
      </c>
      <c r="D18" s="121"/>
      <c r="E18" s="122"/>
      <c r="F18" s="75"/>
      <c r="G18" s="123"/>
      <c r="H18" s="124"/>
      <c r="I18" s="125">
        <f>I10+I12+I17</f>
        <v>97.66</v>
      </c>
    </row>
    <row r="19" spans="2:9" ht="17.25" customHeight="1" x14ac:dyDescent="0.2">
      <c r="B19" s="10"/>
      <c r="C19" s="126" t="s">
        <v>19</v>
      </c>
      <c r="D19" s="109"/>
      <c r="E19" s="127"/>
      <c r="F19" s="75"/>
      <c r="G19" s="128">
        <v>0.03</v>
      </c>
      <c r="H19" s="123"/>
      <c r="I19" s="129">
        <f>ROUND(I12*G19,2)</f>
        <v>0</v>
      </c>
    </row>
    <row r="20" spans="2:9" ht="17.25" customHeight="1" x14ac:dyDescent="0.2">
      <c r="B20" s="10"/>
      <c r="C20" s="126" t="s">
        <v>20</v>
      </c>
      <c r="D20" s="109"/>
      <c r="E20" s="127"/>
      <c r="F20" s="128">
        <v>0.03</v>
      </c>
      <c r="G20" s="123"/>
      <c r="H20" s="130"/>
      <c r="I20" s="129">
        <f>ROUND(I$10*F20,2)</f>
        <v>1.04</v>
      </c>
    </row>
    <row r="21" spans="2:9" ht="17.25" customHeight="1" x14ac:dyDescent="0.2">
      <c r="B21" s="10"/>
      <c r="C21" s="126" t="s">
        <v>21</v>
      </c>
      <c r="D21" s="109"/>
      <c r="E21" s="127"/>
      <c r="F21" s="131">
        <v>0.17</v>
      </c>
      <c r="G21" s="123"/>
      <c r="H21" s="123"/>
      <c r="I21" s="129">
        <f>ROUND(I$10*F21,2)</f>
        <v>5.91</v>
      </c>
    </row>
    <row r="22" spans="2:9" ht="17.25" customHeight="1" x14ac:dyDescent="0.25">
      <c r="B22" s="10"/>
      <c r="C22" s="132" t="s">
        <v>165</v>
      </c>
      <c r="D22" s="109"/>
      <c r="E22" s="133"/>
      <c r="F22" s="110"/>
      <c r="G22" s="134"/>
      <c r="H22" s="134"/>
      <c r="I22" s="135">
        <f>ROUND((I10+I21)*1.77%,2)</f>
        <v>0.72</v>
      </c>
    </row>
    <row r="23" spans="2:9" ht="17.25" customHeight="1" x14ac:dyDescent="0.25">
      <c r="B23" s="10"/>
      <c r="C23" s="136" t="s">
        <v>22</v>
      </c>
      <c r="D23" s="109"/>
      <c r="E23" s="133"/>
      <c r="F23" s="137">
        <v>0.4</v>
      </c>
      <c r="G23" s="134"/>
      <c r="H23" s="134"/>
      <c r="I23" s="129">
        <f>ROUND(I$10*F23,2)</f>
        <v>13.9</v>
      </c>
    </row>
    <row r="24" spans="2:9" ht="27" x14ac:dyDescent="0.25">
      <c r="B24" s="10"/>
      <c r="C24" s="398" t="s">
        <v>42</v>
      </c>
      <c r="D24" s="90" t="s">
        <v>172</v>
      </c>
      <c r="E24" s="90">
        <v>3</v>
      </c>
      <c r="F24" s="399"/>
      <c r="G24" s="196"/>
      <c r="H24" s="196">
        <v>10.11</v>
      </c>
      <c r="I24" s="207">
        <f>H24*E24</f>
        <v>30.33</v>
      </c>
    </row>
    <row r="25" spans="2:9" ht="17.25" customHeight="1" thickBot="1" x14ac:dyDescent="0.25">
      <c r="B25" s="29"/>
      <c r="C25" s="421" t="s">
        <v>201</v>
      </c>
      <c r="D25" s="422" t="s">
        <v>2</v>
      </c>
      <c r="E25" s="422">
        <v>96</v>
      </c>
      <c r="F25" s="423"/>
      <c r="G25" s="424"/>
      <c r="H25" s="424">
        <v>0.8</v>
      </c>
      <c r="I25" s="425">
        <f>H25*E25</f>
        <v>76.800000000000011</v>
      </c>
    </row>
    <row r="26" spans="2:9" ht="17.25" customHeight="1" thickBot="1" x14ac:dyDescent="0.25">
      <c r="B26" s="33"/>
      <c r="C26" s="176" t="s">
        <v>23</v>
      </c>
      <c r="D26" s="177"/>
      <c r="E26" s="178"/>
      <c r="F26" s="179"/>
      <c r="G26" s="180"/>
      <c r="H26" s="180"/>
      <c r="I26" s="181">
        <f>SUM(I18:I25)</f>
        <v>226.36</v>
      </c>
    </row>
    <row r="27" spans="2:9" x14ac:dyDescent="0.2">
      <c r="D27" s="1" t="s">
        <v>206</v>
      </c>
    </row>
  </sheetData>
  <mergeCells count="8">
    <mergeCell ref="H6:H7"/>
    <mergeCell ref="I6:I7"/>
    <mergeCell ref="B6:B7"/>
    <mergeCell ref="C6:C7"/>
    <mergeCell ref="D6:D7"/>
    <mergeCell ref="E6:E7"/>
    <mergeCell ref="F6:F7"/>
    <mergeCell ref="G6:G7"/>
  </mergeCells>
  <pageMargins left="0.15748031496062992" right="0.15748031496062992" top="0.19685039370078741" bottom="0.19685039370078741" header="0.51181102362204722" footer="0.51181102362204722"/>
  <pageSetup paperSize="9" scale="95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I31"/>
  <sheetViews>
    <sheetView topLeftCell="A4" workbookViewId="0">
      <selection activeCell="F36" sqref="F36"/>
    </sheetView>
  </sheetViews>
  <sheetFormatPr defaultColWidth="8.85546875" defaultRowHeight="12.75" x14ac:dyDescent="0.2"/>
  <cols>
    <col min="1" max="1" width="8.85546875" style="1"/>
    <col min="2" max="2" width="8" style="1" customWidth="1"/>
    <col min="3" max="3" width="37.7109375" style="1" customWidth="1"/>
    <col min="4" max="4" width="8.85546875" style="1"/>
    <col min="5" max="5" width="7.28515625" style="1" customWidth="1"/>
    <col min="6" max="16384" width="8.85546875" style="1"/>
  </cols>
  <sheetData>
    <row r="5" spans="2:9" x14ac:dyDescent="0.2">
      <c r="C5" s="1" t="s">
        <v>429</v>
      </c>
    </row>
    <row r="7" spans="2:9" ht="13.5" thickBot="1" x14ac:dyDescent="0.25"/>
    <row r="8" spans="2:9" x14ac:dyDescent="0.2">
      <c r="B8" s="657" t="s">
        <v>3</v>
      </c>
      <c r="C8" s="659" t="s">
        <v>4</v>
      </c>
      <c r="D8" s="661" t="s">
        <v>215</v>
      </c>
      <c r="E8" s="659" t="s">
        <v>0</v>
      </c>
      <c r="F8" s="663" t="s">
        <v>6</v>
      </c>
      <c r="G8" s="653" t="s">
        <v>7</v>
      </c>
      <c r="H8" s="653" t="s">
        <v>8</v>
      </c>
      <c r="I8" s="655" t="s">
        <v>9</v>
      </c>
    </row>
    <row r="9" spans="2:9" ht="13.5" thickBot="1" x14ac:dyDescent="0.25">
      <c r="B9" s="658"/>
      <c r="C9" s="660"/>
      <c r="D9" s="662"/>
      <c r="E9" s="660"/>
      <c r="F9" s="664"/>
      <c r="G9" s="654"/>
      <c r="H9" s="654"/>
      <c r="I9" s="656"/>
    </row>
    <row r="10" spans="2:9" ht="17.25" customHeight="1" x14ac:dyDescent="0.2">
      <c r="B10" s="2">
        <v>1</v>
      </c>
      <c r="C10" s="68" t="s">
        <v>10</v>
      </c>
      <c r="D10" s="69"/>
      <c r="E10" s="69"/>
      <c r="F10" s="70"/>
      <c r="G10" s="71"/>
      <c r="H10" s="72"/>
      <c r="I10" s="73"/>
    </row>
    <row r="11" spans="2:9" ht="17.25" customHeight="1" x14ac:dyDescent="0.2">
      <c r="B11" s="3"/>
      <c r="C11" s="74" t="s">
        <v>11</v>
      </c>
      <c r="D11" s="75" t="s">
        <v>12</v>
      </c>
      <c r="E11" s="75">
        <v>3</v>
      </c>
      <c r="F11" s="76">
        <v>5.79</v>
      </c>
      <c r="G11" s="77"/>
      <c r="H11" s="78"/>
      <c r="I11" s="79">
        <f>ROUND(SUM(E11*F11),2)</f>
        <v>17.37</v>
      </c>
    </row>
    <row r="12" spans="2:9" ht="17.25" customHeight="1" thickBot="1" x14ac:dyDescent="0.25">
      <c r="B12" s="5"/>
      <c r="C12" s="96" t="s">
        <v>13</v>
      </c>
      <c r="D12" s="148"/>
      <c r="E12" s="149"/>
      <c r="F12" s="150"/>
      <c r="G12" s="151"/>
      <c r="H12" s="85"/>
      <c r="I12" s="152">
        <f>SUM(I11:I11)</f>
        <v>17.37</v>
      </c>
    </row>
    <row r="13" spans="2:9" ht="17.25" customHeight="1" x14ac:dyDescent="0.2">
      <c r="B13" s="6">
        <v>2</v>
      </c>
      <c r="C13" s="153" t="s">
        <v>7</v>
      </c>
      <c r="D13" s="154"/>
      <c r="E13" s="155"/>
      <c r="F13" s="87"/>
      <c r="G13" s="156"/>
      <c r="H13" s="87"/>
      <c r="I13" s="157"/>
    </row>
    <row r="14" spans="2:9" ht="17.25" customHeight="1" x14ac:dyDescent="0.2">
      <c r="B14" s="4"/>
      <c r="C14" s="190" t="s">
        <v>216</v>
      </c>
      <c r="D14" s="110" t="s">
        <v>14</v>
      </c>
      <c r="E14" s="159">
        <v>1</v>
      </c>
      <c r="F14" s="212"/>
      <c r="G14" s="161">
        <v>12.96</v>
      </c>
      <c r="H14" s="212"/>
      <c r="I14" s="162">
        <f>G14*E14</f>
        <v>12.96</v>
      </c>
    </row>
    <row r="15" spans="2:9" ht="17.25" customHeight="1" x14ac:dyDescent="0.2">
      <c r="B15" s="4"/>
      <c r="C15" s="190" t="s">
        <v>217</v>
      </c>
      <c r="D15" s="110" t="s">
        <v>14</v>
      </c>
      <c r="E15" s="159">
        <v>2</v>
      </c>
      <c r="F15" s="212"/>
      <c r="G15" s="161">
        <v>2.75</v>
      </c>
      <c r="H15" s="212"/>
      <c r="I15" s="162">
        <f>G15*E15</f>
        <v>5.5</v>
      </c>
    </row>
    <row r="16" spans="2:9" ht="17.25" customHeight="1" x14ac:dyDescent="0.2">
      <c r="B16" s="4"/>
      <c r="C16" s="190" t="s">
        <v>218</v>
      </c>
      <c r="D16" s="110" t="s">
        <v>14</v>
      </c>
      <c r="E16" s="159">
        <v>8</v>
      </c>
      <c r="F16" s="212"/>
      <c r="G16" s="161">
        <v>0.3</v>
      </c>
      <c r="H16" s="212"/>
      <c r="I16" s="162">
        <f>G16*E16</f>
        <v>2.4</v>
      </c>
    </row>
    <row r="17" spans="2:9" s="56" customFormat="1" ht="26.25" customHeight="1" x14ac:dyDescent="0.2">
      <c r="B17" s="34"/>
      <c r="C17" s="194" t="s">
        <v>219</v>
      </c>
      <c r="D17" s="90" t="s">
        <v>14</v>
      </c>
      <c r="E17" s="91">
        <v>1</v>
      </c>
      <c r="F17" s="92"/>
      <c r="G17" s="200">
        <v>25</v>
      </c>
      <c r="H17" s="92"/>
      <c r="I17" s="93">
        <f>G17*E17</f>
        <v>25</v>
      </c>
    </row>
    <row r="18" spans="2:9" s="56" customFormat="1" ht="25.5" customHeight="1" x14ac:dyDescent="0.2">
      <c r="B18" s="34"/>
      <c r="C18" s="454" t="s">
        <v>26</v>
      </c>
      <c r="D18" s="90" t="s">
        <v>14</v>
      </c>
      <c r="E18" s="422">
        <v>1</v>
      </c>
      <c r="F18" s="92"/>
      <c r="G18" s="419">
        <v>5.5</v>
      </c>
      <c r="H18" s="92"/>
      <c r="I18" s="387">
        <f>G18*E18</f>
        <v>5.5</v>
      </c>
    </row>
    <row r="19" spans="2:9" ht="17.25" customHeight="1" thickBot="1" x14ac:dyDescent="0.25">
      <c r="B19" s="27"/>
      <c r="C19" s="163" t="s">
        <v>15</v>
      </c>
      <c r="D19" s="164"/>
      <c r="E19" s="165"/>
      <c r="F19" s="99"/>
      <c r="G19" s="166"/>
      <c r="H19" s="99"/>
      <c r="I19" s="167">
        <f>SUM(I14:I18)</f>
        <v>51.36</v>
      </c>
    </row>
    <row r="20" spans="2:9" ht="17.25" customHeight="1" x14ac:dyDescent="0.2">
      <c r="B20" s="2">
        <v>3</v>
      </c>
      <c r="C20" s="168" t="s">
        <v>16</v>
      </c>
      <c r="D20" s="122"/>
      <c r="E20" s="169"/>
      <c r="F20" s="170"/>
      <c r="G20" s="171"/>
      <c r="H20" s="107"/>
      <c r="I20" s="172"/>
    </row>
    <row r="21" spans="2:9" ht="17.25" customHeight="1" x14ac:dyDescent="0.2">
      <c r="B21" s="8"/>
      <c r="C21" s="109" t="s">
        <v>17</v>
      </c>
      <c r="D21" s="110" t="s">
        <v>2</v>
      </c>
      <c r="E21" s="111">
        <v>48</v>
      </c>
      <c r="F21" s="105"/>
      <c r="G21" s="78"/>
      <c r="H21" s="112">
        <f>km!C15</f>
        <v>0.32</v>
      </c>
      <c r="I21" s="113">
        <f>ROUND(SUM(E21*H21),2)</f>
        <v>15.36</v>
      </c>
    </row>
    <row r="22" spans="2:9" ht="17.25" customHeight="1" thickBot="1" x14ac:dyDescent="0.25">
      <c r="B22" s="7"/>
      <c r="C22" s="96" t="s">
        <v>18</v>
      </c>
      <c r="D22" s="114"/>
      <c r="E22" s="115"/>
      <c r="F22" s="116"/>
      <c r="G22" s="117"/>
      <c r="H22" s="118"/>
      <c r="I22" s="119">
        <f>SUM(I21:I21)</f>
        <v>15.36</v>
      </c>
    </row>
    <row r="23" spans="2:9" ht="17.25" customHeight="1" x14ac:dyDescent="0.2">
      <c r="B23" s="9"/>
      <c r="C23" s="120" t="s">
        <v>166</v>
      </c>
      <c r="D23" s="121"/>
      <c r="E23" s="122"/>
      <c r="F23" s="75"/>
      <c r="G23" s="123"/>
      <c r="H23" s="124"/>
      <c r="I23" s="125">
        <f>I12+I19+I22</f>
        <v>84.09</v>
      </c>
    </row>
    <row r="24" spans="2:9" ht="17.25" customHeight="1" x14ac:dyDescent="0.2">
      <c r="B24" s="10"/>
      <c r="C24" s="126" t="s">
        <v>19</v>
      </c>
      <c r="D24" s="109"/>
      <c r="E24" s="127"/>
      <c r="F24" s="75"/>
      <c r="G24" s="128">
        <v>0.03</v>
      </c>
      <c r="H24" s="123"/>
      <c r="I24" s="129">
        <f>ROUND(I19*G24,2)</f>
        <v>1.54</v>
      </c>
    </row>
    <row r="25" spans="2:9" ht="17.25" customHeight="1" x14ac:dyDescent="0.2">
      <c r="B25" s="10"/>
      <c r="C25" s="126" t="s">
        <v>20</v>
      </c>
      <c r="D25" s="109"/>
      <c r="E25" s="127"/>
      <c r="F25" s="128">
        <v>0.03</v>
      </c>
      <c r="G25" s="123"/>
      <c r="H25" s="130"/>
      <c r="I25" s="129">
        <f>ROUND(I$12*F25,2)</f>
        <v>0.52</v>
      </c>
    </row>
    <row r="26" spans="2:9" ht="17.25" customHeight="1" x14ac:dyDescent="0.2">
      <c r="B26" s="10"/>
      <c r="C26" s="126" t="s">
        <v>21</v>
      </c>
      <c r="D26" s="109"/>
      <c r="E26" s="127"/>
      <c r="F26" s="131">
        <v>0.17</v>
      </c>
      <c r="G26" s="123"/>
      <c r="H26" s="123"/>
      <c r="I26" s="129">
        <f>ROUND(I$12*F26,2)</f>
        <v>2.95</v>
      </c>
    </row>
    <row r="27" spans="2:9" ht="17.25" customHeight="1" x14ac:dyDescent="0.25">
      <c r="B27" s="10"/>
      <c r="C27" s="132" t="s">
        <v>165</v>
      </c>
      <c r="D27" s="109"/>
      <c r="E27" s="133"/>
      <c r="F27" s="110"/>
      <c r="G27" s="134"/>
      <c r="H27" s="134"/>
      <c r="I27" s="135">
        <f>ROUND((I12+I26)*1.77%,2)</f>
        <v>0.36</v>
      </c>
    </row>
    <row r="28" spans="2:9" ht="17.25" customHeight="1" x14ac:dyDescent="0.25">
      <c r="B28" s="10"/>
      <c r="C28" s="136" t="s">
        <v>22</v>
      </c>
      <c r="D28" s="109"/>
      <c r="E28" s="133"/>
      <c r="F28" s="137">
        <v>0.4</v>
      </c>
      <c r="G28" s="134"/>
      <c r="H28" s="134"/>
      <c r="I28" s="129">
        <f>ROUND(I$12*F28,2)</f>
        <v>6.95</v>
      </c>
    </row>
    <row r="29" spans="2:9" ht="27.75" thickBot="1" x14ac:dyDescent="0.3">
      <c r="B29" s="27"/>
      <c r="C29" s="398" t="s">
        <v>42</v>
      </c>
      <c r="D29" s="90" t="s">
        <v>172</v>
      </c>
      <c r="E29" s="90">
        <v>1</v>
      </c>
      <c r="F29" s="399"/>
      <c r="G29" s="196"/>
      <c r="H29" s="196">
        <v>10.11</v>
      </c>
      <c r="I29" s="420">
        <f>H29*E29</f>
        <v>10.11</v>
      </c>
    </row>
    <row r="30" spans="2:9" ht="17.25" customHeight="1" x14ac:dyDescent="0.2">
      <c r="B30" s="11"/>
      <c r="C30" s="145" t="s">
        <v>23</v>
      </c>
      <c r="D30" s="146"/>
      <c r="E30" s="122"/>
      <c r="F30" s="69"/>
      <c r="G30" s="147"/>
      <c r="H30" s="147"/>
      <c r="I30" s="125">
        <f>SUM(I23:I29)</f>
        <v>106.52000000000001</v>
      </c>
    </row>
    <row r="31" spans="2:9" x14ac:dyDescent="0.2">
      <c r="D31" s="1" t="s">
        <v>206</v>
      </c>
    </row>
  </sheetData>
  <mergeCells count="8">
    <mergeCell ref="H8:H9"/>
    <mergeCell ref="I8:I9"/>
    <mergeCell ref="B8:B9"/>
    <mergeCell ref="C8:C9"/>
    <mergeCell ref="D8:D9"/>
    <mergeCell ref="E8:E9"/>
    <mergeCell ref="F8:F9"/>
    <mergeCell ref="G8:G9"/>
  </mergeCells>
  <pageMargins left="0.15748031496062992" right="0.15748031496062992" top="0.19685039370078741" bottom="0.19685039370078741" header="0.51181102362204722" footer="0.51181102362204722"/>
  <pageSetup paperSize="9" scale="95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I30"/>
  <sheetViews>
    <sheetView workbookViewId="0">
      <selection activeCell="I20" sqref="I20"/>
    </sheetView>
  </sheetViews>
  <sheetFormatPr defaultColWidth="8.85546875" defaultRowHeight="12.75" x14ac:dyDescent="0.2"/>
  <cols>
    <col min="1" max="1" width="8.85546875" style="1"/>
    <col min="2" max="2" width="7.42578125" style="1" customWidth="1"/>
    <col min="3" max="3" width="38.42578125" style="1" customWidth="1"/>
    <col min="4" max="4" width="8.42578125" style="1" customWidth="1"/>
    <col min="5" max="5" width="7.28515625" style="1" customWidth="1"/>
    <col min="6" max="16384" width="8.85546875" style="1"/>
  </cols>
  <sheetData>
    <row r="5" spans="2:9" x14ac:dyDescent="0.2">
      <c r="C5" s="1" t="s">
        <v>430</v>
      </c>
      <c r="E5" s="13"/>
      <c r="F5" s="13"/>
    </row>
    <row r="6" spans="2:9" x14ac:dyDescent="0.2">
      <c r="E6" s="13"/>
      <c r="F6" s="13"/>
    </row>
    <row r="7" spans="2:9" ht="13.5" thickBot="1" x14ac:dyDescent="0.25"/>
    <row r="8" spans="2:9" x14ac:dyDescent="0.2">
      <c r="B8" s="657" t="s">
        <v>3</v>
      </c>
      <c r="C8" s="659" t="s">
        <v>4</v>
      </c>
      <c r="D8" s="661" t="s">
        <v>178</v>
      </c>
      <c r="E8" s="659" t="s">
        <v>0</v>
      </c>
      <c r="F8" s="663" t="s">
        <v>6</v>
      </c>
      <c r="G8" s="653" t="s">
        <v>7</v>
      </c>
      <c r="H8" s="653" t="s">
        <v>8</v>
      </c>
      <c r="I8" s="655" t="s">
        <v>9</v>
      </c>
    </row>
    <row r="9" spans="2:9" ht="13.5" thickBot="1" x14ac:dyDescent="0.25">
      <c r="B9" s="658"/>
      <c r="C9" s="660"/>
      <c r="D9" s="662"/>
      <c r="E9" s="660"/>
      <c r="F9" s="664"/>
      <c r="G9" s="654"/>
      <c r="H9" s="654"/>
      <c r="I9" s="656"/>
    </row>
    <row r="10" spans="2:9" ht="17.25" customHeight="1" x14ac:dyDescent="0.2">
      <c r="B10" s="2">
        <v>1</v>
      </c>
      <c r="C10" s="68" t="s">
        <v>10</v>
      </c>
      <c r="D10" s="69"/>
      <c r="E10" s="69"/>
      <c r="F10" s="70"/>
      <c r="G10" s="71"/>
      <c r="H10" s="72"/>
      <c r="I10" s="73"/>
    </row>
    <row r="11" spans="2:9" ht="17.25" customHeight="1" x14ac:dyDescent="0.2">
      <c r="B11" s="3"/>
      <c r="C11" s="74" t="s">
        <v>11</v>
      </c>
      <c r="D11" s="75" t="s">
        <v>12</v>
      </c>
      <c r="E11" s="75">
        <v>3</v>
      </c>
      <c r="F11" s="76">
        <v>5.79</v>
      </c>
      <c r="G11" s="77"/>
      <c r="H11" s="78"/>
      <c r="I11" s="79">
        <f>ROUND(SUM(E11*F11),2)</f>
        <v>17.37</v>
      </c>
    </row>
    <row r="12" spans="2:9" ht="17.25" customHeight="1" thickBot="1" x14ac:dyDescent="0.25">
      <c r="B12" s="5"/>
      <c r="C12" s="96" t="s">
        <v>13</v>
      </c>
      <c r="D12" s="148"/>
      <c r="E12" s="149"/>
      <c r="F12" s="83"/>
      <c r="G12" s="151"/>
      <c r="H12" s="85"/>
      <c r="I12" s="152">
        <f>SUM(I11:I11)</f>
        <v>17.37</v>
      </c>
    </row>
    <row r="13" spans="2:9" ht="17.25" customHeight="1" x14ac:dyDescent="0.2">
      <c r="B13" s="6">
        <v>2</v>
      </c>
      <c r="C13" s="153" t="s">
        <v>7</v>
      </c>
      <c r="D13" s="154"/>
      <c r="E13" s="155"/>
      <c r="F13" s="87"/>
      <c r="G13" s="156"/>
      <c r="H13" s="87"/>
      <c r="I13" s="157"/>
    </row>
    <row r="14" spans="2:9" ht="17.25" customHeight="1" x14ac:dyDescent="0.2">
      <c r="B14" s="4"/>
      <c r="C14" s="190" t="s">
        <v>217</v>
      </c>
      <c r="D14" s="110" t="s">
        <v>14</v>
      </c>
      <c r="E14" s="159">
        <v>2</v>
      </c>
      <c r="F14" s="212"/>
      <c r="G14" s="161">
        <v>2.75</v>
      </c>
      <c r="H14" s="212"/>
      <c r="I14" s="162">
        <f>G14*E14</f>
        <v>5.5</v>
      </c>
    </row>
    <row r="15" spans="2:9" ht="17.25" customHeight="1" x14ac:dyDescent="0.2">
      <c r="B15" s="4"/>
      <c r="C15" s="190" t="s">
        <v>218</v>
      </c>
      <c r="D15" s="110" t="s">
        <v>14</v>
      </c>
      <c r="E15" s="159">
        <v>8</v>
      </c>
      <c r="F15" s="212"/>
      <c r="G15" s="161">
        <v>0.3</v>
      </c>
      <c r="H15" s="212"/>
      <c r="I15" s="162">
        <f>G15*E15</f>
        <v>2.4</v>
      </c>
    </row>
    <row r="16" spans="2:9" ht="29.25" customHeight="1" x14ac:dyDescent="0.2">
      <c r="B16" s="4"/>
      <c r="C16" s="194" t="s">
        <v>219</v>
      </c>
      <c r="D16" s="90" t="s">
        <v>14</v>
      </c>
      <c r="E16" s="91">
        <v>1</v>
      </c>
      <c r="F16" s="92"/>
      <c r="G16" s="200">
        <v>25</v>
      </c>
      <c r="H16" s="92"/>
      <c r="I16" s="93">
        <f>G16*E16</f>
        <v>25</v>
      </c>
    </row>
    <row r="17" spans="2:9" ht="29.25" customHeight="1" x14ac:dyDescent="0.2">
      <c r="B17" s="34"/>
      <c r="C17" s="454" t="s">
        <v>26</v>
      </c>
      <c r="D17" s="90" t="s">
        <v>14</v>
      </c>
      <c r="E17" s="422">
        <v>1</v>
      </c>
      <c r="F17" s="92"/>
      <c r="G17" s="419">
        <v>5.5</v>
      </c>
      <c r="H17" s="92"/>
      <c r="I17" s="387">
        <f>G17*E17</f>
        <v>5.5</v>
      </c>
    </row>
    <row r="18" spans="2:9" ht="17.25" customHeight="1" thickBot="1" x14ac:dyDescent="0.25">
      <c r="B18" s="27"/>
      <c r="C18" s="163" t="s">
        <v>15</v>
      </c>
      <c r="D18" s="164"/>
      <c r="E18" s="165"/>
      <c r="F18" s="99"/>
      <c r="G18" s="166"/>
      <c r="H18" s="99"/>
      <c r="I18" s="167">
        <f>SUM(I14:I17)</f>
        <v>38.4</v>
      </c>
    </row>
    <row r="19" spans="2:9" ht="17.25" customHeight="1" x14ac:dyDescent="0.2">
      <c r="B19" s="2">
        <v>3</v>
      </c>
      <c r="C19" s="168" t="s">
        <v>16</v>
      </c>
      <c r="D19" s="122"/>
      <c r="E19" s="169"/>
      <c r="F19" s="105"/>
      <c r="G19" s="171"/>
      <c r="H19" s="107"/>
      <c r="I19" s="172"/>
    </row>
    <row r="20" spans="2:9" ht="17.25" customHeight="1" x14ac:dyDescent="0.2">
      <c r="B20" s="8"/>
      <c r="C20" s="109" t="s">
        <v>17</v>
      </c>
      <c r="D20" s="110" t="s">
        <v>2</v>
      </c>
      <c r="E20" s="111">
        <v>48</v>
      </c>
      <c r="F20" s="105"/>
      <c r="G20" s="78"/>
      <c r="H20" s="112">
        <f>km!C15</f>
        <v>0.32</v>
      </c>
      <c r="I20" s="113">
        <f>ROUND(SUM(E20*H20),2)</f>
        <v>15.36</v>
      </c>
    </row>
    <row r="21" spans="2:9" ht="17.25" customHeight="1" thickBot="1" x14ac:dyDescent="0.25">
      <c r="B21" s="7"/>
      <c r="C21" s="96" t="s">
        <v>18</v>
      </c>
      <c r="D21" s="114"/>
      <c r="E21" s="115"/>
      <c r="F21" s="116"/>
      <c r="G21" s="117"/>
      <c r="H21" s="118"/>
      <c r="I21" s="119">
        <f>SUM(I20:I20)</f>
        <v>15.36</v>
      </c>
    </row>
    <row r="22" spans="2:9" ht="17.25" customHeight="1" x14ac:dyDescent="0.2">
      <c r="B22" s="9"/>
      <c r="C22" s="120" t="s">
        <v>220</v>
      </c>
      <c r="D22" s="121"/>
      <c r="E22" s="122"/>
      <c r="F22" s="75"/>
      <c r="G22" s="123"/>
      <c r="H22" s="124"/>
      <c r="I22" s="125">
        <f>I12+I18+I21</f>
        <v>71.13</v>
      </c>
    </row>
    <row r="23" spans="2:9" ht="17.25" customHeight="1" x14ac:dyDescent="0.2">
      <c r="B23" s="10"/>
      <c r="C23" s="126" t="s">
        <v>19</v>
      </c>
      <c r="D23" s="109"/>
      <c r="E23" s="127"/>
      <c r="F23" s="75"/>
      <c r="G23" s="128">
        <v>0.03</v>
      </c>
      <c r="H23" s="123"/>
      <c r="I23" s="129">
        <f>ROUND(I18*G23,2)</f>
        <v>1.1499999999999999</v>
      </c>
    </row>
    <row r="24" spans="2:9" ht="17.25" customHeight="1" x14ac:dyDescent="0.2">
      <c r="B24" s="10"/>
      <c r="C24" s="126" t="s">
        <v>20</v>
      </c>
      <c r="D24" s="109"/>
      <c r="E24" s="127"/>
      <c r="F24" s="128">
        <v>0.03</v>
      </c>
      <c r="G24" s="123"/>
      <c r="H24" s="130"/>
      <c r="I24" s="129">
        <f>ROUND(I$12*F24,2)</f>
        <v>0.52</v>
      </c>
    </row>
    <row r="25" spans="2:9" ht="17.25" customHeight="1" x14ac:dyDescent="0.2">
      <c r="B25" s="10"/>
      <c r="C25" s="126" t="s">
        <v>21</v>
      </c>
      <c r="D25" s="109"/>
      <c r="E25" s="127"/>
      <c r="F25" s="131">
        <v>0.17</v>
      </c>
      <c r="G25" s="123"/>
      <c r="H25" s="123"/>
      <c r="I25" s="129">
        <f>ROUND(I$12*F25,2)</f>
        <v>2.95</v>
      </c>
    </row>
    <row r="26" spans="2:9" ht="17.25" customHeight="1" x14ac:dyDescent="0.25">
      <c r="B26" s="10"/>
      <c r="C26" s="132" t="s">
        <v>221</v>
      </c>
      <c r="D26" s="109"/>
      <c r="E26" s="133"/>
      <c r="F26" s="110"/>
      <c r="G26" s="134"/>
      <c r="H26" s="134"/>
      <c r="I26" s="135">
        <f>ROUND((I12+I25)*1.77%,2)</f>
        <v>0.36</v>
      </c>
    </row>
    <row r="27" spans="2:9" ht="17.25" customHeight="1" x14ac:dyDescent="0.25">
      <c r="B27" s="10"/>
      <c r="C27" s="136" t="s">
        <v>22</v>
      </c>
      <c r="D27" s="109"/>
      <c r="E27" s="133"/>
      <c r="F27" s="137">
        <v>0.4</v>
      </c>
      <c r="G27" s="134"/>
      <c r="H27" s="134"/>
      <c r="I27" s="129">
        <f>ROUND(I$12*F27,2)</f>
        <v>6.95</v>
      </c>
    </row>
    <row r="28" spans="2:9" ht="27.75" thickBot="1" x14ac:dyDescent="0.3">
      <c r="B28" s="27"/>
      <c r="C28" s="398" t="s">
        <v>42</v>
      </c>
      <c r="D28" s="90" t="s">
        <v>172</v>
      </c>
      <c r="E28" s="90">
        <v>1</v>
      </c>
      <c r="F28" s="399"/>
      <c r="G28" s="196"/>
      <c r="H28" s="196">
        <v>10.11</v>
      </c>
      <c r="I28" s="189">
        <f>H28*E28</f>
        <v>10.11</v>
      </c>
    </row>
    <row r="29" spans="2:9" ht="17.25" customHeight="1" x14ac:dyDescent="0.2">
      <c r="B29" s="11"/>
      <c r="C29" s="145" t="s">
        <v>23</v>
      </c>
      <c r="D29" s="146"/>
      <c r="E29" s="122"/>
      <c r="F29" s="69"/>
      <c r="G29" s="147"/>
      <c r="H29" s="147"/>
      <c r="I29" s="125">
        <f>SUM(I22:I28)</f>
        <v>93.17</v>
      </c>
    </row>
    <row r="30" spans="2:9" x14ac:dyDescent="0.2">
      <c r="E30" s="1" t="s">
        <v>212</v>
      </c>
    </row>
  </sheetData>
  <mergeCells count="8">
    <mergeCell ref="H8:H9"/>
    <mergeCell ref="I8:I9"/>
    <mergeCell ref="B8:B9"/>
    <mergeCell ref="C8:C9"/>
    <mergeCell ref="D8:D9"/>
    <mergeCell ref="E8:E9"/>
    <mergeCell ref="F8:F9"/>
    <mergeCell ref="G8:G9"/>
  </mergeCells>
  <pageMargins left="0.15748031496062992" right="0.15748031496062992" top="0.19685039370078741" bottom="0.19685039370078741" header="0.51181102362204722" footer="0.51181102362204722"/>
  <pageSetup paperSize="9" scale="95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I31"/>
  <sheetViews>
    <sheetView topLeftCell="A4" workbookViewId="0">
      <selection activeCell="D14" sqref="D14"/>
    </sheetView>
  </sheetViews>
  <sheetFormatPr defaultColWidth="8.85546875" defaultRowHeight="12.75" x14ac:dyDescent="0.2"/>
  <cols>
    <col min="1" max="1" width="8.85546875" style="1"/>
    <col min="2" max="2" width="7.7109375" style="1" customWidth="1"/>
    <col min="3" max="3" width="37.85546875" style="1" customWidth="1"/>
    <col min="4" max="4" width="8.85546875" style="1"/>
    <col min="5" max="5" width="6.42578125" style="1" customWidth="1"/>
    <col min="6" max="16384" width="8.85546875" style="1"/>
  </cols>
  <sheetData>
    <row r="5" spans="2:9" x14ac:dyDescent="0.2">
      <c r="B5" s="1" t="s">
        <v>54</v>
      </c>
      <c r="C5" s="610" t="s">
        <v>417</v>
      </c>
      <c r="E5" s="13"/>
      <c r="F5" s="13"/>
    </row>
    <row r="6" spans="2:9" x14ac:dyDescent="0.2">
      <c r="E6" s="13"/>
      <c r="F6" s="13"/>
    </row>
    <row r="7" spans="2:9" ht="13.5" thickBot="1" x14ac:dyDescent="0.25"/>
    <row r="8" spans="2:9" x14ac:dyDescent="0.2">
      <c r="B8" s="657" t="s">
        <v>3</v>
      </c>
      <c r="C8" s="659" t="s">
        <v>4</v>
      </c>
      <c r="D8" s="661" t="s">
        <v>178</v>
      </c>
      <c r="E8" s="659" t="s">
        <v>0</v>
      </c>
      <c r="F8" s="663" t="s">
        <v>6</v>
      </c>
      <c r="G8" s="653" t="s">
        <v>7</v>
      </c>
      <c r="H8" s="653" t="s">
        <v>8</v>
      </c>
      <c r="I8" s="655" t="s">
        <v>9</v>
      </c>
    </row>
    <row r="9" spans="2:9" ht="13.5" thickBot="1" x14ac:dyDescent="0.25">
      <c r="B9" s="658"/>
      <c r="C9" s="660"/>
      <c r="D9" s="662"/>
      <c r="E9" s="660"/>
      <c r="F9" s="664"/>
      <c r="G9" s="654"/>
      <c r="H9" s="654"/>
      <c r="I9" s="656"/>
    </row>
    <row r="10" spans="2:9" ht="17.25" customHeight="1" x14ac:dyDescent="0.2">
      <c r="B10" s="2">
        <v>1</v>
      </c>
      <c r="C10" s="68" t="s">
        <v>10</v>
      </c>
      <c r="D10" s="69"/>
      <c r="E10" s="69"/>
      <c r="F10" s="70"/>
      <c r="G10" s="71"/>
      <c r="H10" s="72"/>
      <c r="I10" s="73"/>
    </row>
    <row r="11" spans="2:9" ht="17.25" customHeight="1" x14ac:dyDescent="0.2">
      <c r="B11" s="3"/>
      <c r="C11" s="74" t="s">
        <v>11</v>
      </c>
      <c r="D11" s="75" t="s">
        <v>12</v>
      </c>
      <c r="E11" s="75">
        <v>3</v>
      </c>
      <c r="F11" s="76">
        <v>5.79</v>
      </c>
      <c r="G11" s="77"/>
      <c r="H11" s="78"/>
      <c r="I11" s="79">
        <f>ROUND(SUM(E11*F11),2)</f>
        <v>17.37</v>
      </c>
    </row>
    <row r="12" spans="2:9" ht="17.25" customHeight="1" thickBot="1" x14ac:dyDescent="0.25">
      <c r="B12" s="5"/>
      <c r="C12" s="96" t="s">
        <v>13</v>
      </c>
      <c r="D12" s="148"/>
      <c r="E12" s="149"/>
      <c r="F12" s="150"/>
      <c r="G12" s="151"/>
      <c r="H12" s="85"/>
      <c r="I12" s="152">
        <f>SUM(I11:I11)</f>
        <v>17.37</v>
      </c>
    </row>
    <row r="13" spans="2:9" ht="17.25" customHeight="1" x14ac:dyDescent="0.2">
      <c r="B13" s="6">
        <v>2</v>
      </c>
      <c r="C13" s="153" t="s">
        <v>7</v>
      </c>
      <c r="D13" s="154"/>
      <c r="E13" s="155"/>
      <c r="F13" s="87"/>
      <c r="G13" s="156"/>
      <c r="H13" s="87"/>
      <c r="I13" s="157"/>
    </row>
    <row r="14" spans="2:9" ht="17.25" customHeight="1" x14ac:dyDescent="0.2">
      <c r="B14" s="4"/>
      <c r="C14" s="190" t="s">
        <v>216</v>
      </c>
      <c r="D14" s="110" t="s">
        <v>14</v>
      </c>
      <c r="E14" s="159">
        <v>1</v>
      </c>
      <c r="F14" s="160"/>
      <c r="G14" s="161">
        <v>12.96</v>
      </c>
      <c r="H14" s="160"/>
      <c r="I14" s="162">
        <f>G14*E14</f>
        <v>12.96</v>
      </c>
    </row>
    <row r="15" spans="2:9" ht="17.25" customHeight="1" x14ac:dyDescent="0.2">
      <c r="B15" s="4"/>
      <c r="C15" s="190" t="s">
        <v>217</v>
      </c>
      <c r="D15" s="110" t="s">
        <v>14</v>
      </c>
      <c r="E15" s="159">
        <v>2</v>
      </c>
      <c r="F15" s="160"/>
      <c r="G15" s="161">
        <v>2.75</v>
      </c>
      <c r="H15" s="160"/>
      <c r="I15" s="162">
        <f>G15*E15</f>
        <v>5.5</v>
      </c>
    </row>
    <row r="16" spans="2:9" ht="17.25" customHeight="1" x14ac:dyDescent="0.2">
      <c r="B16" s="4"/>
      <c r="C16" s="190" t="s">
        <v>218</v>
      </c>
      <c r="D16" s="110" t="s">
        <v>14</v>
      </c>
      <c r="E16" s="159">
        <v>8</v>
      </c>
      <c r="F16" s="160"/>
      <c r="G16" s="161">
        <v>0.3</v>
      </c>
      <c r="H16" s="160"/>
      <c r="I16" s="162">
        <f>G16*E16</f>
        <v>2.4</v>
      </c>
    </row>
    <row r="17" spans="2:9" s="56" customFormat="1" ht="25.5" x14ac:dyDescent="0.2">
      <c r="B17" s="34"/>
      <c r="C17" s="194" t="s">
        <v>222</v>
      </c>
      <c r="D17" s="90" t="s">
        <v>14</v>
      </c>
      <c r="E17" s="91">
        <v>1</v>
      </c>
      <c r="F17" s="289"/>
      <c r="G17" s="200">
        <v>27.5</v>
      </c>
      <c r="H17" s="289"/>
      <c r="I17" s="93">
        <f>G17*E17</f>
        <v>27.5</v>
      </c>
    </row>
    <row r="18" spans="2:9" s="56" customFormat="1" ht="25.5" x14ac:dyDescent="0.2">
      <c r="B18" s="34"/>
      <c r="C18" s="454" t="s">
        <v>27</v>
      </c>
      <c r="D18" s="90" t="s">
        <v>14</v>
      </c>
      <c r="E18" s="422">
        <v>1</v>
      </c>
      <c r="F18" s="92"/>
      <c r="G18" s="419">
        <v>5.75</v>
      </c>
      <c r="H18" s="92"/>
      <c r="I18" s="387">
        <f>G18*E18</f>
        <v>5.75</v>
      </c>
    </row>
    <row r="19" spans="2:9" ht="17.25" customHeight="1" thickBot="1" x14ac:dyDescent="0.25">
      <c r="B19" s="27"/>
      <c r="C19" s="163" t="s">
        <v>15</v>
      </c>
      <c r="D19" s="164"/>
      <c r="E19" s="165"/>
      <c r="F19" s="99"/>
      <c r="G19" s="166"/>
      <c r="H19" s="99"/>
      <c r="I19" s="167">
        <f>SUM(I14:I18)</f>
        <v>54.11</v>
      </c>
    </row>
    <row r="20" spans="2:9" ht="17.25" customHeight="1" x14ac:dyDescent="0.2">
      <c r="B20" s="2">
        <v>3</v>
      </c>
      <c r="C20" s="168" t="s">
        <v>16</v>
      </c>
      <c r="D20" s="122"/>
      <c r="E20" s="169"/>
      <c r="F20" s="170"/>
      <c r="G20" s="171"/>
      <c r="H20" s="107"/>
      <c r="I20" s="172"/>
    </row>
    <row r="21" spans="2:9" ht="17.25" customHeight="1" x14ac:dyDescent="0.2">
      <c r="B21" s="8"/>
      <c r="C21" s="109" t="s">
        <v>17</v>
      </c>
      <c r="D21" s="110" t="s">
        <v>2</v>
      </c>
      <c r="E21" s="111">
        <v>48</v>
      </c>
      <c r="F21" s="105"/>
      <c r="G21" s="78"/>
      <c r="H21" s="112">
        <f>km!C15</f>
        <v>0.32</v>
      </c>
      <c r="I21" s="113">
        <f>ROUND(SUM(E21*H21),2)</f>
        <v>15.36</v>
      </c>
    </row>
    <row r="22" spans="2:9" ht="17.25" customHeight="1" thickBot="1" x14ac:dyDescent="0.25">
      <c r="B22" s="7"/>
      <c r="C22" s="96" t="s">
        <v>18</v>
      </c>
      <c r="D22" s="114"/>
      <c r="E22" s="115"/>
      <c r="F22" s="116"/>
      <c r="G22" s="117"/>
      <c r="H22" s="118"/>
      <c r="I22" s="119">
        <f>SUM(I21:I21)</f>
        <v>15.36</v>
      </c>
    </row>
    <row r="23" spans="2:9" ht="17.25" customHeight="1" x14ac:dyDescent="0.2">
      <c r="B23" s="9"/>
      <c r="C23" s="120" t="s">
        <v>166</v>
      </c>
      <c r="D23" s="121"/>
      <c r="E23" s="122"/>
      <c r="F23" s="75"/>
      <c r="G23" s="123"/>
      <c r="H23" s="124"/>
      <c r="I23" s="125">
        <f>I12+I19+I22</f>
        <v>86.84</v>
      </c>
    </row>
    <row r="24" spans="2:9" ht="17.25" customHeight="1" x14ac:dyDescent="0.2">
      <c r="B24" s="10"/>
      <c r="C24" s="126" t="s">
        <v>19</v>
      </c>
      <c r="D24" s="109"/>
      <c r="E24" s="127"/>
      <c r="F24" s="75"/>
      <c r="G24" s="128">
        <v>0.03</v>
      </c>
      <c r="H24" s="123"/>
      <c r="I24" s="129">
        <f>ROUND(I19*G24,2)</f>
        <v>1.62</v>
      </c>
    </row>
    <row r="25" spans="2:9" ht="17.25" customHeight="1" x14ac:dyDescent="0.2">
      <c r="B25" s="10"/>
      <c r="C25" s="126" t="s">
        <v>20</v>
      </c>
      <c r="D25" s="109"/>
      <c r="E25" s="127"/>
      <c r="F25" s="128">
        <v>0.03</v>
      </c>
      <c r="G25" s="123"/>
      <c r="H25" s="130"/>
      <c r="I25" s="129">
        <f>ROUND(I$12*F25,2)</f>
        <v>0.52</v>
      </c>
    </row>
    <row r="26" spans="2:9" ht="17.25" customHeight="1" x14ac:dyDescent="0.2">
      <c r="B26" s="10"/>
      <c r="C26" s="126" t="s">
        <v>21</v>
      </c>
      <c r="D26" s="109"/>
      <c r="E26" s="127"/>
      <c r="F26" s="131">
        <v>0.17</v>
      </c>
      <c r="G26" s="123"/>
      <c r="H26" s="123"/>
      <c r="I26" s="129">
        <f>ROUND(I$12*F26,2)</f>
        <v>2.95</v>
      </c>
    </row>
    <row r="27" spans="2:9" ht="17.25" customHeight="1" x14ac:dyDescent="0.25">
      <c r="B27" s="10"/>
      <c r="C27" s="132" t="s">
        <v>165</v>
      </c>
      <c r="D27" s="109"/>
      <c r="E27" s="133"/>
      <c r="F27" s="110"/>
      <c r="G27" s="134"/>
      <c r="H27" s="134"/>
      <c r="I27" s="135">
        <f>ROUND((I12+I26)*1.77%,2)</f>
        <v>0.36</v>
      </c>
    </row>
    <row r="28" spans="2:9" ht="17.25" customHeight="1" x14ac:dyDescent="0.25">
      <c r="B28" s="10"/>
      <c r="C28" s="136" t="s">
        <v>22</v>
      </c>
      <c r="D28" s="109"/>
      <c r="E28" s="133"/>
      <c r="F28" s="137">
        <v>0.4</v>
      </c>
      <c r="G28" s="134"/>
      <c r="H28" s="134"/>
      <c r="I28" s="129">
        <f>ROUND(I$12*F28,2)</f>
        <v>6.95</v>
      </c>
    </row>
    <row r="29" spans="2:9" ht="27.75" thickBot="1" x14ac:dyDescent="0.3">
      <c r="B29" s="27"/>
      <c r="C29" s="398" t="s">
        <v>42</v>
      </c>
      <c r="D29" s="90" t="s">
        <v>172</v>
      </c>
      <c r="E29" s="90">
        <v>1</v>
      </c>
      <c r="F29" s="399"/>
      <c r="G29" s="196"/>
      <c r="H29" s="196">
        <v>10.11</v>
      </c>
      <c r="I29" s="144">
        <f>H29*E29</f>
        <v>10.11</v>
      </c>
    </row>
    <row r="30" spans="2:9" ht="17.25" customHeight="1" x14ac:dyDescent="0.2">
      <c r="B30" s="11"/>
      <c r="C30" s="145" t="s">
        <v>23</v>
      </c>
      <c r="D30" s="146"/>
      <c r="E30" s="122"/>
      <c r="F30" s="69"/>
      <c r="G30" s="147"/>
      <c r="H30" s="147"/>
      <c r="I30" s="125">
        <f>SUM(I23:I29)</f>
        <v>109.35000000000001</v>
      </c>
    </row>
    <row r="31" spans="2:9" x14ac:dyDescent="0.2">
      <c r="E31" s="1" t="s">
        <v>212</v>
      </c>
    </row>
  </sheetData>
  <mergeCells count="8">
    <mergeCell ref="H8:H9"/>
    <mergeCell ref="I8:I9"/>
    <mergeCell ref="B8:B9"/>
    <mergeCell ref="C8:C9"/>
    <mergeCell ref="D8:D9"/>
    <mergeCell ref="E8:E9"/>
    <mergeCell ref="F8:F9"/>
    <mergeCell ref="G8:G9"/>
  </mergeCells>
  <pageMargins left="0.15748031496062992" right="0.15748031496062992" top="0.19685039370078741" bottom="0.19685039370078741" header="0.51181102362204722" footer="0.51181102362204722"/>
  <pageSetup paperSize="9" scale="95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I30"/>
  <sheetViews>
    <sheetView workbookViewId="0">
      <selection activeCell="G22" sqref="G22"/>
    </sheetView>
  </sheetViews>
  <sheetFormatPr defaultColWidth="8.85546875" defaultRowHeight="12.75" x14ac:dyDescent="0.2"/>
  <cols>
    <col min="1" max="1" width="8.85546875" style="1"/>
    <col min="2" max="2" width="8.28515625" style="1" customWidth="1"/>
    <col min="3" max="3" width="37.85546875" style="1" customWidth="1"/>
    <col min="4" max="4" width="8.85546875" style="1"/>
    <col min="5" max="5" width="7.42578125" style="1" customWidth="1"/>
    <col min="6" max="16384" width="8.85546875" style="1"/>
  </cols>
  <sheetData>
    <row r="5" spans="2:9" x14ac:dyDescent="0.2">
      <c r="C5" s="1" t="s">
        <v>431</v>
      </c>
      <c r="E5" s="13"/>
      <c r="F5" s="13"/>
    </row>
    <row r="6" spans="2:9" x14ac:dyDescent="0.2">
      <c r="E6" s="13"/>
      <c r="F6" s="13"/>
    </row>
    <row r="7" spans="2:9" ht="13.5" thickBot="1" x14ac:dyDescent="0.25"/>
    <row r="8" spans="2:9" x14ac:dyDescent="0.2">
      <c r="B8" s="657" t="s">
        <v>3</v>
      </c>
      <c r="C8" s="659" t="s">
        <v>4</v>
      </c>
      <c r="D8" s="661" t="s">
        <v>178</v>
      </c>
      <c r="E8" s="659" t="s">
        <v>0</v>
      </c>
      <c r="F8" s="663" t="s">
        <v>6</v>
      </c>
      <c r="G8" s="653" t="s">
        <v>7</v>
      </c>
      <c r="H8" s="653" t="s">
        <v>8</v>
      </c>
      <c r="I8" s="655" t="s">
        <v>9</v>
      </c>
    </row>
    <row r="9" spans="2:9" ht="13.5" thickBot="1" x14ac:dyDescent="0.25">
      <c r="B9" s="658"/>
      <c r="C9" s="660"/>
      <c r="D9" s="662"/>
      <c r="E9" s="660"/>
      <c r="F9" s="664"/>
      <c r="G9" s="654"/>
      <c r="H9" s="654"/>
      <c r="I9" s="656"/>
    </row>
    <row r="10" spans="2:9" ht="17.25" customHeight="1" x14ac:dyDescent="0.2">
      <c r="B10" s="2">
        <v>1</v>
      </c>
      <c r="C10" s="68" t="s">
        <v>10</v>
      </c>
      <c r="D10" s="69"/>
      <c r="E10" s="69"/>
      <c r="F10" s="70"/>
      <c r="G10" s="71"/>
      <c r="H10" s="72"/>
      <c r="I10" s="73"/>
    </row>
    <row r="11" spans="2:9" ht="17.25" customHeight="1" x14ac:dyDescent="0.2">
      <c r="B11" s="3"/>
      <c r="C11" s="74" t="s">
        <v>11</v>
      </c>
      <c r="D11" s="75" t="s">
        <v>12</v>
      </c>
      <c r="E11" s="75">
        <v>3</v>
      </c>
      <c r="F11" s="76">
        <v>5.79</v>
      </c>
      <c r="G11" s="77"/>
      <c r="H11" s="78"/>
      <c r="I11" s="79">
        <f>ROUND(SUM(E11*F11),2)</f>
        <v>17.37</v>
      </c>
    </row>
    <row r="12" spans="2:9" ht="17.25" customHeight="1" thickBot="1" x14ac:dyDescent="0.25">
      <c r="B12" s="5"/>
      <c r="C12" s="96" t="s">
        <v>13</v>
      </c>
      <c r="D12" s="148"/>
      <c r="E12" s="149"/>
      <c r="F12" s="150"/>
      <c r="G12" s="151"/>
      <c r="H12" s="85"/>
      <c r="I12" s="152">
        <f>SUM(I11:I11)</f>
        <v>17.37</v>
      </c>
    </row>
    <row r="13" spans="2:9" ht="17.25" customHeight="1" x14ac:dyDescent="0.2">
      <c r="B13" s="6">
        <v>2</v>
      </c>
      <c r="C13" s="153" t="s">
        <v>7</v>
      </c>
      <c r="D13" s="154"/>
      <c r="E13" s="155"/>
      <c r="F13" s="87"/>
      <c r="G13" s="156"/>
      <c r="H13" s="87"/>
      <c r="I13" s="157"/>
    </row>
    <row r="14" spans="2:9" ht="17.25" customHeight="1" x14ac:dyDescent="0.2">
      <c r="B14" s="4"/>
      <c r="C14" s="190" t="s">
        <v>217</v>
      </c>
      <c r="D14" s="110" t="s">
        <v>14</v>
      </c>
      <c r="E14" s="159">
        <v>2</v>
      </c>
      <c r="F14" s="160"/>
      <c r="G14" s="161">
        <v>2.75</v>
      </c>
      <c r="H14" s="160"/>
      <c r="I14" s="162">
        <f>G14*E14</f>
        <v>5.5</v>
      </c>
    </row>
    <row r="15" spans="2:9" ht="17.25" customHeight="1" x14ac:dyDescent="0.2">
      <c r="B15" s="4"/>
      <c r="C15" s="190" t="s">
        <v>218</v>
      </c>
      <c r="D15" s="110" t="s">
        <v>14</v>
      </c>
      <c r="E15" s="159">
        <v>8</v>
      </c>
      <c r="F15" s="160"/>
      <c r="G15" s="161">
        <v>0.3</v>
      </c>
      <c r="H15" s="160"/>
      <c r="I15" s="162">
        <f>G15*E15</f>
        <v>2.4</v>
      </c>
    </row>
    <row r="16" spans="2:9" ht="16.7" customHeight="1" x14ac:dyDescent="0.2">
      <c r="B16" s="4"/>
      <c r="C16" s="194" t="s">
        <v>222</v>
      </c>
      <c r="D16" s="90" t="s">
        <v>14</v>
      </c>
      <c r="E16" s="91">
        <v>1</v>
      </c>
      <c r="F16" s="289"/>
      <c r="G16" s="200">
        <v>27.5</v>
      </c>
      <c r="H16" s="289"/>
      <c r="I16" s="93">
        <f>G16*E16</f>
        <v>27.5</v>
      </c>
    </row>
    <row r="17" spans="2:9" ht="16.7" customHeight="1" x14ac:dyDescent="0.2">
      <c r="B17" s="34"/>
      <c r="C17" s="454" t="s">
        <v>27</v>
      </c>
      <c r="D17" s="90" t="s">
        <v>14</v>
      </c>
      <c r="E17" s="201">
        <v>1</v>
      </c>
      <c r="F17" s="92"/>
      <c r="G17" s="419">
        <v>5.75</v>
      </c>
      <c r="H17" s="92"/>
      <c r="I17" s="387">
        <f>G17*E17</f>
        <v>5.75</v>
      </c>
    </row>
    <row r="18" spans="2:9" ht="17.25" customHeight="1" thickBot="1" x14ac:dyDescent="0.25">
      <c r="B18" s="27"/>
      <c r="C18" s="163" t="s">
        <v>15</v>
      </c>
      <c r="D18" s="164"/>
      <c r="E18" s="165"/>
      <c r="F18" s="99"/>
      <c r="G18" s="166"/>
      <c r="H18" s="99"/>
      <c r="I18" s="167">
        <f>SUM(I14:I17)</f>
        <v>41.15</v>
      </c>
    </row>
    <row r="19" spans="2:9" ht="17.25" customHeight="1" x14ac:dyDescent="0.2">
      <c r="B19" s="2">
        <v>3</v>
      </c>
      <c r="C19" s="168" t="s">
        <v>16</v>
      </c>
      <c r="D19" s="122"/>
      <c r="E19" s="169"/>
      <c r="F19" s="170"/>
      <c r="G19" s="171"/>
      <c r="H19" s="107"/>
      <c r="I19" s="172"/>
    </row>
    <row r="20" spans="2:9" ht="17.25" customHeight="1" x14ac:dyDescent="0.2">
      <c r="B20" s="8"/>
      <c r="C20" s="109" t="s">
        <v>17</v>
      </c>
      <c r="D20" s="110" t="s">
        <v>2</v>
      </c>
      <c r="E20" s="111">
        <v>48</v>
      </c>
      <c r="F20" s="105"/>
      <c r="G20" s="78"/>
      <c r="H20" s="112">
        <v>0.33</v>
      </c>
      <c r="I20" s="113">
        <f>ROUND(SUM(E20*H20),2)</f>
        <v>15.84</v>
      </c>
    </row>
    <row r="21" spans="2:9" ht="17.25" customHeight="1" thickBot="1" x14ac:dyDescent="0.25">
      <c r="B21" s="7"/>
      <c r="C21" s="96" t="s">
        <v>18</v>
      </c>
      <c r="D21" s="114"/>
      <c r="E21" s="115"/>
      <c r="F21" s="116"/>
      <c r="G21" s="117"/>
      <c r="H21" s="118"/>
      <c r="I21" s="119">
        <f>SUM(I20:I20)</f>
        <v>15.84</v>
      </c>
    </row>
    <row r="22" spans="2:9" ht="17.25" customHeight="1" x14ac:dyDescent="0.2">
      <c r="B22" s="9"/>
      <c r="C22" s="120" t="s">
        <v>223</v>
      </c>
      <c r="D22" s="121"/>
      <c r="E22" s="122"/>
      <c r="F22" s="75"/>
      <c r="G22" s="123"/>
      <c r="H22" s="124"/>
      <c r="I22" s="125">
        <f>I12+I18+I21</f>
        <v>74.36</v>
      </c>
    </row>
    <row r="23" spans="2:9" ht="17.25" customHeight="1" x14ac:dyDescent="0.2">
      <c r="B23" s="10"/>
      <c r="C23" s="126" t="s">
        <v>19</v>
      </c>
      <c r="D23" s="109"/>
      <c r="E23" s="127"/>
      <c r="F23" s="75"/>
      <c r="G23" s="128">
        <v>0.03</v>
      </c>
      <c r="H23" s="123"/>
      <c r="I23" s="129">
        <f>ROUND(I18*G23,2)</f>
        <v>1.23</v>
      </c>
    </row>
    <row r="24" spans="2:9" ht="17.25" customHeight="1" x14ac:dyDescent="0.2">
      <c r="B24" s="10"/>
      <c r="C24" s="126" t="s">
        <v>20</v>
      </c>
      <c r="D24" s="109"/>
      <c r="E24" s="127"/>
      <c r="F24" s="128">
        <v>0.03</v>
      </c>
      <c r="G24" s="123"/>
      <c r="H24" s="130"/>
      <c r="I24" s="129">
        <f>ROUND(I$12*F24,2)</f>
        <v>0.52</v>
      </c>
    </row>
    <row r="25" spans="2:9" ht="17.25" customHeight="1" x14ac:dyDescent="0.2">
      <c r="B25" s="10"/>
      <c r="C25" s="126" t="s">
        <v>21</v>
      </c>
      <c r="D25" s="109"/>
      <c r="E25" s="127"/>
      <c r="F25" s="131">
        <v>0.17</v>
      </c>
      <c r="G25" s="123"/>
      <c r="H25" s="123"/>
      <c r="I25" s="129">
        <f>ROUND(I$12*F25,2)</f>
        <v>2.95</v>
      </c>
    </row>
    <row r="26" spans="2:9" ht="17.25" customHeight="1" x14ac:dyDescent="0.25">
      <c r="B26" s="10"/>
      <c r="C26" s="132" t="s">
        <v>165</v>
      </c>
      <c r="D26" s="109"/>
      <c r="E26" s="133"/>
      <c r="F26" s="110"/>
      <c r="G26" s="134"/>
      <c r="H26" s="134"/>
      <c r="I26" s="135">
        <f>ROUND((I12+I25)*1.77%,2)</f>
        <v>0.36</v>
      </c>
    </row>
    <row r="27" spans="2:9" ht="17.25" customHeight="1" x14ac:dyDescent="0.25">
      <c r="B27" s="10"/>
      <c r="C27" s="136" t="s">
        <v>22</v>
      </c>
      <c r="D27" s="109"/>
      <c r="E27" s="133"/>
      <c r="F27" s="137">
        <v>0.4</v>
      </c>
      <c r="G27" s="134"/>
      <c r="H27" s="134"/>
      <c r="I27" s="129">
        <f>ROUND(I$12*F27,2)</f>
        <v>6.95</v>
      </c>
    </row>
    <row r="28" spans="2:9" ht="27.75" thickBot="1" x14ac:dyDescent="0.3">
      <c r="B28" s="27"/>
      <c r="C28" s="398" t="s">
        <v>42</v>
      </c>
      <c r="D28" s="90" t="s">
        <v>172</v>
      </c>
      <c r="E28" s="90">
        <v>1</v>
      </c>
      <c r="F28" s="399"/>
      <c r="G28" s="196"/>
      <c r="H28" s="196">
        <v>10.11</v>
      </c>
      <c r="I28" s="144">
        <f>H28*E28</f>
        <v>10.11</v>
      </c>
    </row>
    <row r="29" spans="2:9" ht="17.25" customHeight="1" x14ac:dyDescent="0.2">
      <c r="B29" s="11"/>
      <c r="C29" s="145" t="s">
        <v>23</v>
      </c>
      <c r="D29" s="146"/>
      <c r="E29" s="122"/>
      <c r="F29" s="69"/>
      <c r="G29" s="147"/>
      <c r="H29" s="147"/>
      <c r="I29" s="125">
        <f>SUM(I22:I28)</f>
        <v>96.48</v>
      </c>
    </row>
    <row r="30" spans="2:9" x14ac:dyDescent="0.2">
      <c r="E30" s="1" t="s">
        <v>212</v>
      </c>
    </row>
  </sheetData>
  <mergeCells count="8">
    <mergeCell ref="H8:H9"/>
    <mergeCell ref="I8:I9"/>
    <mergeCell ref="B8:B9"/>
    <mergeCell ref="C8:C9"/>
    <mergeCell ref="D8:D9"/>
    <mergeCell ref="E8:E9"/>
    <mergeCell ref="F8:F9"/>
    <mergeCell ref="G8:G9"/>
  </mergeCells>
  <pageMargins left="0.15748031496062992" right="0.15748031496062992" top="0.19685039370078741" bottom="0.19685039370078741" header="0.51181102362204722" footer="0.51181102362204722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3:F12"/>
  <sheetViews>
    <sheetView workbookViewId="0">
      <selection activeCell="D22" sqref="D22"/>
    </sheetView>
  </sheetViews>
  <sheetFormatPr defaultColWidth="8.85546875" defaultRowHeight="12.75" x14ac:dyDescent="0.2"/>
  <cols>
    <col min="1" max="1" width="8.85546875" style="1"/>
    <col min="2" max="2" width="11.28515625" style="1" customWidth="1"/>
    <col min="3" max="3" width="13.140625" style="1" customWidth="1"/>
    <col min="4" max="4" width="12.42578125" style="1" customWidth="1"/>
    <col min="5" max="5" width="11.5703125" style="1" customWidth="1"/>
    <col min="6" max="6" width="9.140625" style="1" customWidth="1"/>
    <col min="7" max="16384" width="8.85546875" style="1"/>
  </cols>
  <sheetData>
    <row r="3" spans="1:6" s="13" customFormat="1" x14ac:dyDescent="0.2">
      <c r="A3" s="55" t="s">
        <v>155</v>
      </c>
      <c r="B3" s="465"/>
      <c r="C3" s="465"/>
      <c r="D3" s="465"/>
      <c r="E3" s="465"/>
      <c r="F3" s="465"/>
    </row>
    <row r="4" spans="1:6" s="13" customFormat="1" x14ac:dyDescent="0.2">
      <c r="A4" s="55"/>
    </row>
    <row r="5" spans="1:6" s="13" customFormat="1" x14ac:dyDescent="0.2">
      <c r="A5" s="55"/>
    </row>
    <row r="7" spans="1:6" ht="37.700000000000003" customHeight="1" x14ac:dyDescent="0.2">
      <c r="B7" s="64" t="s">
        <v>156</v>
      </c>
      <c r="C7" s="64" t="s">
        <v>157</v>
      </c>
      <c r="D7" s="64" t="s">
        <v>31</v>
      </c>
      <c r="E7" s="64" t="s">
        <v>158</v>
      </c>
    </row>
    <row r="8" spans="1:6" s="58" customFormat="1" ht="20.25" customHeight="1" x14ac:dyDescent="0.2">
      <c r="B8" s="65" t="s">
        <v>32</v>
      </c>
      <c r="C8" s="65" t="s">
        <v>33</v>
      </c>
      <c r="D8" s="65" t="s">
        <v>34</v>
      </c>
      <c r="E8" s="65" t="s">
        <v>35</v>
      </c>
    </row>
    <row r="9" spans="1:6" s="13" customFormat="1" x14ac:dyDescent="0.2">
      <c r="B9" s="35">
        <v>1</v>
      </c>
      <c r="C9" s="35">
        <v>60.66</v>
      </c>
      <c r="D9" s="35">
        <v>6</v>
      </c>
      <c r="E9" s="66">
        <f>C9/D9</f>
        <v>10.11</v>
      </c>
    </row>
    <row r="11" spans="1:6" ht="44.25" customHeight="1" x14ac:dyDescent="0.2">
      <c r="B11" s="645" t="s">
        <v>448</v>
      </c>
      <c r="C11" s="645"/>
      <c r="D11" s="645"/>
      <c r="E11" s="645"/>
    </row>
    <row r="12" spans="1:6" x14ac:dyDescent="0.2">
      <c r="D12" s="1" t="s">
        <v>162</v>
      </c>
    </row>
  </sheetData>
  <mergeCells count="1">
    <mergeCell ref="B11:E11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I31"/>
  <sheetViews>
    <sheetView workbookViewId="0">
      <selection activeCell="E17" sqref="E17"/>
    </sheetView>
  </sheetViews>
  <sheetFormatPr defaultColWidth="8.85546875" defaultRowHeight="12.75" x14ac:dyDescent="0.2"/>
  <cols>
    <col min="1" max="1" width="8.85546875" style="1"/>
    <col min="2" max="2" width="8" style="1" customWidth="1"/>
    <col min="3" max="3" width="37.140625" style="1" customWidth="1"/>
    <col min="4" max="4" width="8.85546875" style="1"/>
    <col min="5" max="5" width="7.28515625" style="1" customWidth="1"/>
    <col min="6" max="16384" width="8.85546875" style="1"/>
  </cols>
  <sheetData>
    <row r="5" spans="2:9" x14ac:dyDescent="0.2">
      <c r="C5" s="1" t="s">
        <v>418</v>
      </c>
      <c r="E5" s="13"/>
      <c r="F5" s="13"/>
    </row>
    <row r="6" spans="2:9" x14ac:dyDescent="0.2">
      <c r="E6" s="13"/>
      <c r="F6" s="13"/>
    </row>
    <row r="7" spans="2:9" ht="13.5" thickBot="1" x14ac:dyDescent="0.25"/>
    <row r="8" spans="2:9" x14ac:dyDescent="0.2">
      <c r="B8" s="657" t="s">
        <v>3</v>
      </c>
      <c r="C8" s="659" t="s">
        <v>4</v>
      </c>
      <c r="D8" s="661" t="s">
        <v>178</v>
      </c>
      <c r="E8" s="659" t="s">
        <v>0</v>
      </c>
      <c r="F8" s="663" t="s">
        <v>6</v>
      </c>
      <c r="G8" s="653" t="s">
        <v>7</v>
      </c>
      <c r="H8" s="653" t="s">
        <v>8</v>
      </c>
      <c r="I8" s="655" t="s">
        <v>9</v>
      </c>
    </row>
    <row r="9" spans="2:9" ht="13.5" thickBot="1" x14ac:dyDescent="0.25">
      <c r="B9" s="658"/>
      <c r="C9" s="660"/>
      <c r="D9" s="662"/>
      <c r="E9" s="660"/>
      <c r="F9" s="664"/>
      <c r="G9" s="654"/>
      <c r="H9" s="654"/>
      <c r="I9" s="656"/>
    </row>
    <row r="10" spans="2:9" ht="17.25" customHeight="1" x14ac:dyDescent="0.2">
      <c r="B10" s="2">
        <v>1</v>
      </c>
      <c r="C10" s="68" t="s">
        <v>10</v>
      </c>
      <c r="D10" s="69"/>
      <c r="E10" s="69"/>
      <c r="F10" s="70"/>
      <c r="G10" s="71"/>
      <c r="H10" s="72"/>
      <c r="I10" s="73"/>
    </row>
    <row r="11" spans="2:9" ht="17.25" customHeight="1" x14ac:dyDescent="0.2">
      <c r="B11" s="3"/>
      <c r="C11" s="74" t="s">
        <v>11</v>
      </c>
      <c r="D11" s="75" t="s">
        <v>12</v>
      </c>
      <c r="E11" s="75">
        <v>3</v>
      </c>
      <c r="F11" s="76">
        <v>5.79</v>
      </c>
      <c r="G11" s="77"/>
      <c r="H11" s="78"/>
      <c r="I11" s="79">
        <f>ROUND(SUM(E11*F11),2)</f>
        <v>17.37</v>
      </c>
    </row>
    <row r="12" spans="2:9" ht="17.25" customHeight="1" thickBot="1" x14ac:dyDescent="0.25">
      <c r="B12" s="5"/>
      <c r="C12" s="96" t="s">
        <v>13</v>
      </c>
      <c r="D12" s="148"/>
      <c r="E12" s="149"/>
      <c r="F12" s="150"/>
      <c r="G12" s="151"/>
      <c r="H12" s="85"/>
      <c r="I12" s="152">
        <f>SUM(I11:I11)</f>
        <v>17.37</v>
      </c>
    </row>
    <row r="13" spans="2:9" ht="17.25" customHeight="1" x14ac:dyDescent="0.2">
      <c r="B13" s="6">
        <v>2</v>
      </c>
      <c r="C13" s="153" t="s">
        <v>7</v>
      </c>
      <c r="D13" s="154"/>
      <c r="E13" s="155"/>
      <c r="F13" s="87"/>
      <c r="G13" s="156"/>
      <c r="H13" s="87"/>
      <c r="I13" s="157"/>
    </row>
    <row r="14" spans="2:9" ht="17.25" customHeight="1" x14ac:dyDescent="0.2">
      <c r="B14" s="4"/>
      <c r="C14" s="190" t="s">
        <v>216</v>
      </c>
      <c r="D14" s="110" t="s">
        <v>14</v>
      </c>
      <c r="E14" s="159">
        <v>1</v>
      </c>
      <c r="F14" s="160"/>
      <c r="G14" s="161">
        <v>12.96</v>
      </c>
      <c r="H14" s="160"/>
      <c r="I14" s="162">
        <f>G14*E14</f>
        <v>12.96</v>
      </c>
    </row>
    <row r="15" spans="2:9" ht="17.25" customHeight="1" x14ac:dyDescent="0.2">
      <c r="B15" s="4"/>
      <c r="C15" s="190" t="s">
        <v>217</v>
      </c>
      <c r="D15" s="110" t="s">
        <v>14</v>
      </c>
      <c r="E15" s="159">
        <v>2</v>
      </c>
      <c r="F15" s="160"/>
      <c r="G15" s="161">
        <v>2.75</v>
      </c>
      <c r="H15" s="160"/>
      <c r="I15" s="162">
        <f>G15*E15</f>
        <v>5.5</v>
      </c>
    </row>
    <row r="16" spans="2:9" ht="17.25" customHeight="1" x14ac:dyDescent="0.2">
      <c r="B16" s="4"/>
      <c r="C16" s="190" t="s">
        <v>218</v>
      </c>
      <c r="D16" s="110" t="s">
        <v>14</v>
      </c>
      <c r="E16" s="159">
        <v>8</v>
      </c>
      <c r="F16" s="160"/>
      <c r="G16" s="161">
        <v>0.3</v>
      </c>
      <c r="H16" s="160"/>
      <c r="I16" s="162">
        <f>G16*E16</f>
        <v>2.4</v>
      </c>
    </row>
    <row r="17" spans="2:9" ht="17.25" customHeight="1" x14ac:dyDescent="0.2">
      <c r="B17" s="4"/>
      <c r="C17" s="194" t="s">
        <v>224</v>
      </c>
      <c r="D17" s="90" t="s">
        <v>14</v>
      </c>
      <c r="E17" s="91">
        <v>1</v>
      </c>
      <c r="F17" s="289"/>
      <c r="G17" s="200">
        <v>57</v>
      </c>
      <c r="H17" s="289"/>
      <c r="I17" s="93">
        <f>G17*E17</f>
        <v>57</v>
      </c>
    </row>
    <row r="18" spans="2:9" ht="17.25" customHeight="1" x14ac:dyDescent="0.2">
      <c r="B18" s="34"/>
      <c r="C18" s="454" t="s">
        <v>28</v>
      </c>
      <c r="D18" s="90" t="s">
        <v>14</v>
      </c>
      <c r="E18" s="422">
        <v>1</v>
      </c>
      <c r="F18" s="92"/>
      <c r="G18" s="419">
        <v>6.3</v>
      </c>
      <c r="H18" s="92"/>
      <c r="I18" s="387">
        <f>G18*E18</f>
        <v>6.3</v>
      </c>
    </row>
    <row r="19" spans="2:9" ht="17.25" customHeight="1" thickBot="1" x14ac:dyDescent="0.25">
      <c r="B19" s="27"/>
      <c r="C19" s="163" t="s">
        <v>15</v>
      </c>
      <c r="D19" s="164"/>
      <c r="E19" s="165"/>
      <c r="F19" s="99"/>
      <c r="G19" s="166"/>
      <c r="H19" s="99"/>
      <c r="I19" s="167">
        <f>SUM(I14:I18)</f>
        <v>84.16</v>
      </c>
    </row>
    <row r="20" spans="2:9" ht="17.25" customHeight="1" x14ac:dyDescent="0.2">
      <c r="B20" s="2">
        <v>3</v>
      </c>
      <c r="C20" s="168" t="s">
        <v>16</v>
      </c>
      <c r="D20" s="122"/>
      <c r="E20" s="169"/>
      <c r="F20" s="170"/>
      <c r="G20" s="171"/>
      <c r="H20" s="107"/>
      <c r="I20" s="172"/>
    </row>
    <row r="21" spans="2:9" ht="17.25" customHeight="1" x14ac:dyDescent="0.2">
      <c r="B21" s="8"/>
      <c r="C21" s="109" t="s">
        <v>17</v>
      </c>
      <c r="D21" s="110" t="s">
        <v>2</v>
      </c>
      <c r="E21" s="111">
        <v>48</v>
      </c>
      <c r="F21" s="105"/>
      <c r="G21" s="78"/>
      <c r="H21" s="112">
        <f>km!C15</f>
        <v>0.32</v>
      </c>
      <c r="I21" s="113">
        <f>ROUND(SUM(E21*H21),2)</f>
        <v>15.36</v>
      </c>
    </row>
    <row r="22" spans="2:9" ht="17.25" customHeight="1" thickBot="1" x14ac:dyDescent="0.25">
      <c r="B22" s="7"/>
      <c r="C22" s="96" t="s">
        <v>18</v>
      </c>
      <c r="D22" s="114"/>
      <c r="E22" s="115"/>
      <c r="F22" s="116"/>
      <c r="G22" s="117"/>
      <c r="H22" s="118"/>
      <c r="I22" s="119">
        <f>SUM(I21:I21)</f>
        <v>15.36</v>
      </c>
    </row>
    <row r="23" spans="2:9" ht="17.25" customHeight="1" x14ac:dyDescent="0.2">
      <c r="B23" s="9"/>
      <c r="C23" s="120" t="s">
        <v>166</v>
      </c>
      <c r="D23" s="121"/>
      <c r="E23" s="122"/>
      <c r="F23" s="75"/>
      <c r="G23" s="123"/>
      <c r="H23" s="124"/>
      <c r="I23" s="125">
        <f>I12+I19+I22</f>
        <v>116.89</v>
      </c>
    </row>
    <row r="24" spans="2:9" ht="17.25" customHeight="1" x14ac:dyDescent="0.2">
      <c r="B24" s="10"/>
      <c r="C24" s="126" t="s">
        <v>19</v>
      </c>
      <c r="D24" s="109"/>
      <c r="E24" s="127"/>
      <c r="F24" s="75"/>
      <c r="G24" s="128">
        <v>0.03</v>
      </c>
      <c r="H24" s="123"/>
      <c r="I24" s="129">
        <f>ROUND(I19*G24,2)</f>
        <v>2.52</v>
      </c>
    </row>
    <row r="25" spans="2:9" ht="17.25" customHeight="1" x14ac:dyDescent="0.2">
      <c r="B25" s="10"/>
      <c r="C25" s="126" t="s">
        <v>20</v>
      </c>
      <c r="D25" s="109"/>
      <c r="E25" s="127"/>
      <c r="F25" s="128">
        <v>0.03</v>
      </c>
      <c r="G25" s="123"/>
      <c r="H25" s="130"/>
      <c r="I25" s="129">
        <f>ROUND(I$12*F25,2)</f>
        <v>0.52</v>
      </c>
    </row>
    <row r="26" spans="2:9" ht="17.25" customHeight="1" x14ac:dyDescent="0.2">
      <c r="B26" s="10"/>
      <c r="C26" s="126" t="s">
        <v>21</v>
      </c>
      <c r="D26" s="109"/>
      <c r="E26" s="127"/>
      <c r="F26" s="131">
        <v>0.17</v>
      </c>
      <c r="G26" s="123"/>
      <c r="H26" s="123"/>
      <c r="I26" s="129">
        <f>ROUND(I$12*F26,2)</f>
        <v>2.95</v>
      </c>
    </row>
    <row r="27" spans="2:9" ht="17.25" customHeight="1" x14ac:dyDescent="0.25">
      <c r="B27" s="10"/>
      <c r="C27" s="132" t="s">
        <v>165</v>
      </c>
      <c r="D27" s="109"/>
      <c r="E27" s="133"/>
      <c r="F27" s="110"/>
      <c r="G27" s="134"/>
      <c r="H27" s="134"/>
      <c r="I27" s="135">
        <f>ROUND((I12+I26)*1.77%,2)</f>
        <v>0.36</v>
      </c>
    </row>
    <row r="28" spans="2:9" ht="17.25" customHeight="1" x14ac:dyDescent="0.25">
      <c r="B28" s="10"/>
      <c r="C28" s="136" t="s">
        <v>22</v>
      </c>
      <c r="D28" s="109"/>
      <c r="E28" s="133"/>
      <c r="F28" s="137">
        <v>0.4</v>
      </c>
      <c r="G28" s="134"/>
      <c r="H28" s="134"/>
      <c r="I28" s="129">
        <f>ROUND(I$12*F28,2)</f>
        <v>6.95</v>
      </c>
    </row>
    <row r="29" spans="2:9" ht="27.75" thickBot="1" x14ac:dyDescent="0.3">
      <c r="B29" s="27"/>
      <c r="C29" s="398" t="s">
        <v>42</v>
      </c>
      <c r="D29" s="90" t="s">
        <v>172</v>
      </c>
      <c r="E29" s="90">
        <v>1</v>
      </c>
      <c r="F29" s="399"/>
      <c r="G29" s="196"/>
      <c r="H29" s="196">
        <v>10.11</v>
      </c>
      <c r="I29" s="144">
        <f>H29*E29</f>
        <v>10.11</v>
      </c>
    </row>
    <row r="30" spans="2:9" ht="17.25" customHeight="1" x14ac:dyDescent="0.2">
      <c r="B30" s="11"/>
      <c r="C30" s="145" t="s">
        <v>23</v>
      </c>
      <c r="D30" s="146"/>
      <c r="E30" s="122"/>
      <c r="F30" s="69"/>
      <c r="G30" s="147"/>
      <c r="H30" s="147"/>
      <c r="I30" s="125">
        <f>SUM(I23:I29)</f>
        <v>140.30000000000001</v>
      </c>
    </row>
    <row r="31" spans="2:9" x14ac:dyDescent="0.2">
      <c r="E31" s="1" t="s">
        <v>225</v>
      </c>
    </row>
  </sheetData>
  <mergeCells count="8">
    <mergeCell ref="H8:H9"/>
    <mergeCell ref="I8:I9"/>
    <mergeCell ref="B8:B9"/>
    <mergeCell ref="C8:C9"/>
    <mergeCell ref="D8:D9"/>
    <mergeCell ref="E8:E9"/>
    <mergeCell ref="F8:F9"/>
    <mergeCell ref="G8:G9"/>
  </mergeCells>
  <pageMargins left="0.15748031496062992" right="0.15748031496062992" top="0.19685039370078741" bottom="0.19685039370078741" header="0.51181102362204722" footer="0.51181102362204722"/>
  <pageSetup paperSize="9" scale="95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I30"/>
  <sheetViews>
    <sheetView topLeftCell="A7" workbookViewId="0">
      <selection activeCell="G53" sqref="G53"/>
    </sheetView>
  </sheetViews>
  <sheetFormatPr defaultColWidth="8.85546875" defaultRowHeight="12.75" x14ac:dyDescent="0.2"/>
  <cols>
    <col min="1" max="1" width="8.85546875" style="1"/>
    <col min="2" max="2" width="7.85546875" style="1" customWidth="1"/>
    <col min="3" max="3" width="38" style="1" customWidth="1"/>
    <col min="4" max="4" width="8.85546875" style="1"/>
    <col min="5" max="5" width="6.7109375" style="1" customWidth="1"/>
    <col min="6" max="16384" width="8.85546875" style="1"/>
  </cols>
  <sheetData>
    <row r="5" spans="2:9" x14ac:dyDescent="0.2">
      <c r="C5" s="1" t="s">
        <v>419</v>
      </c>
      <c r="E5" s="13"/>
      <c r="F5" s="13"/>
    </row>
    <row r="6" spans="2:9" x14ac:dyDescent="0.2">
      <c r="E6" s="13"/>
      <c r="F6" s="13"/>
    </row>
    <row r="7" spans="2:9" ht="13.5" thickBot="1" x14ac:dyDescent="0.25"/>
    <row r="8" spans="2:9" x14ac:dyDescent="0.2">
      <c r="B8" s="657" t="s">
        <v>3</v>
      </c>
      <c r="C8" s="659" t="s">
        <v>4</v>
      </c>
      <c r="D8" s="661" t="s">
        <v>214</v>
      </c>
      <c r="E8" s="659" t="s">
        <v>0</v>
      </c>
      <c r="F8" s="663" t="s">
        <v>6</v>
      </c>
      <c r="G8" s="653" t="s">
        <v>7</v>
      </c>
      <c r="H8" s="653" t="s">
        <v>8</v>
      </c>
      <c r="I8" s="655" t="s">
        <v>9</v>
      </c>
    </row>
    <row r="9" spans="2:9" ht="13.5" thickBot="1" x14ac:dyDescent="0.25">
      <c r="B9" s="658"/>
      <c r="C9" s="660"/>
      <c r="D9" s="662"/>
      <c r="E9" s="660"/>
      <c r="F9" s="664"/>
      <c r="G9" s="654"/>
      <c r="H9" s="654"/>
      <c r="I9" s="656"/>
    </row>
    <row r="10" spans="2:9" ht="17.25" customHeight="1" x14ac:dyDescent="0.2">
      <c r="B10" s="2">
        <v>1</v>
      </c>
      <c r="C10" s="68" t="s">
        <v>10</v>
      </c>
      <c r="D10" s="69"/>
      <c r="E10" s="69"/>
      <c r="F10" s="70"/>
      <c r="G10" s="71"/>
      <c r="H10" s="72"/>
      <c r="I10" s="73"/>
    </row>
    <row r="11" spans="2:9" s="56" customFormat="1" ht="17.25" customHeight="1" x14ac:dyDescent="0.2">
      <c r="B11" s="474"/>
      <c r="C11" s="475" t="s">
        <v>11</v>
      </c>
      <c r="D11" s="476" t="s">
        <v>12</v>
      </c>
      <c r="E11" s="476">
        <v>3</v>
      </c>
      <c r="F11" s="497">
        <v>5.79</v>
      </c>
      <c r="G11" s="222"/>
      <c r="H11" s="205"/>
      <c r="I11" s="387">
        <f>ROUND(SUM(E11*F11),2)</f>
        <v>17.37</v>
      </c>
    </row>
    <row r="12" spans="2:9" ht="17.25" customHeight="1" thickBot="1" x14ac:dyDescent="0.25">
      <c r="B12" s="5"/>
      <c r="C12" s="96" t="s">
        <v>13</v>
      </c>
      <c r="D12" s="148"/>
      <c r="E12" s="149"/>
      <c r="F12" s="83"/>
      <c r="G12" s="151"/>
      <c r="H12" s="208"/>
      <c r="I12" s="152">
        <f>SUM(I11:I11)</f>
        <v>17.37</v>
      </c>
    </row>
    <row r="13" spans="2:9" ht="17.25" customHeight="1" x14ac:dyDescent="0.2">
      <c r="B13" s="6">
        <v>2</v>
      </c>
      <c r="C13" s="153" t="s">
        <v>7</v>
      </c>
      <c r="D13" s="154"/>
      <c r="E13" s="155"/>
      <c r="F13" s="87"/>
      <c r="G13" s="156"/>
      <c r="H13" s="87"/>
      <c r="I13" s="157"/>
    </row>
    <row r="14" spans="2:9" ht="17.25" customHeight="1" x14ac:dyDescent="0.2">
      <c r="B14" s="4"/>
      <c r="C14" s="190" t="s">
        <v>217</v>
      </c>
      <c r="D14" s="110" t="s">
        <v>14</v>
      </c>
      <c r="E14" s="159">
        <v>1</v>
      </c>
      <c r="F14" s="212"/>
      <c r="G14" s="161">
        <v>2.75</v>
      </c>
      <c r="H14" s="212"/>
      <c r="I14" s="162">
        <f>G14*E14</f>
        <v>2.75</v>
      </c>
    </row>
    <row r="15" spans="2:9" ht="17.25" customHeight="1" x14ac:dyDescent="0.2">
      <c r="B15" s="4"/>
      <c r="C15" s="190" t="s">
        <v>218</v>
      </c>
      <c r="D15" s="110" t="s">
        <v>14</v>
      </c>
      <c r="E15" s="159">
        <v>8</v>
      </c>
      <c r="F15" s="212"/>
      <c r="G15" s="161">
        <v>0.3</v>
      </c>
      <c r="H15" s="212"/>
      <c r="I15" s="162">
        <f>G15*E15</f>
        <v>2.4</v>
      </c>
    </row>
    <row r="16" spans="2:9" ht="16.7" customHeight="1" x14ac:dyDescent="0.2">
      <c r="B16" s="4"/>
      <c r="C16" s="194" t="s">
        <v>224</v>
      </c>
      <c r="D16" s="90" t="s">
        <v>14</v>
      </c>
      <c r="E16" s="91">
        <v>1</v>
      </c>
      <c r="F16" s="92"/>
      <c r="G16" s="200">
        <v>57</v>
      </c>
      <c r="H16" s="92"/>
      <c r="I16" s="93">
        <f>G16*E16</f>
        <v>57</v>
      </c>
    </row>
    <row r="17" spans="2:9" ht="16.7" customHeight="1" x14ac:dyDescent="0.2">
      <c r="B17" s="34"/>
      <c r="C17" s="454" t="s">
        <v>28</v>
      </c>
      <c r="D17" s="90" t="s">
        <v>14</v>
      </c>
      <c r="E17" s="422">
        <v>1</v>
      </c>
      <c r="F17" s="92"/>
      <c r="G17" s="419">
        <v>6.3</v>
      </c>
      <c r="H17" s="92"/>
      <c r="I17" s="387">
        <f>G17*E17</f>
        <v>6.3</v>
      </c>
    </row>
    <row r="18" spans="2:9" ht="17.25" customHeight="1" thickBot="1" x14ac:dyDescent="0.25">
      <c r="B18" s="27"/>
      <c r="C18" s="163" t="s">
        <v>15</v>
      </c>
      <c r="D18" s="164"/>
      <c r="E18" s="165"/>
      <c r="F18" s="99"/>
      <c r="G18" s="166"/>
      <c r="H18" s="99"/>
      <c r="I18" s="167">
        <f>SUM(I14:I17)</f>
        <v>68.45</v>
      </c>
    </row>
    <row r="19" spans="2:9" ht="17.25" customHeight="1" x14ac:dyDescent="0.2">
      <c r="B19" s="2">
        <v>3</v>
      </c>
      <c r="C19" s="168" t="s">
        <v>16</v>
      </c>
      <c r="D19" s="122"/>
      <c r="E19" s="169"/>
      <c r="F19" s="105"/>
      <c r="G19" s="171"/>
      <c r="H19" s="107"/>
      <c r="I19" s="172"/>
    </row>
    <row r="20" spans="2:9" s="56" customFormat="1" ht="17.25" customHeight="1" x14ac:dyDescent="0.2">
      <c r="B20" s="45"/>
      <c r="C20" s="611" t="s">
        <v>17</v>
      </c>
      <c r="D20" s="90" t="s">
        <v>2</v>
      </c>
      <c r="E20" s="203">
        <v>48</v>
      </c>
      <c r="F20" s="204"/>
      <c r="G20" s="205"/>
      <c r="H20" s="206">
        <f>km!C15</f>
        <v>0.32</v>
      </c>
      <c r="I20" s="207">
        <f>ROUND(SUM(E20*H20),2)</f>
        <v>15.36</v>
      </c>
    </row>
    <row r="21" spans="2:9" ht="17.25" customHeight="1" thickBot="1" x14ac:dyDescent="0.25">
      <c r="B21" s="7"/>
      <c r="C21" s="96" t="s">
        <v>18</v>
      </c>
      <c r="D21" s="114"/>
      <c r="E21" s="115"/>
      <c r="F21" s="116"/>
      <c r="G21" s="117"/>
      <c r="H21" s="118"/>
      <c r="I21" s="119">
        <f>SUM(I20:I20)</f>
        <v>15.36</v>
      </c>
    </row>
    <row r="22" spans="2:9" ht="17.25" customHeight="1" x14ac:dyDescent="0.2">
      <c r="B22" s="9"/>
      <c r="C22" s="120" t="s">
        <v>166</v>
      </c>
      <c r="D22" s="121"/>
      <c r="E22" s="122"/>
      <c r="F22" s="75"/>
      <c r="G22" s="123"/>
      <c r="H22" s="124"/>
      <c r="I22" s="125">
        <f>I12+I18+I21</f>
        <v>101.18</v>
      </c>
    </row>
    <row r="23" spans="2:9" ht="17.25" customHeight="1" x14ac:dyDescent="0.2">
      <c r="B23" s="10"/>
      <c r="C23" s="126" t="s">
        <v>19</v>
      </c>
      <c r="D23" s="109"/>
      <c r="E23" s="127"/>
      <c r="F23" s="75"/>
      <c r="G23" s="128">
        <v>0.03</v>
      </c>
      <c r="H23" s="123"/>
      <c r="I23" s="129">
        <f>ROUND(I18*G23,2)</f>
        <v>2.0499999999999998</v>
      </c>
    </row>
    <row r="24" spans="2:9" ht="17.25" customHeight="1" x14ac:dyDescent="0.2">
      <c r="B24" s="10"/>
      <c r="C24" s="126" t="s">
        <v>20</v>
      </c>
      <c r="D24" s="109"/>
      <c r="E24" s="127"/>
      <c r="F24" s="128">
        <v>0.03</v>
      </c>
      <c r="G24" s="123"/>
      <c r="H24" s="130"/>
      <c r="I24" s="129">
        <f>ROUND(I$12*F24,2)</f>
        <v>0.52</v>
      </c>
    </row>
    <row r="25" spans="2:9" ht="17.25" customHeight="1" x14ac:dyDescent="0.2">
      <c r="B25" s="10"/>
      <c r="C25" s="126" t="s">
        <v>21</v>
      </c>
      <c r="D25" s="109"/>
      <c r="E25" s="127"/>
      <c r="F25" s="131">
        <v>0.17</v>
      </c>
      <c r="G25" s="123"/>
      <c r="H25" s="123"/>
      <c r="I25" s="129">
        <f>ROUND(I$12*F25,2)</f>
        <v>2.95</v>
      </c>
    </row>
    <row r="26" spans="2:9" ht="17.25" customHeight="1" x14ac:dyDescent="0.25">
      <c r="B26" s="10"/>
      <c r="C26" s="132" t="s">
        <v>165</v>
      </c>
      <c r="D26" s="109"/>
      <c r="E26" s="133"/>
      <c r="F26" s="110"/>
      <c r="G26" s="134"/>
      <c r="H26" s="134"/>
      <c r="I26" s="135">
        <f>ROUND((I12+I25)*1.77%,2)</f>
        <v>0.36</v>
      </c>
    </row>
    <row r="27" spans="2:9" ht="17.25" customHeight="1" x14ac:dyDescent="0.25">
      <c r="B27" s="10"/>
      <c r="C27" s="136" t="s">
        <v>22</v>
      </c>
      <c r="D27" s="109"/>
      <c r="E27" s="133"/>
      <c r="F27" s="137">
        <v>0.4</v>
      </c>
      <c r="G27" s="134"/>
      <c r="H27" s="134"/>
      <c r="I27" s="129">
        <f>ROUND(I$12*F27,2)</f>
        <v>6.95</v>
      </c>
    </row>
    <row r="28" spans="2:9" ht="27.75" thickBot="1" x14ac:dyDescent="0.3">
      <c r="B28" s="27"/>
      <c r="C28" s="398" t="s">
        <v>42</v>
      </c>
      <c r="D28" s="90" t="s">
        <v>172</v>
      </c>
      <c r="E28" s="90">
        <v>1</v>
      </c>
      <c r="F28" s="399"/>
      <c r="G28" s="196"/>
      <c r="H28" s="196">
        <v>10.11</v>
      </c>
      <c r="I28" s="144">
        <f>H28*E28</f>
        <v>10.11</v>
      </c>
    </row>
    <row r="29" spans="2:9" ht="17.25" customHeight="1" x14ac:dyDescent="0.2">
      <c r="B29" s="11"/>
      <c r="C29" s="145" t="s">
        <v>23</v>
      </c>
      <c r="D29" s="146"/>
      <c r="E29" s="122"/>
      <c r="F29" s="69"/>
      <c r="G29" s="147"/>
      <c r="H29" s="147"/>
      <c r="I29" s="125">
        <f>SUM(I22:I28)</f>
        <v>124.12</v>
      </c>
    </row>
    <row r="30" spans="2:9" x14ac:dyDescent="0.2">
      <c r="D30" s="1" t="s">
        <v>225</v>
      </c>
    </row>
  </sheetData>
  <mergeCells count="8">
    <mergeCell ref="H8:H9"/>
    <mergeCell ref="I8:I9"/>
    <mergeCell ref="B8:B9"/>
    <mergeCell ref="C8:C9"/>
    <mergeCell ref="D8:D9"/>
    <mergeCell ref="E8:E9"/>
    <mergeCell ref="F8:F9"/>
    <mergeCell ref="G8:G9"/>
  </mergeCells>
  <pageMargins left="0.15748031496062992" right="0.15748031496062992" top="0.19685039370078741" bottom="0.19685039370078741" header="0.51181102362204722" footer="0.51181102362204722"/>
  <pageSetup paperSize="9" scale="9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I31"/>
  <sheetViews>
    <sheetView workbookViewId="0">
      <selection activeCell="M21" sqref="M21"/>
    </sheetView>
  </sheetViews>
  <sheetFormatPr defaultColWidth="8.85546875" defaultRowHeight="12.75" x14ac:dyDescent="0.2"/>
  <cols>
    <col min="1" max="1" width="8.85546875" style="1"/>
    <col min="2" max="2" width="7.140625" style="1" customWidth="1"/>
    <col min="3" max="3" width="35.42578125" style="1" customWidth="1"/>
    <col min="4" max="16384" width="8.85546875" style="1"/>
  </cols>
  <sheetData>
    <row r="5" spans="2:9" x14ac:dyDescent="0.2">
      <c r="B5" s="343"/>
      <c r="C5" s="343" t="s">
        <v>226</v>
      </c>
      <c r="D5" s="343"/>
      <c r="E5" s="343"/>
      <c r="F5" s="343"/>
      <c r="G5" s="343"/>
    </row>
    <row r="6" spans="2:9" x14ac:dyDescent="0.2">
      <c r="B6" s="343"/>
      <c r="C6" s="343"/>
      <c r="D6" s="343"/>
      <c r="E6" s="343"/>
      <c r="F6" s="343"/>
      <c r="G6" s="343"/>
    </row>
    <row r="7" spans="2:9" ht="13.5" thickBot="1" x14ac:dyDescent="0.25"/>
    <row r="8" spans="2:9" x14ac:dyDescent="0.2">
      <c r="B8" s="657" t="s">
        <v>3</v>
      </c>
      <c r="C8" s="659" t="s">
        <v>4</v>
      </c>
      <c r="D8" s="661" t="s">
        <v>178</v>
      </c>
      <c r="E8" s="659" t="s">
        <v>0</v>
      </c>
      <c r="F8" s="663" t="s">
        <v>6</v>
      </c>
      <c r="G8" s="653" t="s">
        <v>7</v>
      </c>
      <c r="H8" s="653" t="s">
        <v>8</v>
      </c>
      <c r="I8" s="655" t="s">
        <v>9</v>
      </c>
    </row>
    <row r="9" spans="2:9" ht="13.5" thickBot="1" x14ac:dyDescent="0.25">
      <c r="B9" s="658"/>
      <c r="C9" s="660"/>
      <c r="D9" s="662"/>
      <c r="E9" s="660"/>
      <c r="F9" s="664"/>
      <c r="G9" s="654"/>
      <c r="H9" s="654"/>
      <c r="I9" s="656"/>
    </row>
    <row r="10" spans="2:9" ht="17.25" customHeight="1" x14ac:dyDescent="0.2">
      <c r="B10" s="2">
        <v>1</v>
      </c>
      <c r="C10" s="68" t="s">
        <v>10</v>
      </c>
      <c r="D10" s="69"/>
      <c r="E10" s="69"/>
      <c r="F10" s="70"/>
      <c r="G10" s="71"/>
      <c r="H10" s="72"/>
      <c r="I10" s="73"/>
    </row>
    <row r="11" spans="2:9" ht="17.25" customHeight="1" x14ac:dyDescent="0.2">
      <c r="B11" s="3"/>
      <c r="C11" s="74" t="s">
        <v>11</v>
      </c>
      <c r="D11" s="75" t="s">
        <v>12</v>
      </c>
      <c r="E11" s="75">
        <v>3</v>
      </c>
      <c r="F11" s="76">
        <v>5.79</v>
      </c>
      <c r="G11" s="77"/>
      <c r="H11" s="78"/>
      <c r="I11" s="79">
        <f>ROUND(SUM(E11*F11),2)</f>
        <v>17.37</v>
      </c>
    </row>
    <row r="12" spans="2:9" ht="17.25" customHeight="1" thickBot="1" x14ac:dyDescent="0.25">
      <c r="B12" s="5"/>
      <c r="C12" s="96" t="s">
        <v>13</v>
      </c>
      <c r="D12" s="148"/>
      <c r="E12" s="149"/>
      <c r="F12" s="83"/>
      <c r="G12" s="151"/>
      <c r="H12" s="208"/>
      <c r="I12" s="152">
        <f>SUM(I11:I11)</f>
        <v>17.37</v>
      </c>
    </row>
    <row r="13" spans="2:9" ht="17.25" customHeight="1" x14ac:dyDescent="0.2">
      <c r="B13" s="6">
        <v>2</v>
      </c>
      <c r="C13" s="153" t="s">
        <v>7</v>
      </c>
      <c r="D13" s="154"/>
      <c r="E13" s="155"/>
      <c r="F13" s="87"/>
      <c r="G13" s="156"/>
      <c r="H13" s="87"/>
      <c r="I13" s="157"/>
    </row>
    <row r="14" spans="2:9" ht="17.25" customHeight="1" x14ac:dyDescent="0.2">
      <c r="B14" s="4"/>
      <c r="C14" s="190" t="s">
        <v>216</v>
      </c>
      <c r="D14" s="110" t="s">
        <v>14</v>
      </c>
      <c r="E14" s="159">
        <v>1</v>
      </c>
      <c r="F14" s="212"/>
      <c r="G14" s="161">
        <v>12.96</v>
      </c>
      <c r="H14" s="212"/>
      <c r="I14" s="162">
        <f>G14*E14</f>
        <v>12.96</v>
      </c>
    </row>
    <row r="15" spans="2:9" ht="17.25" customHeight="1" x14ac:dyDescent="0.2">
      <c r="B15" s="4"/>
      <c r="C15" s="190" t="s">
        <v>217</v>
      </c>
      <c r="D15" s="110" t="s">
        <v>14</v>
      </c>
      <c r="E15" s="159">
        <v>2</v>
      </c>
      <c r="F15" s="212"/>
      <c r="G15" s="161">
        <v>2.75</v>
      </c>
      <c r="H15" s="212"/>
      <c r="I15" s="162">
        <f>G15*E15</f>
        <v>5.5</v>
      </c>
    </row>
    <row r="16" spans="2:9" ht="17.25" customHeight="1" x14ac:dyDescent="0.2">
      <c r="B16" s="4"/>
      <c r="C16" s="190" t="s">
        <v>218</v>
      </c>
      <c r="D16" s="110" t="s">
        <v>14</v>
      </c>
      <c r="E16" s="159">
        <v>8</v>
      </c>
      <c r="F16" s="212"/>
      <c r="G16" s="161">
        <v>0.3</v>
      </c>
      <c r="H16" s="212"/>
      <c r="I16" s="162">
        <f>G16*E16</f>
        <v>2.4</v>
      </c>
    </row>
    <row r="17" spans="2:9" ht="25.5" x14ac:dyDescent="0.2">
      <c r="B17" s="4"/>
      <c r="C17" s="341" t="s">
        <v>227</v>
      </c>
      <c r="D17" s="110" t="s">
        <v>14</v>
      </c>
      <c r="E17" s="159">
        <v>1</v>
      </c>
      <c r="F17" s="212"/>
      <c r="G17" s="161">
        <v>40</v>
      </c>
      <c r="H17" s="212"/>
      <c r="I17" s="162">
        <f>G17*E17</f>
        <v>40</v>
      </c>
    </row>
    <row r="18" spans="2:9" ht="25.5" x14ac:dyDescent="0.2">
      <c r="B18" s="4"/>
      <c r="C18" s="341" t="s">
        <v>228</v>
      </c>
      <c r="D18" s="110" t="s">
        <v>14</v>
      </c>
      <c r="E18" s="159">
        <v>1</v>
      </c>
      <c r="F18" s="212"/>
      <c r="G18" s="161">
        <v>22</v>
      </c>
      <c r="H18" s="212"/>
      <c r="I18" s="162">
        <f>G18*E18</f>
        <v>22</v>
      </c>
    </row>
    <row r="19" spans="2:9" ht="17.25" customHeight="1" thickBot="1" x14ac:dyDescent="0.25">
      <c r="B19" s="27"/>
      <c r="C19" s="163" t="s">
        <v>15</v>
      </c>
      <c r="D19" s="164"/>
      <c r="E19" s="165"/>
      <c r="F19" s="99"/>
      <c r="G19" s="166"/>
      <c r="H19" s="99"/>
      <c r="I19" s="167">
        <f>SUM(I14:I18)</f>
        <v>82.86</v>
      </c>
    </row>
    <row r="20" spans="2:9" ht="17.25" customHeight="1" x14ac:dyDescent="0.2">
      <c r="B20" s="2">
        <v>3</v>
      </c>
      <c r="C20" s="168" t="s">
        <v>16</v>
      </c>
      <c r="D20" s="122"/>
      <c r="E20" s="169"/>
      <c r="F20" s="105"/>
      <c r="G20" s="171"/>
      <c r="H20" s="107"/>
      <c r="I20" s="172"/>
    </row>
    <row r="21" spans="2:9" ht="17.25" customHeight="1" x14ac:dyDescent="0.2">
      <c r="B21" s="8"/>
      <c r="C21" s="109" t="s">
        <v>17</v>
      </c>
      <c r="D21" s="110" t="s">
        <v>2</v>
      </c>
      <c r="E21" s="111">
        <v>48</v>
      </c>
      <c r="F21" s="105"/>
      <c r="G21" s="78"/>
      <c r="H21" s="112">
        <f>km!C15</f>
        <v>0.32</v>
      </c>
      <c r="I21" s="113">
        <f>ROUND(SUM(E21*H21),2)</f>
        <v>15.36</v>
      </c>
    </row>
    <row r="22" spans="2:9" ht="17.25" customHeight="1" thickBot="1" x14ac:dyDescent="0.25">
      <c r="B22" s="7"/>
      <c r="C22" s="96" t="s">
        <v>18</v>
      </c>
      <c r="D22" s="114"/>
      <c r="E22" s="115"/>
      <c r="F22" s="116"/>
      <c r="G22" s="117"/>
      <c r="H22" s="118"/>
      <c r="I22" s="119">
        <f>SUM(I21:I21)</f>
        <v>15.36</v>
      </c>
    </row>
    <row r="23" spans="2:9" ht="17.25" customHeight="1" x14ac:dyDescent="0.2">
      <c r="B23" s="9"/>
      <c r="C23" s="120" t="s">
        <v>166</v>
      </c>
      <c r="D23" s="121"/>
      <c r="E23" s="122"/>
      <c r="F23" s="75"/>
      <c r="G23" s="123"/>
      <c r="H23" s="124"/>
      <c r="I23" s="125">
        <f>I12+I19+I22</f>
        <v>115.59</v>
      </c>
    </row>
    <row r="24" spans="2:9" ht="17.25" customHeight="1" x14ac:dyDescent="0.2">
      <c r="B24" s="10"/>
      <c r="C24" s="126" t="s">
        <v>19</v>
      </c>
      <c r="D24" s="109"/>
      <c r="E24" s="127"/>
      <c r="F24" s="75"/>
      <c r="G24" s="128">
        <v>0.03</v>
      </c>
      <c r="H24" s="123"/>
      <c r="I24" s="129">
        <f>ROUND(I19*G24,2)</f>
        <v>2.4900000000000002</v>
      </c>
    </row>
    <row r="25" spans="2:9" ht="17.25" customHeight="1" x14ac:dyDescent="0.2">
      <c r="B25" s="10"/>
      <c r="C25" s="126" t="s">
        <v>20</v>
      </c>
      <c r="D25" s="109"/>
      <c r="E25" s="127"/>
      <c r="F25" s="128">
        <v>0.03</v>
      </c>
      <c r="G25" s="123"/>
      <c r="H25" s="130"/>
      <c r="I25" s="129">
        <f>ROUND(I$12*F25,2)</f>
        <v>0.52</v>
      </c>
    </row>
    <row r="26" spans="2:9" ht="17.25" customHeight="1" x14ac:dyDescent="0.2">
      <c r="B26" s="10"/>
      <c r="C26" s="126" t="s">
        <v>21</v>
      </c>
      <c r="D26" s="109"/>
      <c r="E26" s="127"/>
      <c r="F26" s="131">
        <v>0.17</v>
      </c>
      <c r="G26" s="123"/>
      <c r="H26" s="123"/>
      <c r="I26" s="129">
        <f>ROUND(I$12*F26,2)</f>
        <v>2.95</v>
      </c>
    </row>
    <row r="27" spans="2:9" ht="17.25" customHeight="1" x14ac:dyDescent="0.25">
      <c r="B27" s="10"/>
      <c r="C27" s="132" t="s">
        <v>165</v>
      </c>
      <c r="D27" s="109"/>
      <c r="E27" s="133"/>
      <c r="F27" s="110"/>
      <c r="G27" s="134"/>
      <c r="H27" s="134"/>
      <c r="I27" s="135">
        <f>ROUND((I12+I26)*1.77%,2)</f>
        <v>0.36</v>
      </c>
    </row>
    <row r="28" spans="2:9" ht="17.25" customHeight="1" x14ac:dyDescent="0.25">
      <c r="B28" s="10"/>
      <c r="C28" s="136" t="s">
        <v>22</v>
      </c>
      <c r="D28" s="109"/>
      <c r="E28" s="133"/>
      <c r="F28" s="137">
        <v>0.4</v>
      </c>
      <c r="G28" s="134"/>
      <c r="H28" s="134"/>
      <c r="I28" s="129">
        <f>ROUND(I$12*F28,2)</f>
        <v>6.95</v>
      </c>
    </row>
    <row r="29" spans="2:9" ht="27.75" thickBot="1" x14ac:dyDescent="0.3">
      <c r="B29" s="27"/>
      <c r="C29" s="398" t="s">
        <v>42</v>
      </c>
      <c r="D29" s="90" t="s">
        <v>172</v>
      </c>
      <c r="E29" s="90">
        <v>1</v>
      </c>
      <c r="F29" s="399"/>
      <c r="G29" s="196"/>
      <c r="H29" s="196">
        <v>10.11</v>
      </c>
      <c r="I29" s="144">
        <f>H29*E29</f>
        <v>10.11</v>
      </c>
    </row>
    <row r="30" spans="2:9" ht="17.25" customHeight="1" x14ac:dyDescent="0.2">
      <c r="B30" s="11"/>
      <c r="C30" s="145" t="s">
        <v>23</v>
      </c>
      <c r="D30" s="146"/>
      <c r="E30" s="122"/>
      <c r="F30" s="69"/>
      <c r="G30" s="147"/>
      <c r="H30" s="147"/>
      <c r="I30" s="125">
        <f>SUM(I23:I29)</f>
        <v>138.96999999999997</v>
      </c>
    </row>
    <row r="31" spans="2:9" x14ac:dyDescent="0.2">
      <c r="E31" s="1" t="s">
        <v>225</v>
      </c>
    </row>
  </sheetData>
  <mergeCells count="8">
    <mergeCell ref="H8:H9"/>
    <mergeCell ref="I8:I9"/>
    <mergeCell ref="B8:B9"/>
    <mergeCell ref="C8:C9"/>
    <mergeCell ref="D8:D9"/>
    <mergeCell ref="E8:E9"/>
    <mergeCell ref="F8:F9"/>
    <mergeCell ref="G8:G9"/>
  </mergeCells>
  <pageMargins left="0.15748031496062992" right="0.15748031496062992" top="0.19685039370078741" bottom="0.19685039370078741" header="0.51181102362204722" footer="0.51181102362204722"/>
  <pageSetup paperSize="9" scale="95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I30"/>
  <sheetViews>
    <sheetView workbookViewId="0">
      <selection activeCell="M21" sqref="M21"/>
    </sheetView>
  </sheetViews>
  <sheetFormatPr defaultColWidth="8.85546875" defaultRowHeight="12.75" x14ac:dyDescent="0.2"/>
  <cols>
    <col min="1" max="1" width="8.85546875" style="1"/>
    <col min="2" max="2" width="7.28515625" style="1" customWidth="1"/>
    <col min="3" max="3" width="37.140625" style="1" customWidth="1"/>
    <col min="4" max="16384" width="8.85546875" style="1"/>
  </cols>
  <sheetData>
    <row r="5" spans="2:9" x14ac:dyDescent="0.2">
      <c r="B5" s="343"/>
      <c r="C5" s="343" t="s">
        <v>229</v>
      </c>
      <c r="D5" s="343"/>
      <c r="E5" s="343"/>
      <c r="F5" s="343"/>
      <c r="G5" s="343"/>
    </row>
    <row r="6" spans="2:9" x14ac:dyDescent="0.2">
      <c r="B6" s="343"/>
      <c r="C6" s="343"/>
      <c r="D6" s="343"/>
      <c r="E6" s="343"/>
      <c r="F6" s="343"/>
      <c r="G6" s="343"/>
    </row>
    <row r="7" spans="2:9" ht="13.5" thickBot="1" x14ac:dyDescent="0.25"/>
    <row r="8" spans="2:9" x14ac:dyDescent="0.2">
      <c r="B8" s="657" t="s">
        <v>3</v>
      </c>
      <c r="C8" s="659" t="s">
        <v>4</v>
      </c>
      <c r="D8" s="661" t="s">
        <v>178</v>
      </c>
      <c r="E8" s="659" t="s">
        <v>0</v>
      </c>
      <c r="F8" s="663" t="s">
        <v>6</v>
      </c>
      <c r="G8" s="653" t="s">
        <v>7</v>
      </c>
      <c r="H8" s="653" t="s">
        <v>8</v>
      </c>
      <c r="I8" s="655" t="s">
        <v>9</v>
      </c>
    </row>
    <row r="9" spans="2:9" ht="13.5" thickBot="1" x14ac:dyDescent="0.25">
      <c r="B9" s="658"/>
      <c r="C9" s="660"/>
      <c r="D9" s="662"/>
      <c r="E9" s="660"/>
      <c r="F9" s="664"/>
      <c r="G9" s="654"/>
      <c r="H9" s="654"/>
      <c r="I9" s="656"/>
    </row>
    <row r="10" spans="2:9" ht="17.25" customHeight="1" x14ac:dyDescent="0.2">
      <c r="B10" s="2">
        <v>1</v>
      </c>
      <c r="C10" s="68" t="s">
        <v>10</v>
      </c>
      <c r="D10" s="69"/>
      <c r="E10" s="69"/>
      <c r="F10" s="70"/>
      <c r="G10" s="71"/>
      <c r="H10" s="72"/>
      <c r="I10" s="73"/>
    </row>
    <row r="11" spans="2:9" ht="17.25" customHeight="1" x14ac:dyDescent="0.2">
      <c r="B11" s="3"/>
      <c r="C11" s="74" t="s">
        <v>11</v>
      </c>
      <c r="D11" s="75" t="s">
        <v>12</v>
      </c>
      <c r="E11" s="75">
        <v>3</v>
      </c>
      <c r="F11" s="76">
        <v>5.79</v>
      </c>
      <c r="G11" s="77"/>
      <c r="H11" s="78"/>
      <c r="I11" s="79">
        <f>ROUND(SUM(E11*F11),2)</f>
        <v>17.37</v>
      </c>
    </row>
    <row r="12" spans="2:9" ht="17.25" customHeight="1" thickBot="1" x14ac:dyDescent="0.25">
      <c r="B12" s="5"/>
      <c r="C12" s="96" t="s">
        <v>13</v>
      </c>
      <c r="D12" s="148"/>
      <c r="E12" s="149"/>
      <c r="F12" s="83"/>
      <c r="G12" s="151"/>
      <c r="H12" s="85"/>
      <c r="I12" s="152">
        <f>SUM(I11:I11)</f>
        <v>17.37</v>
      </c>
    </row>
    <row r="13" spans="2:9" ht="17.25" customHeight="1" x14ac:dyDescent="0.2">
      <c r="B13" s="6">
        <v>2</v>
      </c>
      <c r="C13" s="153" t="s">
        <v>7</v>
      </c>
      <c r="D13" s="154"/>
      <c r="E13" s="155"/>
      <c r="F13" s="87"/>
      <c r="G13" s="156"/>
      <c r="H13" s="87"/>
      <c r="I13" s="157"/>
    </row>
    <row r="14" spans="2:9" ht="17.25" customHeight="1" x14ac:dyDescent="0.2">
      <c r="B14" s="4"/>
      <c r="C14" s="190" t="s">
        <v>217</v>
      </c>
      <c r="D14" s="110" t="s">
        <v>14</v>
      </c>
      <c r="E14" s="159">
        <v>2</v>
      </c>
      <c r="F14" s="212"/>
      <c r="G14" s="161">
        <v>2.75</v>
      </c>
      <c r="H14" s="212"/>
      <c r="I14" s="162">
        <f>G14*E14</f>
        <v>5.5</v>
      </c>
    </row>
    <row r="15" spans="2:9" ht="17.25" customHeight="1" x14ac:dyDescent="0.2">
      <c r="B15" s="4"/>
      <c r="C15" s="190" t="s">
        <v>218</v>
      </c>
      <c r="D15" s="110" t="s">
        <v>14</v>
      </c>
      <c r="E15" s="159">
        <v>8</v>
      </c>
      <c r="F15" s="212"/>
      <c r="G15" s="161">
        <v>0.3</v>
      </c>
      <c r="H15" s="212"/>
      <c r="I15" s="162">
        <f>G15*E15</f>
        <v>2.4</v>
      </c>
    </row>
    <row r="16" spans="2:9" ht="25.5" x14ac:dyDescent="0.2">
      <c r="B16" s="4"/>
      <c r="C16" s="341" t="s">
        <v>227</v>
      </c>
      <c r="D16" s="110" t="s">
        <v>14</v>
      </c>
      <c r="E16" s="159">
        <v>1</v>
      </c>
      <c r="F16" s="212"/>
      <c r="G16" s="161">
        <v>40</v>
      </c>
      <c r="H16" s="212"/>
      <c r="I16" s="162">
        <f>G16*E16</f>
        <v>40</v>
      </c>
    </row>
    <row r="17" spans="2:9" ht="25.5" x14ac:dyDescent="0.2">
      <c r="B17" s="4"/>
      <c r="C17" s="341" t="s">
        <v>228</v>
      </c>
      <c r="D17" s="110" t="s">
        <v>14</v>
      </c>
      <c r="E17" s="159">
        <v>1</v>
      </c>
      <c r="F17" s="212"/>
      <c r="G17" s="161">
        <v>22</v>
      </c>
      <c r="H17" s="212"/>
      <c r="I17" s="162">
        <f>G17*E17</f>
        <v>22</v>
      </c>
    </row>
    <row r="18" spans="2:9" ht="17.25" customHeight="1" thickBot="1" x14ac:dyDescent="0.25">
      <c r="B18" s="27"/>
      <c r="C18" s="163" t="s">
        <v>15</v>
      </c>
      <c r="D18" s="164"/>
      <c r="E18" s="165"/>
      <c r="F18" s="99"/>
      <c r="G18" s="166"/>
      <c r="H18" s="99"/>
      <c r="I18" s="167">
        <f>SUM(I14:I17)</f>
        <v>69.900000000000006</v>
      </c>
    </row>
    <row r="19" spans="2:9" ht="17.25" customHeight="1" x14ac:dyDescent="0.2">
      <c r="B19" s="2">
        <v>3</v>
      </c>
      <c r="C19" s="168" t="s">
        <v>16</v>
      </c>
      <c r="D19" s="122"/>
      <c r="E19" s="169"/>
      <c r="F19" s="105"/>
      <c r="G19" s="171"/>
      <c r="H19" s="107"/>
      <c r="I19" s="172"/>
    </row>
    <row r="20" spans="2:9" ht="17.25" customHeight="1" x14ac:dyDescent="0.2">
      <c r="B20" s="8"/>
      <c r="C20" s="109" t="s">
        <v>17</v>
      </c>
      <c r="D20" s="110" t="s">
        <v>2</v>
      </c>
      <c r="E20" s="111">
        <v>48</v>
      </c>
      <c r="F20" s="105"/>
      <c r="G20" s="78"/>
      <c r="H20" s="371">
        <f>km!C15</f>
        <v>0.32</v>
      </c>
      <c r="I20" s="113">
        <f>ROUND(SUM(E20*H20),2)</f>
        <v>15.36</v>
      </c>
    </row>
    <row r="21" spans="2:9" ht="17.25" customHeight="1" thickBot="1" x14ac:dyDescent="0.25">
      <c r="B21" s="7"/>
      <c r="C21" s="96" t="s">
        <v>18</v>
      </c>
      <c r="D21" s="114"/>
      <c r="E21" s="115"/>
      <c r="F21" s="116"/>
      <c r="G21" s="117"/>
      <c r="H21" s="118"/>
      <c r="I21" s="119">
        <f>SUM(I20:I20)</f>
        <v>15.36</v>
      </c>
    </row>
    <row r="22" spans="2:9" ht="17.25" customHeight="1" x14ac:dyDescent="0.2">
      <c r="B22" s="9"/>
      <c r="C22" s="120" t="s">
        <v>167</v>
      </c>
      <c r="D22" s="121"/>
      <c r="E22" s="122"/>
      <c r="F22" s="75"/>
      <c r="G22" s="123"/>
      <c r="H22" s="124"/>
      <c r="I22" s="125">
        <f>I12+I18+I21</f>
        <v>102.63000000000001</v>
      </c>
    </row>
    <row r="23" spans="2:9" ht="17.25" customHeight="1" x14ac:dyDescent="0.2">
      <c r="B23" s="10"/>
      <c r="C23" s="126" t="s">
        <v>19</v>
      </c>
      <c r="D23" s="109"/>
      <c r="E23" s="127"/>
      <c r="F23" s="75"/>
      <c r="G23" s="128">
        <v>0.03</v>
      </c>
      <c r="H23" s="123"/>
      <c r="I23" s="129">
        <f>ROUND(I18*G23,2)</f>
        <v>2.1</v>
      </c>
    </row>
    <row r="24" spans="2:9" ht="17.25" customHeight="1" x14ac:dyDescent="0.2">
      <c r="B24" s="10"/>
      <c r="C24" s="126" t="s">
        <v>20</v>
      </c>
      <c r="D24" s="109"/>
      <c r="E24" s="127"/>
      <c r="F24" s="128">
        <v>0.03</v>
      </c>
      <c r="G24" s="123"/>
      <c r="H24" s="130"/>
      <c r="I24" s="129">
        <f>ROUND(I$12*F24,2)</f>
        <v>0.52</v>
      </c>
    </row>
    <row r="25" spans="2:9" ht="17.25" customHeight="1" x14ac:dyDescent="0.2">
      <c r="B25" s="10"/>
      <c r="C25" s="126" t="s">
        <v>21</v>
      </c>
      <c r="D25" s="109"/>
      <c r="E25" s="127"/>
      <c r="F25" s="131">
        <v>0.17</v>
      </c>
      <c r="G25" s="123"/>
      <c r="H25" s="123"/>
      <c r="I25" s="129">
        <f>ROUND(I$12*F25,2)</f>
        <v>2.95</v>
      </c>
    </row>
    <row r="26" spans="2:9" ht="17.25" customHeight="1" x14ac:dyDescent="0.25">
      <c r="B26" s="10"/>
      <c r="C26" s="132" t="s">
        <v>165</v>
      </c>
      <c r="D26" s="109"/>
      <c r="E26" s="133"/>
      <c r="F26" s="110"/>
      <c r="G26" s="134"/>
      <c r="H26" s="134"/>
      <c r="I26" s="135">
        <f>ROUND((I12+I25)*1.77%,2)</f>
        <v>0.36</v>
      </c>
    </row>
    <row r="27" spans="2:9" ht="17.25" customHeight="1" x14ac:dyDescent="0.25">
      <c r="B27" s="10"/>
      <c r="C27" s="136" t="s">
        <v>22</v>
      </c>
      <c r="D27" s="109"/>
      <c r="E27" s="133"/>
      <c r="F27" s="137">
        <v>0.4</v>
      </c>
      <c r="G27" s="134"/>
      <c r="H27" s="134"/>
      <c r="I27" s="129">
        <f>ROUND(I$12*F27,2)</f>
        <v>6.95</v>
      </c>
    </row>
    <row r="28" spans="2:9" ht="27.75" thickBot="1" x14ac:dyDescent="0.3">
      <c r="B28" s="27"/>
      <c r="C28" s="398" t="s">
        <v>42</v>
      </c>
      <c r="D28" s="90" t="s">
        <v>172</v>
      </c>
      <c r="E28" s="90">
        <v>1</v>
      </c>
      <c r="F28" s="399"/>
      <c r="G28" s="196"/>
      <c r="H28" s="196">
        <v>10.11</v>
      </c>
      <c r="I28" s="144">
        <f>H28*E28</f>
        <v>10.11</v>
      </c>
    </row>
    <row r="29" spans="2:9" ht="17.25" customHeight="1" x14ac:dyDescent="0.2">
      <c r="B29" s="11"/>
      <c r="C29" s="145" t="s">
        <v>23</v>
      </c>
      <c r="D29" s="146"/>
      <c r="E29" s="122"/>
      <c r="F29" s="69"/>
      <c r="G29" s="147"/>
      <c r="H29" s="147"/>
      <c r="I29" s="125">
        <f>SUM(I22:I28)</f>
        <v>125.62</v>
      </c>
    </row>
    <row r="30" spans="2:9" x14ac:dyDescent="0.2">
      <c r="E30" s="1" t="s">
        <v>204</v>
      </c>
    </row>
  </sheetData>
  <mergeCells count="8">
    <mergeCell ref="H8:H9"/>
    <mergeCell ref="I8:I9"/>
    <mergeCell ref="B8:B9"/>
    <mergeCell ref="C8:C9"/>
    <mergeCell ref="D8:D9"/>
    <mergeCell ref="E8:E9"/>
    <mergeCell ref="F8:F9"/>
    <mergeCell ref="G8:G9"/>
  </mergeCells>
  <pageMargins left="0.15748031496062992" right="0.15748031496062992" top="0.19685039370078741" bottom="0.19685039370078741" header="0.51181102362204722" footer="0.51181102362204722"/>
  <pageSetup paperSize="9" scale="95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I31"/>
  <sheetViews>
    <sheetView workbookViewId="0">
      <selection activeCell="C17" sqref="C17:I17"/>
    </sheetView>
  </sheetViews>
  <sheetFormatPr defaultColWidth="8.85546875" defaultRowHeight="12.75" x14ac:dyDescent="0.2"/>
  <cols>
    <col min="1" max="1" width="8.85546875" style="1"/>
    <col min="2" max="2" width="8.140625" style="1" customWidth="1"/>
    <col min="3" max="3" width="35" style="1" customWidth="1"/>
    <col min="4" max="16384" width="8.85546875" style="1"/>
  </cols>
  <sheetData>
    <row r="5" spans="2:9" x14ac:dyDescent="0.2">
      <c r="B5" s="343"/>
      <c r="C5" s="343" t="s">
        <v>230</v>
      </c>
      <c r="D5" s="343"/>
      <c r="E5" s="343"/>
      <c r="F5" s="343"/>
      <c r="G5" s="343"/>
    </row>
    <row r="6" spans="2:9" x14ac:dyDescent="0.2">
      <c r="B6" s="343"/>
      <c r="C6" s="343"/>
      <c r="D6" s="343"/>
      <c r="E6" s="343"/>
      <c r="F6" s="343"/>
      <c r="G6" s="343"/>
    </row>
    <row r="7" spans="2:9" ht="13.5" thickBot="1" x14ac:dyDescent="0.25"/>
    <row r="8" spans="2:9" x14ac:dyDescent="0.2">
      <c r="B8" s="657" t="s">
        <v>3</v>
      </c>
      <c r="C8" s="659" t="s">
        <v>4</v>
      </c>
      <c r="D8" s="661" t="s">
        <v>214</v>
      </c>
      <c r="E8" s="659" t="s">
        <v>0</v>
      </c>
      <c r="F8" s="663" t="s">
        <v>6</v>
      </c>
      <c r="G8" s="653" t="s">
        <v>7</v>
      </c>
      <c r="H8" s="653" t="s">
        <v>8</v>
      </c>
      <c r="I8" s="655" t="s">
        <v>9</v>
      </c>
    </row>
    <row r="9" spans="2:9" ht="13.5" thickBot="1" x14ac:dyDescent="0.25">
      <c r="B9" s="658"/>
      <c r="C9" s="660"/>
      <c r="D9" s="662"/>
      <c r="E9" s="660"/>
      <c r="F9" s="664"/>
      <c r="G9" s="654"/>
      <c r="H9" s="654"/>
      <c r="I9" s="656"/>
    </row>
    <row r="10" spans="2:9" ht="17.25" customHeight="1" x14ac:dyDescent="0.2">
      <c r="B10" s="2">
        <v>1</v>
      </c>
      <c r="C10" s="68" t="s">
        <v>10</v>
      </c>
      <c r="D10" s="69"/>
      <c r="E10" s="69"/>
      <c r="F10" s="70"/>
      <c r="G10" s="71"/>
      <c r="H10" s="72"/>
      <c r="I10" s="73"/>
    </row>
    <row r="11" spans="2:9" ht="17.25" customHeight="1" x14ac:dyDescent="0.2">
      <c r="B11" s="3"/>
      <c r="C11" s="74" t="s">
        <v>11</v>
      </c>
      <c r="D11" s="75" t="s">
        <v>12</v>
      </c>
      <c r="E11" s="75">
        <v>1.5</v>
      </c>
      <c r="F11" s="76">
        <v>5.79</v>
      </c>
      <c r="G11" s="77"/>
      <c r="H11" s="78"/>
      <c r="I11" s="79">
        <f>ROUND(SUM(E11*F11),2)</f>
        <v>8.69</v>
      </c>
    </row>
    <row r="12" spans="2:9" ht="17.25" customHeight="1" thickBot="1" x14ac:dyDescent="0.25">
      <c r="B12" s="5"/>
      <c r="C12" s="96" t="s">
        <v>13</v>
      </c>
      <c r="D12" s="148"/>
      <c r="E12" s="149"/>
      <c r="F12" s="150"/>
      <c r="G12" s="151"/>
      <c r="H12" s="85"/>
      <c r="I12" s="152">
        <f>SUM(I11:I11)</f>
        <v>8.69</v>
      </c>
    </row>
    <row r="13" spans="2:9" ht="17.25" customHeight="1" x14ac:dyDescent="0.2">
      <c r="B13" s="6">
        <v>2</v>
      </c>
      <c r="C13" s="153" t="s">
        <v>7</v>
      </c>
      <c r="D13" s="154"/>
      <c r="E13" s="155"/>
      <c r="F13" s="87"/>
      <c r="G13" s="156"/>
      <c r="H13" s="87"/>
      <c r="I13" s="157"/>
    </row>
    <row r="14" spans="2:9" ht="17.25" customHeight="1" x14ac:dyDescent="0.2">
      <c r="B14" s="4"/>
      <c r="C14" s="190" t="s">
        <v>216</v>
      </c>
      <c r="D14" s="110" t="s">
        <v>14</v>
      </c>
      <c r="E14" s="159">
        <v>1</v>
      </c>
      <c r="F14" s="212"/>
      <c r="G14" s="161">
        <v>12.96</v>
      </c>
      <c r="H14" s="212"/>
      <c r="I14" s="162">
        <f>G14*E14</f>
        <v>12.96</v>
      </c>
    </row>
    <row r="15" spans="2:9" ht="17.25" customHeight="1" x14ac:dyDescent="0.2">
      <c r="B15" s="4"/>
      <c r="C15" s="190" t="s">
        <v>217</v>
      </c>
      <c r="D15" s="110" t="s">
        <v>14</v>
      </c>
      <c r="E15" s="159">
        <v>2</v>
      </c>
      <c r="F15" s="212"/>
      <c r="G15" s="161">
        <v>2.75</v>
      </c>
      <c r="H15" s="212"/>
      <c r="I15" s="162">
        <f>G15*E15</f>
        <v>5.5</v>
      </c>
    </row>
    <row r="16" spans="2:9" ht="17.25" customHeight="1" x14ac:dyDescent="0.2">
      <c r="B16" s="4"/>
      <c r="C16" s="190" t="s">
        <v>218</v>
      </c>
      <c r="D16" s="110" t="s">
        <v>14</v>
      </c>
      <c r="E16" s="159">
        <v>8</v>
      </c>
      <c r="F16" s="212"/>
      <c r="G16" s="161">
        <v>0.3</v>
      </c>
      <c r="H16" s="212"/>
      <c r="I16" s="162">
        <f>G16*E16</f>
        <v>2.4</v>
      </c>
    </row>
    <row r="17" spans="2:9" ht="25.5" x14ac:dyDescent="0.2">
      <c r="B17" s="4"/>
      <c r="C17" s="341" t="s">
        <v>420</v>
      </c>
      <c r="D17" s="110" t="s">
        <v>14</v>
      </c>
      <c r="E17" s="159">
        <v>1</v>
      </c>
      <c r="F17" s="212"/>
      <c r="G17" s="161">
        <v>45</v>
      </c>
      <c r="H17" s="212"/>
      <c r="I17" s="162">
        <f>G17*E17</f>
        <v>45</v>
      </c>
    </row>
    <row r="18" spans="2:9" ht="25.5" x14ac:dyDescent="0.2">
      <c r="B18" s="4"/>
      <c r="C18" s="341" t="s">
        <v>228</v>
      </c>
      <c r="D18" s="110" t="s">
        <v>14</v>
      </c>
      <c r="E18" s="159">
        <v>1</v>
      </c>
      <c r="F18" s="212"/>
      <c r="G18" s="161">
        <v>22</v>
      </c>
      <c r="H18" s="212"/>
      <c r="I18" s="162">
        <f>G18*E18</f>
        <v>22</v>
      </c>
    </row>
    <row r="19" spans="2:9" ht="17.25" customHeight="1" thickBot="1" x14ac:dyDescent="0.25">
      <c r="B19" s="27"/>
      <c r="C19" s="163" t="s">
        <v>15</v>
      </c>
      <c r="D19" s="164"/>
      <c r="E19" s="165"/>
      <c r="F19" s="99"/>
      <c r="G19" s="166"/>
      <c r="H19" s="99"/>
      <c r="I19" s="167">
        <f>SUM(I14:I18)</f>
        <v>87.86</v>
      </c>
    </row>
    <row r="20" spans="2:9" ht="17.25" customHeight="1" x14ac:dyDescent="0.2">
      <c r="B20" s="2">
        <v>3</v>
      </c>
      <c r="C20" s="168" t="s">
        <v>16</v>
      </c>
      <c r="D20" s="122"/>
      <c r="E20" s="169"/>
      <c r="F20" s="170"/>
      <c r="G20" s="171"/>
      <c r="H20" s="107"/>
      <c r="I20" s="172"/>
    </row>
    <row r="21" spans="2:9" ht="17.25" customHeight="1" x14ac:dyDescent="0.2">
      <c r="B21" s="8"/>
      <c r="C21" s="109" t="s">
        <v>17</v>
      </c>
      <c r="D21" s="110" t="s">
        <v>2</v>
      </c>
      <c r="E21" s="111">
        <v>48</v>
      </c>
      <c r="F21" s="105"/>
      <c r="G21" s="78"/>
      <c r="H21" s="112">
        <f>km!C15</f>
        <v>0.32</v>
      </c>
      <c r="I21" s="113">
        <f>ROUND(SUM(E21*H21),2)</f>
        <v>15.36</v>
      </c>
    </row>
    <row r="22" spans="2:9" ht="17.25" customHeight="1" thickBot="1" x14ac:dyDescent="0.25">
      <c r="B22" s="7"/>
      <c r="C22" s="96" t="s">
        <v>18</v>
      </c>
      <c r="D22" s="114"/>
      <c r="E22" s="115"/>
      <c r="F22" s="116"/>
      <c r="G22" s="117"/>
      <c r="H22" s="118"/>
      <c r="I22" s="119">
        <f>SUM(I21:I21)</f>
        <v>15.36</v>
      </c>
    </row>
    <row r="23" spans="2:9" ht="17.25" customHeight="1" x14ac:dyDescent="0.2">
      <c r="B23" s="9"/>
      <c r="C23" s="120" t="s">
        <v>166</v>
      </c>
      <c r="D23" s="121"/>
      <c r="E23" s="122"/>
      <c r="F23" s="75"/>
      <c r="G23" s="123"/>
      <c r="H23" s="124"/>
      <c r="I23" s="125">
        <f>I12+I19+I22</f>
        <v>111.91</v>
      </c>
    </row>
    <row r="24" spans="2:9" ht="17.25" customHeight="1" x14ac:dyDescent="0.2">
      <c r="B24" s="10"/>
      <c r="C24" s="126" t="s">
        <v>19</v>
      </c>
      <c r="D24" s="109"/>
      <c r="E24" s="127"/>
      <c r="F24" s="75"/>
      <c r="G24" s="128">
        <v>0.03</v>
      </c>
      <c r="H24" s="123"/>
      <c r="I24" s="129">
        <f>ROUND(I19*G24,2)</f>
        <v>2.64</v>
      </c>
    </row>
    <row r="25" spans="2:9" ht="17.25" customHeight="1" x14ac:dyDescent="0.2">
      <c r="B25" s="10"/>
      <c r="C25" s="126" t="s">
        <v>20</v>
      </c>
      <c r="D25" s="109"/>
      <c r="E25" s="127"/>
      <c r="F25" s="128">
        <v>0.03</v>
      </c>
      <c r="G25" s="123"/>
      <c r="H25" s="130"/>
      <c r="I25" s="129">
        <f>ROUND(I$12*F25,2)</f>
        <v>0.26</v>
      </c>
    </row>
    <row r="26" spans="2:9" ht="17.25" customHeight="1" x14ac:dyDescent="0.2">
      <c r="B26" s="10"/>
      <c r="C26" s="126" t="s">
        <v>21</v>
      </c>
      <c r="D26" s="109"/>
      <c r="E26" s="127"/>
      <c r="F26" s="131">
        <v>0.17</v>
      </c>
      <c r="G26" s="123"/>
      <c r="H26" s="123"/>
      <c r="I26" s="129">
        <f>ROUND(I$12*F26,2)</f>
        <v>1.48</v>
      </c>
    </row>
    <row r="27" spans="2:9" ht="17.25" customHeight="1" x14ac:dyDescent="0.25">
      <c r="B27" s="10"/>
      <c r="C27" s="132" t="s">
        <v>165</v>
      </c>
      <c r="D27" s="109"/>
      <c r="E27" s="133"/>
      <c r="F27" s="110"/>
      <c r="G27" s="134"/>
      <c r="H27" s="134"/>
      <c r="I27" s="135">
        <f>ROUND((I12+I26)*1.77%,2)</f>
        <v>0.18</v>
      </c>
    </row>
    <row r="28" spans="2:9" ht="17.25" customHeight="1" x14ac:dyDescent="0.25">
      <c r="B28" s="10"/>
      <c r="C28" s="136" t="s">
        <v>22</v>
      </c>
      <c r="D28" s="109"/>
      <c r="E28" s="133"/>
      <c r="F28" s="137">
        <v>0.4</v>
      </c>
      <c r="G28" s="134"/>
      <c r="H28" s="134"/>
      <c r="I28" s="129">
        <f>ROUND(I$12*F28,2)</f>
        <v>3.48</v>
      </c>
    </row>
    <row r="29" spans="2:9" ht="27.75" thickBot="1" x14ac:dyDescent="0.3">
      <c r="B29" s="27"/>
      <c r="C29" s="398" t="s">
        <v>42</v>
      </c>
      <c r="D29" s="90" t="s">
        <v>172</v>
      </c>
      <c r="E29" s="90">
        <v>1</v>
      </c>
      <c r="F29" s="399"/>
      <c r="G29" s="196"/>
      <c r="H29" s="196">
        <v>10.11</v>
      </c>
      <c r="I29" s="144">
        <f>H29*E29</f>
        <v>10.11</v>
      </c>
    </row>
    <row r="30" spans="2:9" ht="17.25" customHeight="1" x14ac:dyDescent="0.2">
      <c r="B30" s="11"/>
      <c r="C30" s="145" t="s">
        <v>23</v>
      </c>
      <c r="D30" s="146"/>
      <c r="E30" s="122"/>
      <c r="F30" s="69"/>
      <c r="G30" s="147"/>
      <c r="H30" s="147"/>
      <c r="I30" s="125">
        <f>SUM(I23:I29)</f>
        <v>130.06</v>
      </c>
    </row>
    <row r="31" spans="2:9" x14ac:dyDescent="0.2">
      <c r="E31" s="1" t="s">
        <v>204</v>
      </c>
    </row>
  </sheetData>
  <mergeCells count="8">
    <mergeCell ref="H8:H9"/>
    <mergeCell ref="I8:I9"/>
    <mergeCell ref="B8:B9"/>
    <mergeCell ref="C8:C9"/>
    <mergeCell ref="D8:D9"/>
    <mergeCell ref="E8:E9"/>
    <mergeCell ref="F8:F9"/>
    <mergeCell ref="G8:G9"/>
  </mergeCells>
  <pageMargins left="0.15748031496062992" right="0.15748031496062992" top="0.19685039370078741" bottom="0.19685039370078741" header="0.51181102362204722" footer="0.51181102362204722"/>
  <pageSetup paperSize="9" scale="95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I30"/>
  <sheetViews>
    <sheetView workbookViewId="0">
      <selection activeCell="F25" sqref="F25"/>
    </sheetView>
  </sheetViews>
  <sheetFormatPr defaultColWidth="8.85546875" defaultRowHeight="12.75" x14ac:dyDescent="0.2"/>
  <cols>
    <col min="1" max="1" width="8.85546875" style="1"/>
    <col min="2" max="2" width="7.5703125" style="1" customWidth="1"/>
    <col min="3" max="3" width="35.42578125" style="1" customWidth="1"/>
    <col min="4" max="16384" width="8.85546875" style="1"/>
  </cols>
  <sheetData>
    <row r="5" spans="2:9" x14ac:dyDescent="0.2">
      <c r="B5" s="343"/>
      <c r="C5" s="343" t="s">
        <v>231</v>
      </c>
      <c r="D5" s="343"/>
      <c r="E5" s="343"/>
      <c r="F5" s="343"/>
      <c r="G5" s="343"/>
    </row>
    <row r="6" spans="2:9" x14ac:dyDescent="0.2">
      <c r="B6" s="343"/>
      <c r="C6" s="343"/>
      <c r="D6" s="343"/>
      <c r="E6" s="343"/>
      <c r="F6" s="343"/>
      <c r="G6" s="343"/>
    </row>
    <row r="7" spans="2:9" ht="13.5" thickBot="1" x14ac:dyDescent="0.25"/>
    <row r="8" spans="2:9" x14ac:dyDescent="0.2">
      <c r="B8" s="657" t="s">
        <v>3</v>
      </c>
      <c r="C8" s="659" t="s">
        <v>4</v>
      </c>
      <c r="D8" s="661" t="s">
        <v>178</v>
      </c>
      <c r="E8" s="659" t="s">
        <v>0</v>
      </c>
      <c r="F8" s="663" t="s">
        <v>6</v>
      </c>
      <c r="G8" s="653" t="s">
        <v>7</v>
      </c>
      <c r="H8" s="653" t="s">
        <v>8</v>
      </c>
      <c r="I8" s="655" t="s">
        <v>9</v>
      </c>
    </row>
    <row r="9" spans="2:9" ht="13.5" thickBot="1" x14ac:dyDescent="0.25">
      <c r="B9" s="658"/>
      <c r="C9" s="660"/>
      <c r="D9" s="662"/>
      <c r="E9" s="660"/>
      <c r="F9" s="664"/>
      <c r="G9" s="654"/>
      <c r="H9" s="654"/>
      <c r="I9" s="656"/>
    </row>
    <row r="10" spans="2:9" ht="17.25" customHeight="1" x14ac:dyDescent="0.2">
      <c r="B10" s="2">
        <v>1</v>
      </c>
      <c r="C10" s="68" t="s">
        <v>10</v>
      </c>
      <c r="D10" s="69"/>
      <c r="E10" s="69"/>
      <c r="F10" s="70"/>
      <c r="G10" s="71"/>
      <c r="H10" s="72"/>
      <c r="I10" s="73"/>
    </row>
    <row r="11" spans="2:9" ht="17.25" customHeight="1" x14ac:dyDescent="0.2">
      <c r="B11" s="3"/>
      <c r="C11" s="74" t="s">
        <v>11</v>
      </c>
      <c r="D11" s="75" t="s">
        <v>12</v>
      </c>
      <c r="E11" s="75">
        <v>1.5</v>
      </c>
      <c r="F11" s="76">
        <v>5.79</v>
      </c>
      <c r="G11" s="77"/>
      <c r="H11" s="78"/>
      <c r="I11" s="79">
        <f>ROUND(SUM(E11*F11),2)</f>
        <v>8.69</v>
      </c>
    </row>
    <row r="12" spans="2:9" ht="17.25" customHeight="1" thickBot="1" x14ac:dyDescent="0.25">
      <c r="B12" s="5"/>
      <c r="C12" s="96" t="s">
        <v>13</v>
      </c>
      <c r="D12" s="148"/>
      <c r="E12" s="149"/>
      <c r="F12" s="150"/>
      <c r="G12" s="151"/>
      <c r="H12" s="85"/>
      <c r="I12" s="152">
        <f>SUM(I11:I11)</f>
        <v>8.69</v>
      </c>
    </row>
    <row r="13" spans="2:9" ht="17.25" customHeight="1" x14ac:dyDescent="0.2">
      <c r="B13" s="6">
        <v>2</v>
      </c>
      <c r="C13" s="153" t="s">
        <v>7</v>
      </c>
      <c r="D13" s="154"/>
      <c r="E13" s="155"/>
      <c r="F13" s="87"/>
      <c r="G13" s="156"/>
      <c r="H13" s="87"/>
      <c r="I13" s="157"/>
    </row>
    <row r="14" spans="2:9" ht="17.25" customHeight="1" x14ac:dyDescent="0.2">
      <c r="B14" s="4"/>
      <c r="C14" s="190" t="s">
        <v>217</v>
      </c>
      <c r="D14" s="110" t="s">
        <v>14</v>
      </c>
      <c r="E14" s="159">
        <v>2</v>
      </c>
      <c r="F14" s="212"/>
      <c r="G14" s="161">
        <v>2.75</v>
      </c>
      <c r="H14" s="212"/>
      <c r="I14" s="162">
        <f>G14*E14</f>
        <v>5.5</v>
      </c>
    </row>
    <row r="15" spans="2:9" ht="17.25" customHeight="1" x14ac:dyDescent="0.2">
      <c r="B15" s="4"/>
      <c r="C15" s="190" t="s">
        <v>218</v>
      </c>
      <c r="D15" s="110" t="s">
        <v>14</v>
      </c>
      <c r="E15" s="159">
        <v>8</v>
      </c>
      <c r="F15" s="212"/>
      <c r="G15" s="161">
        <v>0.3</v>
      </c>
      <c r="H15" s="212"/>
      <c r="I15" s="162">
        <f>G15*E15</f>
        <v>2.4</v>
      </c>
    </row>
    <row r="16" spans="2:9" ht="25.5" x14ac:dyDescent="0.2">
      <c r="B16" s="4"/>
      <c r="C16" s="341" t="s">
        <v>420</v>
      </c>
      <c r="D16" s="110" t="s">
        <v>14</v>
      </c>
      <c r="E16" s="159">
        <v>1</v>
      </c>
      <c r="F16" s="212"/>
      <c r="G16" s="161">
        <v>45</v>
      </c>
      <c r="H16" s="212"/>
      <c r="I16" s="162">
        <f>G16*E16</f>
        <v>45</v>
      </c>
    </row>
    <row r="17" spans="2:9" ht="25.5" x14ac:dyDescent="0.2">
      <c r="B17" s="4"/>
      <c r="C17" s="194" t="s">
        <v>232</v>
      </c>
      <c r="D17" s="110" t="s">
        <v>14</v>
      </c>
      <c r="E17" s="159">
        <v>1</v>
      </c>
      <c r="F17" s="212"/>
      <c r="G17" s="161">
        <v>22</v>
      </c>
      <c r="H17" s="212"/>
      <c r="I17" s="162">
        <f>G17*E17</f>
        <v>22</v>
      </c>
    </row>
    <row r="18" spans="2:9" ht="17.25" customHeight="1" thickBot="1" x14ac:dyDescent="0.25">
      <c r="B18" s="27"/>
      <c r="C18" s="163" t="s">
        <v>15</v>
      </c>
      <c r="D18" s="164"/>
      <c r="E18" s="165"/>
      <c r="F18" s="99"/>
      <c r="G18" s="166"/>
      <c r="H18" s="99"/>
      <c r="I18" s="167">
        <f>SUM(I14:I17)</f>
        <v>74.900000000000006</v>
      </c>
    </row>
    <row r="19" spans="2:9" ht="17.25" customHeight="1" x14ac:dyDescent="0.2">
      <c r="B19" s="2">
        <v>3</v>
      </c>
      <c r="C19" s="168" t="s">
        <v>16</v>
      </c>
      <c r="D19" s="122"/>
      <c r="E19" s="169"/>
      <c r="F19" s="170"/>
      <c r="G19" s="171"/>
      <c r="H19" s="107"/>
      <c r="I19" s="172"/>
    </row>
    <row r="20" spans="2:9" ht="17.25" customHeight="1" x14ac:dyDescent="0.2">
      <c r="B20" s="8"/>
      <c r="C20" s="109" t="s">
        <v>17</v>
      </c>
      <c r="D20" s="110" t="s">
        <v>2</v>
      </c>
      <c r="E20" s="111">
        <v>48</v>
      </c>
      <c r="F20" s="105"/>
      <c r="G20" s="78"/>
      <c r="H20" s="112">
        <f>km!C15</f>
        <v>0.32</v>
      </c>
      <c r="I20" s="113">
        <f>ROUND(SUM(E20*H20),2)</f>
        <v>15.36</v>
      </c>
    </row>
    <row r="21" spans="2:9" ht="17.25" customHeight="1" thickBot="1" x14ac:dyDescent="0.25">
      <c r="B21" s="7"/>
      <c r="C21" s="96" t="s">
        <v>18</v>
      </c>
      <c r="D21" s="114"/>
      <c r="E21" s="115"/>
      <c r="F21" s="116"/>
      <c r="G21" s="117"/>
      <c r="H21" s="118"/>
      <c r="I21" s="119">
        <f>SUM(I20:I20)</f>
        <v>15.36</v>
      </c>
    </row>
    <row r="22" spans="2:9" ht="17.25" customHeight="1" x14ac:dyDescent="0.2">
      <c r="B22" s="9"/>
      <c r="C22" s="120" t="s">
        <v>166</v>
      </c>
      <c r="D22" s="121"/>
      <c r="E22" s="122"/>
      <c r="F22" s="75"/>
      <c r="G22" s="123"/>
      <c r="H22" s="124"/>
      <c r="I22" s="125">
        <f>I12+I18+I21</f>
        <v>98.95</v>
      </c>
    </row>
    <row r="23" spans="2:9" ht="17.25" customHeight="1" x14ac:dyDescent="0.2">
      <c r="B23" s="10"/>
      <c r="C23" s="126" t="s">
        <v>19</v>
      </c>
      <c r="D23" s="109"/>
      <c r="E23" s="127"/>
      <c r="F23" s="75"/>
      <c r="G23" s="128">
        <v>0.03</v>
      </c>
      <c r="H23" s="123"/>
      <c r="I23" s="129">
        <f>ROUND(I18*G23,2)</f>
        <v>2.25</v>
      </c>
    </row>
    <row r="24" spans="2:9" ht="17.25" customHeight="1" x14ac:dyDescent="0.2">
      <c r="B24" s="10"/>
      <c r="C24" s="126" t="s">
        <v>20</v>
      </c>
      <c r="D24" s="109"/>
      <c r="E24" s="127"/>
      <c r="F24" s="128">
        <v>0.03</v>
      </c>
      <c r="G24" s="123"/>
      <c r="H24" s="130"/>
      <c r="I24" s="129">
        <f>ROUND(I$12*F24,2)</f>
        <v>0.26</v>
      </c>
    </row>
    <row r="25" spans="2:9" ht="17.25" customHeight="1" x14ac:dyDescent="0.2">
      <c r="B25" s="10"/>
      <c r="C25" s="126" t="s">
        <v>21</v>
      </c>
      <c r="D25" s="109"/>
      <c r="E25" s="127"/>
      <c r="F25" s="131">
        <v>0.17</v>
      </c>
      <c r="G25" s="123"/>
      <c r="H25" s="123"/>
      <c r="I25" s="129">
        <f>ROUND(I$12*F25,2)</f>
        <v>1.48</v>
      </c>
    </row>
    <row r="26" spans="2:9" ht="17.25" customHeight="1" x14ac:dyDescent="0.25">
      <c r="B26" s="10"/>
      <c r="C26" s="132" t="s">
        <v>165</v>
      </c>
      <c r="D26" s="109"/>
      <c r="E26" s="133"/>
      <c r="F26" s="110"/>
      <c r="G26" s="134"/>
      <c r="H26" s="134"/>
      <c r="I26" s="135">
        <f>ROUND((I12+I25)*1.77%,2)</f>
        <v>0.18</v>
      </c>
    </row>
    <row r="27" spans="2:9" ht="17.25" customHeight="1" x14ac:dyDescent="0.25">
      <c r="B27" s="10"/>
      <c r="C27" s="136" t="s">
        <v>22</v>
      </c>
      <c r="D27" s="109"/>
      <c r="E27" s="133"/>
      <c r="F27" s="137">
        <v>0.4</v>
      </c>
      <c r="G27" s="134"/>
      <c r="H27" s="134"/>
      <c r="I27" s="129">
        <f>ROUND(I$12*F27,2)</f>
        <v>3.48</v>
      </c>
    </row>
    <row r="28" spans="2:9" ht="27.75" thickBot="1" x14ac:dyDescent="0.3">
      <c r="B28" s="27"/>
      <c r="C28" s="398" t="s">
        <v>42</v>
      </c>
      <c r="D28" s="90" t="s">
        <v>172</v>
      </c>
      <c r="E28" s="90">
        <v>1</v>
      </c>
      <c r="F28" s="399"/>
      <c r="G28" s="196"/>
      <c r="H28" s="196">
        <v>10.11</v>
      </c>
      <c r="I28" s="144">
        <f>H28*E28</f>
        <v>10.11</v>
      </c>
    </row>
    <row r="29" spans="2:9" ht="17.25" customHeight="1" x14ac:dyDescent="0.2">
      <c r="B29" s="11"/>
      <c r="C29" s="145" t="s">
        <v>23</v>
      </c>
      <c r="D29" s="146"/>
      <c r="E29" s="122"/>
      <c r="F29" s="69"/>
      <c r="G29" s="147"/>
      <c r="H29" s="147"/>
      <c r="I29" s="125">
        <f>SUM(I22:I28)</f>
        <v>116.71000000000002</v>
      </c>
    </row>
    <row r="30" spans="2:9" x14ac:dyDescent="0.2">
      <c r="E30" s="1" t="s">
        <v>204</v>
      </c>
    </row>
  </sheetData>
  <mergeCells count="8">
    <mergeCell ref="H8:H9"/>
    <mergeCell ref="I8:I9"/>
    <mergeCell ref="B8:B9"/>
    <mergeCell ref="C8:C9"/>
    <mergeCell ref="D8:D9"/>
    <mergeCell ref="E8:E9"/>
    <mergeCell ref="F8:F9"/>
    <mergeCell ref="G8:G9"/>
  </mergeCells>
  <pageMargins left="0.15748031496062992" right="0.15748031496062992" top="0.19685039370078741" bottom="0.19685039370078741" header="0.51181102362204722" footer="0.51181102362204722"/>
  <pageSetup paperSize="9" scale="95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5:I31"/>
  <sheetViews>
    <sheetView workbookViewId="0">
      <selection activeCell="D20" sqref="D20"/>
    </sheetView>
  </sheetViews>
  <sheetFormatPr defaultColWidth="8.85546875" defaultRowHeight="12.75" x14ac:dyDescent="0.2"/>
  <cols>
    <col min="1" max="1" width="8.85546875" style="1"/>
    <col min="2" max="2" width="7.7109375" style="1" customWidth="1"/>
    <col min="3" max="3" width="34.85546875" style="1" customWidth="1"/>
    <col min="4" max="16384" width="8.85546875" style="1"/>
  </cols>
  <sheetData>
    <row r="5" spans="2:9" x14ac:dyDescent="0.2">
      <c r="B5" s="343"/>
      <c r="C5" s="343" t="s">
        <v>233</v>
      </c>
      <c r="D5" s="343"/>
      <c r="E5" s="343"/>
      <c r="F5" s="343"/>
      <c r="G5" s="343"/>
    </row>
    <row r="6" spans="2:9" x14ac:dyDescent="0.2">
      <c r="B6" s="343"/>
      <c r="C6" s="343"/>
      <c r="D6" s="343"/>
      <c r="E6" s="343"/>
      <c r="F6" s="343"/>
      <c r="G6" s="343"/>
    </row>
    <row r="7" spans="2:9" ht="13.5" thickBot="1" x14ac:dyDescent="0.25"/>
    <row r="8" spans="2:9" x14ac:dyDescent="0.2">
      <c r="B8" s="657" t="s">
        <v>3</v>
      </c>
      <c r="C8" s="659" t="s">
        <v>4</v>
      </c>
      <c r="D8" s="661" t="s">
        <v>178</v>
      </c>
      <c r="E8" s="659" t="s">
        <v>0</v>
      </c>
      <c r="F8" s="663" t="s">
        <v>6</v>
      </c>
      <c r="G8" s="653" t="s">
        <v>7</v>
      </c>
      <c r="H8" s="653" t="s">
        <v>8</v>
      </c>
      <c r="I8" s="655" t="s">
        <v>9</v>
      </c>
    </row>
    <row r="9" spans="2:9" ht="13.5" thickBot="1" x14ac:dyDescent="0.25">
      <c r="B9" s="658"/>
      <c r="C9" s="660"/>
      <c r="D9" s="662"/>
      <c r="E9" s="660"/>
      <c r="F9" s="664"/>
      <c r="G9" s="654"/>
      <c r="H9" s="654"/>
      <c r="I9" s="656"/>
    </row>
    <row r="10" spans="2:9" ht="17.25" customHeight="1" x14ac:dyDescent="0.2">
      <c r="B10" s="2">
        <v>1</v>
      </c>
      <c r="C10" s="68" t="s">
        <v>10</v>
      </c>
      <c r="D10" s="69"/>
      <c r="E10" s="69"/>
      <c r="F10" s="70"/>
      <c r="G10" s="71"/>
      <c r="H10" s="72"/>
      <c r="I10" s="73"/>
    </row>
    <row r="11" spans="2:9" ht="17.25" customHeight="1" x14ac:dyDescent="0.2">
      <c r="B11" s="3"/>
      <c r="C11" s="74" t="s">
        <v>11</v>
      </c>
      <c r="D11" s="75" t="s">
        <v>12</v>
      </c>
      <c r="E11" s="75">
        <v>1.5</v>
      </c>
      <c r="F11" s="76">
        <v>5.79</v>
      </c>
      <c r="G11" s="77"/>
      <c r="H11" s="78"/>
      <c r="I11" s="79">
        <f>ROUND(SUM(E11*F11),2)</f>
        <v>8.69</v>
      </c>
    </row>
    <row r="12" spans="2:9" ht="17.25" customHeight="1" thickBot="1" x14ac:dyDescent="0.25">
      <c r="B12" s="5"/>
      <c r="C12" s="96" t="s">
        <v>13</v>
      </c>
      <c r="D12" s="148"/>
      <c r="E12" s="149"/>
      <c r="F12" s="150"/>
      <c r="G12" s="151"/>
      <c r="H12" s="85"/>
      <c r="I12" s="152">
        <f>SUM(I11:I11)</f>
        <v>8.69</v>
      </c>
    </row>
    <row r="13" spans="2:9" ht="17.25" customHeight="1" x14ac:dyDescent="0.2">
      <c r="B13" s="6">
        <v>2</v>
      </c>
      <c r="C13" s="153" t="s">
        <v>7</v>
      </c>
      <c r="D13" s="154"/>
      <c r="E13" s="155"/>
      <c r="F13" s="87"/>
      <c r="G13" s="156"/>
      <c r="H13" s="87"/>
      <c r="I13" s="157"/>
    </row>
    <row r="14" spans="2:9" ht="17.25" customHeight="1" x14ac:dyDescent="0.2">
      <c r="B14" s="4"/>
      <c r="C14" s="190" t="s">
        <v>216</v>
      </c>
      <c r="D14" s="110" t="s">
        <v>14</v>
      </c>
      <c r="E14" s="159">
        <v>1</v>
      </c>
      <c r="F14" s="212"/>
      <c r="G14" s="161">
        <v>12.96</v>
      </c>
      <c r="H14" s="212"/>
      <c r="I14" s="162">
        <f>G14*E14</f>
        <v>12.96</v>
      </c>
    </row>
    <row r="15" spans="2:9" ht="17.25" customHeight="1" x14ac:dyDescent="0.2">
      <c r="B15" s="4"/>
      <c r="C15" s="190" t="s">
        <v>217</v>
      </c>
      <c r="D15" s="110" t="s">
        <v>14</v>
      </c>
      <c r="E15" s="159">
        <v>2</v>
      </c>
      <c r="F15" s="212"/>
      <c r="G15" s="161">
        <v>2.75</v>
      </c>
      <c r="H15" s="212"/>
      <c r="I15" s="162">
        <f>G15*E15</f>
        <v>5.5</v>
      </c>
    </row>
    <row r="16" spans="2:9" ht="17.25" customHeight="1" x14ac:dyDescent="0.2">
      <c r="B16" s="4"/>
      <c r="C16" s="190" t="s">
        <v>218</v>
      </c>
      <c r="D16" s="110" t="s">
        <v>14</v>
      </c>
      <c r="E16" s="159">
        <v>8</v>
      </c>
      <c r="F16" s="212"/>
      <c r="G16" s="161">
        <v>0.3</v>
      </c>
      <c r="H16" s="212"/>
      <c r="I16" s="162">
        <f>G16*E16</f>
        <v>2.4</v>
      </c>
    </row>
    <row r="17" spans="2:9" ht="25.5" x14ac:dyDescent="0.2">
      <c r="B17" s="4"/>
      <c r="C17" s="504" t="s">
        <v>409</v>
      </c>
      <c r="D17" s="281" t="s">
        <v>14</v>
      </c>
      <c r="E17" s="505">
        <v>1</v>
      </c>
      <c r="F17" s="506"/>
      <c r="G17" s="507">
        <v>92</v>
      </c>
      <c r="H17" s="506"/>
      <c r="I17" s="508">
        <f>G17*E17</f>
        <v>92</v>
      </c>
    </row>
    <row r="18" spans="2:9" ht="25.5" x14ac:dyDescent="0.2">
      <c r="B18" s="4"/>
      <c r="C18" s="341" t="s">
        <v>228</v>
      </c>
      <c r="D18" s="110" t="s">
        <v>14</v>
      </c>
      <c r="E18" s="159">
        <v>1</v>
      </c>
      <c r="F18" s="212"/>
      <c r="G18" s="161">
        <v>22</v>
      </c>
      <c r="H18" s="212"/>
      <c r="I18" s="162">
        <f>G18*E18</f>
        <v>22</v>
      </c>
    </row>
    <row r="19" spans="2:9" ht="17.25" customHeight="1" thickBot="1" x14ac:dyDescent="0.25">
      <c r="B19" s="27"/>
      <c r="C19" s="163" t="s">
        <v>15</v>
      </c>
      <c r="D19" s="164"/>
      <c r="E19" s="165"/>
      <c r="F19" s="99"/>
      <c r="G19" s="166"/>
      <c r="H19" s="99"/>
      <c r="I19" s="167">
        <f>SUM(I14:I18)</f>
        <v>134.86000000000001</v>
      </c>
    </row>
    <row r="20" spans="2:9" ht="17.25" customHeight="1" x14ac:dyDescent="0.2">
      <c r="B20" s="2">
        <v>3</v>
      </c>
      <c r="C20" s="168" t="s">
        <v>16</v>
      </c>
      <c r="D20" s="122"/>
      <c r="E20" s="169"/>
      <c r="F20" s="170"/>
      <c r="G20" s="171"/>
      <c r="H20" s="107"/>
      <c r="I20" s="172"/>
    </row>
    <row r="21" spans="2:9" ht="17.25" customHeight="1" x14ac:dyDescent="0.2">
      <c r="B21" s="8"/>
      <c r="C21" s="109" t="s">
        <v>17</v>
      </c>
      <c r="D21" s="110" t="s">
        <v>2</v>
      </c>
      <c r="E21" s="111">
        <v>48</v>
      </c>
      <c r="F21" s="105"/>
      <c r="G21" s="78"/>
      <c r="H21" s="112">
        <f>km!C15</f>
        <v>0.32</v>
      </c>
      <c r="I21" s="113">
        <f>ROUND(SUM(E21*H21),2)</f>
        <v>15.36</v>
      </c>
    </row>
    <row r="22" spans="2:9" ht="17.25" customHeight="1" thickBot="1" x14ac:dyDescent="0.25">
      <c r="B22" s="7"/>
      <c r="C22" s="96" t="s">
        <v>18</v>
      </c>
      <c r="D22" s="114"/>
      <c r="E22" s="115"/>
      <c r="F22" s="116"/>
      <c r="G22" s="117"/>
      <c r="H22" s="118"/>
      <c r="I22" s="119">
        <f>SUM(I21:I21)</f>
        <v>15.36</v>
      </c>
    </row>
    <row r="23" spans="2:9" ht="17.25" customHeight="1" x14ac:dyDescent="0.2">
      <c r="B23" s="9"/>
      <c r="C23" s="120" t="s">
        <v>166</v>
      </c>
      <c r="D23" s="121"/>
      <c r="E23" s="122"/>
      <c r="F23" s="75"/>
      <c r="G23" s="123"/>
      <c r="H23" s="124"/>
      <c r="I23" s="125">
        <f>I12+I19+I22</f>
        <v>158.91000000000003</v>
      </c>
    </row>
    <row r="24" spans="2:9" ht="17.25" customHeight="1" x14ac:dyDescent="0.2">
      <c r="B24" s="10"/>
      <c r="C24" s="126" t="s">
        <v>19</v>
      </c>
      <c r="D24" s="109"/>
      <c r="E24" s="127"/>
      <c r="F24" s="75"/>
      <c r="G24" s="128">
        <v>0.03</v>
      </c>
      <c r="H24" s="123"/>
      <c r="I24" s="129">
        <f>ROUND(I19*G24,2)</f>
        <v>4.05</v>
      </c>
    </row>
    <row r="25" spans="2:9" ht="17.25" customHeight="1" x14ac:dyDescent="0.2">
      <c r="B25" s="10"/>
      <c r="C25" s="126" t="s">
        <v>20</v>
      </c>
      <c r="D25" s="109"/>
      <c r="E25" s="127"/>
      <c r="F25" s="128">
        <v>0.03</v>
      </c>
      <c r="G25" s="123"/>
      <c r="H25" s="130"/>
      <c r="I25" s="129">
        <f>ROUND(I$12*F25,2)</f>
        <v>0.26</v>
      </c>
    </row>
    <row r="26" spans="2:9" ht="17.25" customHeight="1" x14ac:dyDescent="0.2">
      <c r="B26" s="10"/>
      <c r="C26" s="126" t="s">
        <v>21</v>
      </c>
      <c r="D26" s="109"/>
      <c r="E26" s="127"/>
      <c r="F26" s="131">
        <v>0.17</v>
      </c>
      <c r="G26" s="123"/>
      <c r="H26" s="123"/>
      <c r="I26" s="129">
        <f>ROUND(I$12*F26,2)</f>
        <v>1.48</v>
      </c>
    </row>
    <row r="27" spans="2:9" ht="17.25" customHeight="1" x14ac:dyDescent="0.25">
      <c r="B27" s="10"/>
      <c r="C27" s="132" t="s">
        <v>165</v>
      </c>
      <c r="D27" s="109"/>
      <c r="E27" s="133"/>
      <c r="F27" s="110"/>
      <c r="G27" s="134"/>
      <c r="H27" s="134"/>
      <c r="I27" s="135">
        <f>ROUND((I12+I26)*1.77%,2)</f>
        <v>0.18</v>
      </c>
    </row>
    <row r="28" spans="2:9" ht="17.25" customHeight="1" x14ac:dyDescent="0.25">
      <c r="B28" s="10"/>
      <c r="C28" s="136" t="s">
        <v>22</v>
      </c>
      <c r="D28" s="109"/>
      <c r="E28" s="133"/>
      <c r="F28" s="137">
        <v>0.4</v>
      </c>
      <c r="G28" s="134"/>
      <c r="H28" s="134"/>
      <c r="I28" s="129">
        <f>ROUND(I$12*F28,2)</f>
        <v>3.48</v>
      </c>
    </row>
    <row r="29" spans="2:9" ht="27.75" thickBot="1" x14ac:dyDescent="0.3">
      <c r="B29" s="27"/>
      <c r="C29" s="398" t="s">
        <v>42</v>
      </c>
      <c r="D29" s="90" t="s">
        <v>172</v>
      </c>
      <c r="E29" s="90">
        <v>1</v>
      </c>
      <c r="F29" s="399"/>
      <c r="G29" s="196"/>
      <c r="H29" s="196">
        <v>10.11</v>
      </c>
      <c r="I29" s="144">
        <f>H29*E29</f>
        <v>10.11</v>
      </c>
    </row>
    <row r="30" spans="2:9" ht="17.25" customHeight="1" x14ac:dyDescent="0.2">
      <c r="B30" s="11"/>
      <c r="C30" s="145" t="s">
        <v>23</v>
      </c>
      <c r="D30" s="146"/>
      <c r="E30" s="122"/>
      <c r="F30" s="69"/>
      <c r="G30" s="147"/>
      <c r="H30" s="147"/>
      <c r="I30" s="125">
        <f>SUM(I23:I29)</f>
        <v>178.47000000000003</v>
      </c>
    </row>
    <row r="31" spans="2:9" x14ac:dyDescent="0.2">
      <c r="E31" s="1" t="s">
        <v>168</v>
      </c>
    </row>
  </sheetData>
  <mergeCells count="8">
    <mergeCell ref="H8:H9"/>
    <mergeCell ref="I8:I9"/>
    <mergeCell ref="B8:B9"/>
    <mergeCell ref="C8:C9"/>
    <mergeCell ref="D8:D9"/>
    <mergeCell ref="E8:E9"/>
    <mergeCell ref="F8:F9"/>
    <mergeCell ref="G8:G9"/>
  </mergeCells>
  <pageMargins left="0.15748031496062992" right="0.15748031496062992" top="0.19685039370078741" bottom="0.19685039370078741" header="0.51181102362204722" footer="0.51181102362204722"/>
  <pageSetup paperSize="9" scale="95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5:I30"/>
  <sheetViews>
    <sheetView workbookViewId="0">
      <selection activeCell="P31" sqref="P31"/>
    </sheetView>
  </sheetViews>
  <sheetFormatPr defaultColWidth="8.85546875" defaultRowHeight="12.75" x14ac:dyDescent="0.2"/>
  <cols>
    <col min="1" max="1" width="8.85546875" style="1"/>
    <col min="2" max="2" width="8.28515625" style="1" customWidth="1"/>
    <col min="3" max="3" width="34.140625" style="1" customWidth="1"/>
    <col min="4" max="16384" width="8.85546875" style="1"/>
  </cols>
  <sheetData>
    <row r="5" spans="2:9" x14ac:dyDescent="0.2">
      <c r="B5" s="343"/>
      <c r="C5" s="343" t="s">
        <v>234</v>
      </c>
      <c r="D5" s="343"/>
      <c r="E5" s="343"/>
      <c r="F5" s="343"/>
      <c r="G5" s="343"/>
    </row>
    <row r="6" spans="2:9" x14ac:dyDescent="0.2">
      <c r="B6" s="343"/>
      <c r="C6" s="343"/>
      <c r="D6" s="343"/>
      <c r="E6" s="343"/>
      <c r="F6" s="343"/>
      <c r="G6" s="343"/>
    </row>
    <row r="7" spans="2:9" ht="13.5" thickBot="1" x14ac:dyDescent="0.25"/>
    <row r="8" spans="2:9" x14ac:dyDescent="0.2">
      <c r="B8" s="657" t="s">
        <v>3</v>
      </c>
      <c r="C8" s="659" t="s">
        <v>4</v>
      </c>
      <c r="D8" s="661" t="s">
        <v>178</v>
      </c>
      <c r="E8" s="659" t="s">
        <v>0</v>
      </c>
      <c r="F8" s="663" t="s">
        <v>6</v>
      </c>
      <c r="G8" s="653" t="s">
        <v>7</v>
      </c>
      <c r="H8" s="653" t="s">
        <v>8</v>
      </c>
      <c r="I8" s="655" t="s">
        <v>9</v>
      </c>
    </row>
    <row r="9" spans="2:9" ht="13.5" thickBot="1" x14ac:dyDescent="0.25">
      <c r="B9" s="658"/>
      <c r="C9" s="660"/>
      <c r="D9" s="662"/>
      <c r="E9" s="660"/>
      <c r="F9" s="664"/>
      <c r="G9" s="654"/>
      <c r="H9" s="654"/>
      <c r="I9" s="656"/>
    </row>
    <row r="10" spans="2:9" ht="17.25" customHeight="1" x14ac:dyDescent="0.2">
      <c r="B10" s="2">
        <v>1</v>
      </c>
      <c r="C10" s="68" t="s">
        <v>10</v>
      </c>
      <c r="D10" s="69"/>
      <c r="E10" s="69"/>
      <c r="F10" s="70"/>
      <c r="G10" s="71"/>
      <c r="H10" s="72"/>
      <c r="I10" s="73"/>
    </row>
    <row r="11" spans="2:9" ht="17.25" customHeight="1" x14ac:dyDescent="0.2">
      <c r="B11" s="3"/>
      <c r="C11" s="74" t="s">
        <v>11</v>
      </c>
      <c r="D11" s="75" t="s">
        <v>12</v>
      </c>
      <c r="E11" s="75">
        <v>1.5</v>
      </c>
      <c r="F11" s="76">
        <v>5.79</v>
      </c>
      <c r="G11" s="77"/>
      <c r="H11" s="78"/>
      <c r="I11" s="79">
        <f>ROUND(SUM(E11*F11),2)</f>
        <v>8.69</v>
      </c>
    </row>
    <row r="12" spans="2:9" ht="17.25" customHeight="1" thickBot="1" x14ac:dyDescent="0.25">
      <c r="B12" s="5"/>
      <c r="C12" s="96" t="s">
        <v>13</v>
      </c>
      <c r="D12" s="148"/>
      <c r="E12" s="149"/>
      <c r="F12" s="150"/>
      <c r="G12" s="151"/>
      <c r="H12" s="85"/>
      <c r="I12" s="152">
        <f>SUM(I11:I11)</f>
        <v>8.69</v>
      </c>
    </row>
    <row r="13" spans="2:9" ht="17.25" customHeight="1" x14ac:dyDescent="0.2">
      <c r="B13" s="6">
        <v>2</v>
      </c>
      <c r="C13" s="153" t="s">
        <v>7</v>
      </c>
      <c r="D13" s="154"/>
      <c r="E13" s="155"/>
      <c r="F13" s="87"/>
      <c r="G13" s="156"/>
      <c r="H13" s="87"/>
      <c r="I13" s="157"/>
    </row>
    <row r="14" spans="2:9" ht="17.25" customHeight="1" x14ac:dyDescent="0.2">
      <c r="B14" s="4"/>
      <c r="C14" s="190" t="s">
        <v>217</v>
      </c>
      <c r="D14" s="110" t="s">
        <v>14</v>
      </c>
      <c r="E14" s="159">
        <v>2</v>
      </c>
      <c r="F14" s="212"/>
      <c r="G14" s="161">
        <v>2.75</v>
      </c>
      <c r="H14" s="212"/>
      <c r="I14" s="162">
        <f>G14*E14</f>
        <v>5.5</v>
      </c>
    </row>
    <row r="15" spans="2:9" ht="17.25" customHeight="1" x14ac:dyDescent="0.2">
      <c r="B15" s="4"/>
      <c r="C15" s="509" t="s">
        <v>218</v>
      </c>
      <c r="D15" s="281" t="s">
        <v>14</v>
      </c>
      <c r="E15" s="505">
        <v>8</v>
      </c>
      <c r="F15" s="506"/>
      <c r="G15" s="507">
        <v>0.3</v>
      </c>
      <c r="H15" s="506"/>
      <c r="I15" s="508">
        <f>G15*E15</f>
        <v>2.4</v>
      </c>
    </row>
    <row r="16" spans="2:9" ht="25.5" x14ac:dyDescent="0.2">
      <c r="B16" s="4"/>
      <c r="C16" s="504" t="s">
        <v>409</v>
      </c>
      <c r="D16" s="281" t="s">
        <v>14</v>
      </c>
      <c r="E16" s="505">
        <v>1</v>
      </c>
      <c r="F16" s="506"/>
      <c r="G16" s="507">
        <v>92</v>
      </c>
      <c r="H16" s="506"/>
      <c r="I16" s="508">
        <f>G16*E16</f>
        <v>92</v>
      </c>
    </row>
    <row r="17" spans="2:9" ht="25.5" x14ac:dyDescent="0.2">
      <c r="B17" s="4"/>
      <c r="C17" s="341" t="s">
        <v>228</v>
      </c>
      <c r="D17" s="110" t="s">
        <v>14</v>
      </c>
      <c r="E17" s="159">
        <v>1</v>
      </c>
      <c r="F17" s="212"/>
      <c r="G17" s="161">
        <v>22</v>
      </c>
      <c r="H17" s="212"/>
      <c r="I17" s="162">
        <f>G17*E17</f>
        <v>22</v>
      </c>
    </row>
    <row r="18" spans="2:9" ht="17.25" customHeight="1" thickBot="1" x14ac:dyDescent="0.25">
      <c r="B18" s="27"/>
      <c r="C18" s="163" t="s">
        <v>15</v>
      </c>
      <c r="D18" s="164"/>
      <c r="E18" s="165"/>
      <c r="F18" s="99"/>
      <c r="G18" s="166"/>
      <c r="H18" s="99"/>
      <c r="I18" s="167">
        <f>SUM(I15:I17)</f>
        <v>116.4</v>
      </c>
    </row>
    <row r="19" spans="2:9" ht="17.25" customHeight="1" x14ac:dyDescent="0.2">
      <c r="B19" s="2">
        <v>3</v>
      </c>
      <c r="C19" s="168" t="s">
        <v>16</v>
      </c>
      <c r="D19" s="122"/>
      <c r="E19" s="169"/>
      <c r="F19" s="170"/>
      <c r="G19" s="171"/>
      <c r="H19" s="107"/>
      <c r="I19" s="172"/>
    </row>
    <row r="20" spans="2:9" ht="17.25" customHeight="1" x14ac:dyDescent="0.2">
      <c r="B20" s="8"/>
      <c r="C20" s="109" t="s">
        <v>17</v>
      </c>
      <c r="D20" s="110" t="s">
        <v>2</v>
      </c>
      <c r="E20" s="111">
        <v>48</v>
      </c>
      <c r="F20" s="105"/>
      <c r="G20" s="78"/>
      <c r="H20" s="112">
        <f>km!C15</f>
        <v>0.32</v>
      </c>
      <c r="I20" s="113">
        <f>ROUND(SUM(E20*H20),2)</f>
        <v>15.36</v>
      </c>
    </row>
    <row r="21" spans="2:9" ht="17.25" customHeight="1" thickBot="1" x14ac:dyDescent="0.25">
      <c r="B21" s="7"/>
      <c r="C21" s="96" t="s">
        <v>18</v>
      </c>
      <c r="D21" s="114"/>
      <c r="E21" s="115"/>
      <c r="F21" s="116"/>
      <c r="G21" s="117"/>
      <c r="H21" s="118"/>
      <c r="I21" s="119">
        <f>SUM(I20:I20)</f>
        <v>15.36</v>
      </c>
    </row>
    <row r="22" spans="2:9" ht="17.25" customHeight="1" x14ac:dyDescent="0.2">
      <c r="B22" s="9"/>
      <c r="C22" s="120" t="s">
        <v>166</v>
      </c>
      <c r="D22" s="121"/>
      <c r="E22" s="122"/>
      <c r="F22" s="75"/>
      <c r="G22" s="123"/>
      <c r="H22" s="124"/>
      <c r="I22" s="125">
        <f>I12+I18+I21</f>
        <v>140.44999999999999</v>
      </c>
    </row>
    <row r="23" spans="2:9" ht="17.25" customHeight="1" x14ac:dyDescent="0.2">
      <c r="B23" s="10"/>
      <c r="C23" s="126" t="s">
        <v>19</v>
      </c>
      <c r="D23" s="109"/>
      <c r="E23" s="127"/>
      <c r="F23" s="75"/>
      <c r="G23" s="128">
        <v>0.03</v>
      </c>
      <c r="H23" s="123"/>
      <c r="I23" s="129">
        <f>ROUND(I18*G23,2)</f>
        <v>3.49</v>
      </c>
    </row>
    <row r="24" spans="2:9" ht="17.25" customHeight="1" x14ac:dyDescent="0.2">
      <c r="B24" s="10"/>
      <c r="C24" s="126" t="s">
        <v>20</v>
      </c>
      <c r="D24" s="109"/>
      <c r="E24" s="127"/>
      <c r="F24" s="128">
        <v>0.03</v>
      </c>
      <c r="G24" s="123"/>
      <c r="H24" s="130"/>
      <c r="I24" s="129">
        <f>ROUND(I$12*F24,2)</f>
        <v>0.26</v>
      </c>
    </row>
    <row r="25" spans="2:9" ht="17.25" customHeight="1" x14ac:dyDescent="0.2">
      <c r="B25" s="10"/>
      <c r="C25" s="126" t="s">
        <v>21</v>
      </c>
      <c r="D25" s="109"/>
      <c r="E25" s="127"/>
      <c r="F25" s="131">
        <v>0.17</v>
      </c>
      <c r="G25" s="123"/>
      <c r="H25" s="123"/>
      <c r="I25" s="129">
        <f>ROUND(I$12*F25,2)</f>
        <v>1.48</v>
      </c>
    </row>
    <row r="26" spans="2:9" ht="17.25" customHeight="1" x14ac:dyDescent="0.25">
      <c r="B26" s="10"/>
      <c r="C26" s="132" t="s">
        <v>165</v>
      </c>
      <c r="D26" s="109"/>
      <c r="E26" s="133"/>
      <c r="F26" s="110"/>
      <c r="G26" s="134"/>
      <c r="H26" s="134"/>
      <c r="I26" s="135">
        <f>ROUND((I12+I25)*1.77%,2)</f>
        <v>0.18</v>
      </c>
    </row>
    <row r="27" spans="2:9" ht="17.25" customHeight="1" x14ac:dyDescent="0.25">
      <c r="B27" s="10"/>
      <c r="C27" s="136" t="s">
        <v>22</v>
      </c>
      <c r="D27" s="109"/>
      <c r="E27" s="133"/>
      <c r="F27" s="137">
        <v>0.4</v>
      </c>
      <c r="G27" s="134"/>
      <c r="H27" s="134"/>
      <c r="I27" s="129">
        <f>ROUND(I$12*F27,2)</f>
        <v>3.48</v>
      </c>
    </row>
    <row r="28" spans="2:9" ht="27.75" thickBot="1" x14ac:dyDescent="0.3">
      <c r="B28" s="27"/>
      <c r="C28" s="398" t="s">
        <v>42</v>
      </c>
      <c r="D28" s="90" t="s">
        <v>172</v>
      </c>
      <c r="E28" s="90">
        <v>1</v>
      </c>
      <c r="F28" s="399"/>
      <c r="G28" s="196"/>
      <c r="H28" s="196">
        <v>10.11</v>
      </c>
      <c r="I28" s="144">
        <f>H28*E28</f>
        <v>10.11</v>
      </c>
    </row>
    <row r="29" spans="2:9" ht="17.25" customHeight="1" x14ac:dyDescent="0.2">
      <c r="B29" s="11"/>
      <c r="C29" s="145" t="s">
        <v>23</v>
      </c>
      <c r="D29" s="146"/>
      <c r="E29" s="122"/>
      <c r="F29" s="69"/>
      <c r="G29" s="147"/>
      <c r="H29" s="147"/>
      <c r="I29" s="125">
        <f>SUM(I22:I28)</f>
        <v>159.44999999999999</v>
      </c>
    </row>
    <row r="30" spans="2:9" x14ac:dyDescent="0.2">
      <c r="E30" s="1" t="s">
        <v>164</v>
      </c>
    </row>
  </sheetData>
  <mergeCells count="8">
    <mergeCell ref="H8:H9"/>
    <mergeCell ref="I8:I9"/>
    <mergeCell ref="B8:B9"/>
    <mergeCell ref="C8:C9"/>
    <mergeCell ref="D8:D9"/>
    <mergeCell ref="E8:E9"/>
    <mergeCell ref="F8:F9"/>
    <mergeCell ref="G8:G9"/>
  </mergeCells>
  <pageMargins left="0.15748031496062992" right="0.15748031496062992" top="0.19685039370078741" bottom="0.19685039370078741" header="0.51181102362204722" footer="0.51181102362204722"/>
  <pageSetup paperSize="9" scale="95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I29"/>
  <sheetViews>
    <sheetView workbookViewId="0">
      <selection activeCell="C17" sqref="C17"/>
    </sheetView>
  </sheetViews>
  <sheetFormatPr defaultColWidth="8.85546875" defaultRowHeight="12.75" x14ac:dyDescent="0.2"/>
  <cols>
    <col min="1" max="1" width="8.85546875" style="1"/>
    <col min="2" max="2" width="6.85546875" style="1" customWidth="1"/>
    <col min="3" max="3" width="35" style="1" customWidth="1"/>
    <col min="4" max="16384" width="8.85546875" style="1"/>
  </cols>
  <sheetData>
    <row r="7" spans="2:9" x14ac:dyDescent="0.2">
      <c r="C7" s="1" t="s">
        <v>421</v>
      </c>
    </row>
    <row r="9" spans="2:9" ht="13.5" thickBot="1" x14ac:dyDescent="0.25"/>
    <row r="10" spans="2:9" x14ac:dyDescent="0.2">
      <c r="B10" s="657" t="s">
        <v>3</v>
      </c>
      <c r="C10" s="659" t="s">
        <v>4</v>
      </c>
      <c r="D10" s="661" t="s">
        <v>178</v>
      </c>
      <c r="E10" s="659" t="s">
        <v>0</v>
      </c>
      <c r="F10" s="663" t="s">
        <v>6</v>
      </c>
      <c r="G10" s="653" t="s">
        <v>7</v>
      </c>
      <c r="H10" s="653" t="s">
        <v>8</v>
      </c>
      <c r="I10" s="655" t="s">
        <v>9</v>
      </c>
    </row>
    <row r="11" spans="2:9" ht="13.5" thickBot="1" x14ac:dyDescent="0.25">
      <c r="B11" s="658"/>
      <c r="C11" s="660"/>
      <c r="D11" s="662"/>
      <c r="E11" s="660"/>
      <c r="F11" s="664"/>
      <c r="G11" s="654"/>
      <c r="H11" s="654"/>
      <c r="I11" s="656"/>
    </row>
    <row r="12" spans="2:9" ht="17.25" customHeight="1" x14ac:dyDescent="0.2">
      <c r="B12" s="2">
        <v>1</v>
      </c>
      <c r="C12" s="68" t="s">
        <v>10</v>
      </c>
      <c r="D12" s="69"/>
      <c r="E12" s="69"/>
      <c r="F12" s="70"/>
      <c r="G12" s="71"/>
      <c r="H12" s="72"/>
      <c r="I12" s="73"/>
    </row>
    <row r="13" spans="2:9" s="56" customFormat="1" ht="17.25" customHeight="1" x14ac:dyDescent="0.2">
      <c r="B13" s="474"/>
      <c r="C13" s="475" t="s">
        <v>11</v>
      </c>
      <c r="D13" s="476" t="s">
        <v>12</v>
      </c>
      <c r="E13" s="476">
        <v>2</v>
      </c>
      <c r="F13" s="497">
        <v>5.79</v>
      </c>
      <c r="G13" s="222"/>
      <c r="H13" s="205"/>
      <c r="I13" s="387">
        <f>ROUND(SUM(E13*F13),2)</f>
        <v>11.58</v>
      </c>
    </row>
    <row r="14" spans="2:9" ht="17.25" customHeight="1" thickBot="1" x14ac:dyDescent="0.25">
      <c r="B14" s="5"/>
      <c r="C14" s="96" t="s">
        <v>13</v>
      </c>
      <c r="D14" s="148"/>
      <c r="E14" s="149"/>
      <c r="F14" s="150"/>
      <c r="G14" s="151"/>
      <c r="H14" s="85"/>
      <c r="I14" s="152">
        <f>SUM(I13:I13)</f>
        <v>11.58</v>
      </c>
    </row>
    <row r="15" spans="2:9" ht="18" customHeight="1" x14ac:dyDescent="0.2">
      <c r="B15" s="2">
        <v>2</v>
      </c>
      <c r="C15" s="68" t="s">
        <v>7</v>
      </c>
      <c r="D15" s="69"/>
      <c r="E15" s="182"/>
      <c r="F15" s="87"/>
      <c r="G15" s="88"/>
      <c r="H15" s="87"/>
      <c r="I15" s="88"/>
    </row>
    <row r="16" spans="2:9" ht="17.25" customHeight="1" thickBot="1" x14ac:dyDescent="0.25">
      <c r="B16" s="27"/>
      <c r="C16" s="163" t="s">
        <v>15</v>
      </c>
      <c r="D16" s="164"/>
      <c r="E16" s="165"/>
      <c r="F16" s="99"/>
      <c r="G16" s="166"/>
      <c r="H16" s="99"/>
      <c r="I16" s="167">
        <v>0</v>
      </c>
    </row>
    <row r="17" spans="2:9" ht="17.25" customHeight="1" x14ac:dyDescent="0.2">
      <c r="B17" s="2">
        <v>3</v>
      </c>
      <c r="C17" s="168" t="s">
        <v>16</v>
      </c>
      <c r="D17" s="122"/>
      <c r="E17" s="169"/>
      <c r="F17" s="170"/>
      <c r="G17" s="171"/>
      <c r="H17" s="107"/>
      <c r="I17" s="172"/>
    </row>
    <row r="18" spans="2:9" s="56" customFormat="1" ht="17.25" customHeight="1" x14ac:dyDescent="0.2">
      <c r="B18" s="45"/>
      <c r="C18" s="611" t="s">
        <v>17</v>
      </c>
      <c r="D18" s="90" t="s">
        <v>2</v>
      </c>
      <c r="E18" s="203">
        <v>48</v>
      </c>
      <c r="F18" s="204"/>
      <c r="G18" s="205"/>
      <c r="H18" s="206">
        <f>km!C15</f>
        <v>0.32</v>
      </c>
      <c r="I18" s="207">
        <f>ROUND(SUM(E18*H18),2)</f>
        <v>15.36</v>
      </c>
    </row>
    <row r="19" spans="2:9" ht="17.25" customHeight="1" thickBot="1" x14ac:dyDescent="0.25">
      <c r="B19" s="7"/>
      <c r="C19" s="96" t="s">
        <v>18</v>
      </c>
      <c r="D19" s="114"/>
      <c r="E19" s="115"/>
      <c r="F19" s="116"/>
      <c r="G19" s="117"/>
      <c r="H19" s="118"/>
      <c r="I19" s="119">
        <f>SUM(I18:I18)</f>
        <v>15.36</v>
      </c>
    </row>
    <row r="20" spans="2:9" ht="17.25" customHeight="1" x14ac:dyDescent="0.2">
      <c r="B20" s="9"/>
      <c r="C20" s="120" t="s">
        <v>166</v>
      </c>
      <c r="D20" s="121"/>
      <c r="E20" s="122"/>
      <c r="F20" s="75"/>
      <c r="G20" s="123"/>
      <c r="H20" s="124"/>
      <c r="I20" s="125">
        <f>I14+I16+I19</f>
        <v>26.939999999999998</v>
      </c>
    </row>
    <row r="21" spans="2:9" ht="17.25" customHeight="1" x14ac:dyDescent="0.2">
      <c r="B21" s="10"/>
      <c r="C21" s="126" t="s">
        <v>19</v>
      </c>
      <c r="D21" s="109"/>
      <c r="E21" s="127"/>
      <c r="F21" s="75"/>
      <c r="G21" s="128">
        <v>0.03</v>
      </c>
      <c r="H21" s="123"/>
      <c r="I21" s="129">
        <f>ROUND(I16*G21,2)</f>
        <v>0</v>
      </c>
    </row>
    <row r="22" spans="2:9" ht="17.25" customHeight="1" x14ac:dyDescent="0.2">
      <c r="B22" s="10"/>
      <c r="C22" s="126" t="s">
        <v>20</v>
      </c>
      <c r="D22" s="109"/>
      <c r="E22" s="127"/>
      <c r="F22" s="128">
        <v>0.03</v>
      </c>
      <c r="G22" s="123"/>
      <c r="H22" s="130"/>
      <c r="I22" s="129">
        <f>ROUND(I$14*F22,2)</f>
        <v>0.35</v>
      </c>
    </row>
    <row r="23" spans="2:9" ht="17.25" customHeight="1" x14ac:dyDescent="0.2">
      <c r="B23" s="10"/>
      <c r="C23" s="126" t="s">
        <v>21</v>
      </c>
      <c r="D23" s="109"/>
      <c r="E23" s="127"/>
      <c r="F23" s="131">
        <v>0.17</v>
      </c>
      <c r="G23" s="123"/>
      <c r="H23" s="123"/>
      <c r="I23" s="129">
        <f>ROUND(I$14*F23,2)</f>
        <v>1.97</v>
      </c>
    </row>
    <row r="24" spans="2:9" ht="17.25" customHeight="1" x14ac:dyDescent="0.25">
      <c r="B24" s="10"/>
      <c r="C24" s="132" t="s">
        <v>165</v>
      </c>
      <c r="D24" s="109"/>
      <c r="E24" s="133"/>
      <c r="F24" s="110"/>
      <c r="G24" s="134"/>
      <c r="H24" s="134"/>
      <c r="I24" s="135">
        <f>ROUND((I14+I23)*1.77%,2)</f>
        <v>0.24</v>
      </c>
    </row>
    <row r="25" spans="2:9" ht="17.25" customHeight="1" x14ac:dyDescent="0.25">
      <c r="B25" s="10"/>
      <c r="C25" s="136" t="s">
        <v>22</v>
      </c>
      <c r="D25" s="109"/>
      <c r="E25" s="133"/>
      <c r="F25" s="137">
        <v>0.4</v>
      </c>
      <c r="G25" s="134"/>
      <c r="H25" s="134"/>
      <c r="I25" s="129">
        <f>ROUND(I$14*F25,2)</f>
        <v>4.63</v>
      </c>
    </row>
    <row r="26" spans="2:9" ht="27.75" thickBot="1" x14ac:dyDescent="0.3">
      <c r="B26" s="27"/>
      <c r="C26" s="398" t="s">
        <v>42</v>
      </c>
      <c r="D26" s="90" t="s">
        <v>172</v>
      </c>
      <c r="E26" s="90">
        <v>1</v>
      </c>
      <c r="F26" s="399"/>
      <c r="G26" s="196"/>
      <c r="H26" s="196">
        <v>10.11</v>
      </c>
      <c r="I26" s="144">
        <f>H26*E26</f>
        <v>10.11</v>
      </c>
    </row>
    <row r="27" spans="2:9" ht="17.25" customHeight="1" x14ac:dyDescent="0.2">
      <c r="B27" s="11"/>
      <c r="C27" s="145" t="s">
        <v>23</v>
      </c>
      <c r="D27" s="146"/>
      <c r="E27" s="122"/>
      <c r="F27" s="69"/>
      <c r="G27" s="147"/>
      <c r="H27" s="147"/>
      <c r="I27" s="125">
        <f>SUM(I20:I26)</f>
        <v>44.239999999999995</v>
      </c>
    </row>
    <row r="28" spans="2:9" ht="17.25" customHeight="1" x14ac:dyDescent="0.2">
      <c r="E28" s="1" t="s">
        <v>204</v>
      </c>
    </row>
    <row r="29" spans="2:9" ht="17.25" customHeight="1" x14ac:dyDescent="0.2"/>
  </sheetData>
  <mergeCells count="8">
    <mergeCell ref="H10:H11"/>
    <mergeCell ref="I10:I11"/>
    <mergeCell ref="B10:B11"/>
    <mergeCell ref="C10:C11"/>
    <mergeCell ref="D10:D11"/>
    <mergeCell ref="E10:E11"/>
    <mergeCell ref="F10:F11"/>
    <mergeCell ref="G10:G11"/>
  </mergeCells>
  <pageMargins left="0.15748031496062992" right="0.15748031496062992" top="0.19685039370078741" bottom="0.19685039370078741" header="0.51181102362204722" footer="0.51181102362204722"/>
  <pageSetup paperSize="9" scale="95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I28"/>
  <sheetViews>
    <sheetView workbookViewId="0">
      <selection activeCell="D11" sqref="D11"/>
    </sheetView>
  </sheetViews>
  <sheetFormatPr defaultColWidth="8.85546875" defaultRowHeight="12.75" x14ac:dyDescent="0.2"/>
  <cols>
    <col min="1" max="1" width="8.85546875" style="1"/>
    <col min="2" max="2" width="7.28515625" style="1" customWidth="1"/>
    <col min="3" max="3" width="34.28515625" style="1" customWidth="1"/>
    <col min="4" max="16384" width="8.85546875" style="1"/>
  </cols>
  <sheetData>
    <row r="5" spans="2:9" x14ac:dyDescent="0.2">
      <c r="C5" s="1" t="s">
        <v>422</v>
      </c>
    </row>
    <row r="7" spans="2:9" ht="13.5" thickBot="1" x14ac:dyDescent="0.25"/>
    <row r="8" spans="2:9" x14ac:dyDescent="0.2">
      <c r="B8" s="657" t="s">
        <v>3</v>
      </c>
      <c r="C8" s="659" t="s">
        <v>4</v>
      </c>
      <c r="D8" s="661" t="s">
        <v>178</v>
      </c>
      <c r="E8" s="659" t="s">
        <v>0</v>
      </c>
      <c r="F8" s="663" t="s">
        <v>6</v>
      </c>
      <c r="G8" s="653" t="s">
        <v>7</v>
      </c>
      <c r="H8" s="653" t="s">
        <v>8</v>
      </c>
      <c r="I8" s="655" t="s">
        <v>9</v>
      </c>
    </row>
    <row r="9" spans="2:9" ht="13.5" thickBot="1" x14ac:dyDescent="0.25">
      <c r="B9" s="658"/>
      <c r="C9" s="660"/>
      <c r="D9" s="662"/>
      <c r="E9" s="660"/>
      <c r="F9" s="664"/>
      <c r="G9" s="654"/>
      <c r="H9" s="654"/>
      <c r="I9" s="656"/>
    </row>
    <row r="10" spans="2:9" ht="17.25" customHeight="1" x14ac:dyDescent="0.2">
      <c r="B10" s="2">
        <v>1</v>
      </c>
      <c r="C10" s="68" t="s">
        <v>10</v>
      </c>
      <c r="D10" s="69"/>
      <c r="E10" s="69"/>
      <c r="F10" s="70"/>
      <c r="G10" s="71"/>
      <c r="H10" s="72"/>
      <c r="I10" s="73"/>
    </row>
    <row r="11" spans="2:9" ht="17.25" customHeight="1" x14ac:dyDescent="0.2">
      <c r="B11" s="3"/>
      <c r="C11" s="74" t="s">
        <v>11</v>
      </c>
      <c r="D11" s="75" t="s">
        <v>12</v>
      </c>
      <c r="E11" s="75">
        <v>6</v>
      </c>
      <c r="F11" s="76">
        <v>5.79</v>
      </c>
      <c r="G11" s="77"/>
      <c r="H11" s="78"/>
      <c r="I11" s="79">
        <f>ROUND(SUM(E11*F11),2)</f>
        <v>34.74</v>
      </c>
    </row>
    <row r="12" spans="2:9" ht="17.25" customHeight="1" thickBot="1" x14ac:dyDescent="0.25">
      <c r="B12" s="5"/>
      <c r="C12" s="96" t="s">
        <v>13</v>
      </c>
      <c r="D12" s="148"/>
      <c r="E12" s="149"/>
      <c r="F12" s="150"/>
      <c r="G12" s="151"/>
      <c r="H12" s="208"/>
      <c r="I12" s="152">
        <f>SUM(I11:I11)</f>
        <v>34.74</v>
      </c>
    </row>
    <row r="13" spans="2:9" ht="17.25" customHeight="1" x14ac:dyDescent="0.2">
      <c r="B13" s="6">
        <v>2</v>
      </c>
      <c r="C13" s="153" t="s">
        <v>7</v>
      </c>
      <c r="D13" s="154"/>
      <c r="E13" s="155"/>
      <c r="F13" s="87"/>
      <c r="G13" s="156"/>
      <c r="H13" s="87"/>
      <c r="I13" s="219"/>
    </row>
    <row r="14" spans="2:9" ht="17.25" customHeight="1" x14ac:dyDescent="0.2">
      <c r="B14" s="4"/>
      <c r="C14" s="190" t="s">
        <v>235</v>
      </c>
      <c r="D14" s="110" t="s">
        <v>14</v>
      </c>
      <c r="E14" s="110">
        <v>1</v>
      </c>
      <c r="F14" s="212"/>
      <c r="G14" s="418">
        <v>56.85</v>
      </c>
      <c r="H14" s="212"/>
      <c r="I14" s="239">
        <f>G14*E14</f>
        <v>56.85</v>
      </c>
    </row>
    <row r="15" spans="2:9" s="56" customFormat="1" ht="31.7" customHeight="1" x14ac:dyDescent="0.2">
      <c r="B15" s="34"/>
      <c r="C15" s="194" t="s">
        <v>236</v>
      </c>
      <c r="D15" s="90" t="s">
        <v>14</v>
      </c>
      <c r="E15" s="90">
        <v>1</v>
      </c>
      <c r="F15" s="92"/>
      <c r="G15" s="419">
        <v>8</v>
      </c>
      <c r="H15" s="92"/>
      <c r="I15" s="94">
        <f>G15*E15</f>
        <v>8</v>
      </c>
    </row>
    <row r="16" spans="2:9" ht="17.25" customHeight="1" thickBot="1" x14ac:dyDescent="0.25">
      <c r="B16" s="27"/>
      <c r="C16" s="163" t="s">
        <v>15</v>
      </c>
      <c r="D16" s="164"/>
      <c r="E16" s="165"/>
      <c r="F16" s="99"/>
      <c r="G16" s="166"/>
      <c r="H16" s="99"/>
      <c r="I16" s="227">
        <f>SUM(I14:I15)</f>
        <v>64.849999999999994</v>
      </c>
    </row>
    <row r="17" spans="2:9" ht="17.25" customHeight="1" x14ac:dyDescent="0.2">
      <c r="B17" s="2">
        <v>3</v>
      </c>
      <c r="C17" s="168" t="s">
        <v>16</v>
      </c>
      <c r="D17" s="122"/>
      <c r="E17" s="169"/>
      <c r="F17" s="170"/>
      <c r="G17" s="171"/>
      <c r="H17" s="107"/>
      <c r="I17" s="172"/>
    </row>
    <row r="18" spans="2:9" ht="17.25" customHeight="1" x14ac:dyDescent="0.2">
      <c r="B18" s="8"/>
      <c r="C18" s="109" t="s">
        <v>17</v>
      </c>
      <c r="D18" s="110" t="s">
        <v>2</v>
      </c>
      <c r="E18" s="111">
        <v>48</v>
      </c>
      <c r="F18" s="105"/>
      <c r="G18" s="78"/>
      <c r="H18" s="112">
        <f>km!C15</f>
        <v>0.32</v>
      </c>
      <c r="I18" s="113">
        <f>ROUND(SUM(E18*H18),2)</f>
        <v>15.36</v>
      </c>
    </row>
    <row r="19" spans="2:9" ht="17.25" customHeight="1" thickBot="1" x14ac:dyDescent="0.25">
      <c r="B19" s="7"/>
      <c r="C19" s="96" t="s">
        <v>18</v>
      </c>
      <c r="D19" s="114"/>
      <c r="E19" s="115"/>
      <c r="F19" s="116"/>
      <c r="G19" s="117"/>
      <c r="H19" s="118"/>
      <c r="I19" s="119">
        <f>SUM(I18:I18)</f>
        <v>15.36</v>
      </c>
    </row>
    <row r="20" spans="2:9" ht="17.25" customHeight="1" x14ac:dyDescent="0.2">
      <c r="B20" s="9"/>
      <c r="C20" s="120" t="s">
        <v>166</v>
      </c>
      <c r="D20" s="121"/>
      <c r="E20" s="122"/>
      <c r="F20" s="75"/>
      <c r="G20" s="123"/>
      <c r="H20" s="124"/>
      <c r="I20" s="125">
        <f>I12+I16+I19</f>
        <v>114.95</v>
      </c>
    </row>
    <row r="21" spans="2:9" ht="17.25" customHeight="1" x14ac:dyDescent="0.2">
      <c r="B21" s="10"/>
      <c r="C21" s="126" t="s">
        <v>19</v>
      </c>
      <c r="D21" s="109"/>
      <c r="E21" s="127"/>
      <c r="F21" s="75"/>
      <c r="G21" s="128">
        <v>0.03</v>
      </c>
      <c r="H21" s="123"/>
      <c r="I21" s="129">
        <f>ROUND(I16*G21,2)</f>
        <v>1.95</v>
      </c>
    </row>
    <row r="22" spans="2:9" ht="17.25" customHeight="1" x14ac:dyDescent="0.2">
      <c r="B22" s="10"/>
      <c r="C22" s="126" t="s">
        <v>20</v>
      </c>
      <c r="D22" s="109"/>
      <c r="E22" s="127"/>
      <c r="F22" s="128">
        <v>0.03</v>
      </c>
      <c r="G22" s="123"/>
      <c r="H22" s="130"/>
      <c r="I22" s="129">
        <f>ROUND(I$12*F22,2)</f>
        <v>1.04</v>
      </c>
    </row>
    <row r="23" spans="2:9" ht="17.25" customHeight="1" x14ac:dyDescent="0.2">
      <c r="B23" s="10"/>
      <c r="C23" s="126" t="s">
        <v>21</v>
      </c>
      <c r="D23" s="109"/>
      <c r="E23" s="127"/>
      <c r="F23" s="131">
        <v>0.17</v>
      </c>
      <c r="G23" s="123"/>
      <c r="H23" s="123"/>
      <c r="I23" s="129">
        <f>ROUND(I$12*F23,2)</f>
        <v>5.91</v>
      </c>
    </row>
    <row r="24" spans="2:9" ht="17.25" customHeight="1" x14ac:dyDescent="0.25">
      <c r="B24" s="10"/>
      <c r="C24" s="132" t="s">
        <v>165</v>
      </c>
      <c r="D24" s="109"/>
      <c r="E24" s="133"/>
      <c r="F24" s="110"/>
      <c r="G24" s="134"/>
      <c r="H24" s="134"/>
      <c r="I24" s="135">
        <f>ROUND((I12+I23)*1.77%,2)</f>
        <v>0.72</v>
      </c>
    </row>
    <row r="25" spans="2:9" ht="17.25" customHeight="1" x14ac:dyDescent="0.25">
      <c r="B25" s="10"/>
      <c r="C25" s="136" t="s">
        <v>22</v>
      </c>
      <c r="D25" s="109"/>
      <c r="E25" s="133"/>
      <c r="F25" s="137">
        <v>0.4</v>
      </c>
      <c r="G25" s="134"/>
      <c r="H25" s="134"/>
      <c r="I25" s="129">
        <f>ROUND(I$12*F25,2)</f>
        <v>13.9</v>
      </c>
    </row>
    <row r="26" spans="2:9" ht="27.75" thickBot="1" x14ac:dyDescent="0.3">
      <c r="B26" s="27"/>
      <c r="C26" s="398" t="s">
        <v>42</v>
      </c>
      <c r="D26" s="90" t="s">
        <v>172</v>
      </c>
      <c r="E26" s="90">
        <v>1</v>
      </c>
      <c r="F26" s="399"/>
      <c r="G26" s="196"/>
      <c r="H26" s="196">
        <v>10.11</v>
      </c>
      <c r="I26" s="144">
        <f>H26*E26</f>
        <v>10.11</v>
      </c>
    </row>
    <row r="27" spans="2:9" ht="17.25" customHeight="1" thickBot="1" x14ac:dyDescent="0.25">
      <c r="B27" s="33"/>
      <c r="C27" s="176" t="s">
        <v>23</v>
      </c>
      <c r="D27" s="177"/>
      <c r="E27" s="178"/>
      <c r="F27" s="179"/>
      <c r="G27" s="180"/>
      <c r="H27" s="180"/>
      <c r="I27" s="181">
        <f>SUM(I20:I26)</f>
        <v>148.57999999999998</v>
      </c>
    </row>
    <row r="28" spans="2:9" x14ac:dyDescent="0.2">
      <c r="E28" s="1" t="s">
        <v>204</v>
      </c>
    </row>
  </sheetData>
  <mergeCells count="8">
    <mergeCell ref="H8:H9"/>
    <mergeCell ref="I8:I9"/>
    <mergeCell ref="B8:B9"/>
    <mergeCell ref="C8:C9"/>
    <mergeCell ref="D8:D9"/>
    <mergeCell ref="E8:E9"/>
    <mergeCell ref="F8:F9"/>
    <mergeCell ref="G8:G9"/>
  </mergeCells>
  <pageMargins left="0.15748031496062992" right="0.15748031496062992" top="0.19685039370078741" bottom="0.19685039370078741" header="0.51181102362204722" footer="0.51181102362204722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B3:H17"/>
  <sheetViews>
    <sheetView tabSelected="1" workbookViewId="0">
      <selection activeCell="F22" sqref="F22"/>
    </sheetView>
  </sheetViews>
  <sheetFormatPr defaultColWidth="8.85546875" defaultRowHeight="12.75" x14ac:dyDescent="0.2"/>
  <cols>
    <col min="1" max="1" width="8.85546875" style="1"/>
    <col min="2" max="2" width="10" style="1" customWidth="1"/>
    <col min="3" max="5" width="8.85546875" style="1"/>
    <col min="6" max="6" width="22.140625" style="1" customWidth="1"/>
    <col min="7" max="7" width="21.85546875" style="13" customWidth="1"/>
    <col min="8" max="8" width="18.140625" style="1" customWidth="1"/>
    <col min="9" max="16384" width="8.85546875" style="1"/>
  </cols>
  <sheetData>
    <row r="3" spans="2:8" x14ac:dyDescent="0.2">
      <c r="B3" s="1" t="s">
        <v>160</v>
      </c>
    </row>
    <row r="6" spans="2:8" ht="38.25" x14ac:dyDescent="0.2">
      <c r="B6" s="36" t="s">
        <v>40</v>
      </c>
      <c r="C6" s="646" t="s">
        <v>36</v>
      </c>
      <c r="D6" s="647"/>
      <c r="E6" s="647"/>
      <c r="F6" s="648"/>
      <c r="G6" s="62" t="s">
        <v>39</v>
      </c>
      <c r="H6" s="63"/>
    </row>
    <row r="7" spans="2:8" x14ac:dyDescent="0.2">
      <c r="B7" s="51">
        <v>1</v>
      </c>
      <c r="C7" s="649" t="s">
        <v>37</v>
      </c>
      <c r="D7" s="650"/>
      <c r="E7" s="650"/>
      <c r="F7" s="651"/>
      <c r="G7" s="35">
        <v>89</v>
      </c>
    </row>
    <row r="8" spans="2:8" x14ac:dyDescent="0.2">
      <c r="B8" s="51">
        <v>2</v>
      </c>
      <c r="C8" s="649" t="s">
        <v>38</v>
      </c>
      <c r="D8" s="650"/>
      <c r="E8" s="650"/>
      <c r="F8" s="651"/>
      <c r="G8" s="51">
        <v>6.2</v>
      </c>
    </row>
    <row r="9" spans="2:8" x14ac:dyDescent="0.2">
      <c r="B9" s="51">
        <v>3</v>
      </c>
      <c r="C9" s="652" t="s">
        <v>449</v>
      </c>
      <c r="D9" s="652"/>
      <c r="E9" s="652"/>
      <c r="F9" s="652"/>
      <c r="G9" s="35">
        <f>SUM(G7:G8)</f>
        <v>95.2</v>
      </c>
    </row>
    <row r="10" spans="2:8" x14ac:dyDescent="0.2">
      <c r="B10" s="35">
        <v>4</v>
      </c>
      <c r="C10" s="652" t="s">
        <v>41</v>
      </c>
      <c r="D10" s="652"/>
      <c r="E10" s="652"/>
      <c r="F10" s="652"/>
      <c r="G10" s="35">
        <f>G9/2</f>
        <v>47.6</v>
      </c>
    </row>
    <row r="11" spans="2:8" x14ac:dyDescent="0.2">
      <c r="F11" s="40" t="s">
        <v>159</v>
      </c>
      <c r="G11" s="35">
        <v>48</v>
      </c>
    </row>
    <row r="12" spans="2:8" x14ac:dyDescent="0.2">
      <c r="E12" s="1" t="s">
        <v>161</v>
      </c>
    </row>
    <row r="13" spans="2:8" x14ac:dyDescent="0.2">
      <c r="B13" s="629"/>
      <c r="C13" s="629"/>
    </row>
    <row r="14" spans="2:8" x14ac:dyDescent="0.2">
      <c r="B14" s="629" t="s">
        <v>450</v>
      </c>
      <c r="C14" s="630">
        <v>0.3</v>
      </c>
    </row>
    <row r="15" spans="2:8" x14ac:dyDescent="0.2">
      <c r="B15" s="629" t="s">
        <v>451</v>
      </c>
      <c r="C15" s="629">
        <v>0.32</v>
      </c>
    </row>
    <row r="16" spans="2:8" x14ac:dyDescent="0.2">
      <c r="B16" s="629" t="s">
        <v>452</v>
      </c>
      <c r="C16" s="629">
        <v>0.28999999999999998</v>
      </c>
    </row>
    <row r="17" spans="2:3" x14ac:dyDescent="0.2">
      <c r="B17" s="629"/>
      <c r="C17" s="629"/>
    </row>
  </sheetData>
  <mergeCells count="5">
    <mergeCell ref="C6:F6"/>
    <mergeCell ref="C7:F7"/>
    <mergeCell ref="C8:F8"/>
    <mergeCell ref="C9:F9"/>
    <mergeCell ref="C10:F10"/>
  </mergeCells>
  <pageMargins left="0.15748031496062992" right="0.15748031496062992" top="0.19685039370078741" bottom="0.19685039370078741" header="0.51181102362204722" footer="0.51181102362204722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I30"/>
  <sheetViews>
    <sheetView topLeftCell="A7" workbookViewId="0">
      <selection activeCell="J21" sqref="J21"/>
    </sheetView>
  </sheetViews>
  <sheetFormatPr defaultColWidth="8.85546875" defaultRowHeight="12.75" x14ac:dyDescent="0.2"/>
  <cols>
    <col min="1" max="1" width="8.85546875" style="1"/>
    <col min="2" max="2" width="8.28515625" style="1" customWidth="1"/>
    <col min="3" max="3" width="35.5703125" style="1" customWidth="1"/>
    <col min="4" max="16384" width="8.85546875" style="1"/>
  </cols>
  <sheetData>
    <row r="5" spans="2:9" x14ac:dyDescent="0.2">
      <c r="C5" s="1" t="s">
        <v>423</v>
      </c>
      <c r="D5" s="59"/>
      <c r="E5" s="417"/>
      <c r="F5" s="61"/>
      <c r="G5" s="59"/>
    </row>
    <row r="6" spans="2:9" x14ac:dyDescent="0.2">
      <c r="D6" s="59"/>
      <c r="E6" s="417"/>
      <c r="F6" s="61"/>
      <c r="G6" s="59"/>
    </row>
    <row r="7" spans="2:9" ht="13.5" thickBot="1" x14ac:dyDescent="0.25"/>
    <row r="8" spans="2:9" x14ac:dyDescent="0.2">
      <c r="B8" s="657" t="s">
        <v>3</v>
      </c>
      <c r="C8" s="659" t="s">
        <v>4</v>
      </c>
      <c r="D8" s="661" t="s">
        <v>178</v>
      </c>
      <c r="E8" s="659" t="s">
        <v>0</v>
      </c>
      <c r="F8" s="663" t="s">
        <v>6</v>
      </c>
      <c r="G8" s="653" t="s">
        <v>7</v>
      </c>
      <c r="H8" s="653" t="s">
        <v>8</v>
      </c>
      <c r="I8" s="655" t="s">
        <v>9</v>
      </c>
    </row>
    <row r="9" spans="2:9" ht="13.5" thickBot="1" x14ac:dyDescent="0.25">
      <c r="B9" s="658"/>
      <c r="C9" s="660"/>
      <c r="D9" s="662"/>
      <c r="E9" s="660"/>
      <c r="F9" s="664"/>
      <c r="G9" s="654"/>
      <c r="H9" s="654"/>
      <c r="I9" s="656"/>
    </row>
    <row r="10" spans="2:9" ht="17.25" customHeight="1" x14ac:dyDescent="0.2">
      <c r="B10" s="2">
        <v>1</v>
      </c>
      <c r="C10" s="68" t="s">
        <v>10</v>
      </c>
      <c r="D10" s="69"/>
      <c r="E10" s="69"/>
      <c r="F10" s="70"/>
      <c r="G10" s="71"/>
      <c r="H10" s="72"/>
      <c r="I10" s="73"/>
    </row>
    <row r="11" spans="2:9" ht="17.25" customHeight="1" x14ac:dyDescent="0.2">
      <c r="B11" s="3"/>
      <c r="C11" s="74" t="s">
        <v>11</v>
      </c>
      <c r="D11" s="75" t="s">
        <v>12</v>
      </c>
      <c r="E11" s="75">
        <v>2</v>
      </c>
      <c r="F11" s="76">
        <v>5.79</v>
      </c>
      <c r="G11" s="77"/>
      <c r="H11" s="78"/>
      <c r="I11" s="79">
        <f>ROUND(SUM(E11*F11),2)</f>
        <v>11.58</v>
      </c>
    </row>
    <row r="12" spans="2:9" ht="17.25" customHeight="1" thickBot="1" x14ac:dyDescent="0.25">
      <c r="B12" s="5"/>
      <c r="C12" s="96" t="s">
        <v>13</v>
      </c>
      <c r="D12" s="148"/>
      <c r="E12" s="149"/>
      <c r="F12" s="150"/>
      <c r="G12" s="151"/>
      <c r="H12" s="208"/>
      <c r="I12" s="152">
        <f>SUM(I11:I11)</f>
        <v>11.58</v>
      </c>
    </row>
    <row r="13" spans="2:9" ht="17.25" customHeight="1" x14ac:dyDescent="0.2">
      <c r="B13" s="6">
        <v>2</v>
      </c>
      <c r="C13" s="153" t="s">
        <v>7</v>
      </c>
      <c r="D13" s="154"/>
      <c r="E13" s="155"/>
      <c r="F13" s="87"/>
      <c r="G13" s="156"/>
      <c r="H13" s="87"/>
      <c r="I13" s="157"/>
    </row>
    <row r="14" spans="2:9" s="602" customFormat="1" ht="17.25" customHeight="1" x14ac:dyDescent="0.2">
      <c r="B14" s="612"/>
      <c r="C14" s="613" t="s">
        <v>237</v>
      </c>
      <c r="D14" s="499" t="s">
        <v>14</v>
      </c>
      <c r="E14" s="614">
        <v>1</v>
      </c>
      <c r="F14" s="615"/>
      <c r="G14" s="616">
        <v>13.4</v>
      </c>
      <c r="H14" s="615"/>
      <c r="I14" s="617">
        <f>G14*E14</f>
        <v>13.4</v>
      </c>
    </row>
    <row r="15" spans="2:9" s="602" customFormat="1" ht="36.75" customHeight="1" x14ac:dyDescent="0.2">
      <c r="B15" s="612"/>
      <c r="C15" s="618" t="s">
        <v>424</v>
      </c>
      <c r="D15" s="499" t="s">
        <v>14</v>
      </c>
      <c r="E15" s="614">
        <v>1</v>
      </c>
      <c r="F15" s="615"/>
      <c r="G15" s="616">
        <v>6.3</v>
      </c>
      <c r="H15" s="615"/>
      <c r="I15" s="617">
        <f>G15*E15</f>
        <v>6.3</v>
      </c>
    </row>
    <row r="16" spans="2:9" s="602" customFormat="1" ht="17.25" customHeight="1" x14ac:dyDescent="0.2">
      <c r="B16" s="612"/>
      <c r="C16" s="613" t="s">
        <v>238</v>
      </c>
      <c r="D16" s="499" t="s">
        <v>14</v>
      </c>
      <c r="E16" s="619">
        <v>1</v>
      </c>
      <c r="F16" s="615"/>
      <c r="G16" s="620">
        <v>0.65</v>
      </c>
      <c r="H16" s="615"/>
      <c r="I16" s="617">
        <f>G16*E16</f>
        <v>0.65</v>
      </c>
    </row>
    <row r="17" spans="2:9" s="602" customFormat="1" ht="17.25" customHeight="1" x14ac:dyDescent="0.2">
      <c r="B17" s="4"/>
      <c r="C17" s="190" t="s">
        <v>218</v>
      </c>
      <c r="D17" s="110" t="s">
        <v>14</v>
      </c>
      <c r="E17" s="159">
        <v>8</v>
      </c>
      <c r="F17" s="212"/>
      <c r="G17" s="161">
        <v>0.3</v>
      </c>
      <c r="H17" s="212"/>
      <c r="I17" s="162">
        <f>G17*E17</f>
        <v>2.4</v>
      </c>
    </row>
    <row r="18" spans="2:9" ht="17.25" customHeight="1" thickBot="1" x14ac:dyDescent="0.25">
      <c r="B18" s="27"/>
      <c r="C18" s="163" t="s">
        <v>15</v>
      </c>
      <c r="D18" s="164"/>
      <c r="E18" s="165"/>
      <c r="F18" s="99"/>
      <c r="G18" s="166"/>
      <c r="H18" s="99"/>
      <c r="I18" s="167">
        <f>SUM(I14:I17)</f>
        <v>22.749999999999996</v>
      </c>
    </row>
    <row r="19" spans="2:9" ht="17.25" customHeight="1" x14ac:dyDescent="0.2">
      <c r="B19" s="2">
        <v>3</v>
      </c>
      <c r="C19" s="168" t="s">
        <v>16</v>
      </c>
      <c r="D19" s="122"/>
      <c r="E19" s="169"/>
      <c r="F19" s="170"/>
      <c r="G19" s="171"/>
      <c r="H19" s="107"/>
      <c r="I19" s="172"/>
    </row>
    <row r="20" spans="2:9" ht="17.25" customHeight="1" x14ac:dyDescent="0.2">
      <c r="B20" s="8"/>
      <c r="C20" s="109" t="s">
        <v>17</v>
      </c>
      <c r="D20" s="110" t="s">
        <v>2</v>
      </c>
      <c r="E20" s="111">
        <v>48</v>
      </c>
      <c r="F20" s="105"/>
      <c r="G20" s="78"/>
      <c r="H20" s="112">
        <f>km!C15</f>
        <v>0.32</v>
      </c>
      <c r="I20" s="113">
        <f>ROUND(SUM(E20*H20),2)</f>
        <v>15.36</v>
      </c>
    </row>
    <row r="21" spans="2:9" ht="17.25" customHeight="1" thickBot="1" x14ac:dyDescent="0.25">
      <c r="B21" s="7"/>
      <c r="C21" s="96" t="s">
        <v>18</v>
      </c>
      <c r="D21" s="114"/>
      <c r="E21" s="115"/>
      <c r="F21" s="116"/>
      <c r="G21" s="117"/>
      <c r="H21" s="118"/>
      <c r="I21" s="119">
        <f>SUM(I20:I20)</f>
        <v>15.36</v>
      </c>
    </row>
    <row r="22" spans="2:9" ht="17.25" customHeight="1" x14ac:dyDescent="0.2">
      <c r="B22" s="9"/>
      <c r="C22" s="120" t="s">
        <v>166</v>
      </c>
      <c r="D22" s="121"/>
      <c r="E22" s="122"/>
      <c r="F22" s="75"/>
      <c r="G22" s="123"/>
      <c r="H22" s="124"/>
      <c r="I22" s="125">
        <f>I12+I18+I21</f>
        <v>49.69</v>
      </c>
    </row>
    <row r="23" spans="2:9" ht="17.25" customHeight="1" x14ac:dyDescent="0.2">
      <c r="B23" s="10"/>
      <c r="C23" s="126" t="s">
        <v>19</v>
      </c>
      <c r="D23" s="109"/>
      <c r="E23" s="127"/>
      <c r="F23" s="75"/>
      <c r="G23" s="128">
        <v>0.03</v>
      </c>
      <c r="H23" s="123"/>
      <c r="I23" s="129">
        <f>ROUND(I18*G23,2)</f>
        <v>0.68</v>
      </c>
    </row>
    <row r="24" spans="2:9" ht="17.25" customHeight="1" x14ac:dyDescent="0.2">
      <c r="B24" s="10"/>
      <c r="C24" s="126" t="s">
        <v>20</v>
      </c>
      <c r="D24" s="109"/>
      <c r="E24" s="127"/>
      <c r="F24" s="128">
        <v>0.03</v>
      </c>
      <c r="G24" s="123"/>
      <c r="H24" s="130"/>
      <c r="I24" s="129">
        <f>ROUND(I$12*F24,2)</f>
        <v>0.35</v>
      </c>
    </row>
    <row r="25" spans="2:9" ht="17.25" customHeight="1" x14ac:dyDescent="0.2">
      <c r="B25" s="10"/>
      <c r="C25" s="126" t="s">
        <v>21</v>
      </c>
      <c r="D25" s="109"/>
      <c r="E25" s="127"/>
      <c r="F25" s="131">
        <v>0.17</v>
      </c>
      <c r="G25" s="123"/>
      <c r="H25" s="123"/>
      <c r="I25" s="129">
        <f>ROUND(I$12*F25,2)</f>
        <v>1.97</v>
      </c>
    </row>
    <row r="26" spans="2:9" ht="17.25" customHeight="1" x14ac:dyDescent="0.25">
      <c r="B26" s="10"/>
      <c r="C26" s="132" t="s">
        <v>165</v>
      </c>
      <c r="D26" s="109"/>
      <c r="E26" s="133"/>
      <c r="F26" s="110"/>
      <c r="G26" s="134"/>
      <c r="H26" s="134"/>
      <c r="I26" s="135">
        <f>ROUND((I12+I25)*1.77%,2)</f>
        <v>0.24</v>
      </c>
    </row>
    <row r="27" spans="2:9" ht="17.25" customHeight="1" x14ac:dyDescent="0.25">
      <c r="B27" s="10"/>
      <c r="C27" s="136" t="s">
        <v>22</v>
      </c>
      <c r="D27" s="109"/>
      <c r="E27" s="133"/>
      <c r="F27" s="137">
        <v>0.4</v>
      </c>
      <c r="G27" s="134"/>
      <c r="H27" s="134"/>
      <c r="I27" s="129">
        <f>ROUND(I$12*F27,2)</f>
        <v>4.63</v>
      </c>
    </row>
    <row r="28" spans="2:9" ht="27.75" thickBot="1" x14ac:dyDescent="0.3">
      <c r="B28" s="27"/>
      <c r="C28" s="398" t="s">
        <v>42</v>
      </c>
      <c r="D28" s="90" t="s">
        <v>172</v>
      </c>
      <c r="E28" s="90">
        <v>1</v>
      </c>
      <c r="F28" s="399"/>
      <c r="G28" s="196"/>
      <c r="H28" s="196">
        <v>10.11</v>
      </c>
      <c r="I28" s="144">
        <f>H28*E28</f>
        <v>10.11</v>
      </c>
    </row>
    <row r="29" spans="2:9" ht="17.25" customHeight="1" x14ac:dyDescent="0.2">
      <c r="B29" s="11"/>
      <c r="C29" s="145" t="s">
        <v>23</v>
      </c>
      <c r="D29" s="146"/>
      <c r="E29" s="122"/>
      <c r="F29" s="69"/>
      <c r="G29" s="147"/>
      <c r="H29" s="147"/>
      <c r="I29" s="125">
        <f>SUM(I22:I28)</f>
        <v>67.67</v>
      </c>
    </row>
    <row r="30" spans="2:9" x14ac:dyDescent="0.2">
      <c r="E30" s="1" t="s">
        <v>164</v>
      </c>
    </row>
  </sheetData>
  <mergeCells count="8">
    <mergeCell ref="H8:H9"/>
    <mergeCell ref="I8:I9"/>
    <mergeCell ref="B8:B9"/>
    <mergeCell ref="C8:C9"/>
    <mergeCell ref="D8:D9"/>
    <mergeCell ref="E8:E9"/>
    <mergeCell ref="F8:F9"/>
    <mergeCell ref="G8:G9"/>
  </mergeCells>
  <pageMargins left="0.15748031496062992" right="0.15748031496062992" top="0.19685039370078741" bottom="0.19685039370078741" header="0.51181102362204722" footer="0.51181102362204722"/>
  <pageSetup paperSize="9" scale="95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I28"/>
  <sheetViews>
    <sheetView workbookViewId="0">
      <selection activeCell="I28" sqref="I28"/>
    </sheetView>
  </sheetViews>
  <sheetFormatPr defaultColWidth="8.85546875" defaultRowHeight="12.75" x14ac:dyDescent="0.2"/>
  <cols>
    <col min="1" max="1" width="8.85546875" style="1"/>
    <col min="2" max="2" width="7.28515625" style="1" customWidth="1"/>
    <col min="3" max="3" width="35.28515625" style="1" customWidth="1"/>
    <col min="4" max="16384" width="8.85546875" style="1"/>
  </cols>
  <sheetData>
    <row r="5" spans="2:9" x14ac:dyDescent="0.2">
      <c r="C5" s="1" t="s">
        <v>425</v>
      </c>
    </row>
    <row r="7" spans="2:9" ht="13.5" thickBot="1" x14ac:dyDescent="0.25"/>
    <row r="8" spans="2:9" x14ac:dyDescent="0.2">
      <c r="B8" s="657" t="s">
        <v>3</v>
      </c>
      <c r="C8" s="659" t="s">
        <v>4</v>
      </c>
      <c r="D8" s="661" t="s">
        <v>178</v>
      </c>
      <c r="E8" s="659" t="s">
        <v>0</v>
      </c>
      <c r="F8" s="663" t="s">
        <v>6</v>
      </c>
      <c r="G8" s="653" t="s">
        <v>7</v>
      </c>
      <c r="H8" s="653" t="s">
        <v>8</v>
      </c>
      <c r="I8" s="655" t="s">
        <v>9</v>
      </c>
    </row>
    <row r="9" spans="2:9" ht="13.5" thickBot="1" x14ac:dyDescent="0.25">
      <c r="B9" s="658"/>
      <c r="C9" s="660"/>
      <c r="D9" s="662"/>
      <c r="E9" s="660"/>
      <c r="F9" s="664"/>
      <c r="G9" s="654"/>
      <c r="H9" s="654"/>
      <c r="I9" s="656"/>
    </row>
    <row r="10" spans="2:9" ht="17.25" customHeight="1" x14ac:dyDescent="0.2">
      <c r="B10" s="2">
        <v>1</v>
      </c>
      <c r="C10" s="68" t="s">
        <v>10</v>
      </c>
      <c r="D10" s="69"/>
      <c r="E10" s="69"/>
      <c r="F10" s="70"/>
      <c r="G10" s="71"/>
      <c r="H10" s="72"/>
      <c r="I10" s="73"/>
    </row>
    <row r="11" spans="2:9" ht="17.25" customHeight="1" x14ac:dyDescent="0.2">
      <c r="B11" s="3"/>
      <c r="C11" s="74" t="s">
        <v>11</v>
      </c>
      <c r="D11" s="75" t="s">
        <v>12</v>
      </c>
      <c r="E11" s="75">
        <v>1.5</v>
      </c>
      <c r="F11" s="76">
        <v>5.79</v>
      </c>
      <c r="G11" s="77"/>
      <c r="H11" s="78"/>
      <c r="I11" s="79">
        <f>ROUND(SUM(E11*F11),2)</f>
        <v>8.69</v>
      </c>
    </row>
    <row r="12" spans="2:9" ht="17.25" customHeight="1" thickBot="1" x14ac:dyDescent="0.25">
      <c r="B12" s="5"/>
      <c r="C12" s="96" t="s">
        <v>13</v>
      </c>
      <c r="D12" s="148"/>
      <c r="E12" s="149"/>
      <c r="F12" s="150"/>
      <c r="G12" s="151"/>
      <c r="H12" s="85"/>
      <c r="I12" s="152">
        <f>SUM(I11:I11)</f>
        <v>8.69</v>
      </c>
    </row>
    <row r="13" spans="2:9" ht="17.25" customHeight="1" x14ac:dyDescent="0.2">
      <c r="B13" s="6">
        <v>2</v>
      </c>
      <c r="C13" s="153" t="s">
        <v>7</v>
      </c>
      <c r="D13" s="154"/>
      <c r="E13" s="155"/>
      <c r="F13" s="87"/>
      <c r="G13" s="156"/>
      <c r="H13" s="87"/>
      <c r="I13" s="157"/>
    </row>
    <row r="14" spans="2:9" ht="17.25" customHeight="1" x14ac:dyDescent="0.2">
      <c r="B14" s="4"/>
      <c r="C14" s="190" t="s">
        <v>239</v>
      </c>
      <c r="D14" s="110" t="s">
        <v>185</v>
      </c>
      <c r="E14" s="159">
        <v>8</v>
      </c>
      <c r="F14" s="160"/>
      <c r="G14" s="161">
        <v>0.3</v>
      </c>
      <c r="H14" s="160"/>
      <c r="I14" s="162">
        <f>G14*E14</f>
        <v>2.4</v>
      </c>
    </row>
    <row r="15" spans="2:9" ht="17.25" customHeight="1" x14ac:dyDescent="0.2">
      <c r="B15" s="4"/>
      <c r="C15" s="345" t="s">
        <v>240</v>
      </c>
      <c r="D15" s="110" t="s">
        <v>14</v>
      </c>
      <c r="E15" s="347">
        <v>1</v>
      </c>
      <c r="F15" s="212"/>
      <c r="G15" s="346">
        <v>0.65</v>
      </c>
      <c r="H15" s="212"/>
      <c r="I15" s="79">
        <f>G15*E15</f>
        <v>0.65</v>
      </c>
    </row>
    <row r="16" spans="2:9" ht="17.25" customHeight="1" thickBot="1" x14ac:dyDescent="0.25">
      <c r="B16" s="27"/>
      <c r="C16" s="163" t="s">
        <v>15</v>
      </c>
      <c r="D16" s="164"/>
      <c r="E16" s="165"/>
      <c r="F16" s="99"/>
      <c r="G16" s="166"/>
      <c r="H16" s="99"/>
      <c r="I16" s="167">
        <f>SUM(I14:I15)</f>
        <v>3.05</v>
      </c>
    </row>
    <row r="17" spans="2:9" ht="17.25" customHeight="1" x14ac:dyDescent="0.2">
      <c r="B17" s="2">
        <v>3</v>
      </c>
      <c r="C17" s="168" t="s">
        <v>16</v>
      </c>
      <c r="D17" s="122"/>
      <c r="E17" s="169"/>
      <c r="F17" s="170"/>
      <c r="G17" s="171"/>
      <c r="H17" s="107"/>
      <c r="I17" s="172"/>
    </row>
    <row r="18" spans="2:9" ht="17.25" customHeight="1" x14ac:dyDescent="0.2">
      <c r="B18" s="8"/>
      <c r="C18" s="109" t="s">
        <v>17</v>
      </c>
      <c r="D18" s="110" t="s">
        <v>2</v>
      </c>
      <c r="E18" s="111">
        <v>48</v>
      </c>
      <c r="F18" s="105"/>
      <c r="G18" s="78"/>
      <c r="H18" s="112">
        <f>km!C15</f>
        <v>0.32</v>
      </c>
      <c r="I18" s="113">
        <f>ROUND(SUM(E18*H18),2)</f>
        <v>15.36</v>
      </c>
    </row>
    <row r="19" spans="2:9" ht="17.25" customHeight="1" thickBot="1" x14ac:dyDescent="0.25">
      <c r="B19" s="7"/>
      <c r="C19" s="96" t="s">
        <v>18</v>
      </c>
      <c r="D19" s="114"/>
      <c r="E19" s="115"/>
      <c r="F19" s="116"/>
      <c r="G19" s="117"/>
      <c r="H19" s="118"/>
      <c r="I19" s="119">
        <f>SUM(I18:I18)</f>
        <v>15.36</v>
      </c>
    </row>
    <row r="20" spans="2:9" ht="17.25" customHeight="1" x14ac:dyDescent="0.2">
      <c r="B20" s="9"/>
      <c r="C20" s="120" t="s">
        <v>166</v>
      </c>
      <c r="D20" s="121"/>
      <c r="E20" s="122"/>
      <c r="F20" s="75"/>
      <c r="G20" s="123"/>
      <c r="H20" s="124"/>
      <c r="I20" s="125">
        <f>I12+I16+I19</f>
        <v>27.099999999999998</v>
      </c>
    </row>
    <row r="21" spans="2:9" ht="17.25" customHeight="1" x14ac:dyDescent="0.2">
      <c r="B21" s="10"/>
      <c r="C21" s="126" t="s">
        <v>19</v>
      </c>
      <c r="D21" s="109"/>
      <c r="E21" s="127"/>
      <c r="F21" s="75"/>
      <c r="G21" s="128">
        <v>0.03</v>
      </c>
      <c r="H21" s="123"/>
      <c r="I21" s="129">
        <f>ROUND(I16*G21,2)</f>
        <v>0.09</v>
      </c>
    </row>
    <row r="22" spans="2:9" ht="17.25" customHeight="1" x14ac:dyDescent="0.2">
      <c r="B22" s="10"/>
      <c r="C22" s="126" t="s">
        <v>20</v>
      </c>
      <c r="D22" s="109"/>
      <c r="E22" s="127"/>
      <c r="F22" s="128">
        <v>0.03</v>
      </c>
      <c r="G22" s="123"/>
      <c r="H22" s="130"/>
      <c r="I22" s="129">
        <f>ROUND(I$12*F22,2)</f>
        <v>0.26</v>
      </c>
    </row>
    <row r="23" spans="2:9" ht="17.25" customHeight="1" x14ac:dyDescent="0.2">
      <c r="B23" s="10"/>
      <c r="C23" s="126" t="s">
        <v>21</v>
      </c>
      <c r="D23" s="109"/>
      <c r="E23" s="127"/>
      <c r="F23" s="131">
        <v>0.17</v>
      </c>
      <c r="G23" s="123"/>
      <c r="H23" s="123"/>
      <c r="I23" s="129">
        <f>ROUND(I$12*F23,2)</f>
        <v>1.48</v>
      </c>
    </row>
    <row r="24" spans="2:9" ht="17.25" customHeight="1" x14ac:dyDescent="0.25">
      <c r="B24" s="10"/>
      <c r="C24" s="132" t="s">
        <v>241</v>
      </c>
      <c r="D24" s="109"/>
      <c r="E24" s="133"/>
      <c r="F24" s="110"/>
      <c r="G24" s="134"/>
      <c r="H24" s="134"/>
      <c r="I24" s="135">
        <f>ROUND((I12+I23)*1.77%,2)</f>
        <v>0.18</v>
      </c>
    </row>
    <row r="25" spans="2:9" ht="17.25" customHeight="1" x14ac:dyDescent="0.25">
      <c r="B25" s="10"/>
      <c r="C25" s="136" t="s">
        <v>22</v>
      </c>
      <c r="D25" s="109"/>
      <c r="E25" s="133"/>
      <c r="F25" s="137">
        <v>0.4</v>
      </c>
      <c r="G25" s="134"/>
      <c r="H25" s="134"/>
      <c r="I25" s="129">
        <f>ROUND(I$12*F25,2)</f>
        <v>3.48</v>
      </c>
    </row>
    <row r="26" spans="2:9" ht="17.25" customHeight="1" thickBot="1" x14ac:dyDescent="0.3">
      <c r="B26" s="27"/>
      <c r="C26" s="183" t="s">
        <v>242</v>
      </c>
      <c r="D26" s="184"/>
      <c r="E26" s="185"/>
      <c r="F26" s="186"/>
      <c r="G26" s="187"/>
      <c r="H26" s="188"/>
      <c r="I26" s="189">
        <f>H26*E26</f>
        <v>0</v>
      </c>
    </row>
    <row r="27" spans="2:9" ht="17.25" customHeight="1" x14ac:dyDescent="0.2">
      <c r="B27" s="11"/>
      <c r="C27" s="145" t="s">
        <v>23</v>
      </c>
      <c r="D27" s="146"/>
      <c r="E27" s="122"/>
      <c r="F27" s="69"/>
      <c r="G27" s="147"/>
      <c r="H27" s="147"/>
      <c r="I27" s="125">
        <f>SUM(I20:I26)</f>
        <v>32.589999999999996</v>
      </c>
    </row>
    <row r="28" spans="2:9" x14ac:dyDescent="0.2">
      <c r="E28" s="1" t="s">
        <v>164</v>
      </c>
    </row>
  </sheetData>
  <mergeCells count="8">
    <mergeCell ref="H8:H9"/>
    <mergeCell ref="I8:I9"/>
    <mergeCell ref="B8:B9"/>
    <mergeCell ref="C8:C9"/>
    <mergeCell ref="D8:D9"/>
    <mergeCell ref="E8:E9"/>
    <mergeCell ref="F8:F9"/>
    <mergeCell ref="G8:G9"/>
  </mergeCells>
  <pageMargins left="0.15748031496062992" right="0.15748031496062992" top="0.19685039370078741" bottom="0.19685039370078741" header="0.51181102362204722" footer="0.51181102362204722"/>
  <pageSetup paperSize="9" scale="95" orientation="portrait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I29"/>
  <sheetViews>
    <sheetView workbookViewId="0">
      <selection activeCell="B16" sqref="B16:I16"/>
    </sheetView>
  </sheetViews>
  <sheetFormatPr defaultColWidth="8.85546875" defaultRowHeight="12.75" x14ac:dyDescent="0.2"/>
  <cols>
    <col min="1" max="1" width="8.85546875" style="1"/>
    <col min="2" max="2" width="7.85546875" style="1" customWidth="1"/>
    <col min="3" max="3" width="34.42578125" style="1" customWidth="1"/>
    <col min="4" max="16384" width="8.85546875" style="1"/>
  </cols>
  <sheetData>
    <row r="5" spans="2:9" x14ac:dyDescent="0.2">
      <c r="C5" s="1" t="s">
        <v>426</v>
      </c>
      <c r="E5" s="13"/>
    </row>
    <row r="6" spans="2:9" x14ac:dyDescent="0.2">
      <c r="E6" s="13"/>
    </row>
    <row r="7" spans="2:9" ht="13.5" thickBot="1" x14ac:dyDescent="0.25"/>
    <row r="8" spans="2:9" x14ac:dyDescent="0.2">
      <c r="B8" s="657" t="s">
        <v>3</v>
      </c>
      <c r="C8" s="659" t="s">
        <v>4</v>
      </c>
      <c r="D8" s="661" t="s">
        <v>178</v>
      </c>
      <c r="E8" s="659" t="s">
        <v>0</v>
      </c>
      <c r="F8" s="670" t="s">
        <v>6</v>
      </c>
      <c r="G8" s="653" t="s">
        <v>7</v>
      </c>
      <c r="H8" s="653" t="s">
        <v>8</v>
      </c>
      <c r="I8" s="655" t="s">
        <v>9</v>
      </c>
    </row>
    <row r="9" spans="2:9" ht="13.5" thickBot="1" x14ac:dyDescent="0.25">
      <c r="B9" s="658"/>
      <c r="C9" s="660"/>
      <c r="D9" s="662"/>
      <c r="E9" s="660"/>
      <c r="F9" s="671"/>
      <c r="G9" s="654"/>
      <c r="H9" s="654"/>
      <c r="I9" s="656"/>
    </row>
    <row r="10" spans="2:9" ht="17.25" customHeight="1" x14ac:dyDescent="0.2">
      <c r="B10" s="2">
        <v>1</v>
      </c>
      <c r="C10" s="68" t="s">
        <v>10</v>
      </c>
      <c r="D10" s="70"/>
      <c r="E10" s="210"/>
      <c r="F10" s="400"/>
      <c r="G10" s="71"/>
      <c r="H10" s="72"/>
      <c r="I10" s="73"/>
    </row>
    <row r="11" spans="2:9" ht="17.25" customHeight="1" x14ac:dyDescent="0.2">
      <c r="B11" s="3"/>
      <c r="C11" s="74" t="s">
        <v>11</v>
      </c>
      <c r="D11" s="76" t="s">
        <v>12</v>
      </c>
      <c r="E11" s="211">
        <v>2</v>
      </c>
      <c r="F11" s="401">
        <v>5.79</v>
      </c>
      <c r="G11" s="77"/>
      <c r="H11" s="78"/>
      <c r="I11" s="79">
        <f>ROUND(SUM(E11*F11),2)</f>
        <v>11.58</v>
      </c>
    </row>
    <row r="12" spans="2:9" ht="17.25" customHeight="1" thickBot="1" x14ac:dyDescent="0.25">
      <c r="B12" s="5"/>
      <c r="C12" s="96" t="s">
        <v>13</v>
      </c>
      <c r="D12" s="402"/>
      <c r="E12" s="215"/>
      <c r="F12" s="403"/>
      <c r="G12" s="151"/>
      <c r="H12" s="85"/>
      <c r="I12" s="152">
        <f>SUM(I11:I11)</f>
        <v>11.58</v>
      </c>
    </row>
    <row r="13" spans="2:9" ht="17.25" customHeight="1" x14ac:dyDescent="0.2">
      <c r="B13" s="6">
        <v>2</v>
      </c>
      <c r="C13" s="153" t="s">
        <v>7</v>
      </c>
      <c r="D13" s="155"/>
      <c r="E13" s="218"/>
      <c r="F13" s="72"/>
      <c r="G13" s="156"/>
      <c r="H13" s="87"/>
      <c r="I13" s="157"/>
    </row>
    <row r="14" spans="2:9" ht="17.25" customHeight="1" x14ac:dyDescent="0.2">
      <c r="B14" s="4"/>
      <c r="C14" s="190" t="s">
        <v>243</v>
      </c>
      <c r="D14" s="159" t="s">
        <v>14</v>
      </c>
      <c r="E14" s="235">
        <v>1</v>
      </c>
      <c r="F14" s="404"/>
      <c r="G14" s="161">
        <v>11.54</v>
      </c>
      <c r="H14" s="160"/>
      <c r="I14" s="162">
        <f>G14*E14</f>
        <v>11.54</v>
      </c>
    </row>
    <row r="15" spans="2:9" ht="17.25" customHeight="1" x14ac:dyDescent="0.2">
      <c r="B15" s="4"/>
      <c r="C15" s="190" t="s">
        <v>244</v>
      </c>
      <c r="D15" s="159" t="s">
        <v>14</v>
      </c>
      <c r="E15" s="235">
        <v>1</v>
      </c>
      <c r="F15" s="404"/>
      <c r="G15" s="161">
        <v>0.65</v>
      </c>
      <c r="H15" s="160"/>
      <c r="I15" s="162">
        <f>G15*E15</f>
        <v>0.65</v>
      </c>
    </row>
    <row r="16" spans="2:9" ht="17.25" customHeight="1" x14ac:dyDescent="0.2">
      <c r="B16" s="4"/>
      <c r="C16" s="190" t="s">
        <v>245</v>
      </c>
      <c r="D16" s="159" t="s">
        <v>14</v>
      </c>
      <c r="E16" s="235">
        <v>1</v>
      </c>
      <c r="F16" s="404"/>
      <c r="G16" s="161">
        <v>1.07</v>
      </c>
      <c r="H16" s="160"/>
      <c r="I16" s="162">
        <f>G16*E16</f>
        <v>1.07</v>
      </c>
    </row>
    <row r="17" spans="2:9" ht="17.25" customHeight="1" thickBot="1" x14ac:dyDescent="0.25">
      <c r="B17" s="27"/>
      <c r="C17" s="163" t="s">
        <v>15</v>
      </c>
      <c r="D17" s="165"/>
      <c r="E17" s="224"/>
      <c r="F17" s="405"/>
      <c r="G17" s="166"/>
      <c r="H17" s="99"/>
      <c r="I17" s="167">
        <f>SUM(I14:I16)</f>
        <v>13.26</v>
      </c>
    </row>
    <row r="18" spans="2:9" ht="17.25" customHeight="1" x14ac:dyDescent="0.2">
      <c r="B18" s="2">
        <v>3</v>
      </c>
      <c r="C18" s="168" t="s">
        <v>16</v>
      </c>
      <c r="D18" s="169"/>
      <c r="E18" s="229"/>
      <c r="F18" s="406"/>
      <c r="G18" s="171"/>
      <c r="H18" s="107"/>
      <c r="I18" s="172"/>
    </row>
    <row r="19" spans="2:9" ht="17.25" customHeight="1" x14ac:dyDescent="0.2">
      <c r="B19" s="8"/>
      <c r="C19" s="109" t="s">
        <v>17</v>
      </c>
      <c r="D19" s="159" t="s">
        <v>2</v>
      </c>
      <c r="E19" s="236">
        <v>48</v>
      </c>
      <c r="F19" s="407"/>
      <c r="G19" s="78"/>
      <c r="H19" s="112">
        <f>km!C15</f>
        <v>0.32</v>
      </c>
      <c r="I19" s="113">
        <f>ROUND(SUM(E19*H19),2)</f>
        <v>15.36</v>
      </c>
    </row>
    <row r="20" spans="2:9" ht="17.25" customHeight="1" thickBot="1" x14ac:dyDescent="0.25">
      <c r="B20" s="7"/>
      <c r="C20" s="96" t="s">
        <v>18</v>
      </c>
      <c r="D20" s="115"/>
      <c r="E20" s="240"/>
      <c r="F20" s="408"/>
      <c r="G20" s="117"/>
      <c r="H20" s="118"/>
      <c r="I20" s="119">
        <f>SUM(I19:I19)</f>
        <v>15.36</v>
      </c>
    </row>
    <row r="21" spans="2:9" ht="17.25" customHeight="1" x14ac:dyDescent="0.2">
      <c r="B21" s="9"/>
      <c r="C21" s="120" t="s">
        <v>166</v>
      </c>
      <c r="D21" s="409"/>
      <c r="E21" s="229"/>
      <c r="F21" s="410"/>
      <c r="G21" s="123"/>
      <c r="H21" s="124"/>
      <c r="I21" s="125">
        <f>I12+I17+I20</f>
        <v>40.200000000000003</v>
      </c>
    </row>
    <row r="22" spans="2:9" ht="17.25" customHeight="1" x14ac:dyDescent="0.2">
      <c r="B22" s="10"/>
      <c r="C22" s="126" t="s">
        <v>19</v>
      </c>
      <c r="D22" s="411"/>
      <c r="E22" s="250"/>
      <c r="F22" s="410"/>
      <c r="G22" s="128">
        <v>0.03</v>
      </c>
      <c r="H22" s="123"/>
      <c r="I22" s="129">
        <f>ROUND(I17*G22,2)</f>
        <v>0.4</v>
      </c>
    </row>
    <row r="23" spans="2:9" ht="17.25" customHeight="1" x14ac:dyDescent="0.2">
      <c r="B23" s="10"/>
      <c r="C23" s="126" t="s">
        <v>20</v>
      </c>
      <c r="D23" s="411"/>
      <c r="E23" s="250"/>
      <c r="F23" s="316">
        <v>0.03</v>
      </c>
      <c r="G23" s="123"/>
      <c r="H23" s="130"/>
      <c r="I23" s="129">
        <f>ROUND(I$12*F23,2)</f>
        <v>0.35</v>
      </c>
    </row>
    <row r="24" spans="2:9" ht="17.25" customHeight="1" x14ac:dyDescent="0.2">
      <c r="B24" s="10"/>
      <c r="C24" s="126" t="s">
        <v>21</v>
      </c>
      <c r="D24" s="411"/>
      <c r="E24" s="250"/>
      <c r="F24" s="412">
        <v>0.17</v>
      </c>
      <c r="G24" s="123"/>
      <c r="H24" s="123"/>
      <c r="I24" s="129">
        <f>ROUND(I$12*F24,2)</f>
        <v>1.97</v>
      </c>
    </row>
    <row r="25" spans="2:9" ht="17.25" customHeight="1" x14ac:dyDescent="0.25">
      <c r="B25" s="10"/>
      <c r="C25" s="132" t="s">
        <v>165</v>
      </c>
      <c r="D25" s="411"/>
      <c r="E25" s="234"/>
      <c r="F25" s="413"/>
      <c r="G25" s="134"/>
      <c r="H25" s="134"/>
      <c r="I25" s="135">
        <f>ROUND((I12+I24)*1.77%,2)</f>
        <v>0.24</v>
      </c>
    </row>
    <row r="26" spans="2:9" ht="17.25" customHeight="1" x14ac:dyDescent="0.25">
      <c r="B26" s="10"/>
      <c r="C26" s="136" t="s">
        <v>22</v>
      </c>
      <c r="D26" s="411"/>
      <c r="E26" s="234"/>
      <c r="F26" s="414">
        <v>0.4</v>
      </c>
      <c r="G26" s="134"/>
      <c r="H26" s="134"/>
      <c r="I26" s="129">
        <f>ROUND(I$12*F26,2)</f>
        <v>4.63</v>
      </c>
    </row>
    <row r="27" spans="2:9" ht="27.75" thickBot="1" x14ac:dyDescent="0.3">
      <c r="B27" s="27"/>
      <c r="C27" s="398" t="s">
        <v>42</v>
      </c>
      <c r="D27" s="91" t="s">
        <v>172</v>
      </c>
      <c r="E27" s="221">
        <v>1</v>
      </c>
      <c r="F27" s="415"/>
      <c r="G27" s="196"/>
      <c r="H27" s="196">
        <v>10.11</v>
      </c>
      <c r="I27" s="144">
        <f>H27*E27</f>
        <v>10.11</v>
      </c>
    </row>
    <row r="28" spans="2:9" ht="17.25" customHeight="1" thickBot="1" x14ac:dyDescent="0.25">
      <c r="B28" s="33"/>
      <c r="C28" s="176" t="s">
        <v>23</v>
      </c>
      <c r="D28" s="416"/>
      <c r="E28" s="266"/>
      <c r="F28" s="322"/>
      <c r="G28" s="180"/>
      <c r="H28" s="180"/>
      <c r="I28" s="181">
        <f>SUM(I21:I27)</f>
        <v>57.900000000000006</v>
      </c>
    </row>
    <row r="29" spans="2:9" x14ac:dyDescent="0.2">
      <c r="D29" s="1" t="s">
        <v>206</v>
      </c>
      <c r="E29" s="60"/>
    </row>
  </sheetData>
  <mergeCells count="8">
    <mergeCell ref="H8:H9"/>
    <mergeCell ref="I8:I9"/>
    <mergeCell ref="B8:B9"/>
    <mergeCell ref="C8:C9"/>
    <mergeCell ref="D8:D9"/>
    <mergeCell ref="E8:E9"/>
    <mergeCell ref="F8:F9"/>
    <mergeCell ref="G8:G9"/>
  </mergeCells>
  <pageMargins left="0.15748031496062992" right="0.15748031496062992" top="0.19685039370078741" bottom="0.19685039370078741" header="0.51181102362204722" footer="0.51181102362204722"/>
  <pageSetup paperSize="9" scale="95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I28"/>
  <sheetViews>
    <sheetView workbookViewId="0">
      <selection activeCell="C5" sqref="C5"/>
    </sheetView>
  </sheetViews>
  <sheetFormatPr defaultColWidth="8.85546875" defaultRowHeight="12.75" x14ac:dyDescent="0.2"/>
  <cols>
    <col min="1" max="1" width="8.85546875" style="1"/>
    <col min="2" max="2" width="8" style="1" customWidth="1"/>
    <col min="3" max="3" width="35.85546875" style="1" customWidth="1"/>
    <col min="4" max="16384" width="8.85546875" style="1"/>
  </cols>
  <sheetData>
    <row r="5" spans="2:9" x14ac:dyDescent="0.2">
      <c r="C5" s="1" t="s">
        <v>427</v>
      </c>
    </row>
    <row r="7" spans="2:9" ht="13.5" thickBot="1" x14ac:dyDescent="0.25"/>
    <row r="8" spans="2:9" x14ac:dyDescent="0.2">
      <c r="B8" s="657" t="s">
        <v>3</v>
      </c>
      <c r="C8" s="659" t="s">
        <v>4</v>
      </c>
      <c r="D8" s="661" t="s">
        <v>178</v>
      </c>
      <c r="E8" s="659" t="s">
        <v>0</v>
      </c>
      <c r="F8" s="663" t="s">
        <v>6</v>
      </c>
      <c r="G8" s="653" t="s">
        <v>7</v>
      </c>
      <c r="H8" s="653" t="s">
        <v>8</v>
      </c>
      <c r="I8" s="655" t="s">
        <v>9</v>
      </c>
    </row>
    <row r="9" spans="2:9" ht="13.5" thickBot="1" x14ac:dyDescent="0.25">
      <c r="B9" s="658"/>
      <c r="C9" s="660"/>
      <c r="D9" s="662"/>
      <c r="E9" s="660"/>
      <c r="F9" s="664"/>
      <c r="G9" s="654"/>
      <c r="H9" s="654"/>
      <c r="I9" s="656"/>
    </row>
    <row r="10" spans="2:9" ht="17.25" customHeight="1" x14ac:dyDescent="0.2">
      <c r="B10" s="2">
        <v>1</v>
      </c>
      <c r="C10" s="68" t="s">
        <v>10</v>
      </c>
      <c r="D10" s="69"/>
      <c r="E10" s="69"/>
      <c r="F10" s="70"/>
      <c r="G10" s="71"/>
      <c r="H10" s="72"/>
      <c r="I10" s="73"/>
    </row>
    <row r="11" spans="2:9" ht="17.25" customHeight="1" x14ac:dyDescent="0.2">
      <c r="B11" s="3"/>
      <c r="C11" s="74" t="s">
        <v>11</v>
      </c>
      <c r="D11" s="75" t="s">
        <v>12</v>
      </c>
      <c r="E11" s="75">
        <v>2</v>
      </c>
      <c r="F11" s="76">
        <v>5.79</v>
      </c>
      <c r="G11" s="77"/>
      <c r="H11" s="78"/>
      <c r="I11" s="79">
        <f>ROUND(SUM(E11*F11),2)</f>
        <v>11.58</v>
      </c>
    </row>
    <row r="12" spans="2:9" ht="17.25" customHeight="1" thickBot="1" x14ac:dyDescent="0.25">
      <c r="B12" s="5"/>
      <c r="C12" s="96" t="s">
        <v>13</v>
      </c>
      <c r="D12" s="148"/>
      <c r="E12" s="149"/>
      <c r="F12" s="150"/>
      <c r="G12" s="151"/>
      <c r="H12" s="85"/>
      <c r="I12" s="152">
        <f>SUM(I11:I11)</f>
        <v>11.58</v>
      </c>
    </row>
    <row r="13" spans="2:9" ht="17.25" customHeight="1" x14ac:dyDescent="0.2">
      <c r="B13" s="6">
        <v>2</v>
      </c>
      <c r="C13" s="153" t="s">
        <v>7</v>
      </c>
      <c r="D13" s="154"/>
      <c r="E13" s="155"/>
      <c r="F13" s="87"/>
      <c r="G13" s="156"/>
      <c r="H13" s="87"/>
      <c r="I13" s="157"/>
    </row>
    <row r="14" spans="2:9" ht="17.25" customHeight="1" x14ac:dyDescent="0.2">
      <c r="B14" s="4"/>
      <c r="C14" s="190" t="s">
        <v>239</v>
      </c>
      <c r="D14" s="110" t="s">
        <v>185</v>
      </c>
      <c r="E14" s="159">
        <v>8</v>
      </c>
      <c r="F14" s="160"/>
      <c r="G14" s="395">
        <v>0.3</v>
      </c>
      <c r="H14" s="160"/>
      <c r="I14" s="162">
        <f>G14*E14</f>
        <v>2.4</v>
      </c>
    </row>
    <row r="15" spans="2:9" ht="17.25" customHeight="1" x14ac:dyDescent="0.2">
      <c r="B15" s="4"/>
      <c r="C15" s="345" t="s">
        <v>240</v>
      </c>
      <c r="D15" s="110" t="s">
        <v>14</v>
      </c>
      <c r="E15" s="347">
        <v>1</v>
      </c>
      <c r="F15" s="212"/>
      <c r="G15" s="396">
        <v>0.65</v>
      </c>
      <c r="H15" s="212"/>
      <c r="I15" s="79">
        <f>G15*E15</f>
        <v>0.65</v>
      </c>
    </row>
    <row r="16" spans="2:9" ht="17.25" customHeight="1" thickBot="1" x14ac:dyDescent="0.25">
      <c r="B16" s="27"/>
      <c r="C16" s="163" t="s">
        <v>15</v>
      </c>
      <c r="D16" s="164"/>
      <c r="E16" s="165"/>
      <c r="F16" s="99"/>
      <c r="G16" s="397"/>
      <c r="H16" s="99"/>
      <c r="I16" s="167">
        <f>SUM(I14:I15)</f>
        <v>3.05</v>
      </c>
    </row>
    <row r="17" spans="2:9" ht="17.25" customHeight="1" x14ac:dyDescent="0.2">
      <c r="B17" s="2">
        <v>3</v>
      </c>
      <c r="C17" s="168" t="s">
        <v>16</v>
      </c>
      <c r="D17" s="122"/>
      <c r="E17" s="169"/>
      <c r="F17" s="170"/>
      <c r="G17" s="171"/>
      <c r="H17" s="107"/>
      <c r="I17" s="172"/>
    </row>
    <row r="18" spans="2:9" ht="17.25" customHeight="1" x14ac:dyDescent="0.2">
      <c r="B18" s="8"/>
      <c r="C18" s="109" t="s">
        <v>17</v>
      </c>
      <c r="D18" s="110" t="s">
        <v>2</v>
      </c>
      <c r="E18" s="111">
        <v>48</v>
      </c>
      <c r="F18" s="105"/>
      <c r="G18" s="78"/>
      <c r="H18" s="112">
        <f>km!C15</f>
        <v>0.32</v>
      </c>
      <c r="I18" s="113">
        <f>ROUND(SUM(E18*H18),2)</f>
        <v>15.36</v>
      </c>
    </row>
    <row r="19" spans="2:9" ht="17.25" customHeight="1" thickBot="1" x14ac:dyDescent="0.25">
      <c r="B19" s="7"/>
      <c r="C19" s="96" t="s">
        <v>18</v>
      </c>
      <c r="D19" s="114"/>
      <c r="E19" s="115"/>
      <c r="F19" s="116"/>
      <c r="G19" s="117"/>
      <c r="H19" s="118"/>
      <c r="I19" s="119">
        <f>SUM(I18:I18)</f>
        <v>15.36</v>
      </c>
    </row>
    <row r="20" spans="2:9" ht="17.25" customHeight="1" x14ac:dyDescent="0.2">
      <c r="B20" s="9"/>
      <c r="C20" s="120" t="s">
        <v>166</v>
      </c>
      <c r="D20" s="121"/>
      <c r="E20" s="122"/>
      <c r="F20" s="75"/>
      <c r="G20" s="123"/>
      <c r="H20" s="124"/>
      <c r="I20" s="125">
        <f>I12+I16+I19</f>
        <v>29.99</v>
      </c>
    </row>
    <row r="21" spans="2:9" ht="17.25" customHeight="1" x14ac:dyDescent="0.2">
      <c r="B21" s="10"/>
      <c r="C21" s="126" t="s">
        <v>19</v>
      </c>
      <c r="D21" s="109"/>
      <c r="E21" s="127"/>
      <c r="F21" s="75"/>
      <c r="G21" s="128">
        <v>0.03</v>
      </c>
      <c r="H21" s="123"/>
      <c r="I21" s="129">
        <f>ROUND(I16*G21,2)</f>
        <v>0.09</v>
      </c>
    </row>
    <row r="22" spans="2:9" ht="17.25" customHeight="1" x14ac:dyDescent="0.2">
      <c r="B22" s="10"/>
      <c r="C22" s="126" t="s">
        <v>20</v>
      </c>
      <c r="D22" s="109"/>
      <c r="E22" s="127"/>
      <c r="F22" s="128">
        <v>0.03</v>
      </c>
      <c r="G22" s="123"/>
      <c r="H22" s="130"/>
      <c r="I22" s="129">
        <f>ROUND(I$12*F22,2)</f>
        <v>0.35</v>
      </c>
    </row>
    <row r="23" spans="2:9" ht="17.25" customHeight="1" x14ac:dyDescent="0.2">
      <c r="B23" s="10"/>
      <c r="C23" s="126" t="s">
        <v>21</v>
      </c>
      <c r="D23" s="109"/>
      <c r="E23" s="127"/>
      <c r="F23" s="131">
        <v>0.17</v>
      </c>
      <c r="G23" s="123"/>
      <c r="H23" s="123"/>
      <c r="I23" s="129">
        <f>ROUND(I$12*F23,2)</f>
        <v>1.97</v>
      </c>
    </row>
    <row r="24" spans="2:9" ht="17.25" customHeight="1" x14ac:dyDescent="0.25">
      <c r="B24" s="10"/>
      <c r="C24" s="132" t="s">
        <v>165</v>
      </c>
      <c r="D24" s="109"/>
      <c r="E24" s="133"/>
      <c r="F24" s="110"/>
      <c r="G24" s="134"/>
      <c r="H24" s="134"/>
      <c r="I24" s="135">
        <f>ROUND((I12+I23)*1.77%,2)</f>
        <v>0.24</v>
      </c>
    </row>
    <row r="25" spans="2:9" ht="17.25" customHeight="1" x14ac:dyDescent="0.25">
      <c r="B25" s="10"/>
      <c r="C25" s="136" t="s">
        <v>22</v>
      </c>
      <c r="D25" s="109"/>
      <c r="E25" s="133"/>
      <c r="F25" s="137">
        <v>0.4</v>
      </c>
      <c r="G25" s="134"/>
      <c r="H25" s="134"/>
      <c r="I25" s="129">
        <f>ROUND(I$12*F25,2)</f>
        <v>4.63</v>
      </c>
    </row>
    <row r="26" spans="2:9" ht="27.75" thickBot="1" x14ac:dyDescent="0.3">
      <c r="B26" s="27"/>
      <c r="C26" s="398" t="s">
        <v>42</v>
      </c>
      <c r="D26" s="90" t="s">
        <v>172</v>
      </c>
      <c r="E26" s="90">
        <v>1</v>
      </c>
      <c r="F26" s="399"/>
      <c r="G26" s="196"/>
      <c r="H26" s="196">
        <v>10.11</v>
      </c>
      <c r="I26" s="144">
        <f>H26*E26</f>
        <v>10.11</v>
      </c>
    </row>
    <row r="27" spans="2:9" ht="17.25" customHeight="1" thickBot="1" x14ac:dyDescent="0.25">
      <c r="B27" s="33"/>
      <c r="C27" s="176" t="s">
        <v>23</v>
      </c>
      <c r="D27" s="177"/>
      <c r="E27" s="178"/>
      <c r="F27" s="179"/>
      <c r="G27" s="180"/>
      <c r="H27" s="180"/>
      <c r="I27" s="181">
        <f>SUM(I20:I26)</f>
        <v>47.38</v>
      </c>
    </row>
    <row r="28" spans="2:9" x14ac:dyDescent="0.2">
      <c r="E28" s="1" t="s">
        <v>246</v>
      </c>
    </row>
  </sheetData>
  <mergeCells count="8">
    <mergeCell ref="H8:H9"/>
    <mergeCell ref="I8:I9"/>
    <mergeCell ref="B8:B9"/>
    <mergeCell ref="C8:C9"/>
    <mergeCell ref="D8:D9"/>
    <mergeCell ref="E8:E9"/>
    <mergeCell ref="F8:F9"/>
    <mergeCell ref="G8:G9"/>
  </mergeCells>
  <pageMargins left="0.15748031496062992" right="0.15748031496062992" top="0.19685039370078741" bottom="0.19685039370078741" header="0.51181102362204722" footer="0.51181102362204722"/>
  <pageSetup paperSize="9" scale="95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5:H28"/>
  <sheetViews>
    <sheetView workbookViewId="0">
      <selection activeCell="B22" sqref="B22"/>
    </sheetView>
  </sheetViews>
  <sheetFormatPr defaultColWidth="8.85546875" defaultRowHeight="12.75" x14ac:dyDescent="0.2"/>
  <cols>
    <col min="1" max="1" width="9" style="1" customWidth="1"/>
    <col min="2" max="2" width="39.5703125" style="1" bestFit="1" customWidth="1"/>
    <col min="3" max="3" width="10.85546875" style="1" customWidth="1"/>
    <col min="4" max="4" width="8.85546875" style="1"/>
    <col min="5" max="5" width="10.140625" style="1" customWidth="1"/>
    <col min="6" max="6" width="12.140625" style="1" customWidth="1"/>
    <col min="7" max="8" width="8.85546875" style="1"/>
    <col min="9" max="9" width="45.85546875" style="1" customWidth="1"/>
    <col min="10" max="16384" width="8.85546875" style="1"/>
  </cols>
  <sheetData>
    <row r="5" spans="1:8" x14ac:dyDescent="0.2">
      <c r="B5" s="392" t="s">
        <v>372</v>
      </c>
    </row>
    <row r="6" spans="1:8" x14ac:dyDescent="0.2">
      <c r="B6" s="392"/>
    </row>
    <row r="7" spans="1:8" ht="13.5" thickBot="1" x14ac:dyDescent="0.25">
      <c r="B7" s="59"/>
      <c r="C7" s="59"/>
      <c r="D7" s="59"/>
      <c r="E7" s="59"/>
      <c r="F7" s="59"/>
    </row>
    <row r="8" spans="1:8" x14ac:dyDescent="0.2">
      <c r="A8" s="657" t="s">
        <v>3</v>
      </c>
      <c r="B8" s="659" t="s">
        <v>4</v>
      </c>
      <c r="C8" s="661" t="s">
        <v>178</v>
      </c>
      <c r="D8" s="659" t="s">
        <v>0</v>
      </c>
      <c r="E8" s="663" t="s">
        <v>6</v>
      </c>
      <c r="F8" s="653" t="s">
        <v>7</v>
      </c>
      <c r="G8" s="653" t="s">
        <v>8</v>
      </c>
      <c r="H8" s="655" t="s">
        <v>9</v>
      </c>
    </row>
    <row r="9" spans="1:8" ht="13.5" thickBot="1" x14ac:dyDescent="0.25">
      <c r="A9" s="658"/>
      <c r="B9" s="660"/>
      <c r="C9" s="662"/>
      <c r="D9" s="660"/>
      <c r="E9" s="664"/>
      <c r="F9" s="654"/>
      <c r="G9" s="654"/>
      <c r="H9" s="656"/>
    </row>
    <row r="10" spans="1:8" ht="17.25" customHeight="1" x14ac:dyDescent="0.2">
      <c r="A10" s="2">
        <v>1</v>
      </c>
      <c r="B10" s="68" t="s">
        <v>10</v>
      </c>
      <c r="C10" s="69"/>
      <c r="D10" s="69"/>
      <c r="E10" s="70"/>
      <c r="F10" s="71"/>
      <c r="G10" s="72"/>
      <c r="H10" s="73"/>
    </row>
    <row r="11" spans="1:8" ht="17.25" customHeight="1" x14ac:dyDescent="0.2">
      <c r="A11" s="3"/>
      <c r="B11" s="74" t="s">
        <v>11</v>
      </c>
      <c r="C11" s="75" t="s">
        <v>12</v>
      </c>
      <c r="D11" s="75">
        <v>2</v>
      </c>
      <c r="E11" s="76">
        <v>5.79</v>
      </c>
      <c r="F11" s="77"/>
      <c r="G11" s="78"/>
      <c r="H11" s="79">
        <f>ROUND(SUM(D11*E11),2)</f>
        <v>11.58</v>
      </c>
    </row>
    <row r="12" spans="1:8" ht="17.25" customHeight="1" thickBot="1" x14ac:dyDescent="0.25">
      <c r="A12" s="5"/>
      <c r="B12" s="96" t="s">
        <v>13</v>
      </c>
      <c r="C12" s="148"/>
      <c r="D12" s="149"/>
      <c r="E12" s="150"/>
      <c r="F12" s="151"/>
      <c r="G12" s="85"/>
      <c r="H12" s="152">
        <f>SUM(H11:H11)</f>
        <v>11.58</v>
      </c>
    </row>
    <row r="13" spans="1:8" ht="17.25" customHeight="1" x14ac:dyDescent="0.2">
      <c r="A13" s="2">
        <v>2</v>
      </c>
      <c r="B13" s="68" t="s">
        <v>7</v>
      </c>
      <c r="C13" s="69"/>
      <c r="D13" s="182"/>
      <c r="E13" s="87"/>
      <c r="F13" s="88"/>
      <c r="G13" s="87"/>
      <c r="H13" s="88"/>
    </row>
    <row r="14" spans="1:8" ht="17.25" customHeight="1" thickBot="1" x14ac:dyDescent="0.25">
      <c r="A14" s="27"/>
      <c r="B14" s="163" t="s">
        <v>15</v>
      </c>
      <c r="C14" s="164"/>
      <c r="D14" s="165"/>
      <c r="E14" s="99"/>
      <c r="F14" s="166"/>
      <c r="G14" s="99"/>
      <c r="H14" s="167">
        <v>0</v>
      </c>
    </row>
    <row r="15" spans="1:8" ht="17.25" customHeight="1" x14ac:dyDescent="0.2">
      <c r="A15" s="2">
        <v>3</v>
      </c>
      <c r="B15" s="168" t="s">
        <v>16</v>
      </c>
      <c r="C15" s="122"/>
      <c r="D15" s="169"/>
      <c r="E15" s="170"/>
      <c r="F15" s="171"/>
      <c r="G15" s="107"/>
      <c r="H15" s="172"/>
    </row>
    <row r="16" spans="1:8" ht="17.25" customHeight="1" x14ac:dyDescent="0.2">
      <c r="A16" s="8"/>
      <c r="B16" s="109" t="s">
        <v>17</v>
      </c>
      <c r="C16" s="110" t="s">
        <v>2</v>
      </c>
      <c r="D16" s="111">
        <v>48</v>
      </c>
      <c r="E16" s="105"/>
      <c r="F16" s="78"/>
      <c r="G16" s="112">
        <f>km!C14</f>
        <v>0.3</v>
      </c>
      <c r="H16" s="113">
        <f>ROUND(SUM(D16*G16),2)</f>
        <v>14.4</v>
      </c>
    </row>
    <row r="17" spans="1:8" ht="17.25" customHeight="1" x14ac:dyDescent="0.2">
      <c r="A17" s="28"/>
      <c r="B17" s="174" t="s">
        <v>199</v>
      </c>
      <c r="C17" s="110" t="s">
        <v>2</v>
      </c>
      <c r="D17" s="111">
        <v>48</v>
      </c>
      <c r="E17" s="105"/>
      <c r="F17" s="78"/>
      <c r="G17" s="112">
        <v>0.33</v>
      </c>
      <c r="H17" s="113">
        <f>ROUND(SUM(D17*G17),2)</f>
        <v>15.84</v>
      </c>
    </row>
    <row r="18" spans="1:8" ht="17.25" customHeight="1" x14ac:dyDescent="0.2">
      <c r="A18" s="28"/>
      <c r="B18" s="174" t="s">
        <v>247</v>
      </c>
      <c r="C18" s="81" t="s">
        <v>12</v>
      </c>
      <c r="D18" s="111">
        <v>1</v>
      </c>
      <c r="E18" s="105"/>
      <c r="F18" s="78"/>
      <c r="G18" s="394">
        <v>17.850000000000001</v>
      </c>
      <c r="H18" s="113">
        <f>ROUND(SUM(D18*G18),2)</f>
        <v>17.850000000000001</v>
      </c>
    </row>
    <row r="19" spans="1:8" ht="17.25" customHeight="1" thickBot="1" x14ac:dyDescent="0.25">
      <c r="A19" s="7"/>
      <c r="B19" s="96" t="s">
        <v>18</v>
      </c>
      <c r="C19" s="114"/>
      <c r="D19" s="115"/>
      <c r="E19" s="116"/>
      <c r="F19" s="117"/>
      <c r="G19" s="118"/>
      <c r="H19" s="119">
        <f>SUM(H16:H18)</f>
        <v>48.09</v>
      </c>
    </row>
    <row r="20" spans="1:8" ht="17.25" customHeight="1" x14ac:dyDescent="0.2">
      <c r="A20" s="9"/>
      <c r="B20" s="120" t="s">
        <v>166</v>
      </c>
      <c r="C20" s="121"/>
      <c r="D20" s="122"/>
      <c r="E20" s="75"/>
      <c r="F20" s="123"/>
      <c r="G20" s="124"/>
      <c r="H20" s="125">
        <f>H12+H14+H19</f>
        <v>59.67</v>
      </c>
    </row>
    <row r="21" spans="1:8" ht="17.25" customHeight="1" x14ac:dyDescent="0.2">
      <c r="A21" s="10"/>
      <c r="B21" s="126" t="s">
        <v>19</v>
      </c>
      <c r="C21" s="109"/>
      <c r="D21" s="127"/>
      <c r="E21" s="75"/>
      <c r="F21" s="128">
        <v>0.03</v>
      </c>
      <c r="G21" s="123"/>
      <c r="H21" s="129">
        <f>ROUND(H14*F21,2)</f>
        <v>0</v>
      </c>
    </row>
    <row r="22" spans="1:8" ht="17.25" customHeight="1" x14ac:dyDescent="0.2">
      <c r="A22" s="10"/>
      <c r="B22" s="126" t="s">
        <v>20</v>
      </c>
      <c r="C22" s="109"/>
      <c r="D22" s="127"/>
      <c r="E22" s="128">
        <v>0.03</v>
      </c>
      <c r="F22" s="123"/>
      <c r="G22" s="130"/>
      <c r="H22" s="129">
        <f>ROUND(H$12*E22,2)</f>
        <v>0.35</v>
      </c>
    </row>
    <row r="23" spans="1:8" ht="17.25" customHeight="1" x14ac:dyDescent="0.2">
      <c r="A23" s="10"/>
      <c r="B23" s="126" t="s">
        <v>21</v>
      </c>
      <c r="C23" s="109"/>
      <c r="D23" s="127"/>
      <c r="E23" s="131">
        <v>0.17</v>
      </c>
      <c r="F23" s="123"/>
      <c r="G23" s="123"/>
      <c r="H23" s="129">
        <f>ROUND(H$12*E23,2)</f>
        <v>1.97</v>
      </c>
    </row>
    <row r="24" spans="1:8" ht="17.25" customHeight="1" x14ac:dyDescent="0.25">
      <c r="A24" s="10"/>
      <c r="B24" s="132" t="s">
        <v>165</v>
      </c>
      <c r="C24" s="109"/>
      <c r="D24" s="133"/>
      <c r="E24" s="110"/>
      <c r="F24" s="134"/>
      <c r="G24" s="134"/>
      <c r="H24" s="135">
        <f>ROUND((H12+H23)*1.77%,2)</f>
        <v>0.24</v>
      </c>
    </row>
    <row r="25" spans="1:8" ht="17.25" customHeight="1" x14ac:dyDescent="0.25">
      <c r="A25" s="10"/>
      <c r="B25" s="136" t="s">
        <v>22</v>
      </c>
      <c r="C25" s="109"/>
      <c r="D25" s="133"/>
      <c r="E25" s="137">
        <v>0.4</v>
      </c>
      <c r="F25" s="134"/>
      <c r="G25" s="134"/>
      <c r="H25" s="129">
        <f>ROUND(H$12*E25,2)</f>
        <v>4.63</v>
      </c>
    </row>
    <row r="26" spans="1:8" ht="17.25" customHeight="1" thickBot="1" x14ac:dyDescent="0.3">
      <c r="A26" s="27"/>
      <c r="B26" s="183" t="s">
        <v>242</v>
      </c>
      <c r="C26" s="184"/>
      <c r="D26" s="185"/>
      <c r="E26" s="186"/>
      <c r="F26" s="187"/>
      <c r="G26" s="188"/>
      <c r="H26" s="189">
        <f>G26*D26</f>
        <v>0</v>
      </c>
    </row>
    <row r="27" spans="1:8" ht="17.25" customHeight="1" thickBot="1" x14ac:dyDescent="0.25">
      <c r="A27" s="33"/>
      <c r="B27" s="176" t="s">
        <v>23</v>
      </c>
      <c r="C27" s="177"/>
      <c r="D27" s="178"/>
      <c r="E27" s="179"/>
      <c r="F27" s="180"/>
      <c r="G27" s="180"/>
      <c r="H27" s="181">
        <f>SUM(H20:H26)</f>
        <v>66.86</v>
      </c>
    </row>
    <row r="28" spans="1:8" x14ac:dyDescent="0.2">
      <c r="D28" s="1" t="s">
        <v>204</v>
      </c>
    </row>
  </sheetData>
  <mergeCells count="8">
    <mergeCell ref="G8:G9"/>
    <mergeCell ref="H8:H9"/>
    <mergeCell ref="A8:A9"/>
    <mergeCell ref="B8:B9"/>
    <mergeCell ref="C8:C9"/>
    <mergeCell ref="D8:D9"/>
    <mergeCell ref="E8:E9"/>
    <mergeCell ref="F8:F9"/>
  </mergeCells>
  <pageMargins left="0.75" right="0.75" top="1" bottom="1" header="0.5" footer="0.5"/>
  <pageSetup paperSize="9" scale="80" orientation="portrait" horizontalDpi="4294967293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24"/>
  <sheetViews>
    <sheetView workbookViewId="0">
      <selection activeCell="C6" sqref="C6"/>
    </sheetView>
  </sheetViews>
  <sheetFormatPr defaultColWidth="8.85546875" defaultRowHeight="12.75" x14ac:dyDescent="0.2"/>
  <cols>
    <col min="1" max="1" width="8.85546875" style="1"/>
    <col min="2" max="2" width="39.42578125" style="1" customWidth="1"/>
    <col min="3" max="16384" width="8.85546875" style="1"/>
  </cols>
  <sheetData>
    <row r="1" spans="1:8" x14ac:dyDescent="0.2">
      <c r="B1" s="392" t="s">
        <v>439</v>
      </c>
    </row>
    <row r="2" spans="1:8" x14ac:dyDescent="0.2">
      <c r="B2" s="392"/>
      <c r="C2" s="13"/>
    </row>
    <row r="3" spans="1:8" ht="13.5" thickBot="1" x14ac:dyDescent="0.25"/>
    <row r="4" spans="1:8" x14ac:dyDescent="0.2">
      <c r="A4" s="657" t="s">
        <v>3</v>
      </c>
      <c r="B4" s="659" t="s">
        <v>4</v>
      </c>
      <c r="C4" s="661" t="s">
        <v>178</v>
      </c>
      <c r="D4" s="659" t="s">
        <v>0</v>
      </c>
      <c r="E4" s="663" t="s">
        <v>6</v>
      </c>
      <c r="F4" s="653" t="s">
        <v>7</v>
      </c>
      <c r="G4" s="653" t="s">
        <v>8</v>
      </c>
      <c r="H4" s="655" t="s">
        <v>9</v>
      </c>
    </row>
    <row r="5" spans="1:8" ht="13.5" thickBot="1" x14ac:dyDescent="0.25">
      <c r="A5" s="658"/>
      <c r="B5" s="660"/>
      <c r="C5" s="662"/>
      <c r="D5" s="660"/>
      <c r="E5" s="664"/>
      <c r="F5" s="654"/>
      <c r="G5" s="654"/>
      <c r="H5" s="656"/>
    </row>
    <row r="6" spans="1:8" ht="17.25" customHeight="1" x14ac:dyDescent="0.2">
      <c r="A6" s="2">
        <v>1</v>
      </c>
      <c r="B6" s="68" t="s">
        <v>10</v>
      </c>
      <c r="C6" s="69"/>
      <c r="D6" s="69"/>
      <c r="E6" s="70"/>
      <c r="F6" s="71"/>
      <c r="G6" s="72"/>
      <c r="H6" s="73"/>
    </row>
    <row r="7" spans="1:8" ht="17.25" customHeight="1" x14ac:dyDescent="0.2">
      <c r="A7" s="3"/>
      <c r="B7" s="74" t="s">
        <v>11</v>
      </c>
      <c r="C7" s="75" t="s">
        <v>12</v>
      </c>
      <c r="D7" s="75">
        <v>2</v>
      </c>
      <c r="E7" s="76">
        <v>5.12</v>
      </c>
      <c r="F7" s="77"/>
      <c r="G7" s="78"/>
      <c r="H7" s="79">
        <f>ROUND(SUM(D7*E7),2)</f>
        <v>10.24</v>
      </c>
    </row>
    <row r="8" spans="1:8" ht="17.25" customHeight="1" thickBot="1" x14ac:dyDescent="0.25">
      <c r="A8" s="5"/>
      <c r="B8" s="96" t="s">
        <v>13</v>
      </c>
      <c r="C8" s="148"/>
      <c r="D8" s="149"/>
      <c r="E8" s="150"/>
      <c r="F8" s="151"/>
      <c r="G8" s="85"/>
      <c r="H8" s="152">
        <f>SUM(H7:H7)</f>
        <v>10.24</v>
      </c>
    </row>
    <row r="9" spans="1:8" ht="17.25" customHeight="1" x14ac:dyDescent="0.2">
      <c r="A9" s="2">
        <v>2</v>
      </c>
      <c r="B9" s="68" t="s">
        <v>7</v>
      </c>
      <c r="C9" s="69"/>
      <c r="D9" s="182"/>
      <c r="E9" s="87"/>
      <c r="F9" s="88"/>
      <c r="G9" s="87"/>
      <c r="H9" s="88"/>
    </row>
    <row r="10" spans="1:8" ht="17.25" customHeight="1" thickBot="1" x14ac:dyDescent="0.25">
      <c r="A10" s="27"/>
      <c r="B10" s="163" t="s">
        <v>15</v>
      </c>
      <c r="C10" s="164"/>
      <c r="D10" s="165"/>
      <c r="E10" s="99"/>
      <c r="F10" s="166"/>
      <c r="G10" s="99"/>
      <c r="H10" s="167">
        <v>0</v>
      </c>
    </row>
    <row r="11" spans="1:8" ht="17.25" customHeight="1" x14ac:dyDescent="0.2">
      <c r="A11" s="2">
        <v>3</v>
      </c>
      <c r="B11" s="168" t="s">
        <v>16</v>
      </c>
      <c r="C11" s="122"/>
      <c r="D11" s="169"/>
      <c r="E11" s="170"/>
      <c r="F11" s="171"/>
      <c r="G11" s="107"/>
      <c r="H11" s="172"/>
    </row>
    <row r="12" spans="1:8" ht="17.25" customHeight="1" x14ac:dyDescent="0.2">
      <c r="A12" s="8"/>
      <c r="B12" s="109" t="s">
        <v>17</v>
      </c>
      <c r="C12" s="110" t="s">
        <v>2</v>
      </c>
      <c r="D12" s="111">
        <v>48</v>
      </c>
      <c r="E12" s="105"/>
      <c r="F12" s="78"/>
      <c r="G12" s="112">
        <f>km!C14</f>
        <v>0.3</v>
      </c>
      <c r="H12" s="113">
        <f>ROUND(SUM(D12*G12),2)</f>
        <v>14.4</v>
      </c>
    </row>
    <row r="13" spans="1:8" ht="17.25" customHeight="1" x14ac:dyDescent="0.2">
      <c r="A13" s="28"/>
      <c r="B13" s="174" t="s">
        <v>199</v>
      </c>
      <c r="C13" s="110" t="s">
        <v>2</v>
      </c>
      <c r="D13" s="111">
        <v>48</v>
      </c>
      <c r="E13" s="105"/>
      <c r="F13" s="78"/>
      <c r="G13" s="112">
        <v>0.33</v>
      </c>
      <c r="H13" s="113">
        <f>ROUND(SUM(D13*G13),2)</f>
        <v>15.84</v>
      </c>
    </row>
    <row r="14" spans="1:8" ht="17.25" customHeight="1" x14ac:dyDescent="0.2">
      <c r="A14" s="28"/>
      <c r="B14" s="174" t="s">
        <v>247</v>
      </c>
      <c r="C14" s="81" t="s">
        <v>12</v>
      </c>
      <c r="D14" s="111">
        <v>0.25</v>
      </c>
      <c r="E14" s="105"/>
      <c r="F14" s="78"/>
      <c r="G14" s="393">
        <v>17.850000000000001</v>
      </c>
      <c r="H14" s="113">
        <f>ROUND(SUM(D14*G14),2)</f>
        <v>4.46</v>
      </c>
    </row>
    <row r="15" spans="1:8" ht="17.25" customHeight="1" thickBot="1" x14ac:dyDescent="0.25">
      <c r="A15" s="7"/>
      <c r="B15" s="96" t="s">
        <v>18</v>
      </c>
      <c r="C15" s="114"/>
      <c r="D15" s="115"/>
      <c r="E15" s="116"/>
      <c r="F15" s="117"/>
      <c r="G15" s="118"/>
      <c r="H15" s="119">
        <f>SUM(H12:H14)</f>
        <v>34.700000000000003</v>
      </c>
    </row>
    <row r="16" spans="1:8" ht="17.25" customHeight="1" x14ac:dyDescent="0.2">
      <c r="A16" s="9"/>
      <c r="B16" s="120" t="s">
        <v>166</v>
      </c>
      <c r="C16" s="121"/>
      <c r="D16" s="122"/>
      <c r="E16" s="75"/>
      <c r="F16" s="123"/>
      <c r="G16" s="124"/>
      <c r="H16" s="125">
        <f>H8+H10+H15</f>
        <v>44.940000000000005</v>
      </c>
    </row>
    <row r="17" spans="1:8" ht="17.25" customHeight="1" x14ac:dyDescent="0.2">
      <c r="A17" s="10"/>
      <c r="B17" s="126" t="s">
        <v>19</v>
      </c>
      <c r="C17" s="109"/>
      <c r="D17" s="127"/>
      <c r="E17" s="75"/>
      <c r="F17" s="128">
        <v>0.03</v>
      </c>
      <c r="G17" s="123"/>
      <c r="H17" s="129">
        <f>ROUND(H10*F17,2)</f>
        <v>0</v>
      </c>
    </row>
    <row r="18" spans="1:8" ht="17.25" customHeight="1" x14ac:dyDescent="0.2">
      <c r="A18" s="10"/>
      <c r="B18" s="126" t="s">
        <v>20</v>
      </c>
      <c r="C18" s="109"/>
      <c r="D18" s="127"/>
      <c r="E18" s="128">
        <v>0.03</v>
      </c>
      <c r="F18" s="123"/>
      <c r="G18" s="130"/>
      <c r="H18" s="129">
        <f>ROUND(H$8*E18,2)</f>
        <v>0.31</v>
      </c>
    </row>
    <row r="19" spans="1:8" ht="17.25" customHeight="1" x14ac:dyDescent="0.2">
      <c r="A19" s="10"/>
      <c r="B19" s="126" t="s">
        <v>21</v>
      </c>
      <c r="C19" s="109"/>
      <c r="D19" s="127"/>
      <c r="E19" s="131">
        <v>0.17</v>
      </c>
      <c r="F19" s="123"/>
      <c r="G19" s="123"/>
      <c r="H19" s="129">
        <f>ROUND(H$8*E19,2)</f>
        <v>1.74</v>
      </c>
    </row>
    <row r="20" spans="1:8" ht="17.25" customHeight="1" x14ac:dyDescent="0.25">
      <c r="A20" s="10"/>
      <c r="B20" s="132" t="s">
        <v>165</v>
      </c>
      <c r="C20" s="109"/>
      <c r="D20" s="133"/>
      <c r="E20" s="110"/>
      <c r="F20" s="134"/>
      <c r="G20" s="134"/>
      <c r="H20" s="135">
        <f>ROUND((H8+H19)*1.77%,2)</f>
        <v>0.21</v>
      </c>
    </row>
    <row r="21" spans="1:8" ht="17.25" customHeight="1" x14ac:dyDescent="0.25">
      <c r="A21" s="10"/>
      <c r="B21" s="136" t="s">
        <v>22</v>
      </c>
      <c r="C21" s="109"/>
      <c r="D21" s="133"/>
      <c r="E21" s="137">
        <v>0.4</v>
      </c>
      <c r="F21" s="134"/>
      <c r="G21" s="134"/>
      <c r="H21" s="129">
        <f>ROUND(H$8*E21,2)</f>
        <v>4.0999999999999996</v>
      </c>
    </row>
    <row r="22" spans="1:8" s="56" customFormat="1" ht="35.25" customHeight="1" thickBot="1" x14ac:dyDescent="0.25">
      <c r="A22" s="12"/>
      <c r="B22" s="138" t="s">
        <v>42</v>
      </c>
      <c r="C22" s="139" t="s">
        <v>172</v>
      </c>
      <c r="D22" s="140">
        <v>0</v>
      </c>
      <c r="E22" s="141"/>
      <c r="F22" s="142"/>
      <c r="G22" s="143"/>
      <c r="H22" s="144">
        <f>G22*D22</f>
        <v>0</v>
      </c>
    </row>
    <row r="23" spans="1:8" ht="17.25" customHeight="1" thickBot="1" x14ac:dyDescent="0.25">
      <c r="A23" s="33"/>
      <c r="B23" s="176" t="s">
        <v>23</v>
      </c>
      <c r="C23" s="177"/>
      <c r="D23" s="178"/>
      <c r="E23" s="179"/>
      <c r="F23" s="180"/>
      <c r="G23" s="180"/>
      <c r="H23" s="181">
        <f>SUM(H16:H22)</f>
        <v>51.300000000000011</v>
      </c>
    </row>
    <row r="24" spans="1:8" x14ac:dyDescent="0.2">
      <c r="D24" s="1" t="s">
        <v>204</v>
      </c>
    </row>
  </sheetData>
  <mergeCells count="8">
    <mergeCell ref="G4:G5"/>
    <mergeCell ref="H4:H5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pageSetup paperSize="9" scale="80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30"/>
  <sheetViews>
    <sheetView workbookViewId="0">
      <selection activeCell="B27" sqref="B27"/>
    </sheetView>
  </sheetViews>
  <sheetFormatPr defaultColWidth="8.85546875" defaultRowHeight="12.75" x14ac:dyDescent="0.2"/>
  <cols>
    <col min="1" max="1" width="8.85546875" style="1"/>
    <col min="2" max="2" width="39.5703125" style="1" bestFit="1" customWidth="1"/>
    <col min="3" max="16384" width="8.85546875" style="1"/>
  </cols>
  <sheetData>
    <row r="1" spans="1:12" ht="32.25" customHeight="1" x14ac:dyDescent="0.2">
      <c r="A1" s="384"/>
      <c r="B1" s="672" t="s">
        <v>373</v>
      </c>
      <c r="C1" s="672"/>
      <c r="D1" s="672"/>
      <c r="E1" s="672"/>
      <c r="F1" s="672"/>
      <c r="G1" s="672"/>
      <c r="H1" s="672"/>
    </row>
    <row r="2" spans="1:12" ht="13.5" thickBot="1" x14ac:dyDescent="0.25"/>
    <row r="3" spans="1:12" x14ac:dyDescent="0.2">
      <c r="A3" s="657" t="s">
        <v>3</v>
      </c>
      <c r="B3" s="659" t="s">
        <v>4</v>
      </c>
      <c r="C3" s="661" t="s">
        <v>178</v>
      </c>
      <c r="D3" s="659" t="s">
        <v>0</v>
      </c>
      <c r="E3" s="663" t="s">
        <v>6</v>
      </c>
      <c r="F3" s="653" t="s">
        <v>7</v>
      </c>
      <c r="G3" s="653" t="s">
        <v>8</v>
      </c>
      <c r="H3" s="655" t="s">
        <v>9</v>
      </c>
    </row>
    <row r="4" spans="1:12" ht="13.5" thickBot="1" x14ac:dyDescent="0.25">
      <c r="A4" s="658"/>
      <c r="B4" s="660"/>
      <c r="C4" s="662"/>
      <c r="D4" s="660"/>
      <c r="E4" s="664"/>
      <c r="F4" s="654"/>
      <c r="G4" s="654"/>
      <c r="H4" s="656"/>
    </row>
    <row r="5" spans="1:12" ht="17.25" customHeight="1" x14ac:dyDescent="0.2">
      <c r="A5" s="2">
        <v>1</v>
      </c>
      <c r="B5" s="68" t="s">
        <v>10</v>
      </c>
      <c r="C5" s="69"/>
      <c r="D5" s="69"/>
      <c r="E5" s="70"/>
      <c r="F5" s="71"/>
      <c r="G5" s="72"/>
      <c r="H5" s="73"/>
    </row>
    <row r="6" spans="1:12" ht="17.25" customHeight="1" x14ac:dyDescent="0.2">
      <c r="A6" s="3"/>
      <c r="B6" s="74" t="s">
        <v>11</v>
      </c>
      <c r="C6" s="75" t="s">
        <v>12</v>
      </c>
      <c r="D6" s="75">
        <v>6</v>
      </c>
      <c r="E6" s="76">
        <v>5.79</v>
      </c>
      <c r="F6" s="77"/>
      <c r="G6" s="78"/>
      <c r="H6" s="79">
        <f>ROUND(SUM(D6*E6),2)</f>
        <v>34.74</v>
      </c>
    </row>
    <row r="7" spans="1:12" ht="17.25" customHeight="1" thickBot="1" x14ac:dyDescent="0.25">
      <c r="A7" s="5"/>
      <c r="B7" s="96" t="s">
        <v>13</v>
      </c>
      <c r="C7" s="148"/>
      <c r="D7" s="149"/>
      <c r="E7" s="150"/>
      <c r="F7" s="151"/>
      <c r="G7" s="85"/>
      <c r="H7" s="152">
        <f>SUM(H6:H6)</f>
        <v>34.74</v>
      </c>
    </row>
    <row r="8" spans="1:12" ht="16.5" customHeight="1" x14ac:dyDescent="0.2">
      <c r="A8" s="6">
        <v>2</v>
      </c>
      <c r="B8" s="153" t="s">
        <v>7</v>
      </c>
      <c r="C8" s="69"/>
      <c r="D8" s="182"/>
      <c r="E8" s="385"/>
      <c r="F8" s="88"/>
      <c r="G8" s="385"/>
      <c r="H8" s="88"/>
    </row>
    <row r="9" spans="1:12" ht="17.25" customHeight="1" x14ac:dyDescent="0.2">
      <c r="B9" s="109" t="s">
        <v>369</v>
      </c>
      <c r="C9" s="110" t="s">
        <v>185</v>
      </c>
      <c r="D9" s="347">
        <v>3</v>
      </c>
      <c r="E9" s="386"/>
      <c r="F9" s="238">
        <v>1.2</v>
      </c>
      <c r="G9" s="386"/>
      <c r="H9" s="93">
        <f>SUM(D9*F9)</f>
        <v>3.5999999999999996</v>
      </c>
      <c r="I9" s="498"/>
      <c r="J9" s="498"/>
      <c r="K9" s="498"/>
      <c r="L9" s="498"/>
    </row>
    <row r="10" spans="1:12" ht="17.25" customHeight="1" x14ac:dyDescent="0.2">
      <c r="B10" s="470" t="s">
        <v>410</v>
      </c>
      <c r="C10" s="110" t="s">
        <v>185</v>
      </c>
      <c r="D10" s="347">
        <v>3</v>
      </c>
      <c r="E10" s="386"/>
      <c r="F10" s="238">
        <v>0.44</v>
      </c>
      <c r="G10" s="386"/>
      <c r="H10" s="93">
        <f>SUM(D10*F10)</f>
        <v>1.32</v>
      </c>
      <c r="I10" s="498"/>
      <c r="J10" s="498"/>
      <c r="K10" s="498"/>
      <c r="L10" s="498"/>
    </row>
    <row r="11" spans="1:12" ht="17.25" customHeight="1" x14ac:dyDescent="0.25">
      <c r="B11" s="471" t="s">
        <v>411</v>
      </c>
      <c r="C11" s="110" t="s">
        <v>185</v>
      </c>
      <c r="D11" s="347">
        <v>3</v>
      </c>
      <c r="E11" s="386"/>
      <c r="F11" s="238">
        <v>0.12</v>
      </c>
      <c r="G11" s="386"/>
      <c r="H11" s="93">
        <f>SUM(D11*F11)</f>
        <v>0.36</v>
      </c>
      <c r="I11" s="498"/>
      <c r="J11" s="498"/>
      <c r="K11" s="498"/>
      <c r="L11" s="498"/>
    </row>
    <row r="12" spans="1:12" ht="17.25" customHeight="1" x14ac:dyDescent="0.2">
      <c r="A12" s="37"/>
      <c r="B12" s="109" t="s">
        <v>187</v>
      </c>
      <c r="C12" s="75" t="s">
        <v>14</v>
      </c>
      <c r="D12" s="76">
        <v>8</v>
      </c>
      <c r="E12" s="389"/>
      <c r="F12" s="371">
        <v>3.0350000000000001</v>
      </c>
      <c r="G12" s="390"/>
      <c r="H12" s="387">
        <f t="shared" ref="H12:H17" si="0">SUM(D12*F12)</f>
        <v>24.28</v>
      </c>
    </row>
    <row r="13" spans="1:12" ht="17.25" customHeight="1" x14ac:dyDescent="0.2">
      <c r="A13" s="37"/>
      <c r="B13" s="109" t="s">
        <v>188</v>
      </c>
      <c r="C13" s="75" t="s">
        <v>14</v>
      </c>
      <c r="D13" s="76">
        <v>2</v>
      </c>
      <c r="E13" s="389"/>
      <c r="F13" s="371">
        <v>2.78</v>
      </c>
      <c r="G13" s="390"/>
      <c r="H13" s="387">
        <f t="shared" si="0"/>
        <v>5.56</v>
      </c>
    </row>
    <row r="14" spans="1:12" ht="17.25" customHeight="1" x14ac:dyDescent="0.2">
      <c r="A14" s="37"/>
      <c r="B14" s="109" t="s">
        <v>189</v>
      </c>
      <c r="C14" s="75" t="s">
        <v>14</v>
      </c>
      <c r="D14" s="76">
        <v>2</v>
      </c>
      <c r="E14" s="389"/>
      <c r="F14" s="371">
        <v>4.1500000000000004</v>
      </c>
      <c r="G14" s="390"/>
      <c r="H14" s="387">
        <f t="shared" si="0"/>
        <v>8.3000000000000007</v>
      </c>
    </row>
    <row r="15" spans="1:12" ht="17.25" customHeight="1" x14ac:dyDescent="0.2">
      <c r="A15" s="37"/>
      <c r="B15" s="109" t="s">
        <v>190</v>
      </c>
      <c r="C15" s="75" t="s">
        <v>14</v>
      </c>
      <c r="D15" s="76">
        <v>6</v>
      </c>
      <c r="E15" s="389"/>
      <c r="F15" s="371">
        <v>2.15</v>
      </c>
      <c r="G15" s="390"/>
      <c r="H15" s="387">
        <f t="shared" si="0"/>
        <v>12.899999999999999</v>
      </c>
    </row>
    <row r="16" spans="1:12" ht="17.25" customHeight="1" x14ac:dyDescent="0.2">
      <c r="A16" s="37"/>
      <c r="B16" s="109" t="s">
        <v>191</v>
      </c>
      <c r="C16" s="75" t="s">
        <v>14</v>
      </c>
      <c r="D16" s="76">
        <v>2</v>
      </c>
      <c r="E16" s="389"/>
      <c r="F16" s="371">
        <v>1.7433000000000001</v>
      </c>
      <c r="G16" s="390"/>
      <c r="H16" s="387">
        <f t="shared" si="0"/>
        <v>3.4866000000000001</v>
      </c>
    </row>
    <row r="17" spans="1:8" ht="17.25" customHeight="1" x14ac:dyDescent="0.2">
      <c r="A17" s="37"/>
      <c r="B17" s="109" t="s">
        <v>192</v>
      </c>
      <c r="C17" s="75" t="s">
        <v>14</v>
      </c>
      <c r="D17" s="76">
        <v>2</v>
      </c>
      <c r="E17" s="389"/>
      <c r="F17" s="371">
        <v>1.8759999999999999</v>
      </c>
      <c r="G17" s="390"/>
      <c r="H17" s="387">
        <f t="shared" si="0"/>
        <v>3.7519999999999998</v>
      </c>
    </row>
    <row r="18" spans="1:8" ht="17.25" customHeight="1" thickBot="1" x14ac:dyDescent="0.25">
      <c r="A18" s="27"/>
      <c r="B18" s="163" t="s">
        <v>15</v>
      </c>
      <c r="C18" s="164"/>
      <c r="D18" s="165"/>
      <c r="E18" s="391"/>
      <c r="F18" s="166"/>
      <c r="G18" s="391"/>
      <c r="H18" s="167">
        <f>SUM(H9:H17)</f>
        <v>63.558600000000006</v>
      </c>
    </row>
    <row r="19" spans="1:8" ht="17.25" customHeight="1" x14ac:dyDescent="0.2">
      <c r="A19" s="2">
        <v>3</v>
      </c>
      <c r="B19" s="168" t="s">
        <v>16</v>
      </c>
      <c r="C19" s="122"/>
      <c r="D19" s="169"/>
      <c r="E19" s="170"/>
      <c r="F19" s="171"/>
      <c r="G19" s="107"/>
      <c r="H19" s="172"/>
    </row>
    <row r="20" spans="1:8" ht="17.25" customHeight="1" x14ac:dyDescent="0.2">
      <c r="A20" s="8"/>
      <c r="B20" s="109" t="s">
        <v>17</v>
      </c>
      <c r="C20" s="110" t="s">
        <v>2</v>
      </c>
      <c r="D20" s="111">
        <v>48</v>
      </c>
      <c r="E20" s="105"/>
      <c r="F20" s="78"/>
      <c r="G20" s="112">
        <f>km!C14</f>
        <v>0.3</v>
      </c>
      <c r="H20" s="113">
        <f>ROUND(SUM(D20*G20),2)</f>
        <v>14.4</v>
      </c>
    </row>
    <row r="21" spans="1:8" ht="17.25" customHeight="1" thickBot="1" x14ac:dyDescent="0.25">
      <c r="A21" s="7"/>
      <c r="B21" s="96" t="s">
        <v>18</v>
      </c>
      <c r="C21" s="114"/>
      <c r="D21" s="115"/>
      <c r="E21" s="116"/>
      <c r="F21" s="117"/>
      <c r="G21" s="118"/>
      <c r="H21" s="119">
        <f>SUM(H20:H20)</f>
        <v>14.4</v>
      </c>
    </row>
    <row r="22" spans="1:8" ht="17.25" customHeight="1" x14ac:dyDescent="0.2">
      <c r="A22" s="9"/>
      <c r="B22" s="120" t="s">
        <v>166</v>
      </c>
      <c r="C22" s="121"/>
      <c r="D22" s="122"/>
      <c r="E22" s="75"/>
      <c r="F22" s="123"/>
      <c r="G22" s="124"/>
      <c r="H22" s="125">
        <f>H7+H18+H21</f>
        <v>112.69860000000001</v>
      </c>
    </row>
    <row r="23" spans="1:8" ht="17.25" customHeight="1" x14ac:dyDescent="0.2">
      <c r="A23" s="10"/>
      <c r="B23" s="126" t="s">
        <v>19</v>
      </c>
      <c r="C23" s="109"/>
      <c r="D23" s="127"/>
      <c r="E23" s="75"/>
      <c r="F23" s="128">
        <v>0.03</v>
      </c>
      <c r="G23" s="123"/>
      <c r="H23" s="129">
        <f>ROUND(H18*F23,2)</f>
        <v>1.91</v>
      </c>
    </row>
    <row r="24" spans="1:8" ht="17.25" customHeight="1" x14ac:dyDescent="0.2">
      <c r="A24" s="10"/>
      <c r="B24" s="126" t="s">
        <v>20</v>
      </c>
      <c r="C24" s="109"/>
      <c r="D24" s="127"/>
      <c r="E24" s="128">
        <v>0.03</v>
      </c>
      <c r="F24" s="123"/>
      <c r="G24" s="130"/>
      <c r="H24" s="129">
        <f>ROUND(H$7*E24,2)</f>
        <v>1.04</v>
      </c>
    </row>
    <row r="25" spans="1:8" ht="17.25" customHeight="1" x14ac:dyDescent="0.2">
      <c r="A25" s="10"/>
      <c r="B25" s="126" t="s">
        <v>21</v>
      </c>
      <c r="C25" s="109"/>
      <c r="D25" s="127"/>
      <c r="E25" s="131">
        <v>0.17</v>
      </c>
      <c r="F25" s="123"/>
      <c r="G25" s="123"/>
      <c r="H25" s="129">
        <f>ROUND(H$7*E25,2)</f>
        <v>5.91</v>
      </c>
    </row>
    <row r="26" spans="1:8" ht="17.25" customHeight="1" x14ac:dyDescent="0.25">
      <c r="A26" s="10"/>
      <c r="B26" s="132" t="s">
        <v>165</v>
      </c>
      <c r="C26" s="109"/>
      <c r="D26" s="133"/>
      <c r="E26" s="110"/>
      <c r="F26" s="134"/>
      <c r="G26" s="134"/>
      <c r="H26" s="135">
        <f>ROUND((H7+H25)*1.77%,2)</f>
        <v>0.72</v>
      </c>
    </row>
    <row r="27" spans="1:8" ht="17.25" customHeight="1" x14ac:dyDescent="0.25">
      <c r="A27" s="10"/>
      <c r="B27" s="136" t="s">
        <v>22</v>
      </c>
      <c r="C27" s="109"/>
      <c r="D27" s="133"/>
      <c r="E27" s="137">
        <v>0.4</v>
      </c>
      <c r="F27" s="134"/>
      <c r="G27" s="134"/>
      <c r="H27" s="129">
        <f>ROUND(H$7*E27,2)</f>
        <v>13.9</v>
      </c>
    </row>
    <row r="28" spans="1:8" ht="17.25" customHeight="1" thickBot="1" x14ac:dyDescent="0.3">
      <c r="A28" s="27"/>
      <c r="B28" s="183" t="s">
        <v>242</v>
      </c>
      <c r="C28" s="184"/>
      <c r="D28" s="185"/>
      <c r="E28" s="186"/>
      <c r="F28" s="187"/>
      <c r="G28" s="188"/>
      <c r="H28" s="189">
        <f>G28*D28</f>
        <v>0</v>
      </c>
    </row>
    <row r="29" spans="1:8" ht="17.25" customHeight="1" x14ac:dyDescent="0.2">
      <c r="A29" s="11"/>
      <c r="B29" s="145" t="s">
        <v>23</v>
      </c>
      <c r="C29" s="146"/>
      <c r="D29" s="122"/>
      <c r="E29" s="69"/>
      <c r="F29" s="147"/>
      <c r="G29" s="147"/>
      <c r="H29" s="125">
        <f>SUM(H22:H28)</f>
        <v>136.17860000000002</v>
      </c>
    </row>
    <row r="30" spans="1:8" x14ac:dyDescent="0.2">
      <c r="D30" s="1" t="s">
        <v>168</v>
      </c>
    </row>
  </sheetData>
  <mergeCells count="9">
    <mergeCell ref="B1:H1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" footer="0.5"/>
  <pageSetup paperSize="9" scale="80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4:H27"/>
  <sheetViews>
    <sheetView workbookViewId="0">
      <selection activeCell="B18" sqref="B18"/>
    </sheetView>
  </sheetViews>
  <sheetFormatPr defaultColWidth="8.85546875" defaultRowHeight="12.75" x14ac:dyDescent="0.2"/>
  <cols>
    <col min="1" max="1" width="8.85546875" style="1"/>
    <col min="2" max="2" width="39.5703125" style="1" bestFit="1" customWidth="1"/>
    <col min="3" max="16384" width="8.85546875" style="1"/>
  </cols>
  <sheetData>
    <row r="4" spans="1:8" ht="29.25" customHeight="1" x14ac:dyDescent="0.2">
      <c r="A4" s="384"/>
      <c r="B4" s="672" t="s">
        <v>440</v>
      </c>
      <c r="C4" s="672"/>
      <c r="D4" s="672"/>
      <c r="E4" s="672"/>
      <c r="F4" s="672"/>
      <c r="G4" s="672"/>
      <c r="H4" s="672"/>
    </row>
    <row r="5" spans="1:8" ht="15" customHeight="1" x14ac:dyDescent="0.2">
      <c r="A5" s="384"/>
      <c r="B5" s="384"/>
      <c r="C5" s="338"/>
      <c r="D5" s="338"/>
      <c r="E5" s="338"/>
      <c r="F5" s="338"/>
      <c r="G5" s="338"/>
      <c r="H5" s="338"/>
    </row>
    <row r="6" spans="1:8" ht="13.5" thickBot="1" x14ac:dyDescent="0.25"/>
    <row r="7" spans="1:8" x14ac:dyDescent="0.2">
      <c r="A7" s="657" t="s">
        <v>3</v>
      </c>
      <c r="B7" s="659" t="s">
        <v>4</v>
      </c>
      <c r="C7" s="661" t="s">
        <v>178</v>
      </c>
      <c r="D7" s="659" t="s">
        <v>0</v>
      </c>
      <c r="E7" s="663" t="s">
        <v>6</v>
      </c>
      <c r="F7" s="653" t="s">
        <v>7</v>
      </c>
      <c r="G7" s="653" t="s">
        <v>8</v>
      </c>
      <c r="H7" s="655" t="s">
        <v>9</v>
      </c>
    </row>
    <row r="8" spans="1:8" ht="13.5" thickBot="1" x14ac:dyDescent="0.25">
      <c r="A8" s="658"/>
      <c r="B8" s="660"/>
      <c r="C8" s="662"/>
      <c r="D8" s="660"/>
      <c r="E8" s="664"/>
      <c r="F8" s="654"/>
      <c r="G8" s="654"/>
      <c r="H8" s="656"/>
    </row>
    <row r="9" spans="1:8" ht="17.25" customHeight="1" x14ac:dyDescent="0.2">
      <c r="A9" s="2">
        <v>1</v>
      </c>
      <c r="B9" s="68" t="s">
        <v>10</v>
      </c>
      <c r="C9" s="69"/>
      <c r="D9" s="69"/>
      <c r="E9" s="70"/>
      <c r="F9" s="71"/>
      <c r="G9" s="72"/>
      <c r="H9" s="73"/>
    </row>
    <row r="10" spans="1:8" ht="17.25" customHeight="1" x14ac:dyDescent="0.2">
      <c r="A10" s="3"/>
      <c r="B10" s="74" t="s">
        <v>11</v>
      </c>
      <c r="C10" s="75" t="s">
        <v>12</v>
      </c>
      <c r="D10" s="510"/>
      <c r="E10" s="511"/>
      <c r="F10" s="77"/>
      <c r="G10" s="78"/>
      <c r="H10" s="512">
        <f>ROUND(SUM(D10*E10),2)</f>
        <v>0</v>
      </c>
    </row>
    <row r="11" spans="1:8" ht="17.25" customHeight="1" thickBot="1" x14ac:dyDescent="0.25">
      <c r="A11" s="5"/>
      <c r="B11" s="96" t="s">
        <v>13</v>
      </c>
      <c r="C11" s="148"/>
      <c r="D11" s="149"/>
      <c r="E11" s="150"/>
      <c r="F11" s="151"/>
      <c r="G11" s="208"/>
      <c r="H11" s="152">
        <f>SUM(H10:H10)</f>
        <v>0</v>
      </c>
    </row>
    <row r="12" spans="1:8" ht="17.25" customHeight="1" x14ac:dyDescent="0.2">
      <c r="A12" s="6">
        <v>2</v>
      </c>
      <c r="B12" s="153" t="s">
        <v>7</v>
      </c>
      <c r="C12" s="154"/>
      <c r="D12" s="472"/>
      <c r="E12" s="385"/>
      <c r="F12" s="156"/>
      <c r="G12" s="385"/>
      <c r="H12" s="157"/>
    </row>
    <row r="13" spans="1:8" ht="17.25" customHeight="1" x14ac:dyDescent="0.2">
      <c r="A13" s="4"/>
      <c r="B13" s="109" t="s">
        <v>369</v>
      </c>
      <c r="C13" s="110" t="s">
        <v>185</v>
      </c>
      <c r="D13" s="347">
        <v>1</v>
      </c>
      <c r="E13" s="386"/>
      <c r="F13" s="238">
        <v>1.2</v>
      </c>
      <c r="G13" s="386"/>
      <c r="H13" s="93">
        <f>SUM(D13*F13)</f>
        <v>1.2</v>
      </c>
    </row>
    <row r="14" spans="1:8" ht="17.25" customHeight="1" x14ac:dyDescent="0.2">
      <c r="A14" s="4"/>
      <c r="B14" s="470" t="s">
        <v>410</v>
      </c>
      <c r="C14" s="110" t="s">
        <v>185</v>
      </c>
      <c r="D14" s="347">
        <v>1</v>
      </c>
      <c r="E14" s="386"/>
      <c r="F14" s="238">
        <v>0.44</v>
      </c>
      <c r="G14" s="386"/>
      <c r="H14" s="93">
        <f>SUM(D14*F14)</f>
        <v>0.44</v>
      </c>
    </row>
    <row r="15" spans="1:8" ht="17.25" customHeight="1" x14ac:dyDescent="0.25">
      <c r="A15" s="4"/>
      <c r="B15" s="471" t="s">
        <v>411</v>
      </c>
      <c r="C15" s="110" t="s">
        <v>185</v>
      </c>
      <c r="D15" s="347">
        <v>1</v>
      </c>
      <c r="E15" s="386"/>
      <c r="F15" s="238">
        <v>0.12</v>
      </c>
      <c r="G15" s="386"/>
      <c r="H15" s="93">
        <f>SUM(D15*F15)</f>
        <v>0.12</v>
      </c>
    </row>
    <row r="16" spans="1:8" ht="17.25" customHeight="1" thickBot="1" x14ac:dyDescent="0.25">
      <c r="A16" s="27"/>
      <c r="B16" s="163" t="s">
        <v>15</v>
      </c>
      <c r="C16" s="164"/>
      <c r="D16" s="473"/>
      <c r="E16" s="388"/>
      <c r="F16" s="166"/>
      <c r="G16" s="388"/>
      <c r="H16" s="167">
        <f>SUM(H13:H15)</f>
        <v>1.7599999999999998</v>
      </c>
    </row>
    <row r="17" spans="1:8" ht="17.25" customHeight="1" x14ac:dyDescent="0.2">
      <c r="A17" s="2">
        <v>3</v>
      </c>
      <c r="B17" s="168" t="s">
        <v>16</v>
      </c>
      <c r="C17" s="122"/>
      <c r="D17" s="169"/>
      <c r="E17" s="170"/>
      <c r="F17" s="171"/>
      <c r="G17" s="107"/>
      <c r="H17" s="172"/>
    </row>
    <row r="18" spans="1:8" ht="17.25" customHeight="1" thickBot="1" x14ac:dyDescent="0.25">
      <c r="A18" s="7"/>
      <c r="B18" s="96" t="s">
        <v>18</v>
      </c>
      <c r="C18" s="114"/>
      <c r="D18" s="115"/>
      <c r="E18" s="116"/>
      <c r="F18" s="117"/>
      <c r="G18" s="118"/>
      <c r="H18" s="119">
        <v>0</v>
      </c>
    </row>
    <row r="19" spans="1:8" ht="17.25" customHeight="1" x14ac:dyDescent="0.2">
      <c r="A19" s="9"/>
      <c r="B19" s="120" t="s">
        <v>166</v>
      </c>
      <c r="C19" s="121"/>
      <c r="D19" s="122"/>
      <c r="E19" s="75"/>
      <c r="F19" s="123"/>
      <c r="G19" s="124"/>
      <c r="H19" s="125">
        <f>H11+H16+H18</f>
        <v>1.7599999999999998</v>
      </c>
    </row>
    <row r="20" spans="1:8" ht="17.25" customHeight="1" x14ac:dyDescent="0.2">
      <c r="A20" s="10"/>
      <c r="B20" s="126" t="s">
        <v>19</v>
      </c>
      <c r="C20" s="109"/>
      <c r="D20" s="127"/>
      <c r="E20" s="75"/>
      <c r="F20" s="128">
        <v>0.03</v>
      </c>
      <c r="G20" s="123"/>
      <c r="H20" s="129">
        <f>ROUND(H16*F20,2)</f>
        <v>0.05</v>
      </c>
    </row>
    <row r="21" spans="1:8" ht="17.25" customHeight="1" x14ac:dyDescent="0.2">
      <c r="A21" s="10"/>
      <c r="B21" s="126" t="s">
        <v>20</v>
      </c>
      <c r="C21" s="109"/>
      <c r="D21" s="127"/>
      <c r="E21" s="128">
        <v>0.03</v>
      </c>
      <c r="F21" s="123"/>
      <c r="G21" s="130"/>
      <c r="H21" s="129">
        <f>ROUND(H$11*E21,2)</f>
        <v>0</v>
      </c>
    </row>
    <row r="22" spans="1:8" ht="17.25" customHeight="1" x14ac:dyDescent="0.2">
      <c r="A22" s="10"/>
      <c r="B22" s="126" t="s">
        <v>21</v>
      </c>
      <c r="C22" s="109"/>
      <c r="D22" s="127"/>
      <c r="E22" s="131">
        <v>0.17</v>
      </c>
      <c r="F22" s="123"/>
      <c r="G22" s="123"/>
      <c r="H22" s="129">
        <f>ROUND(H$11*E22,2)</f>
        <v>0</v>
      </c>
    </row>
    <row r="23" spans="1:8" ht="17.25" customHeight="1" x14ac:dyDescent="0.25">
      <c r="A23" s="10"/>
      <c r="B23" s="132" t="s">
        <v>165</v>
      </c>
      <c r="C23" s="109"/>
      <c r="D23" s="133"/>
      <c r="E23" s="110"/>
      <c r="F23" s="134"/>
      <c r="G23" s="134"/>
      <c r="H23" s="135">
        <f>ROUND((H11+H22)*1.77%,2)</f>
        <v>0</v>
      </c>
    </row>
    <row r="24" spans="1:8" ht="17.25" customHeight="1" x14ac:dyDescent="0.25">
      <c r="A24" s="10"/>
      <c r="B24" s="136" t="s">
        <v>22</v>
      </c>
      <c r="C24" s="109"/>
      <c r="D24" s="133"/>
      <c r="E24" s="137">
        <v>0.4</v>
      </c>
      <c r="F24" s="134"/>
      <c r="G24" s="134"/>
      <c r="H24" s="129">
        <f>ROUND(H$11*E24,2)</f>
        <v>0</v>
      </c>
    </row>
    <row r="25" spans="1:8" ht="17.25" customHeight="1" thickBot="1" x14ac:dyDescent="0.3">
      <c r="A25" s="27"/>
      <c r="B25" s="183" t="s">
        <v>242</v>
      </c>
      <c r="C25" s="184"/>
      <c r="D25" s="185"/>
      <c r="E25" s="186"/>
      <c r="F25" s="187"/>
      <c r="G25" s="188"/>
      <c r="H25" s="189">
        <f>G25*D25</f>
        <v>0</v>
      </c>
    </row>
    <row r="26" spans="1:8" ht="17.25" customHeight="1" x14ac:dyDescent="0.2">
      <c r="A26" s="11"/>
      <c r="B26" s="145" t="s">
        <v>23</v>
      </c>
      <c r="C26" s="146"/>
      <c r="D26" s="122"/>
      <c r="E26" s="69"/>
      <c r="F26" s="147"/>
      <c r="G26" s="147"/>
      <c r="H26" s="125">
        <f>SUM(H19:H25)</f>
        <v>1.8099999999999998</v>
      </c>
    </row>
    <row r="27" spans="1:8" x14ac:dyDescent="0.2">
      <c r="D27" s="1" t="s">
        <v>206</v>
      </c>
    </row>
  </sheetData>
  <mergeCells count="9">
    <mergeCell ref="B4:H4"/>
    <mergeCell ref="A7:A8"/>
    <mergeCell ref="B7:B8"/>
    <mergeCell ref="C7:C8"/>
    <mergeCell ref="D7:D8"/>
    <mergeCell ref="E7:E8"/>
    <mergeCell ref="F7:F8"/>
    <mergeCell ref="G7:G8"/>
    <mergeCell ref="H7:H8"/>
  </mergeCells>
  <pageMargins left="0.75" right="0.75" top="1" bottom="1" header="0.5" footer="0.5"/>
  <pageSetup paperSize="9" scale="80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B1" sqref="B1:H1"/>
    </sheetView>
  </sheetViews>
  <sheetFormatPr defaultColWidth="8.85546875" defaultRowHeight="12.75" x14ac:dyDescent="0.2"/>
  <cols>
    <col min="1" max="1" width="8.85546875" style="1"/>
    <col min="2" max="2" width="39.5703125" style="1" bestFit="1" customWidth="1"/>
    <col min="3" max="16384" width="8.85546875" style="1"/>
  </cols>
  <sheetData>
    <row r="1" spans="1:8" ht="16.7" customHeight="1" x14ac:dyDescent="0.2">
      <c r="A1" s="67"/>
      <c r="B1" s="673" t="s">
        <v>377</v>
      </c>
      <c r="C1" s="673"/>
      <c r="D1" s="673"/>
      <c r="E1" s="673"/>
      <c r="F1" s="673"/>
      <c r="G1" s="673"/>
      <c r="H1" s="673"/>
    </row>
    <row r="2" spans="1:8" ht="16.7" customHeight="1" x14ac:dyDescent="0.2">
      <c r="A2" s="67"/>
      <c r="B2" s="359"/>
      <c r="C2" s="359"/>
      <c r="D2" s="359"/>
      <c r="E2" s="359"/>
      <c r="F2" s="359"/>
      <c r="G2" s="359"/>
      <c r="H2" s="359"/>
    </row>
    <row r="3" spans="1:8" ht="13.5" thickBot="1" x14ac:dyDescent="0.25"/>
    <row r="4" spans="1:8" x14ac:dyDescent="0.2">
      <c r="A4" s="657" t="s">
        <v>3</v>
      </c>
      <c r="B4" s="659" t="s">
        <v>4</v>
      </c>
      <c r="C4" s="661" t="s">
        <v>178</v>
      </c>
      <c r="D4" s="659" t="s">
        <v>0</v>
      </c>
      <c r="E4" s="663" t="s">
        <v>6</v>
      </c>
      <c r="F4" s="653" t="s">
        <v>7</v>
      </c>
      <c r="G4" s="653" t="s">
        <v>8</v>
      </c>
      <c r="H4" s="655" t="s">
        <v>9</v>
      </c>
    </row>
    <row r="5" spans="1:8" ht="13.5" thickBot="1" x14ac:dyDescent="0.25">
      <c r="A5" s="658"/>
      <c r="B5" s="660"/>
      <c r="C5" s="662"/>
      <c r="D5" s="660"/>
      <c r="E5" s="664"/>
      <c r="F5" s="654"/>
      <c r="G5" s="654"/>
      <c r="H5" s="656"/>
    </row>
    <row r="6" spans="1:8" ht="17.25" customHeight="1" x14ac:dyDescent="0.2">
      <c r="A6" s="2">
        <v>1</v>
      </c>
      <c r="B6" s="68" t="s">
        <v>10</v>
      </c>
      <c r="C6" s="69"/>
      <c r="D6" s="69"/>
      <c r="E6" s="70"/>
      <c r="F6" s="71"/>
      <c r="G6" s="72"/>
      <c r="H6" s="73"/>
    </row>
    <row r="7" spans="1:8" ht="17.25" customHeight="1" x14ac:dyDescent="0.2">
      <c r="A7" s="3"/>
      <c r="B7" s="74" t="s">
        <v>11</v>
      </c>
      <c r="C7" s="75" t="s">
        <v>12</v>
      </c>
      <c r="D7" s="75">
        <v>1</v>
      </c>
      <c r="E7" s="76">
        <v>5.79</v>
      </c>
      <c r="F7" s="77"/>
      <c r="G7" s="78"/>
      <c r="H7" s="79">
        <f>ROUND(SUM(D7*E7),2)</f>
        <v>5.79</v>
      </c>
    </row>
    <row r="8" spans="1:8" ht="17.25" customHeight="1" thickBot="1" x14ac:dyDescent="0.25">
      <c r="A8" s="5"/>
      <c r="B8" s="96" t="s">
        <v>13</v>
      </c>
      <c r="C8" s="148"/>
      <c r="D8" s="149"/>
      <c r="E8" s="150"/>
      <c r="F8" s="151"/>
      <c r="G8" s="85"/>
      <c r="H8" s="152">
        <f>SUM(H7:H7)</f>
        <v>5.79</v>
      </c>
    </row>
    <row r="9" spans="1:8" ht="17.25" customHeight="1" x14ac:dyDescent="0.2">
      <c r="A9" s="6">
        <v>2</v>
      </c>
      <c r="B9" s="153" t="s">
        <v>7</v>
      </c>
      <c r="C9" s="154"/>
      <c r="D9" s="155"/>
      <c r="E9" s="87"/>
      <c r="F9" s="156"/>
      <c r="G9" s="87"/>
      <c r="H9" s="157"/>
    </row>
    <row r="10" spans="1:8" ht="17.25" customHeight="1" x14ac:dyDescent="0.2">
      <c r="A10" s="4"/>
      <c r="B10" s="190" t="s">
        <v>248</v>
      </c>
      <c r="C10" s="110" t="s">
        <v>185</v>
      </c>
      <c r="D10" s="159">
        <v>1</v>
      </c>
      <c r="E10" s="212"/>
      <c r="F10" s="161">
        <v>1.43</v>
      </c>
      <c r="G10" s="212"/>
      <c r="H10" s="162">
        <f>F10*D10</f>
        <v>1.43</v>
      </c>
    </row>
    <row r="11" spans="1:8" ht="17.25" customHeight="1" x14ac:dyDescent="0.2">
      <c r="A11" s="4"/>
      <c r="B11" s="190" t="s">
        <v>249</v>
      </c>
      <c r="C11" s="110" t="s">
        <v>14</v>
      </c>
      <c r="D11" s="159">
        <v>1</v>
      </c>
      <c r="E11" s="212"/>
      <c r="F11" s="161">
        <v>0.44</v>
      </c>
      <c r="G11" s="212"/>
      <c r="H11" s="162">
        <f>F11*D11</f>
        <v>0.44</v>
      </c>
    </row>
    <row r="12" spans="1:8" ht="17.25" customHeight="1" x14ac:dyDescent="0.2">
      <c r="A12" s="4"/>
      <c r="B12" s="190" t="s">
        <v>250</v>
      </c>
      <c r="C12" s="110" t="s">
        <v>14</v>
      </c>
      <c r="D12" s="159">
        <v>1</v>
      </c>
      <c r="E12" s="212"/>
      <c r="F12" s="161">
        <v>0.12</v>
      </c>
      <c r="G12" s="212"/>
      <c r="H12" s="162">
        <f>F12*D12</f>
        <v>0.12</v>
      </c>
    </row>
    <row r="13" spans="1:8" ht="17.25" customHeight="1" thickBot="1" x14ac:dyDescent="0.25">
      <c r="A13" s="27"/>
      <c r="B13" s="163" t="s">
        <v>15</v>
      </c>
      <c r="C13" s="164"/>
      <c r="D13" s="165"/>
      <c r="E13" s="99"/>
      <c r="F13" s="166"/>
      <c r="G13" s="99"/>
      <c r="H13" s="167">
        <f>SUM(H10:H12)</f>
        <v>1.9899999999999998</v>
      </c>
    </row>
    <row r="14" spans="1:8" ht="17.25" customHeight="1" x14ac:dyDescent="0.2">
      <c r="A14" s="2">
        <v>3</v>
      </c>
      <c r="B14" s="168" t="s">
        <v>16</v>
      </c>
      <c r="C14" s="122"/>
      <c r="D14" s="169"/>
      <c r="E14" s="170"/>
      <c r="F14" s="171"/>
      <c r="G14" s="107"/>
      <c r="H14" s="172"/>
    </row>
    <row r="15" spans="1:8" ht="17.25" customHeight="1" x14ac:dyDescent="0.2">
      <c r="A15" s="8"/>
      <c r="B15" s="109" t="s">
        <v>17</v>
      </c>
      <c r="C15" s="110" t="s">
        <v>2</v>
      </c>
      <c r="D15" s="111">
        <v>48</v>
      </c>
      <c r="E15" s="105"/>
      <c r="F15" s="78"/>
      <c r="G15" s="112">
        <f>km!C14</f>
        <v>0.3</v>
      </c>
      <c r="H15" s="113">
        <f>ROUND(SUM(D15*G15),2)</f>
        <v>14.4</v>
      </c>
    </row>
    <row r="16" spans="1:8" ht="17.25" customHeight="1" thickBot="1" x14ac:dyDescent="0.25">
      <c r="A16" s="7"/>
      <c r="B16" s="96" t="s">
        <v>18</v>
      </c>
      <c r="C16" s="114"/>
      <c r="D16" s="115"/>
      <c r="E16" s="116"/>
      <c r="F16" s="117"/>
      <c r="G16" s="118"/>
      <c r="H16" s="119">
        <f>SUM(H15:H15)</f>
        <v>14.4</v>
      </c>
    </row>
    <row r="17" spans="1:8" ht="17.25" customHeight="1" x14ac:dyDescent="0.2">
      <c r="A17" s="9"/>
      <c r="B17" s="120" t="s">
        <v>166</v>
      </c>
      <c r="C17" s="121"/>
      <c r="D17" s="122"/>
      <c r="E17" s="75"/>
      <c r="F17" s="123"/>
      <c r="G17" s="124"/>
      <c r="H17" s="125">
        <f>H8+H13+H16</f>
        <v>22.18</v>
      </c>
    </row>
    <row r="18" spans="1:8" ht="17.25" customHeight="1" x14ac:dyDescent="0.2">
      <c r="A18" s="10"/>
      <c r="B18" s="126" t="s">
        <v>19</v>
      </c>
      <c r="C18" s="109"/>
      <c r="D18" s="127"/>
      <c r="E18" s="75"/>
      <c r="F18" s="128">
        <v>0.03</v>
      </c>
      <c r="G18" s="123"/>
      <c r="H18" s="129">
        <f>ROUND(H13*F18,2)</f>
        <v>0.06</v>
      </c>
    </row>
    <row r="19" spans="1:8" ht="17.25" customHeight="1" x14ac:dyDescent="0.2">
      <c r="A19" s="10"/>
      <c r="B19" s="126" t="s">
        <v>20</v>
      </c>
      <c r="C19" s="109"/>
      <c r="D19" s="127"/>
      <c r="E19" s="128">
        <v>0.03</v>
      </c>
      <c r="F19" s="123"/>
      <c r="G19" s="130"/>
      <c r="H19" s="129">
        <f>ROUND(H$8*E19,2)</f>
        <v>0.17</v>
      </c>
    </row>
    <row r="20" spans="1:8" ht="17.25" customHeight="1" x14ac:dyDescent="0.2">
      <c r="A20" s="10"/>
      <c r="B20" s="126" t="s">
        <v>21</v>
      </c>
      <c r="C20" s="109"/>
      <c r="D20" s="127"/>
      <c r="E20" s="131">
        <v>0.17</v>
      </c>
      <c r="F20" s="123"/>
      <c r="G20" s="123"/>
      <c r="H20" s="129">
        <f>ROUND(H$8*E20,2)</f>
        <v>0.98</v>
      </c>
    </row>
    <row r="21" spans="1:8" ht="17.25" customHeight="1" x14ac:dyDescent="0.25">
      <c r="A21" s="10"/>
      <c r="B21" s="132" t="s">
        <v>165</v>
      </c>
      <c r="C21" s="109"/>
      <c r="D21" s="133"/>
      <c r="E21" s="110"/>
      <c r="F21" s="134"/>
      <c r="G21" s="134"/>
      <c r="H21" s="135">
        <f>ROUND((H8+H20)*1.77%,2)</f>
        <v>0.12</v>
      </c>
    </row>
    <row r="22" spans="1:8" ht="17.25" customHeight="1" x14ac:dyDescent="0.25">
      <c r="A22" s="10"/>
      <c r="B22" s="136" t="s">
        <v>22</v>
      </c>
      <c r="C22" s="109"/>
      <c r="D22" s="133"/>
      <c r="E22" s="137">
        <v>0.4</v>
      </c>
      <c r="F22" s="134"/>
      <c r="G22" s="134"/>
      <c r="H22" s="129">
        <f>ROUND(H$8*E22,2)</f>
        <v>2.3199999999999998</v>
      </c>
    </row>
    <row r="23" spans="1:8" ht="17.25" customHeight="1" thickBot="1" x14ac:dyDescent="0.3">
      <c r="A23" s="27"/>
      <c r="B23" s="183" t="s">
        <v>242</v>
      </c>
      <c r="C23" s="184"/>
      <c r="D23" s="185"/>
      <c r="E23" s="186"/>
      <c r="F23" s="187"/>
      <c r="G23" s="188"/>
      <c r="H23" s="189">
        <f>G23*D23</f>
        <v>0</v>
      </c>
    </row>
    <row r="24" spans="1:8" ht="17.25" customHeight="1" x14ac:dyDescent="0.2">
      <c r="A24" s="11"/>
      <c r="B24" s="145" t="s">
        <v>23</v>
      </c>
      <c r="C24" s="146"/>
      <c r="D24" s="122"/>
      <c r="E24" s="69"/>
      <c r="F24" s="147"/>
      <c r="G24" s="147"/>
      <c r="H24" s="125">
        <f>SUM(H17:H23)</f>
        <v>25.830000000000002</v>
      </c>
    </row>
    <row r="25" spans="1:8" x14ac:dyDescent="0.2">
      <c r="D25" s="1" t="s">
        <v>212</v>
      </c>
    </row>
  </sheetData>
  <mergeCells count="9">
    <mergeCell ref="B1:H1"/>
    <mergeCell ref="A4:A5"/>
    <mergeCell ref="B4:B5"/>
    <mergeCell ref="C4:C5"/>
    <mergeCell ref="D4:D5"/>
    <mergeCell ref="E4:E5"/>
    <mergeCell ref="F4:F5"/>
    <mergeCell ref="G4:G5"/>
    <mergeCell ref="H4:H5"/>
  </mergeCells>
  <pageMargins left="0.75" right="0.75" top="1" bottom="1" header="0.5" footer="0.5"/>
  <pageSetup paperSize="9" scale="80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B1" sqref="B1:H1"/>
    </sheetView>
  </sheetViews>
  <sheetFormatPr defaultColWidth="8.85546875" defaultRowHeight="12.75" x14ac:dyDescent="0.2"/>
  <cols>
    <col min="1" max="1" width="8.85546875" style="1"/>
    <col min="2" max="2" width="39.5703125" style="1" bestFit="1" customWidth="1"/>
    <col min="3" max="16384" width="8.85546875" style="1"/>
  </cols>
  <sheetData>
    <row r="1" spans="1:8" s="57" customFormat="1" ht="15" customHeight="1" x14ac:dyDescent="0.2">
      <c r="A1" s="338"/>
      <c r="B1" s="672" t="s">
        <v>378</v>
      </c>
      <c r="C1" s="672"/>
      <c r="D1" s="672"/>
      <c r="E1" s="672"/>
      <c r="F1" s="672"/>
      <c r="G1" s="672"/>
      <c r="H1" s="672"/>
    </row>
    <row r="2" spans="1:8" s="57" customFormat="1" ht="15" customHeight="1" x14ac:dyDescent="0.2">
      <c r="A2" s="338"/>
      <c r="B2" s="338"/>
      <c r="C2" s="338"/>
      <c r="D2" s="338"/>
      <c r="E2" s="338"/>
      <c r="F2" s="338"/>
      <c r="G2" s="338"/>
      <c r="H2" s="338"/>
    </row>
    <row r="3" spans="1:8" ht="13.5" thickBot="1" x14ac:dyDescent="0.25"/>
    <row r="4" spans="1:8" x14ac:dyDescent="0.2">
      <c r="A4" s="657" t="s">
        <v>3</v>
      </c>
      <c r="B4" s="659" t="s">
        <v>4</v>
      </c>
      <c r="C4" s="661" t="s">
        <v>178</v>
      </c>
      <c r="D4" s="659" t="s">
        <v>0</v>
      </c>
      <c r="E4" s="663" t="s">
        <v>6</v>
      </c>
      <c r="F4" s="653" t="s">
        <v>7</v>
      </c>
      <c r="G4" s="653" t="s">
        <v>8</v>
      </c>
      <c r="H4" s="655" t="s">
        <v>9</v>
      </c>
    </row>
    <row r="5" spans="1:8" ht="13.5" thickBot="1" x14ac:dyDescent="0.25">
      <c r="A5" s="658"/>
      <c r="B5" s="660"/>
      <c r="C5" s="662"/>
      <c r="D5" s="660"/>
      <c r="E5" s="664"/>
      <c r="F5" s="654"/>
      <c r="G5" s="654"/>
      <c r="H5" s="656"/>
    </row>
    <row r="6" spans="1:8" ht="17.25" customHeight="1" x14ac:dyDescent="0.2">
      <c r="A6" s="2">
        <v>1</v>
      </c>
      <c r="B6" s="68" t="s">
        <v>10</v>
      </c>
      <c r="C6" s="69"/>
      <c r="D6" s="69"/>
      <c r="E6" s="70"/>
      <c r="F6" s="71"/>
      <c r="G6" s="72"/>
      <c r="H6" s="73"/>
    </row>
    <row r="7" spans="1:8" ht="17.25" customHeight="1" x14ac:dyDescent="0.2">
      <c r="A7" s="3"/>
      <c r="B7" s="74" t="s">
        <v>11</v>
      </c>
      <c r="C7" s="75" t="s">
        <v>12</v>
      </c>
      <c r="D7" s="75">
        <v>2</v>
      </c>
      <c r="E7" s="76">
        <v>5.79</v>
      </c>
      <c r="F7" s="77"/>
      <c r="G7" s="78"/>
      <c r="H7" s="79">
        <f>ROUND(SUM(D7*E7),2)</f>
        <v>11.58</v>
      </c>
    </row>
    <row r="8" spans="1:8" ht="17.25" customHeight="1" thickBot="1" x14ac:dyDescent="0.25">
      <c r="A8" s="5"/>
      <c r="B8" s="96" t="s">
        <v>13</v>
      </c>
      <c r="C8" s="148"/>
      <c r="D8" s="149"/>
      <c r="E8" s="150"/>
      <c r="F8" s="151"/>
      <c r="G8" s="85"/>
      <c r="H8" s="152">
        <f>SUM(H7:H7)</f>
        <v>11.58</v>
      </c>
    </row>
    <row r="9" spans="1:8" ht="17.25" customHeight="1" x14ac:dyDescent="0.2">
      <c r="A9" s="6">
        <v>2</v>
      </c>
      <c r="B9" s="153" t="s">
        <v>7</v>
      </c>
      <c r="C9" s="154"/>
      <c r="D9" s="155"/>
      <c r="E9" s="87"/>
      <c r="F9" s="156"/>
      <c r="G9" s="87"/>
      <c r="H9" s="157"/>
    </row>
    <row r="10" spans="1:8" ht="17.25" customHeight="1" x14ac:dyDescent="0.2">
      <c r="A10" s="4"/>
      <c r="B10" s="190" t="s">
        <v>367</v>
      </c>
      <c r="C10" s="110" t="s">
        <v>185</v>
      </c>
      <c r="D10" s="159">
        <v>1</v>
      </c>
      <c r="E10" s="212"/>
      <c r="F10" s="161">
        <v>2.5499999999999998</v>
      </c>
      <c r="G10" s="212"/>
      <c r="H10" s="162">
        <f>F10*D10</f>
        <v>2.5499999999999998</v>
      </c>
    </row>
    <row r="11" spans="1:8" ht="17.25" customHeight="1" x14ac:dyDescent="0.2">
      <c r="A11" s="4"/>
      <c r="B11" s="190" t="s">
        <v>249</v>
      </c>
      <c r="C11" s="110" t="s">
        <v>14</v>
      </c>
      <c r="D11" s="159">
        <v>1</v>
      </c>
      <c r="E11" s="212"/>
      <c r="F11" s="161">
        <v>0.44</v>
      </c>
      <c r="G11" s="212"/>
      <c r="H11" s="162">
        <f>F11*D11</f>
        <v>0.44</v>
      </c>
    </row>
    <row r="12" spans="1:8" ht="16.7" customHeight="1" x14ac:dyDescent="0.2">
      <c r="A12" s="4"/>
      <c r="B12" s="190" t="s">
        <v>250</v>
      </c>
      <c r="C12" s="110" t="s">
        <v>14</v>
      </c>
      <c r="D12" s="159">
        <v>1</v>
      </c>
      <c r="E12" s="212"/>
      <c r="F12" s="161">
        <v>0.12</v>
      </c>
      <c r="G12" s="212"/>
      <c r="H12" s="162">
        <f>F12*D12</f>
        <v>0.12</v>
      </c>
    </row>
    <row r="13" spans="1:8" ht="17.25" customHeight="1" thickBot="1" x14ac:dyDescent="0.25">
      <c r="A13" s="27"/>
      <c r="B13" s="163" t="s">
        <v>15</v>
      </c>
      <c r="C13" s="164"/>
      <c r="D13" s="165"/>
      <c r="E13" s="99"/>
      <c r="F13" s="166"/>
      <c r="G13" s="99"/>
      <c r="H13" s="167">
        <f>SUM(H10:H12)</f>
        <v>3.11</v>
      </c>
    </row>
    <row r="14" spans="1:8" ht="17.25" customHeight="1" x14ac:dyDescent="0.2">
      <c r="A14" s="2">
        <v>3</v>
      </c>
      <c r="B14" s="168" t="s">
        <v>16</v>
      </c>
      <c r="C14" s="122"/>
      <c r="D14" s="169"/>
      <c r="E14" s="170"/>
      <c r="F14" s="171"/>
      <c r="G14" s="107"/>
      <c r="H14" s="172"/>
    </row>
    <row r="15" spans="1:8" ht="17.25" customHeight="1" x14ac:dyDescent="0.2">
      <c r="A15" s="8"/>
      <c r="B15" s="109" t="s">
        <v>17</v>
      </c>
      <c r="C15" s="110" t="s">
        <v>2</v>
      </c>
      <c r="D15" s="111">
        <v>48</v>
      </c>
      <c r="E15" s="105"/>
      <c r="F15" s="78"/>
      <c r="G15" s="112">
        <f>km!C14</f>
        <v>0.3</v>
      </c>
      <c r="H15" s="113">
        <f>ROUND(SUM(D15*G15),2)</f>
        <v>14.4</v>
      </c>
    </row>
    <row r="16" spans="1:8" ht="17.25" customHeight="1" thickBot="1" x14ac:dyDescent="0.25">
      <c r="A16" s="7"/>
      <c r="B16" s="96" t="s">
        <v>18</v>
      </c>
      <c r="C16" s="114"/>
      <c r="D16" s="115"/>
      <c r="E16" s="116"/>
      <c r="F16" s="117"/>
      <c r="G16" s="118"/>
      <c r="H16" s="119">
        <f>SUM(H15:H15)</f>
        <v>14.4</v>
      </c>
    </row>
    <row r="17" spans="1:8" ht="17.25" customHeight="1" x14ac:dyDescent="0.2">
      <c r="A17" s="9"/>
      <c r="B17" s="120" t="s">
        <v>166</v>
      </c>
      <c r="C17" s="121"/>
      <c r="D17" s="122"/>
      <c r="E17" s="75"/>
      <c r="F17" s="123"/>
      <c r="G17" s="124"/>
      <c r="H17" s="125">
        <f>H8+H13+H16</f>
        <v>29.09</v>
      </c>
    </row>
    <row r="18" spans="1:8" ht="17.25" customHeight="1" x14ac:dyDescent="0.2">
      <c r="A18" s="10"/>
      <c r="B18" s="126" t="s">
        <v>19</v>
      </c>
      <c r="C18" s="109"/>
      <c r="D18" s="127"/>
      <c r="E18" s="75"/>
      <c r="F18" s="128">
        <v>0.03</v>
      </c>
      <c r="G18" s="123"/>
      <c r="H18" s="129">
        <f>ROUND(H13*F18,2)</f>
        <v>0.09</v>
      </c>
    </row>
    <row r="19" spans="1:8" ht="17.25" customHeight="1" x14ac:dyDescent="0.2">
      <c r="A19" s="10"/>
      <c r="B19" s="126" t="s">
        <v>20</v>
      </c>
      <c r="C19" s="109"/>
      <c r="D19" s="127"/>
      <c r="E19" s="128">
        <v>0.03</v>
      </c>
      <c r="F19" s="123"/>
      <c r="G19" s="130"/>
      <c r="H19" s="129">
        <f>ROUND(H$8*E19,2)</f>
        <v>0.35</v>
      </c>
    </row>
    <row r="20" spans="1:8" ht="17.25" customHeight="1" x14ac:dyDescent="0.2">
      <c r="A20" s="10"/>
      <c r="B20" s="126" t="s">
        <v>21</v>
      </c>
      <c r="C20" s="109"/>
      <c r="D20" s="127"/>
      <c r="E20" s="131">
        <v>0.17</v>
      </c>
      <c r="F20" s="123"/>
      <c r="G20" s="123"/>
      <c r="H20" s="129">
        <f>ROUND(H$8*E20,2)</f>
        <v>1.97</v>
      </c>
    </row>
    <row r="21" spans="1:8" ht="17.25" customHeight="1" x14ac:dyDescent="0.25">
      <c r="A21" s="10"/>
      <c r="B21" s="132" t="s">
        <v>165</v>
      </c>
      <c r="C21" s="109"/>
      <c r="D21" s="133"/>
      <c r="E21" s="110"/>
      <c r="F21" s="134"/>
      <c r="G21" s="134"/>
      <c r="H21" s="135">
        <f>ROUND((H8+H20)*1.77%,2)</f>
        <v>0.24</v>
      </c>
    </row>
    <row r="22" spans="1:8" ht="17.25" customHeight="1" x14ac:dyDescent="0.25">
      <c r="A22" s="10"/>
      <c r="B22" s="136" t="s">
        <v>22</v>
      </c>
      <c r="C22" s="109"/>
      <c r="D22" s="133"/>
      <c r="E22" s="137">
        <v>0.4</v>
      </c>
      <c r="F22" s="134"/>
      <c r="G22" s="134"/>
      <c r="H22" s="129">
        <f>ROUND(H$8*E22,2)</f>
        <v>4.63</v>
      </c>
    </row>
    <row r="23" spans="1:8" ht="17.25" customHeight="1" thickBot="1" x14ac:dyDescent="0.3">
      <c r="A23" s="27"/>
      <c r="B23" s="183" t="s">
        <v>242</v>
      </c>
      <c r="C23" s="184"/>
      <c r="D23" s="185"/>
      <c r="E23" s="186"/>
      <c r="F23" s="187"/>
      <c r="G23" s="188"/>
      <c r="H23" s="189">
        <f>G23*D23</f>
        <v>0</v>
      </c>
    </row>
    <row r="24" spans="1:8" ht="17.25" customHeight="1" thickBot="1" x14ac:dyDescent="0.25">
      <c r="A24" s="33"/>
      <c r="B24" s="176" t="s">
        <v>23</v>
      </c>
      <c r="C24" s="177"/>
      <c r="D24" s="178"/>
      <c r="E24" s="179"/>
      <c r="F24" s="180"/>
      <c r="G24" s="180"/>
      <c r="H24" s="181">
        <f>SUM(H17:H23)</f>
        <v>36.369999999999997</v>
      </c>
    </row>
    <row r="25" spans="1:8" x14ac:dyDescent="0.2">
      <c r="C25" s="1" t="s">
        <v>168</v>
      </c>
    </row>
  </sheetData>
  <mergeCells count="9">
    <mergeCell ref="B1:H1"/>
    <mergeCell ref="A4:A5"/>
    <mergeCell ref="B4:B5"/>
    <mergeCell ref="C4:C5"/>
    <mergeCell ref="D4:D5"/>
    <mergeCell ref="E4:E5"/>
    <mergeCell ref="F4:F5"/>
    <mergeCell ref="G4:G5"/>
    <mergeCell ref="H4:H5"/>
  </mergeCells>
  <pageMargins left="0.75" right="0.75" top="1" bottom="1" header="0.5" footer="0.5"/>
  <pageSetup paperSize="9" scale="8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27"/>
  <sheetViews>
    <sheetView topLeftCell="A34" workbookViewId="0">
      <selection activeCell="C29" sqref="C29"/>
    </sheetView>
  </sheetViews>
  <sheetFormatPr defaultColWidth="8.85546875" defaultRowHeight="12.75" x14ac:dyDescent="0.2"/>
  <cols>
    <col min="1" max="1" width="8.85546875" style="1"/>
    <col min="2" max="2" width="39.5703125" style="1" bestFit="1" customWidth="1"/>
    <col min="3" max="16384" width="8.85546875" style="1"/>
  </cols>
  <sheetData>
    <row r="5" spans="1:8" ht="14.25" customHeight="1" x14ac:dyDescent="0.2">
      <c r="A5" s="1" t="s">
        <v>163</v>
      </c>
    </row>
    <row r="7" spans="1:8" ht="13.5" thickBot="1" x14ac:dyDescent="0.25"/>
    <row r="8" spans="1:8" x14ac:dyDescent="0.2">
      <c r="A8" s="657" t="s">
        <v>3</v>
      </c>
      <c r="B8" s="659" t="s">
        <v>4</v>
      </c>
      <c r="C8" s="661" t="s">
        <v>5</v>
      </c>
      <c r="D8" s="659" t="s">
        <v>0</v>
      </c>
      <c r="E8" s="663" t="s">
        <v>6</v>
      </c>
      <c r="F8" s="653" t="s">
        <v>7</v>
      </c>
      <c r="G8" s="653" t="s">
        <v>8</v>
      </c>
      <c r="H8" s="655" t="s">
        <v>9</v>
      </c>
    </row>
    <row r="9" spans="1:8" ht="13.5" thickBot="1" x14ac:dyDescent="0.25">
      <c r="A9" s="658"/>
      <c r="B9" s="660"/>
      <c r="C9" s="662"/>
      <c r="D9" s="660"/>
      <c r="E9" s="664"/>
      <c r="F9" s="654"/>
      <c r="G9" s="654"/>
      <c r="H9" s="656"/>
    </row>
    <row r="10" spans="1:8" ht="17.25" customHeight="1" x14ac:dyDescent="0.2">
      <c r="A10" s="2">
        <v>1</v>
      </c>
      <c r="B10" s="68" t="s">
        <v>10</v>
      </c>
      <c r="C10" s="69"/>
      <c r="D10" s="69"/>
      <c r="E10" s="70"/>
      <c r="F10" s="71"/>
      <c r="G10" s="72"/>
      <c r="H10" s="73"/>
    </row>
    <row r="11" spans="1:8" ht="14.25" customHeight="1" x14ac:dyDescent="0.2">
      <c r="A11" s="3"/>
      <c r="B11" s="74" t="s">
        <v>11</v>
      </c>
      <c r="C11" s="75" t="s">
        <v>12</v>
      </c>
      <c r="D11" s="75">
        <v>1.5</v>
      </c>
      <c r="E11" s="76">
        <v>5.79</v>
      </c>
      <c r="F11" s="77"/>
      <c r="G11" s="78"/>
      <c r="H11" s="79">
        <f>ROUND(SUM(D11*E11),2)</f>
        <v>8.69</v>
      </c>
    </row>
    <row r="12" spans="1:8" ht="17.25" customHeight="1" thickBot="1" x14ac:dyDescent="0.25">
      <c r="A12" s="5"/>
      <c r="B12" s="96" t="s">
        <v>13</v>
      </c>
      <c r="C12" s="148"/>
      <c r="D12" s="149"/>
      <c r="E12" s="150"/>
      <c r="F12" s="151"/>
      <c r="G12" s="85"/>
      <c r="H12" s="152">
        <f>SUM(H11:H11)</f>
        <v>8.69</v>
      </c>
    </row>
    <row r="13" spans="1:8" ht="17.25" customHeight="1" x14ac:dyDescent="0.2">
      <c r="A13" s="6">
        <v>2</v>
      </c>
      <c r="B13" s="68" t="s">
        <v>7</v>
      </c>
      <c r="C13" s="154"/>
      <c r="D13" s="154"/>
      <c r="E13" s="87"/>
      <c r="F13" s="453"/>
      <c r="G13" s="212"/>
      <c r="H13" s="73"/>
    </row>
    <row r="14" spans="1:8" s="56" customFormat="1" ht="15" customHeight="1" x14ac:dyDescent="0.2">
      <c r="A14" s="34"/>
      <c r="B14" s="454" t="s">
        <v>24</v>
      </c>
      <c r="C14" s="90" t="s">
        <v>14</v>
      </c>
      <c r="D14" s="422">
        <v>1</v>
      </c>
      <c r="E14" s="92"/>
      <c r="F14" s="419">
        <v>3.85</v>
      </c>
      <c r="G14" s="92"/>
      <c r="H14" s="387">
        <f>F14*D14</f>
        <v>3.85</v>
      </c>
    </row>
    <row r="15" spans="1:8" ht="17.25" customHeight="1" thickBot="1" x14ac:dyDescent="0.25">
      <c r="A15" s="7"/>
      <c r="B15" s="96" t="s">
        <v>15</v>
      </c>
      <c r="C15" s="97"/>
      <c r="D15" s="97"/>
      <c r="E15" s="455"/>
      <c r="F15" s="456"/>
      <c r="G15" s="99"/>
      <c r="H15" s="152">
        <f>SUM(H14:H14)</f>
        <v>3.85</v>
      </c>
    </row>
    <row r="16" spans="1:8" ht="17.25" customHeight="1" x14ac:dyDescent="0.2">
      <c r="A16" s="2">
        <v>3</v>
      </c>
      <c r="B16" s="168" t="s">
        <v>16</v>
      </c>
      <c r="C16" s="122"/>
      <c r="D16" s="169"/>
      <c r="E16" s="170"/>
      <c r="F16" s="171"/>
      <c r="G16" s="107"/>
      <c r="H16" s="172"/>
    </row>
    <row r="17" spans="1:8" ht="17.25" customHeight="1" x14ac:dyDescent="0.2">
      <c r="A17" s="8"/>
      <c r="B17" s="109" t="s">
        <v>17</v>
      </c>
      <c r="C17" s="110" t="s">
        <v>2</v>
      </c>
      <c r="D17" s="111">
        <v>48</v>
      </c>
      <c r="E17" s="105"/>
      <c r="F17" s="78"/>
      <c r="G17" s="112">
        <f>km!C15</f>
        <v>0.32</v>
      </c>
      <c r="H17" s="113">
        <f>ROUND(SUM(D17*G17),2)</f>
        <v>15.36</v>
      </c>
    </row>
    <row r="18" spans="1:8" ht="17.25" customHeight="1" thickBot="1" x14ac:dyDescent="0.25">
      <c r="A18" s="7"/>
      <c r="B18" s="96" t="s">
        <v>18</v>
      </c>
      <c r="C18" s="114"/>
      <c r="D18" s="115"/>
      <c r="E18" s="116"/>
      <c r="F18" s="117"/>
      <c r="G18" s="118"/>
      <c r="H18" s="119">
        <f>SUM(H17:H17)</f>
        <v>15.36</v>
      </c>
    </row>
    <row r="19" spans="1:8" ht="17.25" customHeight="1" x14ac:dyDescent="0.2">
      <c r="A19" s="9"/>
      <c r="B19" s="120" t="s">
        <v>166</v>
      </c>
      <c r="C19" s="121"/>
      <c r="D19" s="122"/>
      <c r="E19" s="75"/>
      <c r="F19" s="123"/>
      <c r="G19" s="124"/>
      <c r="H19" s="125">
        <f>H12+H15+H18</f>
        <v>27.9</v>
      </c>
    </row>
    <row r="20" spans="1:8" ht="17.25" customHeight="1" x14ac:dyDescent="0.2">
      <c r="A20" s="10"/>
      <c r="B20" s="126" t="s">
        <v>19</v>
      </c>
      <c r="C20" s="109"/>
      <c r="D20" s="127"/>
      <c r="E20" s="75"/>
      <c r="F20" s="128">
        <v>0.03</v>
      </c>
      <c r="G20" s="123"/>
      <c r="H20" s="129">
        <f>ROUND(H15*F20,2)</f>
        <v>0.12</v>
      </c>
    </row>
    <row r="21" spans="1:8" ht="17.25" customHeight="1" x14ac:dyDescent="0.2">
      <c r="A21" s="10"/>
      <c r="B21" s="126" t="s">
        <v>20</v>
      </c>
      <c r="C21" s="109"/>
      <c r="D21" s="127"/>
      <c r="E21" s="128">
        <v>0.03</v>
      </c>
      <c r="F21" s="123"/>
      <c r="G21" s="130"/>
      <c r="H21" s="129">
        <f>ROUND(H$12*E21,2)</f>
        <v>0.26</v>
      </c>
    </row>
    <row r="22" spans="1:8" ht="17.25" customHeight="1" x14ac:dyDescent="0.2">
      <c r="A22" s="10"/>
      <c r="B22" s="126" t="s">
        <v>21</v>
      </c>
      <c r="C22" s="109"/>
      <c r="D22" s="127"/>
      <c r="E22" s="131">
        <v>0.17</v>
      </c>
      <c r="F22" s="123"/>
      <c r="G22" s="123"/>
      <c r="H22" s="129">
        <f>ROUND(H$12*E22,2)</f>
        <v>1.48</v>
      </c>
    </row>
    <row r="23" spans="1:8" ht="17.25" customHeight="1" x14ac:dyDescent="0.25">
      <c r="A23" s="10"/>
      <c r="B23" s="132" t="s">
        <v>165</v>
      </c>
      <c r="C23" s="109"/>
      <c r="D23" s="133"/>
      <c r="E23" s="110"/>
      <c r="F23" s="134"/>
      <c r="G23" s="134"/>
      <c r="H23" s="135">
        <f>ROUND((H12+H22)*1.77%,2)</f>
        <v>0.18</v>
      </c>
    </row>
    <row r="24" spans="1:8" ht="17.25" customHeight="1" x14ac:dyDescent="0.25">
      <c r="A24" s="10"/>
      <c r="B24" s="136" t="s">
        <v>22</v>
      </c>
      <c r="C24" s="109"/>
      <c r="D24" s="133"/>
      <c r="E24" s="137">
        <v>0.4</v>
      </c>
      <c r="F24" s="134"/>
      <c r="G24" s="134"/>
      <c r="H24" s="129">
        <f>ROUND(H$12*E24,2)</f>
        <v>3.48</v>
      </c>
    </row>
    <row r="25" spans="1:8" s="56" customFormat="1" ht="27.75" thickBot="1" x14ac:dyDescent="0.25">
      <c r="A25" s="12"/>
      <c r="B25" s="138" t="s">
        <v>42</v>
      </c>
      <c r="C25" s="139" t="s">
        <v>172</v>
      </c>
      <c r="D25" s="140">
        <v>1</v>
      </c>
      <c r="E25" s="141"/>
      <c r="F25" s="142"/>
      <c r="G25" s="143">
        <v>10.11</v>
      </c>
      <c r="H25" s="144">
        <f>G25*D25</f>
        <v>10.11</v>
      </c>
    </row>
    <row r="26" spans="1:8" ht="17.25" customHeight="1" x14ac:dyDescent="0.2">
      <c r="A26" s="11"/>
      <c r="B26" s="145" t="s">
        <v>23</v>
      </c>
      <c r="C26" s="146"/>
      <c r="D26" s="122"/>
      <c r="E26" s="69"/>
      <c r="F26" s="147"/>
      <c r="G26" s="147"/>
      <c r="H26" s="125">
        <f>SUM(H19:H25)</f>
        <v>43.53</v>
      </c>
    </row>
    <row r="27" spans="1:8" x14ac:dyDescent="0.2">
      <c r="C27" s="1" t="s">
        <v>164</v>
      </c>
    </row>
  </sheetData>
  <mergeCells count="8">
    <mergeCell ref="G8:G9"/>
    <mergeCell ref="H8:H9"/>
    <mergeCell ref="A8:A9"/>
    <mergeCell ref="B8:B9"/>
    <mergeCell ref="C8:C9"/>
    <mergeCell ref="D8:D9"/>
    <mergeCell ref="E8:E9"/>
    <mergeCell ref="F8:F9"/>
  </mergeCells>
  <pageMargins left="0.7" right="0.7" top="0.75" bottom="0.75" header="0.3" footer="0.3"/>
  <pageSetup paperSize="9" scale="85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B13" sqref="B13"/>
    </sheetView>
  </sheetViews>
  <sheetFormatPr defaultColWidth="8.85546875" defaultRowHeight="12.75" x14ac:dyDescent="0.2"/>
  <cols>
    <col min="1" max="1" width="8.85546875" style="1"/>
    <col min="2" max="2" width="39.5703125" style="1" bestFit="1" customWidth="1"/>
    <col min="3" max="16384" width="8.85546875" style="1"/>
  </cols>
  <sheetData>
    <row r="1" spans="1:8" ht="15" customHeight="1" x14ac:dyDescent="0.2">
      <c r="A1" s="67"/>
      <c r="B1" s="672" t="s">
        <v>379</v>
      </c>
      <c r="C1" s="672"/>
      <c r="D1" s="672"/>
      <c r="E1" s="672"/>
      <c r="F1" s="672"/>
      <c r="G1" s="672"/>
      <c r="H1" s="672"/>
    </row>
    <row r="2" spans="1:8" ht="15" customHeight="1" x14ac:dyDescent="0.2">
      <c r="A2" s="67"/>
      <c r="B2" s="338"/>
      <c r="C2" s="338"/>
      <c r="D2" s="338"/>
      <c r="E2" s="338"/>
      <c r="F2" s="338"/>
      <c r="G2" s="338"/>
      <c r="H2" s="338"/>
    </row>
    <row r="3" spans="1:8" ht="13.5" thickBot="1" x14ac:dyDescent="0.25"/>
    <row r="4" spans="1:8" x14ac:dyDescent="0.2">
      <c r="A4" s="657" t="s">
        <v>3</v>
      </c>
      <c r="B4" s="659" t="s">
        <v>4</v>
      </c>
      <c r="C4" s="661" t="s">
        <v>178</v>
      </c>
      <c r="D4" s="659" t="s">
        <v>0</v>
      </c>
      <c r="E4" s="663" t="s">
        <v>6</v>
      </c>
      <c r="F4" s="653" t="s">
        <v>7</v>
      </c>
      <c r="G4" s="653" t="s">
        <v>8</v>
      </c>
      <c r="H4" s="655" t="s">
        <v>9</v>
      </c>
    </row>
    <row r="5" spans="1:8" ht="13.5" thickBot="1" x14ac:dyDescent="0.25">
      <c r="A5" s="658"/>
      <c r="B5" s="660"/>
      <c r="C5" s="662"/>
      <c r="D5" s="660"/>
      <c r="E5" s="664"/>
      <c r="F5" s="654"/>
      <c r="G5" s="654"/>
      <c r="H5" s="656"/>
    </row>
    <row r="6" spans="1:8" ht="17.25" customHeight="1" x14ac:dyDescent="0.2">
      <c r="A6" s="2">
        <v>1</v>
      </c>
      <c r="B6" s="68" t="s">
        <v>10</v>
      </c>
      <c r="C6" s="69"/>
      <c r="D6" s="69"/>
      <c r="E6" s="70"/>
      <c r="F6" s="71"/>
      <c r="G6" s="72"/>
      <c r="H6" s="73"/>
    </row>
    <row r="7" spans="1:8" ht="17.25" customHeight="1" x14ac:dyDescent="0.2">
      <c r="A7" s="3"/>
      <c r="B7" s="74" t="s">
        <v>11</v>
      </c>
      <c r="C7" s="75" t="s">
        <v>12</v>
      </c>
      <c r="D7" s="75">
        <v>1.5</v>
      </c>
      <c r="E7" s="76">
        <v>5.79</v>
      </c>
      <c r="F7" s="77"/>
      <c r="G7" s="78"/>
      <c r="H7" s="79">
        <f>ROUND(SUM(D7*E7),2)</f>
        <v>8.69</v>
      </c>
    </row>
    <row r="8" spans="1:8" ht="17.25" customHeight="1" thickBot="1" x14ac:dyDescent="0.25">
      <c r="A8" s="5"/>
      <c r="B8" s="96" t="s">
        <v>13</v>
      </c>
      <c r="C8" s="148"/>
      <c r="D8" s="149"/>
      <c r="E8" s="83"/>
      <c r="F8" s="151"/>
      <c r="G8" s="208"/>
      <c r="H8" s="152">
        <f>SUM(H7:H7)</f>
        <v>8.69</v>
      </c>
    </row>
    <row r="9" spans="1:8" ht="17.25" customHeight="1" x14ac:dyDescent="0.2">
      <c r="A9" s="6">
        <v>2</v>
      </c>
      <c r="B9" s="153" t="s">
        <v>7</v>
      </c>
      <c r="C9" s="154"/>
      <c r="D9" s="155"/>
      <c r="E9" s="87"/>
      <c r="F9" s="156"/>
      <c r="G9" s="87"/>
      <c r="H9" s="157"/>
    </row>
    <row r="10" spans="1:8" ht="17.25" customHeight="1" x14ac:dyDescent="0.2">
      <c r="A10" s="4"/>
      <c r="B10" s="190" t="s">
        <v>368</v>
      </c>
      <c r="C10" s="110" t="s">
        <v>185</v>
      </c>
      <c r="D10" s="159">
        <v>1</v>
      </c>
      <c r="E10" s="212"/>
      <c r="F10" s="161">
        <v>1.63</v>
      </c>
      <c r="G10" s="212"/>
      <c r="H10" s="162">
        <f>F10*D10</f>
        <v>1.63</v>
      </c>
    </row>
    <row r="11" spans="1:8" ht="17.25" customHeight="1" x14ac:dyDescent="0.2">
      <c r="A11" s="4"/>
      <c r="B11" s="190" t="s">
        <v>249</v>
      </c>
      <c r="C11" s="110" t="s">
        <v>14</v>
      </c>
      <c r="D11" s="159">
        <v>1</v>
      </c>
      <c r="E11" s="212"/>
      <c r="F11" s="161">
        <v>0.44</v>
      </c>
      <c r="G11" s="212"/>
      <c r="H11" s="162">
        <f>F11*D11</f>
        <v>0.44</v>
      </c>
    </row>
    <row r="12" spans="1:8" ht="16.7" customHeight="1" x14ac:dyDescent="0.2">
      <c r="A12" s="4"/>
      <c r="B12" s="190" t="s">
        <v>250</v>
      </c>
      <c r="C12" s="110" t="s">
        <v>14</v>
      </c>
      <c r="D12" s="159">
        <v>1</v>
      </c>
      <c r="E12" s="212"/>
      <c r="F12" s="161">
        <v>0.12</v>
      </c>
      <c r="G12" s="212"/>
      <c r="H12" s="162">
        <f>F12*D12</f>
        <v>0.12</v>
      </c>
    </row>
    <row r="13" spans="1:8" ht="17.25" customHeight="1" thickBot="1" x14ac:dyDescent="0.25">
      <c r="A13" s="27"/>
      <c r="B13" s="163" t="s">
        <v>15</v>
      </c>
      <c r="C13" s="164"/>
      <c r="D13" s="165"/>
      <c r="E13" s="99"/>
      <c r="F13" s="166"/>
      <c r="G13" s="99"/>
      <c r="H13" s="167">
        <f>SUM(H10:H12)</f>
        <v>2.19</v>
      </c>
    </row>
    <row r="14" spans="1:8" ht="17.25" customHeight="1" x14ac:dyDescent="0.2">
      <c r="A14" s="2">
        <v>3</v>
      </c>
      <c r="B14" s="168" t="s">
        <v>16</v>
      </c>
      <c r="C14" s="122"/>
      <c r="D14" s="169"/>
      <c r="E14" s="105"/>
      <c r="F14" s="171"/>
      <c r="G14" s="107"/>
      <c r="H14" s="172"/>
    </row>
    <row r="15" spans="1:8" ht="17.25" customHeight="1" x14ac:dyDescent="0.2">
      <c r="A15" s="8"/>
      <c r="B15" s="109" t="s">
        <v>17</v>
      </c>
      <c r="C15" s="110" t="s">
        <v>2</v>
      </c>
      <c r="D15" s="111">
        <v>48</v>
      </c>
      <c r="E15" s="105"/>
      <c r="F15" s="78"/>
      <c r="G15" s="112">
        <f>km!C14</f>
        <v>0.3</v>
      </c>
      <c r="H15" s="113">
        <f>ROUND(SUM(D15*G15),2)</f>
        <v>14.4</v>
      </c>
    </row>
    <row r="16" spans="1:8" ht="17.25" customHeight="1" thickBot="1" x14ac:dyDescent="0.25">
      <c r="A16" s="7"/>
      <c r="B16" s="96" t="s">
        <v>18</v>
      </c>
      <c r="C16" s="114"/>
      <c r="D16" s="115"/>
      <c r="E16" s="116"/>
      <c r="F16" s="117"/>
      <c r="G16" s="118"/>
      <c r="H16" s="119">
        <f>SUM(H15:H15)</f>
        <v>14.4</v>
      </c>
    </row>
    <row r="17" spans="1:8" ht="17.25" customHeight="1" x14ac:dyDescent="0.2">
      <c r="A17" s="9"/>
      <c r="B17" s="120" t="s">
        <v>251</v>
      </c>
      <c r="C17" s="121"/>
      <c r="D17" s="122"/>
      <c r="E17" s="75"/>
      <c r="F17" s="123"/>
      <c r="G17" s="124"/>
      <c r="H17" s="125">
        <f>H8+H13+H16</f>
        <v>25.28</v>
      </c>
    </row>
    <row r="18" spans="1:8" ht="17.25" customHeight="1" x14ac:dyDescent="0.2">
      <c r="A18" s="10"/>
      <c r="B18" s="126" t="s">
        <v>19</v>
      </c>
      <c r="C18" s="109"/>
      <c r="D18" s="127"/>
      <c r="E18" s="75"/>
      <c r="F18" s="128">
        <v>0.03</v>
      </c>
      <c r="G18" s="123"/>
      <c r="H18" s="129">
        <f>ROUND(H13*F18,2)</f>
        <v>7.0000000000000007E-2</v>
      </c>
    </row>
    <row r="19" spans="1:8" ht="17.25" customHeight="1" x14ac:dyDescent="0.2">
      <c r="A19" s="10"/>
      <c r="B19" s="126" t="s">
        <v>20</v>
      </c>
      <c r="C19" s="109"/>
      <c r="D19" s="127"/>
      <c r="E19" s="128">
        <v>0.03</v>
      </c>
      <c r="F19" s="123"/>
      <c r="G19" s="130"/>
      <c r="H19" s="129">
        <f>ROUND(H$8*E19,2)</f>
        <v>0.26</v>
      </c>
    </row>
    <row r="20" spans="1:8" ht="17.25" customHeight="1" x14ac:dyDescent="0.2">
      <c r="A20" s="10"/>
      <c r="B20" s="126" t="s">
        <v>21</v>
      </c>
      <c r="C20" s="109"/>
      <c r="D20" s="127"/>
      <c r="E20" s="131">
        <v>0.17</v>
      </c>
      <c r="F20" s="123"/>
      <c r="G20" s="123"/>
      <c r="H20" s="129">
        <f>ROUND(H$8*E20,2)</f>
        <v>1.48</v>
      </c>
    </row>
    <row r="21" spans="1:8" ht="17.25" customHeight="1" x14ac:dyDescent="0.25">
      <c r="A21" s="10"/>
      <c r="B21" s="132" t="s">
        <v>165</v>
      </c>
      <c r="C21" s="109"/>
      <c r="D21" s="133"/>
      <c r="E21" s="110"/>
      <c r="F21" s="134"/>
      <c r="G21" s="134"/>
      <c r="H21" s="135">
        <f>ROUND((H8+H20)*1.77%,2)</f>
        <v>0.18</v>
      </c>
    </row>
    <row r="22" spans="1:8" ht="17.25" customHeight="1" x14ac:dyDescent="0.25">
      <c r="A22" s="10"/>
      <c r="B22" s="136" t="s">
        <v>22</v>
      </c>
      <c r="C22" s="109"/>
      <c r="D22" s="133"/>
      <c r="E22" s="137">
        <v>0.4</v>
      </c>
      <c r="F22" s="134"/>
      <c r="G22" s="134"/>
      <c r="H22" s="129">
        <f>ROUND(H$8*E22,2)</f>
        <v>3.48</v>
      </c>
    </row>
    <row r="23" spans="1:8" ht="17.25" customHeight="1" thickBot="1" x14ac:dyDescent="0.3">
      <c r="A23" s="27"/>
      <c r="B23" s="183" t="s">
        <v>242</v>
      </c>
      <c r="C23" s="184"/>
      <c r="D23" s="185"/>
      <c r="E23" s="186"/>
      <c r="F23" s="187"/>
      <c r="G23" s="188"/>
      <c r="H23" s="189">
        <f>G23*D23</f>
        <v>0</v>
      </c>
    </row>
    <row r="24" spans="1:8" ht="17.25" customHeight="1" thickBot="1" x14ac:dyDescent="0.25">
      <c r="A24" s="33"/>
      <c r="B24" s="176" t="s">
        <v>23</v>
      </c>
      <c r="C24" s="177"/>
      <c r="D24" s="178"/>
      <c r="E24" s="179"/>
      <c r="F24" s="180"/>
      <c r="G24" s="180"/>
      <c r="H24" s="181">
        <f>SUM(H17:H23)</f>
        <v>30.750000000000004</v>
      </c>
    </row>
    <row r="25" spans="1:8" x14ac:dyDescent="0.2">
      <c r="D25" s="1" t="s">
        <v>164</v>
      </c>
    </row>
  </sheetData>
  <mergeCells count="9">
    <mergeCell ref="B1:H1"/>
    <mergeCell ref="A4:A5"/>
    <mergeCell ref="B4:B5"/>
    <mergeCell ref="C4:C5"/>
    <mergeCell ref="D4:D5"/>
    <mergeCell ref="E4:E5"/>
    <mergeCell ref="F4:F5"/>
    <mergeCell ref="G4:G5"/>
    <mergeCell ref="H4:H5"/>
  </mergeCells>
  <pageMargins left="0.75" right="0.75" top="1" bottom="1" header="0.5" footer="0.5"/>
  <pageSetup paperSize="9" scale="80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N32"/>
  <sheetViews>
    <sheetView workbookViewId="0">
      <selection activeCell="B2" sqref="B2:H2"/>
    </sheetView>
  </sheetViews>
  <sheetFormatPr defaultColWidth="8.85546875" defaultRowHeight="12.75" x14ac:dyDescent="0.2"/>
  <cols>
    <col min="1" max="1" width="8.85546875" style="1"/>
    <col min="2" max="2" width="39.5703125" style="1" bestFit="1" customWidth="1"/>
    <col min="3" max="16384" width="8.85546875" style="1"/>
  </cols>
  <sheetData>
    <row r="2" spans="1:14" x14ac:dyDescent="0.2">
      <c r="B2" s="672" t="s">
        <v>252</v>
      </c>
      <c r="C2" s="672"/>
      <c r="D2" s="672"/>
      <c r="E2" s="672"/>
      <c r="F2" s="672"/>
      <c r="G2" s="672"/>
      <c r="H2" s="672"/>
    </row>
    <row r="4" spans="1:14" ht="17.25" customHeight="1" thickBot="1" x14ac:dyDescent="0.25">
      <c r="A4" s="384"/>
      <c r="B4" s="672"/>
      <c r="C4" s="672"/>
      <c r="D4" s="672"/>
      <c r="E4" s="672"/>
      <c r="F4" s="672"/>
      <c r="G4" s="672"/>
      <c r="H4" s="672"/>
    </row>
    <row r="5" spans="1:14" x14ac:dyDescent="0.2">
      <c r="A5" s="657" t="s">
        <v>3</v>
      </c>
      <c r="B5" s="659" t="s">
        <v>4</v>
      </c>
      <c r="C5" s="661" t="s">
        <v>214</v>
      </c>
      <c r="D5" s="659" t="s">
        <v>0</v>
      </c>
      <c r="E5" s="663" t="s">
        <v>6</v>
      </c>
      <c r="F5" s="653" t="s">
        <v>7</v>
      </c>
      <c r="G5" s="653" t="s">
        <v>8</v>
      </c>
      <c r="H5" s="655" t="s">
        <v>9</v>
      </c>
    </row>
    <row r="6" spans="1:14" x14ac:dyDescent="0.2">
      <c r="A6" s="679"/>
      <c r="B6" s="680"/>
      <c r="C6" s="681"/>
      <c r="D6" s="680"/>
      <c r="E6" s="682"/>
      <c r="F6" s="654"/>
      <c r="G6" s="654"/>
      <c r="H6" s="674"/>
    </row>
    <row r="7" spans="1:14" ht="13.5" thickBot="1" x14ac:dyDescent="0.25">
      <c r="A7" s="658"/>
      <c r="B7" s="660"/>
      <c r="C7" s="662"/>
      <c r="D7" s="660"/>
      <c r="E7" s="664"/>
      <c r="F7" s="654"/>
      <c r="G7" s="654"/>
      <c r="H7" s="656"/>
    </row>
    <row r="8" spans="1:14" ht="17.25" customHeight="1" x14ac:dyDescent="0.2">
      <c r="A8" s="2">
        <v>1</v>
      </c>
      <c r="B8" s="68" t="s">
        <v>10</v>
      </c>
      <c r="C8" s="69"/>
      <c r="D8" s="69"/>
      <c r="E8" s="70"/>
      <c r="F8" s="513"/>
      <c r="G8" s="360"/>
      <c r="H8" s="73"/>
    </row>
    <row r="9" spans="1:14" s="526" customFormat="1" ht="16.5" customHeight="1" x14ac:dyDescent="0.2">
      <c r="A9" s="521"/>
      <c r="B9" s="522" t="s">
        <v>11</v>
      </c>
      <c r="C9" s="523" t="s">
        <v>12</v>
      </c>
      <c r="D9" s="523">
        <v>9</v>
      </c>
      <c r="E9" s="524">
        <v>5.79</v>
      </c>
      <c r="F9" s="530"/>
      <c r="G9" s="362"/>
      <c r="H9" s="525">
        <f>ROUND(SUM(D9*E9),2)</f>
        <v>52.11</v>
      </c>
      <c r="I9" s="675"/>
      <c r="J9" s="676"/>
      <c r="K9" s="676"/>
      <c r="L9" s="676"/>
      <c r="M9" s="676"/>
      <c r="N9" s="676"/>
    </row>
    <row r="10" spans="1:14" s="526" customFormat="1" ht="16.5" customHeight="1" x14ac:dyDescent="0.2">
      <c r="A10" s="527"/>
      <c r="B10" s="528" t="s">
        <v>412</v>
      </c>
      <c r="C10" s="523" t="s">
        <v>12</v>
      </c>
      <c r="D10" s="529">
        <v>2</v>
      </c>
      <c r="E10" s="524">
        <v>5.79</v>
      </c>
      <c r="F10" s="530"/>
      <c r="G10" s="362"/>
      <c r="H10" s="525">
        <f>ROUND(SUM(D10*E10),2)</f>
        <v>11.58</v>
      </c>
      <c r="I10" s="675"/>
      <c r="J10" s="676"/>
      <c r="K10" s="676"/>
      <c r="L10" s="676"/>
      <c r="M10" s="676"/>
      <c r="N10" s="676"/>
    </row>
    <row r="11" spans="1:14" ht="17.25" customHeight="1" thickBot="1" x14ac:dyDescent="0.25">
      <c r="A11" s="5"/>
      <c r="B11" s="96" t="s">
        <v>13</v>
      </c>
      <c r="C11" s="148"/>
      <c r="D11" s="149"/>
      <c r="E11" s="150"/>
      <c r="F11" s="514"/>
      <c r="G11" s="531"/>
      <c r="H11" s="152">
        <f>SUM(H9:H10)</f>
        <v>63.69</v>
      </c>
      <c r="K11" s="1" t="s">
        <v>177</v>
      </c>
    </row>
    <row r="12" spans="1:14" ht="17.25" customHeight="1" x14ac:dyDescent="0.2">
      <c r="A12" s="6">
        <v>2</v>
      </c>
      <c r="B12" s="153" t="s">
        <v>7</v>
      </c>
      <c r="C12" s="154"/>
      <c r="D12" s="155"/>
      <c r="E12" s="361"/>
      <c r="F12" s="156"/>
      <c r="G12" s="361"/>
      <c r="H12" s="157"/>
    </row>
    <row r="13" spans="1:14" ht="17.25" customHeight="1" x14ac:dyDescent="0.2">
      <c r="A13" s="4"/>
      <c r="B13" s="190" t="s">
        <v>253</v>
      </c>
      <c r="C13" s="110" t="s">
        <v>185</v>
      </c>
      <c r="D13" s="159">
        <v>100</v>
      </c>
      <c r="E13" s="367"/>
      <c r="F13" s="161">
        <v>0.65</v>
      </c>
      <c r="G13" s="367"/>
      <c r="H13" s="162">
        <f t="shared" ref="H13:H18" si="0">F13*D13</f>
        <v>65</v>
      </c>
    </row>
    <row r="14" spans="1:14" ht="17.25" customHeight="1" x14ac:dyDescent="0.2">
      <c r="A14" s="4"/>
      <c r="B14" s="190" t="s">
        <v>254</v>
      </c>
      <c r="C14" s="110" t="s">
        <v>14</v>
      </c>
      <c r="D14" s="159">
        <v>2</v>
      </c>
      <c r="E14" s="367"/>
      <c r="F14" s="161">
        <v>3.4</v>
      </c>
      <c r="G14" s="367"/>
      <c r="H14" s="162">
        <f t="shared" si="0"/>
        <v>6.8</v>
      </c>
    </row>
    <row r="15" spans="1:14" ht="17.25" customHeight="1" x14ac:dyDescent="0.2">
      <c r="A15" s="4"/>
      <c r="B15" s="190" t="s">
        <v>255</v>
      </c>
      <c r="C15" s="110" t="s">
        <v>14</v>
      </c>
      <c r="D15" s="159">
        <v>1</v>
      </c>
      <c r="E15" s="367"/>
      <c r="F15" s="161">
        <v>3.6</v>
      </c>
      <c r="G15" s="367"/>
      <c r="H15" s="162">
        <f t="shared" si="0"/>
        <v>3.6</v>
      </c>
    </row>
    <row r="16" spans="1:14" ht="17.25" customHeight="1" x14ac:dyDescent="0.2">
      <c r="A16" s="4"/>
      <c r="B16" s="190" t="s">
        <v>256</v>
      </c>
      <c r="C16" s="110" t="s">
        <v>14</v>
      </c>
      <c r="D16" s="159">
        <v>3</v>
      </c>
      <c r="E16" s="367"/>
      <c r="F16" s="161">
        <v>7.65</v>
      </c>
      <c r="G16" s="367"/>
      <c r="H16" s="162">
        <f t="shared" si="0"/>
        <v>22.950000000000003</v>
      </c>
    </row>
    <row r="17" spans="1:14" ht="17.25" customHeight="1" x14ac:dyDescent="0.2">
      <c r="A17" s="4"/>
      <c r="B17" s="190" t="s">
        <v>257</v>
      </c>
      <c r="C17" s="110" t="s">
        <v>14</v>
      </c>
      <c r="D17" s="159">
        <v>2</v>
      </c>
      <c r="E17" s="367"/>
      <c r="F17" s="161">
        <v>0.65</v>
      </c>
      <c r="G17" s="367"/>
      <c r="H17" s="162">
        <f t="shared" si="0"/>
        <v>1.3</v>
      </c>
    </row>
    <row r="18" spans="1:14" s="56" customFormat="1" ht="25.5" x14ac:dyDescent="0.2">
      <c r="A18" s="34"/>
      <c r="B18" s="194" t="s">
        <v>258</v>
      </c>
      <c r="C18" s="90" t="s">
        <v>14</v>
      </c>
      <c r="D18" s="91">
        <v>2</v>
      </c>
      <c r="E18" s="363"/>
      <c r="F18" s="200">
        <v>2.35</v>
      </c>
      <c r="G18" s="363"/>
      <c r="H18" s="93">
        <f t="shared" si="0"/>
        <v>4.7</v>
      </c>
    </row>
    <row r="19" spans="1:14" ht="17.25" customHeight="1" thickBot="1" x14ac:dyDescent="0.25">
      <c r="A19" s="27"/>
      <c r="B19" s="163" t="s">
        <v>15</v>
      </c>
      <c r="C19" s="164"/>
      <c r="D19" s="165"/>
      <c r="E19" s="376"/>
      <c r="F19" s="166"/>
      <c r="G19" s="376"/>
      <c r="H19" s="167">
        <f>SUM(H13:H18)</f>
        <v>104.35</v>
      </c>
    </row>
    <row r="20" spans="1:14" ht="17.25" customHeight="1" x14ac:dyDescent="0.2">
      <c r="A20" s="2">
        <v>3</v>
      </c>
      <c r="B20" s="168" t="s">
        <v>16</v>
      </c>
      <c r="C20" s="122"/>
      <c r="D20" s="169"/>
      <c r="E20" s="170"/>
      <c r="F20" s="171"/>
      <c r="G20" s="107"/>
      <c r="H20" s="172"/>
    </row>
    <row r="21" spans="1:14" ht="17.25" customHeight="1" x14ac:dyDescent="0.2">
      <c r="A21" s="8"/>
      <c r="B21" s="109" t="s">
        <v>17</v>
      </c>
      <c r="C21" s="110" t="s">
        <v>2</v>
      </c>
      <c r="D21" s="111">
        <v>48</v>
      </c>
      <c r="E21" s="105"/>
      <c r="F21" s="78"/>
      <c r="G21" s="112">
        <f>km!C15</f>
        <v>0.32</v>
      </c>
      <c r="H21" s="113">
        <f>ROUND(SUM(D21*G21),2)</f>
        <v>15.36</v>
      </c>
    </row>
    <row r="22" spans="1:14" ht="17.25" customHeight="1" x14ac:dyDescent="0.2">
      <c r="A22" s="28"/>
      <c r="B22" s="109" t="s">
        <v>198</v>
      </c>
      <c r="C22" s="110" t="s">
        <v>2</v>
      </c>
      <c r="D22" s="111">
        <v>48</v>
      </c>
      <c r="E22" s="479"/>
      <c r="F22" s="480"/>
      <c r="G22" s="481">
        <v>0.28999999999999998</v>
      </c>
      <c r="H22" s="482">
        <f>ROUND(SUM(D22*G22),2)</f>
        <v>13.92</v>
      </c>
      <c r="I22" s="483"/>
    </row>
    <row r="23" spans="1:14" ht="17.25" customHeight="1" thickBot="1" x14ac:dyDescent="0.25">
      <c r="A23" s="7"/>
      <c r="B23" s="96" t="s">
        <v>18</v>
      </c>
      <c r="C23" s="114"/>
      <c r="D23" s="115"/>
      <c r="E23" s="116"/>
      <c r="F23" s="117"/>
      <c r="G23" s="118"/>
      <c r="H23" s="119">
        <f>SUM(H21:H21)</f>
        <v>15.36</v>
      </c>
    </row>
    <row r="24" spans="1:14" ht="17.25" customHeight="1" x14ac:dyDescent="0.2">
      <c r="A24" s="9"/>
      <c r="B24" s="120" t="s">
        <v>166</v>
      </c>
      <c r="C24" s="121"/>
      <c r="D24" s="122"/>
      <c r="E24" s="75"/>
      <c r="F24" s="123"/>
      <c r="G24" s="124"/>
      <c r="H24" s="125">
        <f>H11+H19+H23</f>
        <v>183.39999999999998</v>
      </c>
    </row>
    <row r="25" spans="1:14" ht="17.25" customHeight="1" x14ac:dyDescent="0.2">
      <c r="A25" s="10"/>
      <c r="B25" s="126" t="s">
        <v>19</v>
      </c>
      <c r="C25" s="109"/>
      <c r="D25" s="127"/>
      <c r="E25" s="75"/>
      <c r="F25" s="128">
        <v>0.03</v>
      </c>
      <c r="G25" s="123"/>
      <c r="H25" s="129">
        <f>ROUND(H19*F25,2)</f>
        <v>3.13</v>
      </c>
    </row>
    <row r="26" spans="1:14" ht="17.25" customHeight="1" x14ac:dyDescent="0.2">
      <c r="A26" s="10"/>
      <c r="B26" s="126" t="s">
        <v>20</v>
      </c>
      <c r="C26" s="109"/>
      <c r="D26" s="127"/>
      <c r="E26" s="128">
        <v>0.03</v>
      </c>
      <c r="F26" s="123"/>
      <c r="G26" s="130"/>
      <c r="H26" s="129">
        <f>ROUND(H$11*E26,2)</f>
        <v>1.91</v>
      </c>
    </row>
    <row r="27" spans="1:14" ht="17.25" customHeight="1" x14ac:dyDescent="0.2">
      <c r="A27" s="10"/>
      <c r="B27" s="126" t="s">
        <v>21</v>
      </c>
      <c r="C27" s="109"/>
      <c r="D27" s="127"/>
      <c r="E27" s="131">
        <v>0.17</v>
      </c>
      <c r="F27" s="123"/>
      <c r="G27" s="123"/>
      <c r="H27" s="129">
        <f>ROUND(H$11*E27,2)</f>
        <v>10.83</v>
      </c>
    </row>
    <row r="28" spans="1:14" ht="17.25" customHeight="1" x14ac:dyDescent="0.25">
      <c r="A28" s="10"/>
      <c r="B28" s="132" t="s">
        <v>165</v>
      </c>
      <c r="C28" s="109"/>
      <c r="D28" s="133"/>
      <c r="E28" s="110"/>
      <c r="F28" s="134"/>
      <c r="G28" s="134"/>
      <c r="H28" s="135">
        <f>ROUND((H11+H27)*1.77%,2)</f>
        <v>1.32</v>
      </c>
    </row>
    <row r="29" spans="1:14" ht="17.25" customHeight="1" x14ac:dyDescent="0.25">
      <c r="A29" s="10"/>
      <c r="B29" s="136" t="s">
        <v>22</v>
      </c>
      <c r="C29" s="109"/>
      <c r="D29" s="133"/>
      <c r="E29" s="137">
        <v>0.4</v>
      </c>
      <c r="F29" s="134"/>
      <c r="G29" s="134"/>
      <c r="H29" s="129">
        <f>ROUND(H$11*E29,2)</f>
        <v>25.48</v>
      </c>
    </row>
    <row r="30" spans="1:14" s="56" customFormat="1" ht="15.75" customHeight="1" thickBot="1" x14ac:dyDescent="0.25">
      <c r="A30" s="12"/>
      <c r="B30" s="138" t="s">
        <v>42</v>
      </c>
      <c r="C30" s="515" t="s">
        <v>172</v>
      </c>
      <c r="D30" s="516">
        <v>3.5</v>
      </c>
      <c r="E30" s="517"/>
      <c r="F30" s="518"/>
      <c r="G30" s="519">
        <v>10.11</v>
      </c>
      <c r="H30" s="520">
        <f>G30*D30</f>
        <v>35.384999999999998</v>
      </c>
      <c r="I30" s="677"/>
      <c r="J30" s="678"/>
      <c r="K30" s="678"/>
      <c r="L30" s="678"/>
      <c r="M30" s="678"/>
      <c r="N30" s="678"/>
    </row>
    <row r="31" spans="1:14" ht="17.25" customHeight="1" x14ac:dyDescent="0.2">
      <c r="A31" s="11"/>
      <c r="B31" s="145" t="s">
        <v>23</v>
      </c>
      <c r="C31" s="146"/>
      <c r="D31" s="122"/>
      <c r="E31" s="69"/>
      <c r="F31" s="147"/>
      <c r="G31" s="147"/>
      <c r="H31" s="125">
        <f>SUM(H24:H30)</f>
        <v>261.45499999999998</v>
      </c>
    </row>
    <row r="32" spans="1:14" x14ac:dyDescent="0.2">
      <c r="D32" s="1" t="s">
        <v>225</v>
      </c>
    </row>
  </sheetData>
  <mergeCells count="13">
    <mergeCell ref="B2:H2"/>
    <mergeCell ref="B4:H4"/>
    <mergeCell ref="A5:A7"/>
    <mergeCell ref="B5:B7"/>
    <mergeCell ref="C5:C7"/>
    <mergeCell ref="D5:D7"/>
    <mergeCell ref="E5:E7"/>
    <mergeCell ref="F5:F7"/>
    <mergeCell ref="G5:G7"/>
    <mergeCell ref="H5:H7"/>
    <mergeCell ref="I9:N9"/>
    <mergeCell ref="I10:N10"/>
    <mergeCell ref="I30:N30"/>
  </mergeCells>
  <pageMargins left="0.75" right="0.75" top="1" bottom="1" header="0.5" footer="0.5"/>
  <pageSetup paperSize="9" scale="80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N34"/>
  <sheetViews>
    <sheetView workbookViewId="0">
      <selection activeCell="B22" sqref="B22"/>
    </sheetView>
  </sheetViews>
  <sheetFormatPr defaultColWidth="8.85546875" defaultRowHeight="12.75" x14ac:dyDescent="0.2"/>
  <cols>
    <col min="1" max="1" width="8.85546875" style="1"/>
    <col min="2" max="2" width="39.5703125" style="1" bestFit="1" customWidth="1"/>
    <col min="3" max="16384" width="8.85546875" style="1"/>
  </cols>
  <sheetData>
    <row r="2" spans="1:14" x14ac:dyDescent="0.2">
      <c r="B2" s="384"/>
      <c r="C2" s="672"/>
      <c r="D2" s="672"/>
      <c r="E2" s="672"/>
      <c r="F2" s="672"/>
      <c r="G2" s="672"/>
      <c r="H2" s="672"/>
      <c r="I2" s="672"/>
    </row>
    <row r="3" spans="1:14" x14ac:dyDescent="0.2">
      <c r="B3" s="672" t="s">
        <v>441</v>
      </c>
      <c r="C3" s="672"/>
      <c r="D3" s="672"/>
      <c r="E3" s="672"/>
      <c r="F3" s="672"/>
      <c r="G3" s="672"/>
      <c r="H3" s="672"/>
    </row>
    <row r="7" spans="1:14" ht="15.75" customHeight="1" thickBot="1" x14ac:dyDescent="0.25">
      <c r="A7" s="384"/>
      <c r="B7" s="672"/>
      <c r="C7" s="672"/>
      <c r="D7" s="672"/>
      <c r="E7" s="672"/>
      <c r="F7" s="672"/>
      <c r="G7" s="672"/>
      <c r="H7" s="672"/>
    </row>
    <row r="8" spans="1:14" x14ac:dyDescent="0.2">
      <c r="A8" s="657" t="s">
        <v>3</v>
      </c>
      <c r="B8" s="659" t="s">
        <v>4</v>
      </c>
      <c r="C8" s="661" t="s">
        <v>178</v>
      </c>
      <c r="D8" s="659" t="s">
        <v>0</v>
      </c>
      <c r="E8" s="663" t="s">
        <v>6</v>
      </c>
      <c r="F8" s="653" t="s">
        <v>7</v>
      </c>
      <c r="G8" s="653" t="s">
        <v>8</v>
      </c>
      <c r="H8" s="655" t="s">
        <v>9</v>
      </c>
    </row>
    <row r="9" spans="1:14" ht="13.5" thickBot="1" x14ac:dyDescent="0.25">
      <c r="A9" s="658"/>
      <c r="B9" s="660"/>
      <c r="C9" s="662"/>
      <c r="D9" s="660"/>
      <c r="E9" s="664"/>
      <c r="F9" s="654"/>
      <c r="G9" s="654"/>
      <c r="H9" s="656"/>
    </row>
    <row r="10" spans="1:14" ht="17.25" customHeight="1" x14ac:dyDescent="0.2">
      <c r="A10" s="2">
        <v>1</v>
      </c>
      <c r="B10" s="68" t="s">
        <v>10</v>
      </c>
      <c r="C10" s="69"/>
      <c r="D10" s="69"/>
      <c r="E10" s="70"/>
      <c r="F10" s="513"/>
      <c r="G10" s="360"/>
      <c r="H10" s="73"/>
    </row>
    <row r="11" spans="1:14" s="526" customFormat="1" ht="15" customHeight="1" x14ac:dyDescent="0.2">
      <c r="A11" s="521"/>
      <c r="B11" s="522" t="s">
        <v>11</v>
      </c>
      <c r="C11" s="523" t="s">
        <v>12</v>
      </c>
      <c r="D11" s="523">
        <v>9</v>
      </c>
      <c r="E11" s="524">
        <v>5.79</v>
      </c>
      <c r="F11" s="530"/>
      <c r="G11" s="362"/>
      <c r="H11" s="525">
        <f>ROUND(SUM(D11*E11),2)</f>
        <v>52.11</v>
      </c>
      <c r="I11" s="675"/>
      <c r="J11" s="676"/>
      <c r="K11" s="676"/>
      <c r="L11" s="676"/>
      <c r="M11" s="676"/>
      <c r="N11" s="676"/>
    </row>
    <row r="12" spans="1:14" s="526" customFormat="1" ht="15" customHeight="1" x14ac:dyDescent="0.2">
      <c r="A12" s="527"/>
      <c r="B12" s="528" t="s">
        <v>412</v>
      </c>
      <c r="C12" s="523" t="s">
        <v>12</v>
      </c>
      <c r="D12" s="529">
        <v>2</v>
      </c>
      <c r="E12" s="524">
        <v>5.79</v>
      </c>
      <c r="F12" s="530"/>
      <c r="G12" s="362"/>
      <c r="H12" s="525">
        <f>ROUND(SUM(D12*E12),2)</f>
        <v>11.58</v>
      </c>
      <c r="I12" s="675"/>
      <c r="J12" s="676"/>
      <c r="K12" s="676"/>
      <c r="L12" s="676"/>
      <c r="M12" s="676"/>
      <c r="N12" s="676"/>
    </row>
    <row r="13" spans="1:14" ht="17.25" customHeight="1" thickBot="1" x14ac:dyDescent="0.25">
      <c r="A13" s="5"/>
      <c r="B13" s="96" t="s">
        <v>13</v>
      </c>
      <c r="C13" s="148"/>
      <c r="D13" s="149"/>
      <c r="E13" s="150"/>
      <c r="F13" s="514"/>
      <c r="G13" s="531"/>
      <c r="H13" s="152">
        <f>SUM(H11:H12)</f>
        <v>63.69</v>
      </c>
      <c r="J13" s="1" t="s">
        <v>177</v>
      </c>
    </row>
    <row r="14" spans="1:14" ht="17.25" customHeight="1" x14ac:dyDescent="0.2">
      <c r="A14" s="6">
        <v>2</v>
      </c>
      <c r="B14" s="153" t="s">
        <v>7</v>
      </c>
      <c r="C14" s="154"/>
      <c r="D14" s="155"/>
      <c r="E14" s="361"/>
      <c r="F14" s="156"/>
      <c r="G14" s="361"/>
      <c r="H14" s="157"/>
    </row>
    <row r="15" spans="1:14" ht="17.25" customHeight="1" x14ac:dyDescent="0.2">
      <c r="A15" s="4"/>
      <c r="B15" s="190" t="s">
        <v>259</v>
      </c>
      <c r="C15" s="110" t="s">
        <v>185</v>
      </c>
      <c r="D15" s="159">
        <v>100</v>
      </c>
      <c r="E15" s="367"/>
      <c r="F15" s="161">
        <v>1.1499999999999999</v>
      </c>
      <c r="G15" s="367"/>
      <c r="H15" s="162">
        <f t="shared" ref="H15:H20" si="0">F15*D15</f>
        <v>114.99999999999999</v>
      </c>
    </row>
    <row r="16" spans="1:14" ht="17.25" customHeight="1" x14ac:dyDescent="0.2">
      <c r="A16" s="4"/>
      <c r="B16" s="190" t="s">
        <v>254</v>
      </c>
      <c r="C16" s="110" t="s">
        <v>14</v>
      </c>
      <c r="D16" s="159">
        <v>2</v>
      </c>
      <c r="E16" s="367"/>
      <c r="F16" s="161">
        <v>3.4</v>
      </c>
      <c r="G16" s="367"/>
      <c r="H16" s="162">
        <f t="shared" si="0"/>
        <v>6.8</v>
      </c>
    </row>
    <row r="17" spans="1:14" ht="17.25" customHeight="1" x14ac:dyDescent="0.2">
      <c r="A17" s="4"/>
      <c r="B17" s="190" t="s">
        <v>255</v>
      </c>
      <c r="C17" s="110" t="s">
        <v>14</v>
      </c>
      <c r="D17" s="159">
        <v>1</v>
      </c>
      <c r="E17" s="367"/>
      <c r="F17" s="161">
        <v>3.6</v>
      </c>
      <c r="G17" s="367"/>
      <c r="H17" s="162">
        <f t="shared" si="0"/>
        <v>3.6</v>
      </c>
    </row>
    <row r="18" spans="1:14" ht="17.25" customHeight="1" x14ac:dyDescent="0.2">
      <c r="A18" s="4"/>
      <c r="B18" s="190" t="s">
        <v>256</v>
      </c>
      <c r="C18" s="110" t="s">
        <v>14</v>
      </c>
      <c r="D18" s="159">
        <v>3</v>
      </c>
      <c r="E18" s="367"/>
      <c r="F18" s="161">
        <v>7.65</v>
      </c>
      <c r="G18" s="367"/>
      <c r="H18" s="162">
        <f t="shared" si="0"/>
        <v>22.950000000000003</v>
      </c>
      <c r="K18" s="1" t="s">
        <v>177</v>
      </c>
    </row>
    <row r="19" spans="1:14" ht="17.25" customHeight="1" x14ac:dyDescent="0.2">
      <c r="A19" s="4"/>
      <c r="B19" s="190" t="s">
        <v>257</v>
      </c>
      <c r="C19" s="110" t="s">
        <v>14</v>
      </c>
      <c r="D19" s="159">
        <v>6</v>
      </c>
      <c r="E19" s="367"/>
      <c r="F19" s="161">
        <v>0.65</v>
      </c>
      <c r="G19" s="367"/>
      <c r="H19" s="162">
        <f t="shared" si="0"/>
        <v>3.9000000000000004</v>
      </c>
    </row>
    <row r="20" spans="1:14" s="56" customFormat="1" ht="25.5" x14ac:dyDescent="0.2">
      <c r="A20" s="34"/>
      <c r="B20" s="194" t="s">
        <v>258</v>
      </c>
      <c r="C20" s="90" t="s">
        <v>14</v>
      </c>
      <c r="D20" s="91">
        <v>6</v>
      </c>
      <c r="E20" s="363"/>
      <c r="F20" s="200">
        <v>2.35</v>
      </c>
      <c r="G20" s="363"/>
      <c r="H20" s="93">
        <f t="shared" si="0"/>
        <v>14.100000000000001</v>
      </c>
    </row>
    <row r="21" spans="1:14" ht="17.25" customHeight="1" thickBot="1" x14ac:dyDescent="0.25">
      <c r="A21" s="27"/>
      <c r="B21" s="163" t="s">
        <v>15</v>
      </c>
      <c r="C21" s="164"/>
      <c r="D21" s="165"/>
      <c r="E21" s="376"/>
      <c r="F21" s="166"/>
      <c r="G21" s="376"/>
      <c r="H21" s="167">
        <f>SUM(H15:H20)</f>
        <v>166.34999999999997</v>
      </c>
    </row>
    <row r="22" spans="1:14" ht="17.25" customHeight="1" x14ac:dyDescent="0.2">
      <c r="A22" s="2">
        <v>3</v>
      </c>
      <c r="B22" s="168" t="s">
        <v>16</v>
      </c>
      <c r="C22" s="122"/>
      <c r="D22" s="169"/>
      <c r="E22" s="170"/>
      <c r="F22" s="171"/>
      <c r="G22" s="107"/>
      <c r="H22" s="172"/>
    </row>
    <row r="23" spans="1:14" ht="17.25" customHeight="1" x14ac:dyDescent="0.2">
      <c r="A23" s="8"/>
      <c r="B23" s="109" t="s">
        <v>17</v>
      </c>
      <c r="C23" s="110" t="s">
        <v>2</v>
      </c>
      <c r="D23" s="111">
        <v>48</v>
      </c>
      <c r="E23" s="105"/>
      <c r="F23" s="78"/>
      <c r="G23" s="112">
        <f>km!C15</f>
        <v>0.32</v>
      </c>
      <c r="H23" s="113">
        <f>ROUND(SUM(D23*G23),2)</f>
        <v>15.36</v>
      </c>
    </row>
    <row r="24" spans="1:14" s="483" customFormat="1" ht="17.25" customHeight="1" x14ac:dyDescent="0.2">
      <c r="A24" s="486"/>
      <c r="B24" s="487" t="s">
        <v>198</v>
      </c>
      <c r="C24" s="281" t="s">
        <v>2</v>
      </c>
      <c r="D24" s="111">
        <v>48</v>
      </c>
      <c r="E24" s="479"/>
      <c r="F24" s="480"/>
      <c r="G24" s="481">
        <v>0.28999999999999998</v>
      </c>
      <c r="H24" s="482">
        <f>ROUND(SUM(D24*G24),2)</f>
        <v>13.92</v>
      </c>
    </row>
    <row r="25" spans="1:14" ht="17.25" customHeight="1" thickBot="1" x14ac:dyDescent="0.25">
      <c r="A25" s="7"/>
      <c r="B25" s="96" t="s">
        <v>18</v>
      </c>
      <c r="C25" s="114"/>
      <c r="D25" s="115"/>
      <c r="E25" s="116"/>
      <c r="F25" s="117"/>
      <c r="G25" s="118"/>
      <c r="H25" s="119">
        <f>SUM(H23:H23)</f>
        <v>15.36</v>
      </c>
    </row>
    <row r="26" spans="1:14" ht="17.25" customHeight="1" x14ac:dyDescent="0.2">
      <c r="A26" s="9"/>
      <c r="B26" s="120" t="s">
        <v>166</v>
      </c>
      <c r="C26" s="121"/>
      <c r="D26" s="122"/>
      <c r="E26" s="75"/>
      <c r="F26" s="123"/>
      <c r="G26" s="124"/>
      <c r="H26" s="125">
        <f>H13+H21+H25</f>
        <v>245.39999999999998</v>
      </c>
    </row>
    <row r="27" spans="1:14" ht="17.25" customHeight="1" x14ac:dyDescent="0.2">
      <c r="A27" s="10"/>
      <c r="B27" s="126" t="s">
        <v>19</v>
      </c>
      <c r="C27" s="109"/>
      <c r="D27" s="127"/>
      <c r="E27" s="75"/>
      <c r="F27" s="128">
        <v>0.03</v>
      </c>
      <c r="G27" s="123"/>
      <c r="H27" s="129">
        <f>ROUND(H21*F27,2)</f>
        <v>4.99</v>
      </c>
    </row>
    <row r="28" spans="1:14" ht="17.25" customHeight="1" x14ac:dyDescent="0.2">
      <c r="A28" s="10"/>
      <c r="B28" s="126" t="s">
        <v>20</v>
      </c>
      <c r="C28" s="109"/>
      <c r="D28" s="127"/>
      <c r="E28" s="128">
        <v>0.03</v>
      </c>
      <c r="F28" s="123"/>
      <c r="G28" s="130"/>
      <c r="H28" s="129">
        <f>ROUND(H$13*E28,2)</f>
        <v>1.91</v>
      </c>
    </row>
    <row r="29" spans="1:14" ht="17.25" customHeight="1" x14ac:dyDescent="0.2">
      <c r="A29" s="10"/>
      <c r="B29" s="126" t="s">
        <v>21</v>
      </c>
      <c r="C29" s="109"/>
      <c r="D29" s="127"/>
      <c r="E29" s="131">
        <v>0.17</v>
      </c>
      <c r="F29" s="123"/>
      <c r="G29" s="123"/>
      <c r="H29" s="129">
        <f>ROUND(H$13*E29,2)</f>
        <v>10.83</v>
      </c>
    </row>
    <row r="30" spans="1:14" ht="17.25" customHeight="1" x14ac:dyDescent="0.25">
      <c r="A30" s="10"/>
      <c r="B30" s="132" t="s">
        <v>165</v>
      </c>
      <c r="C30" s="109"/>
      <c r="D30" s="133"/>
      <c r="E30" s="110"/>
      <c r="F30" s="134"/>
      <c r="G30" s="134"/>
      <c r="H30" s="135">
        <f>ROUND((H13+H29)*1.77%,2)</f>
        <v>1.32</v>
      </c>
    </row>
    <row r="31" spans="1:14" ht="17.25" customHeight="1" x14ac:dyDescent="0.25">
      <c r="A31" s="10"/>
      <c r="B31" s="136" t="s">
        <v>22</v>
      </c>
      <c r="C31" s="109"/>
      <c r="D31" s="133"/>
      <c r="E31" s="137">
        <v>0.4</v>
      </c>
      <c r="F31" s="134"/>
      <c r="G31" s="134"/>
      <c r="H31" s="129">
        <f>ROUND(H$13*E31,2)</f>
        <v>25.48</v>
      </c>
    </row>
    <row r="32" spans="1:14" s="56" customFormat="1" ht="15.75" customHeight="1" thickBot="1" x14ac:dyDescent="0.25">
      <c r="A32" s="12"/>
      <c r="B32" s="138" t="s">
        <v>42</v>
      </c>
      <c r="C32" s="515" t="s">
        <v>172</v>
      </c>
      <c r="D32" s="516">
        <v>3.5</v>
      </c>
      <c r="E32" s="517"/>
      <c r="F32" s="518"/>
      <c r="G32" s="519">
        <v>10.11</v>
      </c>
      <c r="H32" s="520">
        <f>G32*D32</f>
        <v>35.384999999999998</v>
      </c>
      <c r="I32" s="677"/>
      <c r="J32" s="678"/>
      <c r="K32" s="678"/>
      <c r="L32" s="678"/>
      <c r="M32" s="678"/>
      <c r="N32" s="678"/>
    </row>
    <row r="33" spans="1:8" ht="17.25" customHeight="1" thickBot="1" x14ac:dyDescent="0.25">
      <c r="A33" s="33"/>
      <c r="B33" s="176" t="s">
        <v>23</v>
      </c>
      <c r="C33" s="177"/>
      <c r="D33" s="178"/>
      <c r="E33" s="179"/>
      <c r="F33" s="180"/>
      <c r="G33" s="180"/>
      <c r="H33" s="181">
        <f>SUM(H26:H32)</f>
        <v>325.315</v>
      </c>
    </row>
    <row r="34" spans="1:8" x14ac:dyDescent="0.2">
      <c r="C34" s="1" t="s">
        <v>204</v>
      </c>
    </row>
  </sheetData>
  <mergeCells count="14">
    <mergeCell ref="I11:N11"/>
    <mergeCell ref="I12:N12"/>
    <mergeCell ref="I32:N32"/>
    <mergeCell ref="G8:G9"/>
    <mergeCell ref="H8:H9"/>
    <mergeCell ref="C2:I2"/>
    <mergeCell ref="B3:H3"/>
    <mergeCell ref="B7:H7"/>
    <mergeCell ref="A8:A9"/>
    <mergeCell ref="B8:B9"/>
    <mergeCell ref="C8:C9"/>
    <mergeCell ref="D8:D9"/>
    <mergeCell ref="E8:E9"/>
    <mergeCell ref="F8:F9"/>
  </mergeCells>
  <pageMargins left="0.75" right="0.75" top="1" bottom="1" header="0.5" footer="0.5"/>
  <pageSetup paperSize="9" scale="80" orientation="portrait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30"/>
  <sheetViews>
    <sheetView workbookViewId="0">
      <selection activeCell="B1" sqref="B1:H1"/>
    </sheetView>
  </sheetViews>
  <sheetFormatPr defaultColWidth="8.85546875" defaultRowHeight="12.75" x14ac:dyDescent="0.2"/>
  <cols>
    <col min="1" max="1" width="8.85546875" style="1"/>
    <col min="2" max="2" width="39.5703125" style="1" bestFit="1" customWidth="1"/>
    <col min="3" max="16384" width="8.85546875" style="1"/>
  </cols>
  <sheetData>
    <row r="1" spans="1:14" x14ac:dyDescent="0.2">
      <c r="A1" s="67"/>
      <c r="B1" s="673" t="s">
        <v>260</v>
      </c>
      <c r="C1" s="673"/>
      <c r="D1" s="673"/>
      <c r="E1" s="673"/>
      <c r="F1" s="673"/>
      <c r="G1" s="673"/>
      <c r="H1" s="673"/>
    </row>
    <row r="2" spans="1:14" x14ac:dyDescent="0.2">
      <c r="A2" s="67"/>
      <c r="B2" s="359"/>
      <c r="C2" s="359"/>
      <c r="D2" s="359"/>
      <c r="E2" s="359"/>
      <c r="F2" s="359"/>
      <c r="G2" s="359"/>
      <c r="H2" s="359"/>
    </row>
    <row r="3" spans="1:14" ht="13.5" thickBot="1" x14ac:dyDescent="0.25"/>
    <row r="4" spans="1:14" x14ac:dyDescent="0.2">
      <c r="A4" s="657" t="s">
        <v>3</v>
      </c>
      <c r="B4" s="659" t="s">
        <v>4</v>
      </c>
      <c r="C4" s="661" t="s">
        <v>178</v>
      </c>
      <c r="D4" s="659" t="s">
        <v>0</v>
      </c>
      <c r="E4" s="663" t="s">
        <v>6</v>
      </c>
      <c r="F4" s="653" t="s">
        <v>7</v>
      </c>
      <c r="G4" s="653" t="s">
        <v>8</v>
      </c>
      <c r="H4" s="655" t="s">
        <v>9</v>
      </c>
    </row>
    <row r="5" spans="1:14" ht="13.5" thickBot="1" x14ac:dyDescent="0.25">
      <c r="A5" s="658"/>
      <c r="B5" s="660"/>
      <c r="C5" s="662"/>
      <c r="D5" s="660"/>
      <c r="E5" s="664"/>
      <c r="F5" s="654"/>
      <c r="G5" s="654"/>
      <c r="H5" s="656"/>
    </row>
    <row r="6" spans="1:14" ht="17.25" customHeight="1" x14ac:dyDescent="0.2">
      <c r="A6" s="2">
        <v>1</v>
      </c>
      <c r="B6" s="68" t="s">
        <v>10</v>
      </c>
      <c r="C6" s="69"/>
      <c r="D6" s="69"/>
      <c r="E6" s="70"/>
      <c r="F6" s="513"/>
      <c r="G6" s="360"/>
      <c r="H6" s="73"/>
    </row>
    <row r="7" spans="1:14" s="56" customFormat="1" ht="14.25" customHeight="1" x14ac:dyDescent="0.2">
      <c r="A7" s="474"/>
      <c r="B7" s="475" t="s">
        <v>11</v>
      </c>
      <c r="C7" s="476" t="s">
        <v>12</v>
      </c>
      <c r="D7" s="523">
        <v>8</v>
      </c>
      <c r="E7" s="524">
        <v>5.79</v>
      </c>
      <c r="F7" s="530"/>
      <c r="G7" s="362"/>
      <c r="H7" s="525">
        <f>ROUND(SUM(D7*E7),2)</f>
        <v>46.32</v>
      </c>
      <c r="I7" s="677"/>
      <c r="J7" s="678"/>
      <c r="K7" s="678"/>
      <c r="L7" s="678"/>
      <c r="M7" s="678"/>
      <c r="N7" s="678"/>
    </row>
    <row r="8" spans="1:14" s="56" customFormat="1" ht="14.25" customHeight="1" x14ac:dyDescent="0.2">
      <c r="A8" s="477"/>
      <c r="B8" s="478" t="s">
        <v>412</v>
      </c>
      <c r="C8" s="476" t="s">
        <v>12</v>
      </c>
      <c r="D8" s="529">
        <v>2</v>
      </c>
      <c r="E8" s="524">
        <v>5.79</v>
      </c>
      <c r="F8" s="530"/>
      <c r="G8" s="362"/>
      <c r="H8" s="525">
        <f>ROUND(SUM(D8*E8),2)</f>
        <v>11.58</v>
      </c>
      <c r="I8" s="677"/>
      <c r="J8" s="678"/>
      <c r="K8" s="678"/>
      <c r="L8" s="678"/>
      <c r="M8" s="678"/>
      <c r="N8" s="678"/>
    </row>
    <row r="9" spans="1:14" ht="17.25" customHeight="1" thickBot="1" x14ac:dyDescent="0.25">
      <c r="A9" s="5"/>
      <c r="B9" s="96" t="s">
        <v>13</v>
      </c>
      <c r="C9" s="148"/>
      <c r="D9" s="149"/>
      <c r="E9" s="150"/>
      <c r="F9" s="514"/>
      <c r="G9" s="531"/>
      <c r="H9" s="152">
        <f>SUM(H7:H7)</f>
        <v>46.32</v>
      </c>
    </row>
    <row r="10" spans="1:14" ht="17.25" customHeight="1" x14ac:dyDescent="0.2">
      <c r="A10" s="6">
        <v>2</v>
      </c>
      <c r="B10" s="153" t="s">
        <v>7</v>
      </c>
      <c r="C10" s="154"/>
      <c r="D10" s="155"/>
      <c r="E10" s="361"/>
      <c r="F10" s="156"/>
      <c r="G10" s="361"/>
      <c r="H10" s="157"/>
    </row>
    <row r="11" spans="1:14" ht="17.25" customHeight="1" x14ac:dyDescent="0.2">
      <c r="A11" s="4"/>
      <c r="B11" s="190" t="s">
        <v>253</v>
      </c>
      <c r="C11" s="110" t="s">
        <v>185</v>
      </c>
      <c r="D11" s="159">
        <v>100</v>
      </c>
      <c r="E11" s="367"/>
      <c r="F11" s="161">
        <v>0.65</v>
      </c>
      <c r="G11" s="367"/>
      <c r="H11" s="162">
        <f t="shared" ref="H11:H16" si="0">F11*D11</f>
        <v>65</v>
      </c>
    </row>
    <row r="12" spans="1:14" ht="17.25" customHeight="1" x14ac:dyDescent="0.2">
      <c r="A12" s="4"/>
      <c r="B12" s="190" t="s">
        <v>254</v>
      </c>
      <c r="C12" s="110" t="s">
        <v>14</v>
      </c>
      <c r="D12" s="159">
        <v>2</v>
      </c>
      <c r="E12" s="367"/>
      <c r="F12" s="161">
        <v>3.4</v>
      </c>
      <c r="G12" s="367"/>
      <c r="H12" s="162">
        <f t="shared" si="0"/>
        <v>6.8</v>
      </c>
    </row>
    <row r="13" spans="1:14" ht="17.25" customHeight="1" x14ac:dyDescent="0.2">
      <c r="A13" s="4"/>
      <c r="B13" s="190" t="s">
        <v>255</v>
      </c>
      <c r="C13" s="110" t="s">
        <v>14</v>
      </c>
      <c r="D13" s="159">
        <v>1</v>
      </c>
      <c r="E13" s="367"/>
      <c r="F13" s="161">
        <v>3.6</v>
      </c>
      <c r="G13" s="367"/>
      <c r="H13" s="162">
        <f t="shared" si="0"/>
        <v>3.6</v>
      </c>
    </row>
    <row r="14" spans="1:14" ht="17.25" customHeight="1" x14ac:dyDescent="0.2">
      <c r="A14" s="4"/>
      <c r="B14" s="190" t="s">
        <v>256</v>
      </c>
      <c r="C14" s="110" t="s">
        <v>14</v>
      </c>
      <c r="D14" s="159">
        <v>3</v>
      </c>
      <c r="E14" s="367"/>
      <c r="F14" s="161">
        <v>7.65</v>
      </c>
      <c r="G14" s="367"/>
      <c r="H14" s="162">
        <f t="shared" si="0"/>
        <v>22.950000000000003</v>
      </c>
    </row>
    <row r="15" spans="1:14" ht="17.25" customHeight="1" x14ac:dyDescent="0.2">
      <c r="A15" s="4"/>
      <c r="B15" s="190" t="s">
        <v>257</v>
      </c>
      <c r="C15" s="110" t="s">
        <v>14</v>
      </c>
      <c r="D15" s="159">
        <v>2</v>
      </c>
      <c r="E15" s="367"/>
      <c r="F15" s="161">
        <v>0.65</v>
      </c>
      <c r="G15" s="367"/>
      <c r="H15" s="162">
        <f t="shared" si="0"/>
        <v>1.3</v>
      </c>
    </row>
    <row r="16" spans="1:14" s="56" customFormat="1" ht="25.5" x14ac:dyDescent="0.2">
      <c r="A16" s="34"/>
      <c r="B16" s="194" t="s">
        <v>258</v>
      </c>
      <c r="C16" s="90" t="s">
        <v>14</v>
      </c>
      <c r="D16" s="91">
        <v>2</v>
      </c>
      <c r="E16" s="363"/>
      <c r="F16" s="200">
        <v>2.35</v>
      </c>
      <c r="G16" s="363"/>
      <c r="H16" s="93">
        <f t="shared" si="0"/>
        <v>4.7</v>
      </c>
    </row>
    <row r="17" spans="1:8" ht="17.25" customHeight="1" thickBot="1" x14ac:dyDescent="0.25">
      <c r="A17" s="27"/>
      <c r="B17" s="163" t="s">
        <v>15</v>
      </c>
      <c r="C17" s="164"/>
      <c r="D17" s="165"/>
      <c r="E17" s="376"/>
      <c r="F17" s="166"/>
      <c r="G17" s="376"/>
      <c r="H17" s="167">
        <f>SUM(H11:H16)</f>
        <v>104.35</v>
      </c>
    </row>
    <row r="18" spans="1:8" ht="17.25" customHeight="1" x14ac:dyDescent="0.2">
      <c r="A18" s="2">
        <v>3</v>
      </c>
      <c r="B18" s="168" t="s">
        <v>16</v>
      </c>
      <c r="C18" s="122"/>
      <c r="D18" s="169"/>
      <c r="E18" s="532"/>
      <c r="F18" s="533"/>
      <c r="G18" s="107"/>
      <c r="H18" s="172"/>
    </row>
    <row r="19" spans="1:8" ht="17.25" customHeight="1" x14ac:dyDescent="0.2">
      <c r="A19" s="8"/>
      <c r="B19" s="485" t="s">
        <v>17</v>
      </c>
      <c r="C19" s="281" t="s">
        <v>2</v>
      </c>
      <c r="D19" s="111">
        <v>48</v>
      </c>
      <c r="E19" s="436"/>
      <c r="F19" s="365"/>
      <c r="G19" s="481">
        <v>0.32</v>
      </c>
      <c r="H19" s="482">
        <f>ROUND(SUM(D19*G19),2)</f>
        <v>15.36</v>
      </c>
    </row>
    <row r="20" spans="1:8" ht="17.25" customHeight="1" x14ac:dyDescent="0.2">
      <c r="A20" s="28"/>
      <c r="B20" s="487" t="s">
        <v>198</v>
      </c>
      <c r="C20" s="281" t="s">
        <v>2</v>
      </c>
      <c r="D20" s="111">
        <v>48</v>
      </c>
      <c r="E20" s="436"/>
      <c r="F20" s="365"/>
      <c r="G20" s="481">
        <v>0.28999999999999998</v>
      </c>
      <c r="H20" s="482">
        <f>ROUND(SUM(D20*G20),2)</f>
        <v>13.92</v>
      </c>
    </row>
    <row r="21" spans="1:8" ht="17.25" customHeight="1" thickBot="1" x14ac:dyDescent="0.25">
      <c r="A21" s="7"/>
      <c r="B21" s="96" t="s">
        <v>18</v>
      </c>
      <c r="C21" s="114"/>
      <c r="D21" s="115"/>
      <c r="E21" s="534"/>
      <c r="F21" s="535"/>
      <c r="G21" s="118"/>
      <c r="H21" s="119">
        <f>SUM(H19:H19)</f>
        <v>15.36</v>
      </c>
    </row>
    <row r="22" spans="1:8" ht="17.25" customHeight="1" x14ac:dyDescent="0.2">
      <c r="A22" s="9"/>
      <c r="B22" s="120" t="s">
        <v>166</v>
      </c>
      <c r="C22" s="121"/>
      <c r="D22" s="122"/>
      <c r="E22" s="75"/>
      <c r="F22" s="123"/>
      <c r="G22" s="124"/>
      <c r="H22" s="125">
        <f>SUM(H9,H17,H21)</f>
        <v>166.02999999999997</v>
      </c>
    </row>
    <row r="23" spans="1:8" ht="17.25" customHeight="1" x14ac:dyDescent="0.2">
      <c r="A23" s="10"/>
      <c r="B23" s="126" t="s">
        <v>19</v>
      </c>
      <c r="C23" s="109"/>
      <c r="D23" s="127"/>
      <c r="E23" s="75"/>
      <c r="F23" s="128">
        <v>0.03</v>
      </c>
      <c r="G23" s="123"/>
      <c r="H23" s="129">
        <f>F23*H17</f>
        <v>3.1304999999999996</v>
      </c>
    </row>
    <row r="24" spans="1:8" ht="17.25" customHeight="1" x14ac:dyDescent="0.2">
      <c r="A24" s="10"/>
      <c r="B24" s="126" t="s">
        <v>20</v>
      </c>
      <c r="C24" s="109"/>
      <c r="D24" s="127"/>
      <c r="E24" s="128">
        <v>0.03</v>
      </c>
      <c r="F24" s="123"/>
      <c r="G24" s="130"/>
      <c r="H24" s="129">
        <f>ROUND(H$9*E24,2)</f>
        <v>1.39</v>
      </c>
    </row>
    <row r="25" spans="1:8" ht="17.25" customHeight="1" x14ac:dyDescent="0.2">
      <c r="A25" s="10"/>
      <c r="B25" s="126" t="s">
        <v>21</v>
      </c>
      <c r="C25" s="109"/>
      <c r="D25" s="127"/>
      <c r="E25" s="131">
        <v>0.17</v>
      </c>
      <c r="F25" s="123"/>
      <c r="G25" s="123"/>
      <c r="H25" s="129">
        <f>ROUND(H$9*E25,2)</f>
        <v>7.87</v>
      </c>
    </row>
    <row r="26" spans="1:8" ht="17.25" customHeight="1" x14ac:dyDescent="0.25">
      <c r="A26" s="10"/>
      <c r="B26" s="132" t="s">
        <v>165</v>
      </c>
      <c r="C26" s="109"/>
      <c r="D26" s="133"/>
      <c r="E26" s="110"/>
      <c r="F26" s="134"/>
      <c r="G26" s="134"/>
      <c r="H26" s="135">
        <f>ROUND((H9+H25)*1.77%,2)</f>
        <v>0.96</v>
      </c>
    </row>
    <row r="27" spans="1:8" ht="17.25" customHeight="1" x14ac:dyDescent="0.25">
      <c r="A27" s="10"/>
      <c r="B27" s="136" t="s">
        <v>22</v>
      </c>
      <c r="C27" s="109"/>
      <c r="D27" s="133"/>
      <c r="E27" s="137">
        <v>0.4</v>
      </c>
      <c r="F27" s="134"/>
      <c r="G27" s="134"/>
      <c r="H27" s="129">
        <f>ROUND(H$9*E27,2)</f>
        <v>18.53</v>
      </c>
    </row>
    <row r="28" spans="1:8" s="56" customFormat="1" ht="35.25" customHeight="1" thickBot="1" x14ac:dyDescent="0.25">
      <c r="A28" s="12"/>
      <c r="B28" s="138" t="s">
        <v>42</v>
      </c>
      <c r="C28" s="139" t="s">
        <v>172</v>
      </c>
      <c r="D28" s="140">
        <v>3</v>
      </c>
      <c r="E28" s="141"/>
      <c r="F28" s="142"/>
      <c r="G28" s="143">
        <v>10.11</v>
      </c>
      <c r="H28" s="144">
        <f>G28*D28</f>
        <v>30.33</v>
      </c>
    </row>
    <row r="29" spans="1:8" ht="17.25" customHeight="1" thickBot="1" x14ac:dyDescent="0.25">
      <c r="A29" s="33"/>
      <c r="B29" s="176" t="s">
        <v>23</v>
      </c>
      <c r="C29" s="177"/>
      <c r="D29" s="178"/>
      <c r="E29" s="179"/>
      <c r="F29" s="180"/>
      <c r="G29" s="180"/>
      <c r="H29" s="181">
        <f>SUM(H22:H28)</f>
        <v>228.2405</v>
      </c>
    </row>
    <row r="30" spans="1:8" x14ac:dyDescent="0.2">
      <c r="C30" s="1" t="s">
        <v>168</v>
      </c>
    </row>
  </sheetData>
  <mergeCells count="11">
    <mergeCell ref="G4:G5"/>
    <mergeCell ref="H4:H5"/>
    <mergeCell ref="I7:N7"/>
    <mergeCell ref="I8:N8"/>
    <mergeCell ref="B1:H1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pageSetup paperSize="9" scale="80" orientation="portrait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30"/>
  <sheetViews>
    <sheetView workbookViewId="0">
      <selection activeCell="T26" sqref="T26"/>
    </sheetView>
  </sheetViews>
  <sheetFormatPr defaultColWidth="8.85546875" defaultRowHeight="12.75" x14ac:dyDescent="0.2"/>
  <cols>
    <col min="1" max="1" width="6.85546875" style="1" customWidth="1"/>
    <col min="2" max="2" width="46.42578125" style="1" customWidth="1"/>
    <col min="3" max="16384" width="8.85546875" style="1"/>
  </cols>
  <sheetData>
    <row r="1" spans="1:14" ht="16.7" customHeight="1" x14ac:dyDescent="0.2">
      <c r="A1" s="67"/>
      <c r="B1" s="672" t="s">
        <v>261</v>
      </c>
      <c r="C1" s="672"/>
      <c r="D1" s="672"/>
      <c r="E1" s="672"/>
      <c r="F1" s="672"/>
      <c r="G1" s="672"/>
      <c r="H1" s="672"/>
    </row>
    <row r="2" spans="1:14" ht="16.7" customHeight="1" x14ac:dyDescent="0.2">
      <c r="A2" s="67"/>
      <c r="B2" s="338"/>
      <c r="C2" s="338"/>
      <c r="D2" s="338"/>
      <c r="E2" s="338"/>
      <c r="F2" s="338"/>
      <c r="G2" s="338"/>
      <c r="H2" s="338"/>
    </row>
    <row r="3" spans="1:14" ht="13.5" thickBot="1" x14ac:dyDescent="0.25"/>
    <row r="4" spans="1:14" x14ac:dyDescent="0.2">
      <c r="A4" s="657" t="s">
        <v>3</v>
      </c>
      <c r="B4" s="659" t="s">
        <v>4</v>
      </c>
      <c r="C4" s="661" t="s">
        <v>178</v>
      </c>
      <c r="D4" s="659" t="s">
        <v>0</v>
      </c>
      <c r="E4" s="663" t="s">
        <v>6</v>
      </c>
      <c r="F4" s="653" t="s">
        <v>7</v>
      </c>
      <c r="G4" s="653" t="s">
        <v>8</v>
      </c>
      <c r="H4" s="655" t="s">
        <v>9</v>
      </c>
    </row>
    <row r="5" spans="1:14" ht="13.5" thickBot="1" x14ac:dyDescent="0.25">
      <c r="A5" s="658"/>
      <c r="B5" s="660"/>
      <c r="C5" s="662"/>
      <c r="D5" s="660"/>
      <c r="E5" s="664"/>
      <c r="F5" s="654"/>
      <c r="G5" s="654"/>
      <c r="H5" s="656"/>
    </row>
    <row r="6" spans="1:14" ht="17.25" customHeight="1" x14ac:dyDescent="0.2">
      <c r="A6" s="2">
        <v>1</v>
      </c>
      <c r="B6" s="68" t="s">
        <v>10</v>
      </c>
      <c r="C6" s="69"/>
      <c r="D6" s="536"/>
      <c r="E6" s="537"/>
      <c r="F6" s="545"/>
      <c r="G6" s="546"/>
      <c r="H6" s="539"/>
    </row>
    <row r="7" spans="1:14" s="56" customFormat="1" ht="15.75" customHeight="1" x14ac:dyDescent="0.2">
      <c r="A7" s="474"/>
      <c r="B7" s="475" t="s">
        <v>11</v>
      </c>
      <c r="C7" s="476" t="s">
        <v>12</v>
      </c>
      <c r="D7" s="523">
        <v>8</v>
      </c>
      <c r="E7" s="524">
        <v>5.79</v>
      </c>
      <c r="F7" s="547"/>
      <c r="G7" s="548"/>
      <c r="H7" s="525">
        <f>ROUND(SUM(D7*E7),2)</f>
        <v>46.32</v>
      </c>
      <c r="I7" s="677"/>
      <c r="J7" s="678"/>
      <c r="K7" s="678"/>
      <c r="L7" s="678"/>
      <c r="M7" s="678"/>
      <c r="N7" s="678"/>
    </row>
    <row r="8" spans="1:14" s="56" customFormat="1" ht="15.75" customHeight="1" x14ac:dyDescent="0.2">
      <c r="A8" s="477"/>
      <c r="B8" s="478" t="s">
        <v>412</v>
      </c>
      <c r="C8" s="476" t="s">
        <v>12</v>
      </c>
      <c r="D8" s="529">
        <v>2</v>
      </c>
      <c r="E8" s="524">
        <v>5.79</v>
      </c>
      <c r="F8" s="547"/>
      <c r="G8" s="548"/>
      <c r="H8" s="525">
        <f>ROUND(SUM(D8*E8),2)</f>
        <v>11.58</v>
      </c>
      <c r="I8" s="677"/>
      <c r="J8" s="678"/>
      <c r="K8" s="678"/>
      <c r="L8" s="678"/>
      <c r="M8" s="678"/>
      <c r="N8" s="678"/>
    </row>
    <row r="9" spans="1:14" ht="17.25" customHeight="1" thickBot="1" x14ac:dyDescent="0.25">
      <c r="A9" s="5"/>
      <c r="B9" s="96" t="s">
        <v>13</v>
      </c>
      <c r="C9" s="148"/>
      <c r="D9" s="540"/>
      <c r="E9" s="541"/>
      <c r="F9" s="542"/>
      <c r="G9" s="543"/>
      <c r="H9" s="544">
        <f>SUM(H7:H7)</f>
        <v>46.32</v>
      </c>
    </row>
    <row r="10" spans="1:14" ht="17.25" customHeight="1" x14ac:dyDescent="0.2">
      <c r="A10" s="6">
        <v>2</v>
      </c>
      <c r="B10" s="153" t="s">
        <v>7</v>
      </c>
      <c r="C10" s="154"/>
      <c r="D10" s="155"/>
      <c r="E10" s="361"/>
      <c r="F10" s="156"/>
      <c r="G10" s="361"/>
      <c r="H10" s="157"/>
    </row>
    <row r="11" spans="1:14" ht="17.25" customHeight="1" x14ac:dyDescent="0.2">
      <c r="A11" s="4"/>
      <c r="B11" s="190" t="s">
        <v>259</v>
      </c>
      <c r="C11" s="110" t="s">
        <v>185</v>
      </c>
      <c r="D11" s="159">
        <v>100</v>
      </c>
      <c r="E11" s="367"/>
      <c r="F11" s="161">
        <v>1.1499999999999999</v>
      </c>
      <c r="G11" s="367"/>
      <c r="H11" s="162">
        <f t="shared" ref="H11:H16" si="0">F11*D11</f>
        <v>114.99999999999999</v>
      </c>
    </row>
    <row r="12" spans="1:14" ht="17.25" customHeight="1" x14ac:dyDescent="0.2">
      <c r="A12" s="4"/>
      <c r="B12" s="190" t="s">
        <v>254</v>
      </c>
      <c r="C12" s="110" t="s">
        <v>14</v>
      </c>
      <c r="D12" s="159">
        <v>2</v>
      </c>
      <c r="E12" s="367"/>
      <c r="F12" s="161">
        <v>3.4</v>
      </c>
      <c r="G12" s="367"/>
      <c r="H12" s="162">
        <f t="shared" si="0"/>
        <v>6.8</v>
      </c>
    </row>
    <row r="13" spans="1:14" ht="17.25" customHeight="1" x14ac:dyDescent="0.2">
      <c r="A13" s="4"/>
      <c r="B13" s="190" t="s">
        <v>255</v>
      </c>
      <c r="C13" s="110" t="s">
        <v>14</v>
      </c>
      <c r="D13" s="159">
        <v>1</v>
      </c>
      <c r="E13" s="367"/>
      <c r="F13" s="161">
        <v>3.6</v>
      </c>
      <c r="G13" s="367"/>
      <c r="H13" s="162">
        <f t="shared" si="0"/>
        <v>3.6</v>
      </c>
    </row>
    <row r="14" spans="1:14" ht="17.25" customHeight="1" x14ac:dyDescent="0.2">
      <c r="A14" s="4"/>
      <c r="B14" s="190" t="s">
        <v>256</v>
      </c>
      <c r="C14" s="110" t="s">
        <v>14</v>
      </c>
      <c r="D14" s="159">
        <v>3</v>
      </c>
      <c r="E14" s="367"/>
      <c r="F14" s="161">
        <v>7.65</v>
      </c>
      <c r="G14" s="367"/>
      <c r="H14" s="162">
        <f t="shared" si="0"/>
        <v>22.950000000000003</v>
      </c>
    </row>
    <row r="15" spans="1:14" ht="17.25" customHeight="1" x14ac:dyDescent="0.2">
      <c r="A15" s="4"/>
      <c r="B15" s="190" t="s">
        <v>257</v>
      </c>
      <c r="C15" s="110" t="s">
        <v>14</v>
      </c>
      <c r="D15" s="159">
        <v>6</v>
      </c>
      <c r="E15" s="367"/>
      <c r="F15" s="161">
        <v>0.65</v>
      </c>
      <c r="G15" s="367"/>
      <c r="H15" s="162">
        <f t="shared" si="0"/>
        <v>3.9000000000000004</v>
      </c>
    </row>
    <row r="16" spans="1:14" s="56" customFormat="1" ht="25.5" x14ac:dyDescent="0.2">
      <c r="A16" s="34"/>
      <c r="B16" s="194" t="s">
        <v>258</v>
      </c>
      <c r="C16" s="90" t="s">
        <v>14</v>
      </c>
      <c r="D16" s="91">
        <v>6</v>
      </c>
      <c r="E16" s="363"/>
      <c r="F16" s="200">
        <v>2.35</v>
      </c>
      <c r="G16" s="363"/>
      <c r="H16" s="93">
        <f t="shared" si="0"/>
        <v>14.100000000000001</v>
      </c>
    </row>
    <row r="17" spans="1:9" ht="17.25" customHeight="1" thickBot="1" x14ac:dyDescent="0.25">
      <c r="A17" s="27"/>
      <c r="B17" s="163" t="s">
        <v>15</v>
      </c>
      <c r="C17" s="164"/>
      <c r="D17" s="165"/>
      <c r="E17" s="376"/>
      <c r="F17" s="166"/>
      <c r="G17" s="376"/>
      <c r="H17" s="167">
        <f>SUM(H11:H16)</f>
        <v>166.34999999999997</v>
      </c>
    </row>
    <row r="18" spans="1:9" ht="17.25" customHeight="1" x14ac:dyDescent="0.2">
      <c r="A18" s="2">
        <v>3</v>
      </c>
      <c r="B18" s="168" t="s">
        <v>16</v>
      </c>
      <c r="C18" s="122"/>
      <c r="D18" s="169"/>
      <c r="E18" s="105"/>
      <c r="F18" s="171"/>
      <c r="G18" s="107"/>
      <c r="H18" s="172"/>
    </row>
    <row r="19" spans="1:9" ht="17.25" customHeight="1" x14ac:dyDescent="0.2">
      <c r="A19" s="484"/>
      <c r="B19" s="485" t="s">
        <v>17</v>
      </c>
      <c r="C19" s="281" t="s">
        <v>2</v>
      </c>
      <c r="D19" s="111">
        <v>48</v>
      </c>
      <c r="E19" s="479"/>
      <c r="F19" s="480"/>
      <c r="G19" s="481">
        <v>0.32</v>
      </c>
      <c r="H19" s="482">
        <f>ROUND(SUM(D19*G19),2)</f>
        <v>15.36</v>
      </c>
      <c r="I19" s="483"/>
    </row>
    <row r="20" spans="1:9" ht="17.25" customHeight="1" x14ac:dyDescent="0.2">
      <c r="A20" s="486"/>
      <c r="B20" s="487" t="s">
        <v>198</v>
      </c>
      <c r="C20" s="281" t="s">
        <v>2</v>
      </c>
      <c r="D20" s="111">
        <v>48</v>
      </c>
      <c r="E20" s="479"/>
      <c r="F20" s="480"/>
      <c r="G20" s="481">
        <v>0.28999999999999998</v>
      </c>
      <c r="H20" s="482">
        <f>ROUND(SUM(D20*G20),2)</f>
        <v>13.92</v>
      </c>
      <c r="I20" s="483"/>
    </row>
    <row r="21" spans="1:9" ht="17.25" customHeight="1" thickBot="1" x14ac:dyDescent="0.25">
      <c r="A21" s="7"/>
      <c r="B21" s="96" t="s">
        <v>18</v>
      </c>
      <c r="C21" s="114"/>
      <c r="D21" s="115"/>
      <c r="E21" s="116"/>
      <c r="F21" s="117"/>
      <c r="G21" s="118"/>
      <c r="H21" s="119">
        <f>SUM(H19:H19)</f>
        <v>15.36</v>
      </c>
    </row>
    <row r="22" spans="1:9" ht="17.25" customHeight="1" x14ac:dyDescent="0.2">
      <c r="A22" s="9"/>
      <c r="B22" s="120" t="s">
        <v>166</v>
      </c>
      <c r="C22" s="121"/>
      <c r="D22" s="122"/>
      <c r="E22" s="75"/>
      <c r="F22" s="123"/>
      <c r="G22" s="124"/>
      <c r="H22" s="125">
        <f>H9+H17+H21</f>
        <v>228.02999999999997</v>
      </c>
    </row>
    <row r="23" spans="1:9" ht="17.25" customHeight="1" x14ac:dyDescent="0.2">
      <c r="A23" s="10"/>
      <c r="B23" s="126" t="s">
        <v>19</v>
      </c>
      <c r="C23" s="109"/>
      <c r="D23" s="127"/>
      <c r="E23" s="75"/>
      <c r="F23" s="128">
        <v>0.03</v>
      </c>
      <c r="G23" s="123"/>
      <c r="H23" s="129">
        <f>ROUND(H17*F23,2)</f>
        <v>4.99</v>
      </c>
    </row>
    <row r="24" spans="1:9" ht="17.25" customHeight="1" x14ac:dyDescent="0.2">
      <c r="A24" s="10"/>
      <c r="B24" s="126" t="s">
        <v>20</v>
      </c>
      <c r="C24" s="109"/>
      <c r="D24" s="127"/>
      <c r="E24" s="128">
        <v>0.03</v>
      </c>
      <c r="F24" s="123"/>
      <c r="G24" s="130"/>
      <c r="H24" s="129">
        <f>ROUND(H$9*E24,2)</f>
        <v>1.39</v>
      </c>
    </row>
    <row r="25" spans="1:9" ht="17.25" customHeight="1" x14ac:dyDescent="0.2">
      <c r="A25" s="10"/>
      <c r="B25" s="126" t="s">
        <v>21</v>
      </c>
      <c r="C25" s="109"/>
      <c r="D25" s="127"/>
      <c r="E25" s="131">
        <v>0.17</v>
      </c>
      <c r="F25" s="123"/>
      <c r="G25" s="123"/>
      <c r="H25" s="129">
        <f>ROUND(H$9*E25,2)</f>
        <v>7.87</v>
      </c>
    </row>
    <row r="26" spans="1:9" ht="17.25" customHeight="1" x14ac:dyDescent="0.25">
      <c r="A26" s="10"/>
      <c r="B26" s="132" t="s">
        <v>165</v>
      </c>
      <c r="C26" s="109"/>
      <c r="D26" s="133"/>
      <c r="E26" s="110"/>
      <c r="F26" s="134"/>
      <c r="G26" s="134"/>
      <c r="H26" s="135">
        <f>ROUND((H9+H25)*1.77%,2)</f>
        <v>0.96</v>
      </c>
    </row>
    <row r="27" spans="1:9" ht="17.25" customHeight="1" x14ac:dyDescent="0.25">
      <c r="A27" s="10"/>
      <c r="B27" s="136" t="s">
        <v>22</v>
      </c>
      <c r="C27" s="109"/>
      <c r="D27" s="133"/>
      <c r="E27" s="137">
        <v>0.4</v>
      </c>
      <c r="F27" s="134"/>
      <c r="G27" s="134"/>
      <c r="H27" s="129">
        <f>ROUND(H$9*E27,2)</f>
        <v>18.53</v>
      </c>
    </row>
    <row r="28" spans="1:9" s="56" customFormat="1" ht="31.7" customHeight="1" thickBot="1" x14ac:dyDescent="0.25">
      <c r="A28" s="12"/>
      <c r="B28" s="138" t="s">
        <v>42</v>
      </c>
      <c r="C28" s="139" t="s">
        <v>172</v>
      </c>
      <c r="D28" s="140">
        <v>3</v>
      </c>
      <c r="E28" s="141"/>
      <c r="F28" s="142"/>
      <c r="G28" s="143">
        <v>10.11</v>
      </c>
      <c r="H28" s="144">
        <f>G28*D28</f>
        <v>30.33</v>
      </c>
    </row>
    <row r="29" spans="1:9" ht="17.25" customHeight="1" thickBot="1" x14ac:dyDescent="0.25">
      <c r="A29" s="33"/>
      <c r="B29" s="176" t="s">
        <v>23</v>
      </c>
      <c r="C29" s="177"/>
      <c r="D29" s="178"/>
      <c r="E29" s="179"/>
      <c r="F29" s="180"/>
      <c r="G29" s="180"/>
      <c r="H29" s="181">
        <f>SUM(H22:H28)</f>
        <v>292.09999999999997</v>
      </c>
    </row>
    <row r="30" spans="1:9" x14ac:dyDescent="0.2">
      <c r="C30" s="1" t="s">
        <v>204</v>
      </c>
    </row>
  </sheetData>
  <mergeCells count="11">
    <mergeCell ref="G4:G5"/>
    <mergeCell ref="H4:H5"/>
    <mergeCell ref="I7:N7"/>
    <mergeCell ref="I8:N8"/>
    <mergeCell ref="B1:H1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pageSetup paperSize="9" scale="80" orientation="portrait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25"/>
  <sheetViews>
    <sheetView workbookViewId="0">
      <selection activeCell="B1" sqref="B1:I1"/>
    </sheetView>
  </sheetViews>
  <sheetFormatPr defaultColWidth="8.85546875" defaultRowHeight="12.75" x14ac:dyDescent="0.2"/>
  <cols>
    <col min="1" max="1" width="7.28515625" style="1" customWidth="1"/>
    <col min="2" max="2" width="47.140625" style="1" customWidth="1"/>
    <col min="3" max="16384" width="8.85546875" style="1"/>
  </cols>
  <sheetData>
    <row r="1" spans="1:14" x14ac:dyDescent="0.2">
      <c r="A1" s="67"/>
      <c r="B1" s="672" t="s">
        <v>442</v>
      </c>
      <c r="C1" s="672"/>
      <c r="D1" s="672"/>
      <c r="E1" s="672"/>
      <c r="F1" s="672"/>
      <c r="G1" s="672"/>
      <c r="H1" s="672"/>
      <c r="I1" s="672"/>
    </row>
    <row r="2" spans="1:14" ht="13.5" thickBot="1" x14ac:dyDescent="0.25"/>
    <row r="3" spans="1:14" x14ac:dyDescent="0.2">
      <c r="A3" s="657" t="s">
        <v>3</v>
      </c>
      <c r="B3" s="659" t="s">
        <v>4</v>
      </c>
      <c r="C3" s="661" t="s">
        <v>178</v>
      </c>
      <c r="D3" s="659" t="s">
        <v>0</v>
      </c>
      <c r="E3" s="663" t="s">
        <v>6</v>
      </c>
      <c r="F3" s="653" t="s">
        <v>7</v>
      </c>
      <c r="G3" s="653" t="s">
        <v>8</v>
      </c>
      <c r="H3" s="655" t="s">
        <v>9</v>
      </c>
    </row>
    <row r="4" spans="1:14" ht="13.5" thickBot="1" x14ac:dyDescent="0.25">
      <c r="A4" s="658"/>
      <c r="B4" s="660"/>
      <c r="C4" s="662"/>
      <c r="D4" s="660"/>
      <c r="E4" s="664"/>
      <c r="F4" s="654"/>
      <c r="G4" s="654"/>
      <c r="H4" s="656"/>
    </row>
    <row r="5" spans="1:14" ht="17.25" customHeight="1" x14ac:dyDescent="0.2">
      <c r="A5" s="2">
        <v>1</v>
      </c>
      <c r="B5" s="68" t="s">
        <v>10</v>
      </c>
      <c r="C5" s="69"/>
      <c r="D5" s="69"/>
      <c r="E5" s="70"/>
      <c r="F5" s="71"/>
      <c r="G5" s="72"/>
      <c r="H5" s="73"/>
    </row>
    <row r="6" spans="1:14" s="56" customFormat="1" ht="15.75" customHeight="1" x14ac:dyDescent="0.2">
      <c r="A6" s="474"/>
      <c r="B6" s="475" t="s">
        <v>11</v>
      </c>
      <c r="C6" s="476" t="s">
        <v>12</v>
      </c>
      <c r="D6" s="523">
        <v>6</v>
      </c>
      <c r="E6" s="524">
        <v>5.79</v>
      </c>
      <c r="F6" s="222"/>
      <c r="G6" s="205"/>
      <c r="H6" s="525">
        <f>ROUND(SUM(D6*E6),2)</f>
        <v>34.74</v>
      </c>
      <c r="I6" s="677"/>
      <c r="J6" s="678"/>
      <c r="K6" s="678"/>
      <c r="L6" s="678"/>
      <c r="M6" s="678"/>
      <c r="N6" s="678"/>
    </row>
    <row r="7" spans="1:14" s="56" customFormat="1" ht="15.75" customHeight="1" x14ac:dyDescent="0.2">
      <c r="A7" s="477"/>
      <c r="B7" s="478" t="s">
        <v>412</v>
      </c>
      <c r="C7" s="476" t="s">
        <v>12</v>
      </c>
      <c r="D7" s="529">
        <v>2</v>
      </c>
      <c r="E7" s="524">
        <v>5.79</v>
      </c>
      <c r="F7" s="222"/>
      <c r="G7" s="205"/>
      <c r="H7" s="525">
        <f>ROUND(SUM(D7*E7),2)</f>
        <v>11.58</v>
      </c>
      <c r="I7" s="677"/>
      <c r="J7" s="678"/>
      <c r="K7" s="678"/>
      <c r="L7" s="678"/>
      <c r="M7" s="678"/>
      <c r="N7" s="678"/>
    </row>
    <row r="8" spans="1:14" ht="17.25" customHeight="1" thickBot="1" x14ac:dyDescent="0.25">
      <c r="A8" s="5"/>
      <c r="B8" s="96" t="s">
        <v>13</v>
      </c>
      <c r="C8" s="148"/>
      <c r="D8" s="149"/>
      <c r="E8" s="150"/>
      <c r="F8" s="151"/>
      <c r="G8" s="85"/>
      <c r="H8" s="152">
        <f>SUM(H6:H7)</f>
        <v>46.32</v>
      </c>
    </row>
    <row r="9" spans="1:14" ht="17.25" customHeight="1" x14ac:dyDescent="0.2">
      <c r="A9" s="6">
        <v>2</v>
      </c>
      <c r="B9" s="153" t="s">
        <v>7</v>
      </c>
      <c r="C9" s="154"/>
      <c r="D9" s="155"/>
      <c r="E9" s="87"/>
      <c r="F9" s="156"/>
      <c r="G9" s="87"/>
      <c r="H9" s="157"/>
    </row>
    <row r="10" spans="1:14" ht="17.25" customHeight="1" x14ac:dyDescent="0.2">
      <c r="A10" s="4"/>
      <c r="B10" s="190" t="s">
        <v>218</v>
      </c>
      <c r="C10" s="110" t="s">
        <v>185</v>
      </c>
      <c r="D10" s="159">
        <v>100</v>
      </c>
      <c r="E10" s="160"/>
      <c r="F10" s="161">
        <v>0.3</v>
      </c>
      <c r="G10" s="160"/>
      <c r="H10" s="162">
        <f>F10*D10</f>
        <v>30</v>
      </c>
    </row>
    <row r="11" spans="1:14" ht="17.25" customHeight="1" x14ac:dyDescent="0.2">
      <c r="A11" s="4"/>
      <c r="B11" s="190" t="s">
        <v>257</v>
      </c>
      <c r="C11" s="110" t="s">
        <v>14</v>
      </c>
      <c r="D11" s="159">
        <v>2</v>
      </c>
      <c r="E11" s="160"/>
      <c r="F11" s="161">
        <v>0.65</v>
      </c>
      <c r="G11" s="160"/>
      <c r="H11" s="162">
        <f>F11*D11</f>
        <v>1.3</v>
      </c>
    </row>
    <row r="12" spans="1:14" ht="17.25" customHeight="1" thickBot="1" x14ac:dyDescent="0.25">
      <c r="A12" s="27"/>
      <c r="B12" s="163" t="s">
        <v>15</v>
      </c>
      <c r="C12" s="164"/>
      <c r="D12" s="165"/>
      <c r="E12" s="99"/>
      <c r="F12" s="166"/>
      <c r="G12" s="99"/>
      <c r="H12" s="167">
        <f>SUM(H10:H11)</f>
        <v>31.3</v>
      </c>
    </row>
    <row r="13" spans="1:14" ht="17.25" customHeight="1" x14ac:dyDescent="0.2">
      <c r="A13" s="2">
        <v>3</v>
      </c>
      <c r="B13" s="168" t="s">
        <v>16</v>
      </c>
      <c r="C13" s="122"/>
      <c r="D13" s="169"/>
      <c r="E13" s="170"/>
      <c r="F13" s="171"/>
      <c r="G13" s="107"/>
      <c r="H13" s="172"/>
    </row>
    <row r="14" spans="1:14" ht="17.25" customHeight="1" x14ac:dyDescent="0.2">
      <c r="A14" s="8"/>
      <c r="B14" s="109" t="s">
        <v>17</v>
      </c>
      <c r="C14" s="110" t="s">
        <v>2</v>
      </c>
      <c r="D14" s="111">
        <v>48</v>
      </c>
      <c r="E14" s="105"/>
      <c r="F14" s="78"/>
      <c r="G14" s="112">
        <f>km!C15</f>
        <v>0.32</v>
      </c>
      <c r="H14" s="113">
        <f>ROUND(SUM(D14*G14),2)</f>
        <v>15.36</v>
      </c>
    </row>
    <row r="15" spans="1:14" ht="17.25" customHeight="1" x14ac:dyDescent="0.2">
      <c r="A15" s="28"/>
      <c r="B15" s="487" t="s">
        <v>198</v>
      </c>
      <c r="C15" s="281" t="s">
        <v>2</v>
      </c>
      <c r="D15" s="111">
        <v>48</v>
      </c>
      <c r="E15" s="105"/>
      <c r="F15" s="78"/>
      <c r="G15" s="481">
        <v>0.28999999999999998</v>
      </c>
      <c r="H15" s="482">
        <f>ROUND(SUM(D15*G15),2)</f>
        <v>13.92</v>
      </c>
    </row>
    <row r="16" spans="1:14" ht="17.25" customHeight="1" thickBot="1" x14ac:dyDescent="0.25">
      <c r="A16" s="7"/>
      <c r="B16" s="96" t="s">
        <v>18</v>
      </c>
      <c r="C16" s="114"/>
      <c r="D16" s="115"/>
      <c r="E16" s="116"/>
      <c r="F16" s="117"/>
      <c r="G16" s="118"/>
      <c r="H16" s="119">
        <f>SUM(H14:H15)</f>
        <v>29.28</v>
      </c>
    </row>
    <row r="17" spans="1:8" ht="17.25" customHeight="1" x14ac:dyDescent="0.2">
      <c r="A17" s="9"/>
      <c r="B17" s="120" t="s">
        <v>166</v>
      </c>
      <c r="C17" s="121"/>
      <c r="D17" s="122"/>
      <c r="E17" s="75"/>
      <c r="F17" s="123"/>
      <c r="G17" s="124"/>
      <c r="H17" s="125">
        <f>H8+H12+H16</f>
        <v>106.9</v>
      </c>
    </row>
    <row r="18" spans="1:8" ht="17.25" customHeight="1" x14ac:dyDescent="0.2">
      <c r="A18" s="10"/>
      <c r="B18" s="126" t="s">
        <v>19</v>
      </c>
      <c r="C18" s="109"/>
      <c r="D18" s="127"/>
      <c r="E18" s="75"/>
      <c r="F18" s="128">
        <v>0.03</v>
      </c>
      <c r="G18" s="123"/>
      <c r="H18" s="129">
        <f>ROUND(H12*F18,2)</f>
        <v>0.94</v>
      </c>
    </row>
    <row r="19" spans="1:8" ht="17.25" customHeight="1" x14ac:dyDescent="0.2">
      <c r="A19" s="10"/>
      <c r="B19" s="126" t="s">
        <v>20</v>
      </c>
      <c r="C19" s="109"/>
      <c r="D19" s="127"/>
      <c r="E19" s="128">
        <v>0.03</v>
      </c>
      <c r="F19" s="123"/>
      <c r="G19" s="130"/>
      <c r="H19" s="129">
        <f>ROUND(H$8*E19,2)</f>
        <v>1.39</v>
      </c>
    </row>
    <row r="20" spans="1:8" ht="17.25" customHeight="1" x14ac:dyDescent="0.2">
      <c r="A20" s="10"/>
      <c r="B20" s="126" t="s">
        <v>21</v>
      </c>
      <c r="C20" s="109"/>
      <c r="D20" s="127"/>
      <c r="E20" s="131">
        <v>0.17</v>
      </c>
      <c r="F20" s="123"/>
      <c r="G20" s="123"/>
      <c r="H20" s="129">
        <f>ROUND(H$8*E20,2)</f>
        <v>7.87</v>
      </c>
    </row>
    <row r="21" spans="1:8" ht="17.25" customHeight="1" x14ac:dyDescent="0.25">
      <c r="A21" s="10"/>
      <c r="B21" s="132" t="s">
        <v>165</v>
      </c>
      <c r="C21" s="109"/>
      <c r="D21" s="133"/>
      <c r="E21" s="110"/>
      <c r="F21" s="134"/>
      <c r="G21" s="134"/>
      <c r="H21" s="135">
        <f>ROUND((H8+H20)*1.77%,2)</f>
        <v>0.96</v>
      </c>
    </row>
    <row r="22" spans="1:8" ht="17.25" customHeight="1" x14ac:dyDescent="0.25">
      <c r="A22" s="10"/>
      <c r="B22" s="136" t="s">
        <v>22</v>
      </c>
      <c r="C22" s="109"/>
      <c r="D22" s="133"/>
      <c r="E22" s="137">
        <v>0.4</v>
      </c>
      <c r="F22" s="134"/>
      <c r="G22" s="134"/>
      <c r="H22" s="129">
        <f>ROUND(H$8*E22,2)</f>
        <v>18.53</v>
      </c>
    </row>
    <row r="23" spans="1:8" s="56" customFormat="1" ht="14.25" customHeight="1" thickBot="1" x14ac:dyDescent="0.25">
      <c r="A23" s="12"/>
      <c r="B23" s="138" t="s">
        <v>42</v>
      </c>
      <c r="C23" s="139" t="s">
        <v>262</v>
      </c>
      <c r="D23" s="140">
        <v>3</v>
      </c>
      <c r="E23" s="141"/>
      <c r="F23" s="142"/>
      <c r="G23" s="143">
        <v>10.11</v>
      </c>
      <c r="H23" s="144">
        <f>G23*D23</f>
        <v>30.33</v>
      </c>
    </row>
    <row r="24" spans="1:8" ht="17.25" customHeight="1" x14ac:dyDescent="0.2">
      <c r="A24" s="11"/>
      <c r="B24" s="145" t="s">
        <v>23</v>
      </c>
      <c r="C24" s="146"/>
      <c r="D24" s="122"/>
      <c r="E24" s="69"/>
      <c r="F24" s="147"/>
      <c r="G24" s="147"/>
      <c r="H24" s="125">
        <f>SUM(H17:H23)</f>
        <v>166.92000000000002</v>
      </c>
    </row>
    <row r="25" spans="1:8" x14ac:dyDescent="0.2">
      <c r="C25" s="1" t="s">
        <v>164</v>
      </c>
    </row>
  </sheetData>
  <mergeCells count="11">
    <mergeCell ref="G3:G4"/>
    <mergeCell ref="H3:H4"/>
    <mergeCell ref="I6:N6"/>
    <mergeCell ref="I7:N7"/>
    <mergeCell ref="B1:I1"/>
    <mergeCell ref="A3:A4"/>
    <mergeCell ref="B3:B4"/>
    <mergeCell ref="C3:C4"/>
    <mergeCell ref="D3:D4"/>
    <mergeCell ref="E3:E4"/>
    <mergeCell ref="F3:F4"/>
  </mergeCells>
  <pageMargins left="0.75" right="0.75" top="1" bottom="1" header="0.5" footer="0.5"/>
  <pageSetup paperSize="9" scale="80" orientation="portrait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F21" sqref="F21"/>
    </sheetView>
  </sheetViews>
  <sheetFormatPr defaultColWidth="8.85546875" defaultRowHeight="12.75" x14ac:dyDescent="0.2"/>
  <cols>
    <col min="1" max="1" width="8.85546875" style="1"/>
    <col min="2" max="2" width="48.7109375" style="1" bestFit="1" customWidth="1"/>
    <col min="3" max="16384" width="8.85546875" style="1"/>
  </cols>
  <sheetData>
    <row r="1" spans="1:8" ht="25.5" customHeight="1" x14ac:dyDescent="0.2">
      <c r="A1" s="67" t="s">
        <v>98</v>
      </c>
      <c r="B1" s="673" t="s">
        <v>443</v>
      </c>
      <c r="C1" s="673"/>
      <c r="D1" s="673"/>
      <c r="E1" s="673"/>
      <c r="F1" s="673"/>
      <c r="G1" s="673"/>
      <c r="H1" s="673"/>
    </row>
    <row r="2" spans="1:8" ht="13.5" thickBot="1" x14ac:dyDescent="0.25"/>
    <row r="3" spans="1:8" x14ac:dyDescent="0.2">
      <c r="A3" s="666" t="s">
        <v>3</v>
      </c>
      <c r="B3" s="668" t="s">
        <v>4</v>
      </c>
      <c r="C3" s="661" t="s">
        <v>178</v>
      </c>
      <c r="D3" s="659" t="s">
        <v>0</v>
      </c>
      <c r="E3" s="663" t="s">
        <v>6</v>
      </c>
      <c r="F3" s="653" t="s">
        <v>7</v>
      </c>
      <c r="G3" s="653" t="s">
        <v>8</v>
      </c>
      <c r="H3" s="655" t="s">
        <v>9</v>
      </c>
    </row>
    <row r="4" spans="1:8" ht="13.5" thickBot="1" x14ac:dyDescent="0.25">
      <c r="A4" s="667"/>
      <c r="B4" s="669"/>
      <c r="C4" s="662"/>
      <c r="D4" s="660"/>
      <c r="E4" s="664"/>
      <c r="F4" s="654"/>
      <c r="G4" s="654"/>
      <c r="H4" s="656"/>
    </row>
    <row r="5" spans="1:8" ht="17.25" customHeight="1" x14ac:dyDescent="0.2">
      <c r="A5" s="15">
        <v>1</v>
      </c>
      <c r="B5" s="377" t="s">
        <v>10</v>
      </c>
      <c r="C5" s="69"/>
      <c r="D5" s="69"/>
      <c r="E5" s="70"/>
      <c r="F5" s="71"/>
      <c r="G5" s="72"/>
      <c r="H5" s="73"/>
    </row>
    <row r="6" spans="1:8" ht="17.25" customHeight="1" x14ac:dyDescent="0.2">
      <c r="A6" s="16"/>
      <c r="B6" s="378" t="s">
        <v>11</v>
      </c>
      <c r="C6" s="75" t="s">
        <v>12</v>
      </c>
      <c r="D6" s="75">
        <v>2</v>
      </c>
      <c r="E6" s="76">
        <v>5.79</v>
      </c>
      <c r="F6" s="77"/>
      <c r="G6" s="78"/>
      <c r="H6" s="79">
        <f>ROUND(SUM(D6*E6),2)</f>
        <v>11.58</v>
      </c>
    </row>
    <row r="7" spans="1:8" ht="17.25" customHeight="1" thickBot="1" x14ac:dyDescent="0.25">
      <c r="A7" s="18"/>
      <c r="B7" s="379" t="s">
        <v>13</v>
      </c>
      <c r="C7" s="148"/>
      <c r="D7" s="149"/>
      <c r="E7" s="150"/>
      <c r="F7" s="151"/>
      <c r="G7" s="85"/>
      <c r="H7" s="152">
        <f>SUM(H6:H6)</f>
        <v>11.58</v>
      </c>
    </row>
    <row r="8" spans="1:8" ht="17.25" customHeight="1" x14ac:dyDescent="0.2">
      <c r="A8" s="622">
        <v>2</v>
      </c>
      <c r="B8" s="624" t="s">
        <v>7</v>
      </c>
      <c r="C8" s="154"/>
      <c r="D8" s="472"/>
      <c r="E8" s="87"/>
      <c r="F8" s="156"/>
      <c r="G8" s="87"/>
      <c r="H8" s="157"/>
    </row>
    <row r="9" spans="1:8" ht="17.25" customHeight="1" x14ac:dyDescent="0.2">
      <c r="A9" s="37"/>
      <c r="B9" s="625" t="s">
        <v>263</v>
      </c>
      <c r="C9" s="110" t="s">
        <v>14</v>
      </c>
      <c r="D9" s="285">
        <v>0.5</v>
      </c>
      <c r="E9" s="160"/>
      <c r="F9" s="161">
        <v>9.5</v>
      </c>
      <c r="G9" s="160"/>
      <c r="H9" s="162">
        <f>F9*D9</f>
        <v>4.75</v>
      </c>
    </row>
    <row r="10" spans="1:8" ht="17.25" customHeight="1" x14ac:dyDescent="0.2">
      <c r="A10" s="37"/>
      <c r="B10" s="625" t="s">
        <v>245</v>
      </c>
      <c r="C10" s="110" t="s">
        <v>14</v>
      </c>
      <c r="D10" s="285">
        <v>1</v>
      </c>
      <c r="E10" s="404"/>
      <c r="F10" s="161">
        <v>1.07</v>
      </c>
      <c r="G10" s="160"/>
      <c r="H10" s="162">
        <f>F10*D10</f>
        <v>1.07</v>
      </c>
    </row>
    <row r="11" spans="1:8" ht="17.25" customHeight="1" x14ac:dyDescent="0.2">
      <c r="A11" s="37"/>
      <c r="B11" s="625" t="s">
        <v>264</v>
      </c>
      <c r="C11" s="110" t="s">
        <v>14</v>
      </c>
      <c r="D11" s="285">
        <v>1</v>
      </c>
      <c r="E11" s="160"/>
      <c r="F11" s="161">
        <v>0.65</v>
      </c>
      <c r="G11" s="160"/>
      <c r="H11" s="162">
        <f>F11*D11</f>
        <v>0.65</v>
      </c>
    </row>
    <row r="12" spans="1:8" ht="17.25" customHeight="1" thickBot="1" x14ac:dyDescent="0.25">
      <c r="A12" s="623"/>
      <c r="B12" s="626" t="s">
        <v>15</v>
      </c>
      <c r="C12" s="164"/>
      <c r="D12" s="473"/>
      <c r="E12" s="99"/>
      <c r="F12" s="166"/>
      <c r="G12" s="99"/>
      <c r="H12" s="167">
        <f>SUM(H9:H11)</f>
        <v>6.4700000000000006</v>
      </c>
    </row>
    <row r="13" spans="1:8" ht="17.25" customHeight="1" x14ac:dyDescent="0.2">
      <c r="A13" s="15">
        <v>3</v>
      </c>
      <c r="B13" s="382" t="s">
        <v>16</v>
      </c>
      <c r="C13" s="122"/>
      <c r="D13" s="169"/>
      <c r="E13" s="170"/>
      <c r="F13" s="171"/>
      <c r="G13" s="107"/>
      <c r="H13" s="172"/>
    </row>
    <row r="14" spans="1:8" ht="17.25" customHeight="1" x14ac:dyDescent="0.2">
      <c r="A14" s="22"/>
      <c r="B14" s="133" t="s">
        <v>17</v>
      </c>
      <c r="C14" s="110" t="s">
        <v>2</v>
      </c>
      <c r="D14" s="111">
        <v>48</v>
      </c>
      <c r="E14" s="105"/>
      <c r="F14" s="78"/>
      <c r="G14" s="112">
        <f>km!C14</f>
        <v>0.3</v>
      </c>
      <c r="H14" s="113">
        <f>ROUND(SUM(D14*G14),2)</f>
        <v>14.4</v>
      </c>
    </row>
    <row r="15" spans="1:8" ht="17.25" customHeight="1" thickBot="1" x14ac:dyDescent="0.25">
      <c r="A15" s="25"/>
      <c r="B15" s="379" t="s">
        <v>18</v>
      </c>
      <c r="C15" s="114"/>
      <c r="D15" s="115"/>
      <c r="E15" s="116"/>
      <c r="F15" s="117"/>
      <c r="G15" s="118"/>
      <c r="H15" s="119">
        <f>SUM(H14:H14)</f>
        <v>14.4</v>
      </c>
    </row>
    <row r="16" spans="1:8" ht="17.25" customHeight="1" x14ac:dyDescent="0.2">
      <c r="A16" s="38"/>
      <c r="B16" s="383" t="s">
        <v>166</v>
      </c>
      <c r="C16" s="121"/>
      <c r="D16" s="122"/>
      <c r="E16" s="75"/>
      <c r="F16" s="123"/>
      <c r="G16" s="124"/>
      <c r="H16" s="125">
        <f>H7+H12+H15</f>
        <v>32.450000000000003</v>
      </c>
    </row>
    <row r="17" spans="1:8" ht="17.25" customHeight="1" x14ac:dyDescent="0.2">
      <c r="A17" s="22"/>
      <c r="B17" s="336" t="s">
        <v>19</v>
      </c>
      <c r="C17" s="109"/>
      <c r="D17" s="127"/>
      <c r="E17" s="75"/>
      <c r="F17" s="128">
        <v>0.03</v>
      </c>
      <c r="G17" s="123"/>
      <c r="H17" s="129">
        <f>ROUND(H12*F17,2)</f>
        <v>0.19</v>
      </c>
    </row>
    <row r="18" spans="1:8" ht="17.25" customHeight="1" x14ac:dyDescent="0.2">
      <c r="A18" s="22"/>
      <c r="B18" s="336" t="s">
        <v>20</v>
      </c>
      <c r="C18" s="109"/>
      <c r="D18" s="127"/>
      <c r="E18" s="128">
        <v>0.03</v>
      </c>
      <c r="F18" s="123"/>
      <c r="G18" s="130"/>
      <c r="H18" s="129">
        <f>ROUND(H$7*E18,2)</f>
        <v>0.35</v>
      </c>
    </row>
    <row r="19" spans="1:8" ht="17.25" customHeight="1" x14ac:dyDescent="0.2">
      <c r="A19" s="22"/>
      <c r="B19" s="336" t="s">
        <v>21</v>
      </c>
      <c r="C19" s="109"/>
      <c r="D19" s="127"/>
      <c r="E19" s="131">
        <v>0.17</v>
      </c>
      <c r="F19" s="123"/>
      <c r="G19" s="123"/>
      <c r="H19" s="129">
        <f>ROUND(H$7*E19,2)</f>
        <v>1.97</v>
      </c>
    </row>
    <row r="20" spans="1:8" ht="17.25" customHeight="1" x14ac:dyDescent="0.25">
      <c r="A20" s="22"/>
      <c r="B20" s="136" t="s">
        <v>165</v>
      </c>
      <c r="C20" s="109"/>
      <c r="D20" s="133"/>
      <c r="E20" s="110"/>
      <c r="F20" s="134"/>
      <c r="G20" s="134"/>
      <c r="H20" s="135">
        <f>ROUND((H7+H19)*1.77%,2)</f>
        <v>0.24</v>
      </c>
    </row>
    <row r="21" spans="1:8" ht="17.25" customHeight="1" x14ac:dyDescent="0.25">
      <c r="A21" s="22"/>
      <c r="B21" s="136" t="s">
        <v>22</v>
      </c>
      <c r="C21" s="109"/>
      <c r="D21" s="133"/>
      <c r="E21" s="137">
        <v>0.4</v>
      </c>
      <c r="F21" s="134"/>
      <c r="G21" s="134"/>
      <c r="H21" s="129">
        <f>ROUND(H$7*E21,2)</f>
        <v>4.63</v>
      </c>
    </row>
    <row r="22" spans="1:8" ht="17.25" customHeight="1" thickBot="1" x14ac:dyDescent="0.3">
      <c r="A22" s="21"/>
      <c r="B22" s="183" t="s">
        <v>242</v>
      </c>
      <c r="C22" s="184"/>
      <c r="D22" s="185"/>
      <c r="E22" s="186"/>
      <c r="F22" s="187"/>
      <c r="G22" s="188"/>
      <c r="H22" s="189">
        <f>G22*D22</f>
        <v>0</v>
      </c>
    </row>
    <row r="23" spans="1:8" ht="17.25" customHeight="1" x14ac:dyDescent="0.2">
      <c r="A23" s="11"/>
      <c r="B23" s="145" t="s">
        <v>23</v>
      </c>
      <c r="C23" s="146"/>
      <c r="D23" s="122"/>
      <c r="E23" s="69"/>
      <c r="F23" s="147"/>
      <c r="G23" s="147"/>
      <c r="H23" s="125">
        <f>SUM(H16:H22)</f>
        <v>39.830000000000005</v>
      </c>
    </row>
    <row r="24" spans="1:8" x14ac:dyDescent="0.2">
      <c r="C24" s="1" t="s">
        <v>204</v>
      </c>
    </row>
  </sheetData>
  <mergeCells count="9">
    <mergeCell ref="B1:H1"/>
    <mergeCell ref="G3:G4"/>
    <mergeCell ref="H3:H4"/>
    <mergeCell ref="A3:A4"/>
    <mergeCell ref="B3:B4"/>
    <mergeCell ref="C3:C4"/>
    <mergeCell ref="D3:D4"/>
    <mergeCell ref="E3:E4"/>
    <mergeCell ref="F3:F4"/>
  </mergeCells>
  <pageMargins left="0.75" right="0.75" top="1" bottom="1" header="0.5" footer="0.5"/>
  <pageSetup paperSize="9" scale="75" orientation="portrait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43"/>
  <sheetViews>
    <sheetView workbookViewId="0">
      <selection activeCell="B21" sqref="B21"/>
    </sheetView>
  </sheetViews>
  <sheetFormatPr defaultColWidth="8.85546875" defaultRowHeight="12.75" x14ac:dyDescent="0.2"/>
  <cols>
    <col min="1" max="1" width="8.140625" style="1" customWidth="1"/>
    <col min="2" max="2" width="46.85546875" style="1" customWidth="1"/>
    <col min="3" max="16384" width="8.85546875" style="1"/>
  </cols>
  <sheetData>
    <row r="1" spans="1:8" ht="14.25" customHeight="1" x14ac:dyDescent="0.2">
      <c r="A1" s="67"/>
      <c r="B1" s="673" t="s">
        <v>265</v>
      </c>
      <c r="C1" s="673"/>
      <c r="D1" s="673"/>
      <c r="E1" s="673"/>
      <c r="F1" s="673"/>
      <c r="G1" s="673"/>
      <c r="H1" s="673"/>
    </row>
    <row r="2" spans="1:8" ht="14.25" customHeight="1" x14ac:dyDescent="0.2">
      <c r="A2" s="67"/>
      <c r="B2" s="359"/>
      <c r="C2" s="359"/>
      <c r="D2" s="359"/>
      <c r="E2" s="359"/>
      <c r="F2" s="359"/>
      <c r="G2" s="359"/>
      <c r="H2" s="359"/>
    </row>
    <row r="3" spans="1:8" ht="13.5" thickBot="1" x14ac:dyDescent="0.25"/>
    <row r="4" spans="1:8" x14ac:dyDescent="0.2">
      <c r="A4" s="657" t="s">
        <v>3</v>
      </c>
      <c r="B4" s="659" t="s">
        <v>4</v>
      </c>
      <c r="C4" s="661" t="s">
        <v>266</v>
      </c>
      <c r="D4" s="659" t="s">
        <v>0</v>
      </c>
      <c r="E4" s="663" t="s">
        <v>6</v>
      </c>
      <c r="F4" s="653" t="s">
        <v>7</v>
      </c>
      <c r="G4" s="653" t="s">
        <v>8</v>
      </c>
      <c r="H4" s="655" t="s">
        <v>9</v>
      </c>
    </row>
    <row r="5" spans="1:8" ht="13.5" thickBot="1" x14ac:dyDescent="0.25">
      <c r="A5" s="658"/>
      <c r="B5" s="660"/>
      <c r="C5" s="662"/>
      <c r="D5" s="660"/>
      <c r="E5" s="664"/>
      <c r="F5" s="654"/>
      <c r="G5" s="654"/>
      <c r="H5" s="656"/>
    </row>
    <row r="6" spans="1:8" ht="17.25" customHeight="1" x14ac:dyDescent="0.2">
      <c r="A6" s="2">
        <v>1</v>
      </c>
      <c r="B6" s="68" t="s">
        <v>10</v>
      </c>
      <c r="C6" s="69"/>
      <c r="D6" s="69"/>
      <c r="E6" s="70"/>
      <c r="F6" s="71"/>
      <c r="G6" s="72"/>
      <c r="H6" s="73"/>
    </row>
    <row r="7" spans="1:8" ht="17.25" customHeight="1" x14ac:dyDescent="0.2">
      <c r="A7" s="3"/>
      <c r="B7" s="74" t="s">
        <v>11</v>
      </c>
      <c r="C7" s="75" t="s">
        <v>12</v>
      </c>
      <c r="D7" s="75">
        <v>14</v>
      </c>
      <c r="E7" s="76">
        <v>5.79</v>
      </c>
      <c r="F7" s="77"/>
      <c r="G7" s="78"/>
      <c r="H7" s="79">
        <f>ROUND(SUM(D7*E7),2)</f>
        <v>81.06</v>
      </c>
    </row>
    <row r="8" spans="1:8" ht="17.25" customHeight="1" thickBot="1" x14ac:dyDescent="0.25">
      <c r="A8" s="30"/>
      <c r="B8" s="80" t="s">
        <v>13</v>
      </c>
      <c r="C8" s="81"/>
      <c r="D8" s="82"/>
      <c r="E8" s="83"/>
      <c r="F8" s="151"/>
      <c r="G8" s="85"/>
      <c r="H8" s="152">
        <f>SUM(H7:H7)</f>
        <v>81.06</v>
      </c>
    </row>
    <row r="9" spans="1:8" ht="17.25" customHeight="1" x14ac:dyDescent="0.2">
      <c r="A9" s="2">
        <v>2</v>
      </c>
      <c r="B9" s="68" t="s">
        <v>7</v>
      </c>
      <c r="C9" s="69"/>
      <c r="D9" s="182"/>
      <c r="E9" s="360"/>
      <c r="F9" s="156"/>
      <c r="G9" s="361"/>
      <c r="H9" s="157"/>
    </row>
    <row r="10" spans="1:8" ht="18" customHeight="1" x14ac:dyDescent="0.2">
      <c r="A10" s="4"/>
      <c r="B10" s="194" t="s">
        <v>444</v>
      </c>
      <c r="C10" s="90" t="s">
        <v>14</v>
      </c>
      <c r="D10" s="201">
        <v>1</v>
      </c>
      <c r="E10" s="362"/>
      <c r="F10" s="200">
        <v>57.85</v>
      </c>
      <c r="G10" s="363"/>
      <c r="H10" s="93">
        <f t="shared" ref="H10:H22" si="0">F10*D10</f>
        <v>57.85</v>
      </c>
    </row>
    <row r="11" spans="1:8" ht="17.25" customHeight="1" x14ac:dyDescent="0.2">
      <c r="A11" s="4"/>
      <c r="B11" s="344" t="s">
        <v>445</v>
      </c>
      <c r="C11" s="90" t="s">
        <v>14</v>
      </c>
      <c r="D11" s="201">
        <v>2</v>
      </c>
      <c r="E11" s="362"/>
      <c r="F11" s="200">
        <v>2.6</v>
      </c>
      <c r="G11" s="363"/>
      <c r="H11" s="162">
        <f t="shared" si="0"/>
        <v>5.2</v>
      </c>
    </row>
    <row r="12" spans="1:8" ht="17.25" customHeight="1" x14ac:dyDescent="0.2">
      <c r="A12" s="4"/>
      <c r="B12" s="194" t="s">
        <v>446</v>
      </c>
      <c r="C12" s="90" t="s">
        <v>14</v>
      </c>
      <c r="D12" s="201">
        <v>4</v>
      </c>
      <c r="E12" s="362"/>
      <c r="F12" s="200">
        <v>0.24</v>
      </c>
      <c r="G12" s="363"/>
      <c r="H12" s="162">
        <f t="shared" si="0"/>
        <v>0.96</v>
      </c>
    </row>
    <row r="13" spans="1:8" ht="17.25" customHeight="1" x14ac:dyDescent="0.2">
      <c r="A13" s="4"/>
      <c r="B13" s="364" t="s">
        <v>268</v>
      </c>
      <c r="C13" s="110" t="s">
        <v>14</v>
      </c>
      <c r="D13" s="347">
        <v>10</v>
      </c>
      <c r="E13" s="365"/>
      <c r="F13" s="366">
        <v>4.6600000000000003E-2</v>
      </c>
      <c r="G13" s="367"/>
      <c r="H13" s="79">
        <f t="shared" si="0"/>
        <v>0.46600000000000003</v>
      </c>
    </row>
    <row r="14" spans="1:8" ht="17.25" customHeight="1" x14ac:dyDescent="0.2">
      <c r="A14" s="4"/>
      <c r="B14" s="364" t="s">
        <v>269</v>
      </c>
      <c r="C14" s="110" t="s">
        <v>14</v>
      </c>
      <c r="D14" s="347">
        <v>10</v>
      </c>
      <c r="E14" s="365"/>
      <c r="F14" s="366">
        <v>6.9800000000000001E-2</v>
      </c>
      <c r="G14" s="367"/>
      <c r="H14" s="79">
        <f t="shared" si="0"/>
        <v>0.69799999999999995</v>
      </c>
    </row>
    <row r="15" spans="1:8" ht="17.25" customHeight="1" x14ac:dyDescent="0.2">
      <c r="A15" s="4"/>
      <c r="B15" s="190" t="s">
        <v>270</v>
      </c>
      <c r="C15" s="110" t="s">
        <v>14</v>
      </c>
      <c r="D15" s="347">
        <v>1</v>
      </c>
      <c r="E15" s="365"/>
      <c r="F15" s="161">
        <v>13</v>
      </c>
      <c r="G15" s="367"/>
      <c r="H15" s="79">
        <f t="shared" si="0"/>
        <v>13</v>
      </c>
    </row>
    <row r="16" spans="1:8" ht="17.25" customHeight="1" x14ac:dyDescent="0.2">
      <c r="A16" s="4"/>
      <c r="B16" s="190" t="s">
        <v>271</v>
      </c>
      <c r="C16" s="110" t="s">
        <v>14</v>
      </c>
      <c r="D16" s="347">
        <v>1</v>
      </c>
      <c r="E16" s="365"/>
      <c r="F16" s="161">
        <v>1.9</v>
      </c>
      <c r="G16" s="367"/>
      <c r="H16" s="79">
        <f t="shared" si="0"/>
        <v>1.9</v>
      </c>
    </row>
    <row r="17" spans="1:8" ht="17.25" customHeight="1" x14ac:dyDescent="0.2">
      <c r="A17" s="4"/>
      <c r="B17" s="190" t="s">
        <v>272</v>
      </c>
      <c r="C17" s="110" t="s">
        <v>14</v>
      </c>
      <c r="D17" s="347">
        <v>1</v>
      </c>
      <c r="E17" s="365"/>
      <c r="F17" s="161">
        <v>17.600000000000001</v>
      </c>
      <c r="G17" s="367"/>
      <c r="H17" s="79">
        <f t="shared" si="0"/>
        <v>17.600000000000001</v>
      </c>
    </row>
    <row r="18" spans="1:8" ht="17.25" customHeight="1" x14ac:dyDescent="0.2">
      <c r="A18" s="4"/>
      <c r="B18" s="341" t="s">
        <v>447</v>
      </c>
      <c r="C18" s="110" t="s">
        <v>14</v>
      </c>
      <c r="D18" s="347">
        <v>1</v>
      </c>
      <c r="E18" s="365"/>
      <c r="F18" s="161">
        <v>1.55</v>
      </c>
      <c r="G18" s="367"/>
      <c r="H18" s="79">
        <f t="shared" si="0"/>
        <v>1.55</v>
      </c>
    </row>
    <row r="19" spans="1:8" ht="25.5" x14ac:dyDescent="0.2">
      <c r="A19" s="4"/>
      <c r="B19" s="341" t="s">
        <v>273</v>
      </c>
      <c r="C19" s="110" t="s">
        <v>14</v>
      </c>
      <c r="D19" s="347">
        <v>1</v>
      </c>
      <c r="E19" s="365"/>
      <c r="F19" s="161">
        <v>21.11</v>
      </c>
      <c r="G19" s="367"/>
      <c r="H19" s="79">
        <f t="shared" si="0"/>
        <v>21.11</v>
      </c>
    </row>
    <row r="20" spans="1:8" ht="17.25" customHeight="1" x14ac:dyDescent="0.2">
      <c r="A20" s="4"/>
      <c r="B20" s="190" t="s">
        <v>274</v>
      </c>
      <c r="C20" s="110" t="s">
        <v>14</v>
      </c>
      <c r="D20" s="347">
        <v>2</v>
      </c>
      <c r="E20" s="365"/>
      <c r="F20" s="161">
        <v>1.5</v>
      </c>
      <c r="G20" s="367"/>
      <c r="H20" s="79">
        <f t="shared" si="0"/>
        <v>3</v>
      </c>
    </row>
    <row r="21" spans="1:8" ht="17.25" customHeight="1" x14ac:dyDescent="0.2">
      <c r="A21" s="4"/>
      <c r="B21" s="190" t="s">
        <v>275</v>
      </c>
      <c r="C21" s="110" t="s">
        <v>14</v>
      </c>
      <c r="D21" s="347">
        <v>1</v>
      </c>
      <c r="E21" s="365"/>
      <c r="F21" s="161">
        <v>6.5</v>
      </c>
      <c r="G21" s="367"/>
      <c r="H21" s="79">
        <f t="shared" si="0"/>
        <v>6.5</v>
      </c>
    </row>
    <row r="22" spans="1:8" x14ac:dyDescent="0.2">
      <c r="A22" s="4"/>
      <c r="B22" s="341" t="s">
        <v>276</v>
      </c>
      <c r="C22" s="110" t="s">
        <v>14</v>
      </c>
      <c r="D22" s="347">
        <v>1</v>
      </c>
      <c r="E22" s="365"/>
      <c r="F22" s="368">
        <v>2.2000000000000002</v>
      </c>
      <c r="G22" s="367"/>
      <c r="H22" s="369">
        <f t="shared" si="0"/>
        <v>2.2000000000000002</v>
      </c>
    </row>
    <row r="23" spans="1:8" ht="17.25" customHeight="1" x14ac:dyDescent="0.2">
      <c r="A23" s="4"/>
      <c r="B23" s="109" t="s">
        <v>191</v>
      </c>
      <c r="C23" s="110" t="s">
        <v>14</v>
      </c>
      <c r="D23" s="347">
        <v>2</v>
      </c>
      <c r="E23" s="370"/>
      <c r="F23" s="371">
        <v>1.7433000000000001</v>
      </c>
      <c r="G23" s="372"/>
      <c r="H23" s="373">
        <f t="shared" ref="H23:H30" si="1">SUM(D23*F23)</f>
        <v>3.4866000000000001</v>
      </c>
    </row>
    <row r="24" spans="1:8" ht="17.25" customHeight="1" x14ac:dyDescent="0.2">
      <c r="A24" s="4"/>
      <c r="B24" s="109" t="s">
        <v>192</v>
      </c>
      <c r="C24" s="110" t="s">
        <v>14</v>
      </c>
      <c r="D24" s="347">
        <v>2</v>
      </c>
      <c r="E24" s="370"/>
      <c r="F24" s="371">
        <v>1.8759999999999999</v>
      </c>
      <c r="G24" s="372"/>
      <c r="H24" s="373">
        <f t="shared" si="1"/>
        <v>3.7519999999999998</v>
      </c>
    </row>
    <row r="25" spans="1:8" ht="17.25" customHeight="1" x14ac:dyDescent="0.2">
      <c r="A25" s="4"/>
      <c r="B25" s="14" t="s">
        <v>193</v>
      </c>
      <c r="C25" s="110" t="s">
        <v>14</v>
      </c>
      <c r="D25" s="347">
        <v>1</v>
      </c>
      <c r="E25" s="370"/>
      <c r="F25" s="371">
        <v>2.2000000000000002</v>
      </c>
      <c r="G25" s="372"/>
      <c r="H25" s="373">
        <f t="shared" si="1"/>
        <v>2.2000000000000002</v>
      </c>
    </row>
    <row r="26" spans="1:8" ht="17.25" customHeight="1" x14ac:dyDescent="0.2">
      <c r="A26" s="4"/>
      <c r="B26" s="109" t="s">
        <v>194</v>
      </c>
      <c r="C26" s="110" t="s">
        <v>14</v>
      </c>
      <c r="D26" s="347">
        <v>4</v>
      </c>
      <c r="E26" s="370"/>
      <c r="F26" s="371">
        <v>5.8</v>
      </c>
      <c r="G26" s="372"/>
      <c r="H26" s="373">
        <f t="shared" si="1"/>
        <v>23.2</v>
      </c>
    </row>
    <row r="27" spans="1:8" ht="17.25" customHeight="1" x14ac:dyDescent="0.2">
      <c r="A27" s="4"/>
      <c r="B27" s="109" t="s">
        <v>195</v>
      </c>
      <c r="C27" s="110" t="s">
        <v>14</v>
      </c>
      <c r="D27" s="347">
        <v>1</v>
      </c>
      <c r="E27" s="370"/>
      <c r="F27" s="371">
        <v>1.25</v>
      </c>
      <c r="G27" s="372"/>
      <c r="H27" s="373">
        <f t="shared" si="1"/>
        <v>1.25</v>
      </c>
    </row>
    <row r="28" spans="1:8" ht="17.25" customHeight="1" x14ac:dyDescent="0.2">
      <c r="A28" s="4"/>
      <c r="B28" s="109" t="s">
        <v>190</v>
      </c>
      <c r="C28" s="110" t="s">
        <v>14</v>
      </c>
      <c r="D28" s="347">
        <v>4</v>
      </c>
      <c r="E28" s="370"/>
      <c r="F28" s="371">
        <v>2.15</v>
      </c>
      <c r="G28" s="372"/>
      <c r="H28" s="373">
        <f t="shared" si="1"/>
        <v>8.6</v>
      </c>
    </row>
    <row r="29" spans="1:8" ht="17.25" customHeight="1" x14ac:dyDescent="0.2">
      <c r="A29" s="4"/>
      <c r="B29" s="109" t="s">
        <v>188</v>
      </c>
      <c r="C29" s="110" t="s">
        <v>14</v>
      </c>
      <c r="D29" s="347">
        <v>1</v>
      </c>
      <c r="E29" s="370"/>
      <c r="F29" s="371">
        <v>2.78</v>
      </c>
      <c r="G29" s="372"/>
      <c r="H29" s="373">
        <f t="shared" si="1"/>
        <v>2.78</v>
      </c>
    </row>
    <row r="30" spans="1:8" ht="17.25" customHeight="1" x14ac:dyDescent="0.2">
      <c r="A30" s="4"/>
      <c r="B30" s="109" t="s">
        <v>184</v>
      </c>
      <c r="C30" s="110" t="s">
        <v>185</v>
      </c>
      <c r="D30" s="347">
        <v>3</v>
      </c>
      <c r="E30" s="370"/>
      <c r="F30" s="371">
        <v>0.31</v>
      </c>
      <c r="G30" s="372"/>
      <c r="H30" s="373">
        <f t="shared" si="1"/>
        <v>0.92999999999999994</v>
      </c>
    </row>
    <row r="31" spans="1:8" ht="17.25" customHeight="1" thickBot="1" x14ac:dyDescent="0.25">
      <c r="A31" s="7"/>
      <c r="B31" s="96" t="s">
        <v>15</v>
      </c>
      <c r="C31" s="97"/>
      <c r="D31" s="374"/>
      <c r="E31" s="375"/>
      <c r="F31" s="166"/>
      <c r="G31" s="376"/>
      <c r="H31" s="167">
        <f>SUM(H10:H30)</f>
        <v>178.23259999999999</v>
      </c>
    </row>
    <row r="32" spans="1:8" ht="17.25" customHeight="1" x14ac:dyDescent="0.2">
      <c r="A32" s="3">
        <v>3</v>
      </c>
      <c r="B32" s="102" t="s">
        <v>16</v>
      </c>
      <c r="C32" s="103"/>
      <c r="D32" s="104"/>
      <c r="E32" s="105"/>
      <c r="F32" s="171"/>
      <c r="G32" s="107"/>
      <c r="H32" s="172"/>
    </row>
    <row r="33" spans="1:8" ht="17.25" customHeight="1" x14ac:dyDescent="0.2">
      <c r="A33" s="8"/>
      <c r="B33" s="109" t="s">
        <v>17</v>
      </c>
      <c r="C33" s="110" t="s">
        <v>2</v>
      </c>
      <c r="D33" s="111">
        <v>48</v>
      </c>
      <c r="E33" s="105"/>
      <c r="F33" s="78"/>
      <c r="G33" s="112">
        <f>km!C14</f>
        <v>0.3</v>
      </c>
      <c r="H33" s="113">
        <f>ROUND(SUM(D33*G33),2)</f>
        <v>14.4</v>
      </c>
    </row>
    <row r="34" spans="1:8" ht="17.25" customHeight="1" thickBot="1" x14ac:dyDescent="0.25">
      <c r="A34" s="7"/>
      <c r="B34" s="96" t="s">
        <v>18</v>
      </c>
      <c r="C34" s="114"/>
      <c r="D34" s="115"/>
      <c r="E34" s="116"/>
      <c r="F34" s="117"/>
      <c r="G34" s="118"/>
      <c r="H34" s="119">
        <f>SUM(H33:H33)</f>
        <v>14.4</v>
      </c>
    </row>
    <row r="35" spans="1:8" ht="17.25" customHeight="1" x14ac:dyDescent="0.2">
      <c r="A35" s="9"/>
      <c r="B35" s="120" t="s">
        <v>166</v>
      </c>
      <c r="C35" s="121"/>
      <c r="D35" s="122"/>
      <c r="E35" s="75"/>
      <c r="F35" s="123"/>
      <c r="G35" s="124"/>
      <c r="H35" s="125">
        <f>H8+H31+H34</f>
        <v>273.69259999999997</v>
      </c>
    </row>
    <row r="36" spans="1:8" ht="17.25" customHeight="1" x14ac:dyDescent="0.2">
      <c r="A36" s="10"/>
      <c r="B36" s="126" t="s">
        <v>19</v>
      </c>
      <c r="C36" s="109"/>
      <c r="D36" s="127"/>
      <c r="E36" s="75"/>
      <c r="F36" s="128">
        <v>0.03</v>
      </c>
      <c r="G36" s="123"/>
      <c r="H36" s="129">
        <f>ROUND(H31*F36,2)</f>
        <v>5.35</v>
      </c>
    </row>
    <row r="37" spans="1:8" ht="17.25" customHeight="1" x14ac:dyDescent="0.2">
      <c r="A37" s="10"/>
      <c r="B37" s="126" t="s">
        <v>20</v>
      </c>
      <c r="C37" s="109"/>
      <c r="D37" s="127"/>
      <c r="E37" s="128">
        <v>0.03</v>
      </c>
      <c r="F37" s="123"/>
      <c r="G37" s="130"/>
      <c r="H37" s="129">
        <f>ROUND(H$8*E37,2)</f>
        <v>2.4300000000000002</v>
      </c>
    </row>
    <row r="38" spans="1:8" ht="17.25" customHeight="1" x14ac:dyDescent="0.2">
      <c r="A38" s="10"/>
      <c r="B38" s="126" t="s">
        <v>21</v>
      </c>
      <c r="C38" s="109"/>
      <c r="D38" s="127"/>
      <c r="E38" s="131">
        <v>0.17</v>
      </c>
      <c r="F38" s="123"/>
      <c r="G38" s="123"/>
      <c r="H38" s="129">
        <f>ROUND(H$8*E38,2)</f>
        <v>13.78</v>
      </c>
    </row>
    <row r="39" spans="1:8" ht="17.25" customHeight="1" x14ac:dyDescent="0.25">
      <c r="A39" s="10"/>
      <c r="B39" s="132" t="s">
        <v>165</v>
      </c>
      <c r="C39" s="109"/>
      <c r="D39" s="133"/>
      <c r="E39" s="110"/>
      <c r="F39" s="134"/>
      <c r="G39" s="134"/>
      <c r="H39" s="135">
        <f>ROUND((H8+H38)*1.77%,2)</f>
        <v>1.68</v>
      </c>
    </row>
    <row r="40" spans="1:8" ht="17.25" customHeight="1" x14ac:dyDescent="0.25">
      <c r="A40" s="10"/>
      <c r="B40" s="136" t="s">
        <v>22</v>
      </c>
      <c r="C40" s="109"/>
      <c r="D40" s="133"/>
      <c r="E40" s="137">
        <v>0.4</v>
      </c>
      <c r="F40" s="134"/>
      <c r="G40" s="134"/>
      <c r="H40" s="129">
        <f>ROUND(H$8*E40,2)</f>
        <v>32.42</v>
      </c>
    </row>
    <row r="41" spans="1:8" s="56" customFormat="1" ht="35.25" customHeight="1" thickBot="1" x14ac:dyDescent="0.25">
      <c r="A41" s="12"/>
      <c r="B41" s="138" t="s">
        <v>42</v>
      </c>
      <c r="C41" s="139" t="s">
        <v>172</v>
      </c>
      <c r="D41" s="140">
        <v>0.5</v>
      </c>
      <c r="E41" s="141"/>
      <c r="F41" s="142"/>
      <c r="G41" s="143">
        <v>24.18</v>
      </c>
      <c r="H41" s="144">
        <f>G41*D41</f>
        <v>12.09</v>
      </c>
    </row>
    <row r="42" spans="1:8" ht="17.25" customHeight="1" thickBot="1" x14ac:dyDescent="0.25">
      <c r="A42" s="33"/>
      <c r="B42" s="176" t="s">
        <v>23</v>
      </c>
      <c r="C42" s="177"/>
      <c r="D42" s="178"/>
      <c r="E42" s="179"/>
      <c r="F42" s="180"/>
      <c r="G42" s="180"/>
      <c r="H42" s="181">
        <f>SUM(H35:H41)</f>
        <v>341.44259999999997</v>
      </c>
    </row>
    <row r="43" spans="1:8" x14ac:dyDescent="0.2">
      <c r="C43" s="1" t="s">
        <v>204</v>
      </c>
    </row>
  </sheetData>
  <mergeCells count="9">
    <mergeCell ref="B1:H1"/>
    <mergeCell ref="A4:A5"/>
    <mergeCell ref="B4:B5"/>
    <mergeCell ref="C4:C5"/>
    <mergeCell ref="D4:D5"/>
    <mergeCell ref="E4:E5"/>
    <mergeCell ref="F4:F5"/>
    <mergeCell ref="G4:G5"/>
    <mergeCell ref="H4:H5"/>
  </mergeCells>
  <pageMargins left="0.75" right="0.75" top="1" bottom="1" header="0.5" footer="0.5"/>
  <pageSetup paperSize="9" scale="80" orientation="portrait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26"/>
  <sheetViews>
    <sheetView workbookViewId="0">
      <selection activeCell="M21" sqref="M21"/>
    </sheetView>
  </sheetViews>
  <sheetFormatPr defaultColWidth="8.85546875" defaultRowHeight="12.75" x14ac:dyDescent="0.2"/>
  <cols>
    <col min="1" max="1" width="5.85546875" style="1" customWidth="1"/>
    <col min="2" max="2" width="48.7109375" style="1" bestFit="1" customWidth="1"/>
    <col min="3" max="16384" width="8.85546875" style="1"/>
  </cols>
  <sheetData>
    <row r="1" spans="1:8" ht="16.7" customHeight="1" x14ac:dyDescent="0.2">
      <c r="A1" s="67"/>
      <c r="B1" s="673" t="s">
        <v>277</v>
      </c>
      <c r="C1" s="673"/>
      <c r="D1" s="673"/>
      <c r="E1" s="673"/>
      <c r="F1" s="673"/>
      <c r="G1" s="673"/>
      <c r="H1" s="673"/>
    </row>
    <row r="2" spans="1:8" ht="13.5" thickBot="1" x14ac:dyDescent="0.25"/>
    <row r="3" spans="1:8" x14ac:dyDescent="0.2">
      <c r="A3" s="666" t="s">
        <v>3</v>
      </c>
      <c r="B3" s="659" t="s">
        <v>4</v>
      </c>
      <c r="C3" s="666" t="s">
        <v>178</v>
      </c>
      <c r="D3" s="659" t="s">
        <v>0</v>
      </c>
      <c r="E3" s="663" t="s">
        <v>6</v>
      </c>
      <c r="F3" s="684" t="s">
        <v>7</v>
      </c>
      <c r="G3" s="653" t="s">
        <v>8</v>
      </c>
      <c r="H3" s="655" t="s">
        <v>9</v>
      </c>
    </row>
    <row r="4" spans="1:8" x14ac:dyDescent="0.2">
      <c r="A4" s="683"/>
      <c r="B4" s="680"/>
      <c r="C4" s="683"/>
      <c r="D4" s="680"/>
      <c r="E4" s="682"/>
      <c r="F4" s="685"/>
      <c r="G4" s="654"/>
      <c r="H4" s="674"/>
    </row>
    <row r="5" spans="1:8" ht="17.25" customHeight="1" x14ac:dyDescent="0.2">
      <c r="A5" s="17">
        <v>1</v>
      </c>
      <c r="B5" s="284" t="s">
        <v>10</v>
      </c>
      <c r="C5" s="235"/>
      <c r="D5" s="235"/>
      <c r="E5" s="235"/>
      <c r="F5" s="348"/>
      <c r="G5" s="160"/>
      <c r="H5" s="112"/>
    </row>
    <row r="6" spans="1:8" ht="17.25" customHeight="1" x14ac:dyDescent="0.2">
      <c r="A6" s="17"/>
      <c r="B6" s="286" t="s">
        <v>11</v>
      </c>
      <c r="C6" s="235" t="s">
        <v>12</v>
      </c>
      <c r="D6" s="235">
        <v>6</v>
      </c>
      <c r="E6" s="235">
        <v>5.79</v>
      </c>
      <c r="F6" s="348"/>
      <c r="G6" s="160"/>
      <c r="H6" s="112">
        <f>ROUND(SUM(D6*E6),2)</f>
        <v>34.74</v>
      </c>
    </row>
    <row r="7" spans="1:8" ht="17.25" customHeight="1" x14ac:dyDescent="0.2">
      <c r="A7" s="17"/>
      <c r="B7" s="287" t="s">
        <v>13</v>
      </c>
      <c r="C7" s="235"/>
      <c r="D7" s="284"/>
      <c r="E7" s="284"/>
      <c r="F7" s="349"/>
      <c r="G7" s="288"/>
      <c r="H7" s="350">
        <f>SUM(H6:H6)</f>
        <v>34.74</v>
      </c>
    </row>
    <row r="8" spans="1:8" ht="17.25" customHeight="1" x14ac:dyDescent="0.2">
      <c r="A8" s="17">
        <v>2</v>
      </c>
      <c r="B8" s="284" t="s">
        <v>7</v>
      </c>
      <c r="C8" s="235"/>
      <c r="D8" s="235"/>
      <c r="E8" s="160"/>
      <c r="F8" s="238"/>
      <c r="G8" s="160"/>
      <c r="H8" s="112"/>
    </row>
    <row r="9" spans="1:8" ht="17.25" customHeight="1" x14ac:dyDescent="0.2">
      <c r="A9" s="17"/>
      <c r="B9" s="351" t="s">
        <v>278</v>
      </c>
      <c r="C9" s="235" t="s">
        <v>14</v>
      </c>
      <c r="D9" s="235">
        <v>2</v>
      </c>
      <c r="E9" s="160"/>
      <c r="F9" s="352">
        <v>1.95</v>
      </c>
      <c r="G9" s="160"/>
      <c r="H9" s="112">
        <f>ROUND(SUM(D9*F9),2)</f>
        <v>3.9</v>
      </c>
    </row>
    <row r="10" spans="1:8" ht="17.25" customHeight="1" x14ac:dyDescent="0.2">
      <c r="A10" s="17"/>
      <c r="B10" s="351" t="s">
        <v>279</v>
      </c>
      <c r="C10" s="235" t="s">
        <v>185</v>
      </c>
      <c r="D10" s="235">
        <v>1</v>
      </c>
      <c r="E10" s="160"/>
      <c r="F10" s="352">
        <v>0.1087</v>
      </c>
      <c r="G10" s="160"/>
      <c r="H10" s="112">
        <f>ROUND(SUM(D10*F10),2)</f>
        <v>0.11</v>
      </c>
    </row>
    <row r="11" spans="1:8" ht="17.25" customHeight="1" x14ac:dyDescent="0.2">
      <c r="A11" s="17"/>
      <c r="B11" s="351" t="s">
        <v>240</v>
      </c>
      <c r="C11" s="235" t="s">
        <v>14</v>
      </c>
      <c r="D11" s="235">
        <v>4</v>
      </c>
      <c r="E11" s="160"/>
      <c r="F11" s="352">
        <v>0.65</v>
      </c>
      <c r="G11" s="160"/>
      <c r="H11" s="112">
        <f>ROUND(SUM(D11*F11),2)</f>
        <v>2.6</v>
      </c>
    </row>
    <row r="12" spans="1:8" ht="17.25" customHeight="1" x14ac:dyDescent="0.2">
      <c r="A12" s="17"/>
      <c r="B12" s="351" t="s">
        <v>280</v>
      </c>
      <c r="C12" s="235" t="s">
        <v>14</v>
      </c>
      <c r="D12" s="235">
        <v>2</v>
      </c>
      <c r="E12" s="160"/>
      <c r="F12" s="352">
        <v>2.65</v>
      </c>
      <c r="G12" s="160"/>
      <c r="H12" s="112">
        <f>F12*D12</f>
        <v>5.3</v>
      </c>
    </row>
    <row r="13" spans="1:8" ht="17.25" customHeight="1" x14ac:dyDescent="0.2">
      <c r="A13" s="17"/>
      <c r="B13" s="286" t="s">
        <v>270</v>
      </c>
      <c r="C13" s="235" t="s">
        <v>14</v>
      </c>
      <c r="D13" s="235">
        <v>1</v>
      </c>
      <c r="E13" s="160"/>
      <c r="F13" s="238">
        <v>13</v>
      </c>
      <c r="G13" s="160"/>
      <c r="H13" s="112">
        <f>F13*D13</f>
        <v>13</v>
      </c>
    </row>
    <row r="14" spans="1:8" ht="17.25" customHeight="1" x14ac:dyDescent="0.2">
      <c r="A14" s="22"/>
      <c r="B14" s="287" t="s">
        <v>15</v>
      </c>
      <c r="C14" s="291"/>
      <c r="D14" s="291"/>
      <c r="E14" s="292"/>
      <c r="F14" s="353"/>
      <c r="G14" s="292"/>
      <c r="H14" s="350">
        <f>SUM(H9:H13)</f>
        <v>24.91</v>
      </c>
    </row>
    <row r="15" spans="1:8" ht="17.25" customHeight="1" x14ac:dyDescent="0.2">
      <c r="A15" s="17">
        <v>3</v>
      </c>
      <c r="B15" s="294" t="s">
        <v>16</v>
      </c>
      <c r="C15" s="234"/>
      <c r="D15" s="234"/>
      <c r="E15" s="296"/>
      <c r="F15" s="354"/>
      <c r="G15" s="255"/>
      <c r="H15" s="355"/>
    </row>
    <row r="16" spans="1:8" ht="17.25" customHeight="1" x14ac:dyDescent="0.2">
      <c r="A16" s="22"/>
      <c r="B16" s="234" t="s">
        <v>17</v>
      </c>
      <c r="C16" s="235" t="s">
        <v>2</v>
      </c>
      <c r="D16" s="298">
        <v>48</v>
      </c>
      <c r="E16" s="296"/>
      <c r="F16" s="348"/>
      <c r="G16" s="239">
        <f>km!C14</f>
        <v>0.3</v>
      </c>
      <c r="H16" s="112">
        <f>ROUND(SUM(D16*G16),2)</f>
        <v>14.4</v>
      </c>
    </row>
    <row r="17" spans="1:8" ht="17.25" customHeight="1" x14ac:dyDescent="0.2">
      <c r="A17" s="22"/>
      <c r="B17" s="287" t="s">
        <v>18</v>
      </c>
      <c r="C17" s="234"/>
      <c r="D17" s="234"/>
      <c r="E17" s="296"/>
      <c r="F17" s="354"/>
      <c r="G17" s="255"/>
      <c r="H17" s="350">
        <f>SUM(H16:H16)</f>
        <v>14.4</v>
      </c>
    </row>
    <row r="18" spans="1:8" ht="17.25" customHeight="1" x14ac:dyDescent="0.2">
      <c r="A18" s="22"/>
      <c r="B18" s="249" t="s">
        <v>166</v>
      </c>
      <c r="C18" s="234"/>
      <c r="D18" s="234"/>
      <c r="E18" s="235"/>
      <c r="F18" s="256"/>
      <c r="G18" s="255"/>
      <c r="H18" s="350">
        <f>H7+H14+H17</f>
        <v>74.050000000000011</v>
      </c>
    </row>
    <row r="19" spans="1:8" ht="17.25" customHeight="1" x14ac:dyDescent="0.2">
      <c r="A19" s="22"/>
      <c r="B19" s="249" t="s">
        <v>19</v>
      </c>
      <c r="C19" s="234"/>
      <c r="D19" s="234"/>
      <c r="E19" s="235"/>
      <c r="F19" s="356">
        <v>0.03</v>
      </c>
      <c r="G19" s="255"/>
      <c r="H19" s="350">
        <f>ROUND(H14*F19,2)</f>
        <v>0.75</v>
      </c>
    </row>
    <row r="20" spans="1:8" ht="17.25" customHeight="1" x14ac:dyDescent="0.2">
      <c r="A20" s="22"/>
      <c r="B20" s="249" t="s">
        <v>20</v>
      </c>
      <c r="C20" s="234"/>
      <c r="D20" s="234"/>
      <c r="E20" s="258">
        <v>0.03</v>
      </c>
      <c r="F20" s="256"/>
      <c r="G20" s="239"/>
      <c r="H20" s="350">
        <f>ROUND(H$7*E20,2)</f>
        <v>1.04</v>
      </c>
    </row>
    <row r="21" spans="1:8" ht="17.25" customHeight="1" x14ac:dyDescent="0.2">
      <c r="A21" s="22"/>
      <c r="B21" s="249" t="s">
        <v>21</v>
      </c>
      <c r="C21" s="234"/>
      <c r="D21" s="234"/>
      <c r="E21" s="258">
        <v>0.17</v>
      </c>
      <c r="F21" s="256"/>
      <c r="G21" s="255"/>
      <c r="H21" s="350">
        <f>ROUND(H$7*E21,2)</f>
        <v>5.91</v>
      </c>
    </row>
    <row r="22" spans="1:8" ht="17.25" customHeight="1" x14ac:dyDescent="0.25">
      <c r="A22" s="22"/>
      <c r="B22" s="254" t="s">
        <v>281</v>
      </c>
      <c r="C22" s="234"/>
      <c r="D22" s="234"/>
      <c r="E22" s="235"/>
      <c r="F22" s="256"/>
      <c r="G22" s="255"/>
      <c r="H22" s="350">
        <f>ROUND((H7+H21)*1.77%,2)</f>
        <v>0.72</v>
      </c>
    </row>
    <row r="23" spans="1:8" ht="17.25" customHeight="1" x14ac:dyDescent="0.25">
      <c r="A23" s="22"/>
      <c r="B23" s="254" t="s">
        <v>22</v>
      </c>
      <c r="C23" s="234"/>
      <c r="D23" s="234"/>
      <c r="E23" s="258">
        <v>0.4</v>
      </c>
      <c r="F23" s="256"/>
      <c r="G23" s="255"/>
      <c r="H23" s="350">
        <f>ROUND(H$7*E23,2)</f>
        <v>13.9</v>
      </c>
    </row>
    <row r="24" spans="1:8" ht="17.25" customHeight="1" x14ac:dyDescent="0.25">
      <c r="A24" s="22"/>
      <c r="B24" s="254" t="s">
        <v>242</v>
      </c>
      <c r="C24" s="235"/>
      <c r="D24" s="235"/>
      <c r="E24" s="258"/>
      <c r="F24" s="256"/>
      <c r="G24" s="239"/>
      <c r="H24" s="350">
        <f>G24*D24</f>
        <v>0</v>
      </c>
    </row>
    <row r="25" spans="1:8" ht="17.25" customHeight="1" x14ac:dyDescent="0.2">
      <c r="A25" s="22"/>
      <c r="B25" s="357" t="s">
        <v>23</v>
      </c>
      <c r="C25" s="358"/>
      <c r="D25" s="234"/>
      <c r="E25" s="235"/>
      <c r="F25" s="256"/>
      <c r="G25" s="255"/>
      <c r="H25" s="350">
        <f>SUM(H18:H24)</f>
        <v>96.370000000000019</v>
      </c>
    </row>
    <row r="26" spans="1:8" x14ac:dyDescent="0.2">
      <c r="C26" s="1" t="s">
        <v>164</v>
      </c>
    </row>
  </sheetData>
  <mergeCells count="9">
    <mergeCell ref="B1:H1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" footer="0.5"/>
  <pageSetup paperSize="9" scale="80" orientation="portrait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31"/>
  <sheetViews>
    <sheetView workbookViewId="0">
      <selection activeCell="B19" sqref="B19"/>
    </sheetView>
  </sheetViews>
  <sheetFormatPr defaultColWidth="8.85546875" defaultRowHeight="12.75" x14ac:dyDescent="0.2"/>
  <cols>
    <col min="1" max="1" width="7.7109375" style="1" customWidth="1"/>
    <col min="2" max="2" width="48" style="1" customWidth="1"/>
    <col min="3" max="3" width="8.140625" style="1" customWidth="1"/>
    <col min="4" max="16384" width="8.85546875" style="1"/>
  </cols>
  <sheetData>
    <row r="1" spans="1:8" x14ac:dyDescent="0.2">
      <c r="A1" s="67" t="s">
        <v>104</v>
      </c>
      <c r="B1" s="342" t="s">
        <v>282</v>
      </c>
      <c r="C1" s="343"/>
      <c r="D1" s="343"/>
      <c r="E1" s="343"/>
      <c r="F1" s="343"/>
    </row>
    <row r="2" spans="1:8" x14ac:dyDescent="0.2">
      <c r="A2" s="67"/>
      <c r="B2" s="342"/>
      <c r="C2" s="343"/>
      <c r="D2" s="343"/>
      <c r="E2" s="343"/>
      <c r="F2" s="343"/>
    </row>
    <row r="3" spans="1:8" ht="13.5" thickBot="1" x14ac:dyDescent="0.25"/>
    <row r="4" spans="1:8" x14ac:dyDescent="0.2">
      <c r="A4" s="657" t="s">
        <v>3</v>
      </c>
      <c r="B4" s="659" t="s">
        <v>4</v>
      </c>
      <c r="C4" s="661" t="s">
        <v>214</v>
      </c>
      <c r="D4" s="659" t="s">
        <v>0</v>
      </c>
      <c r="E4" s="663" t="s">
        <v>6</v>
      </c>
      <c r="F4" s="653" t="s">
        <v>7</v>
      </c>
      <c r="G4" s="653" t="s">
        <v>8</v>
      </c>
      <c r="H4" s="655" t="s">
        <v>9</v>
      </c>
    </row>
    <row r="5" spans="1:8" ht="13.5" thickBot="1" x14ac:dyDescent="0.25">
      <c r="A5" s="658"/>
      <c r="B5" s="660"/>
      <c r="C5" s="662"/>
      <c r="D5" s="660"/>
      <c r="E5" s="664"/>
      <c r="F5" s="654"/>
      <c r="G5" s="654"/>
      <c r="H5" s="656"/>
    </row>
    <row r="6" spans="1:8" ht="17.25" customHeight="1" x14ac:dyDescent="0.2">
      <c r="A6" s="2">
        <v>1</v>
      </c>
      <c r="B6" s="68" t="s">
        <v>10</v>
      </c>
      <c r="C6" s="69"/>
      <c r="D6" s="69"/>
      <c r="E6" s="70"/>
      <c r="F6" s="71"/>
      <c r="G6" s="72"/>
      <c r="H6" s="73"/>
    </row>
    <row r="7" spans="1:8" ht="17.25" customHeight="1" x14ac:dyDescent="0.2">
      <c r="A7" s="3"/>
      <c r="B7" s="74" t="s">
        <v>11</v>
      </c>
      <c r="C7" s="75" t="s">
        <v>12</v>
      </c>
      <c r="D7" s="75">
        <v>14</v>
      </c>
      <c r="E7" s="76">
        <v>5.79</v>
      </c>
      <c r="F7" s="77"/>
      <c r="G7" s="78"/>
      <c r="H7" s="79">
        <f>ROUND(SUM(D7*E7),2)</f>
        <v>81.06</v>
      </c>
    </row>
    <row r="8" spans="1:8" ht="17.25" customHeight="1" thickBot="1" x14ac:dyDescent="0.25">
      <c r="A8" s="5"/>
      <c r="B8" s="96" t="s">
        <v>13</v>
      </c>
      <c r="C8" s="148"/>
      <c r="D8" s="149"/>
      <c r="E8" s="150"/>
      <c r="F8" s="151"/>
      <c r="G8" s="85"/>
      <c r="H8" s="152">
        <f>SUM(H7:H7)</f>
        <v>81.06</v>
      </c>
    </row>
    <row r="9" spans="1:8" ht="17.25" customHeight="1" x14ac:dyDescent="0.2">
      <c r="A9" s="6">
        <v>2</v>
      </c>
      <c r="B9" s="153" t="s">
        <v>7</v>
      </c>
      <c r="C9" s="154"/>
      <c r="D9" s="155"/>
      <c r="E9" s="87"/>
      <c r="F9" s="156"/>
      <c r="G9" s="87"/>
      <c r="H9" s="157"/>
    </row>
    <row r="10" spans="1:8" ht="14.25" customHeight="1" x14ac:dyDescent="0.2">
      <c r="A10" s="4"/>
      <c r="B10" s="194" t="s">
        <v>444</v>
      </c>
      <c r="C10" s="90" t="s">
        <v>14</v>
      </c>
      <c r="D10" s="91">
        <v>1</v>
      </c>
      <c r="E10" s="289"/>
      <c r="F10" s="200">
        <v>57.85</v>
      </c>
      <c r="G10" s="160"/>
      <c r="H10" s="93">
        <f>F10*D10</f>
        <v>57.85</v>
      </c>
    </row>
    <row r="11" spans="1:8" ht="14.25" customHeight="1" x14ac:dyDescent="0.2">
      <c r="A11" s="4"/>
      <c r="B11" s="344" t="s">
        <v>267</v>
      </c>
      <c r="C11" s="90" t="s">
        <v>14</v>
      </c>
      <c r="D11" s="91">
        <v>2</v>
      </c>
      <c r="E11" s="289"/>
      <c r="F11" s="200">
        <v>2.6</v>
      </c>
      <c r="G11" s="160"/>
      <c r="H11" s="162">
        <f t="shared" ref="H11:H18" si="0">F11*D11</f>
        <v>5.2</v>
      </c>
    </row>
    <row r="12" spans="1:8" ht="14.25" customHeight="1" x14ac:dyDescent="0.2">
      <c r="A12" s="4"/>
      <c r="B12" s="194" t="s">
        <v>446</v>
      </c>
      <c r="C12" s="90" t="s">
        <v>14</v>
      </c>
      <c r="D12" s="91">
        <v>4</v>
      </c>
      <c r="E12" s="289"/>
      <c r="F12" s="200">
        <v>0.24</v>
      </c>
      <c r="G12" s="160"/>
      <c r="H12" s="162">
        <f t="shared" si="0"/>
        <v>0.96</v>
      </c>
    </row>
    <row r="13" spans="1:8" ht="14.25" customHeight="1" x14ac:dyDescent="0.2">
      <c r="A13" s="4"/>
      <c r="B13" s="345" t="s">
        <v>268</v>
      </c>
      <c r="C13" s="110" t="s">
        <v>14</v>
      </c>
      <c r="D13" s="81">
        <v>10</v>
      </c>
      <c r="E13" s="212"/>
      <c r="F13" s="346">
        <v>4.6600000000000003E-2</v>
      </c>
      <c r="G13" s="212"/>
      <c r="H13" s="79">
        <f t="shared" si="0"/>
        <v>0.46600000000000003</v>
      </c>
    </row>
    <row r="14" spans="1:8" ht="14.25" customHeight="1" x14ac:dyDescent="0.2">
      <c r="A14" s="4"/>
      <c r="B14" s="345" t="s">
        <v>269</v>
      </c>
      <c r="C14" s="110" t="s">
        <v>14</v>
      </c>
      <c r="D14" s="81">
        <v>10</v>
      </c>
      <c r="E14" s="212"/>
      <c r="F14" s="346">
        <v>6.9800000000000001E-2</v>
      </c>
      <c r="G14" s="212"/>
      <c r="H14" s="79">
        <f t="shared" si="0"/>
        <v>0.69799999999999995</v>
      </c>
    </row>
    <row r="15" spans="1:8" ht="14.25" customHeight="1" x14ac:dyDescent="0.2">
      <c r="A15" s="4"/>
      <c r="B15" s="344" t="s">
        <v>283</v>
      </c>
      <c r="C15" s="90" t="s">
        <v>185</v>
      </c>
      <c r="D15" s="91">
        <v>1</v>
      </c>
      <c r="E15" s="289"/>
      <c r="F15" s="200">
        <v>0.44</v>
      </c>
      <c r="G15" s="160"/>
      <c r="H15" s="162">
        <f t="shared" si="0"/>
        <v>0.44</v>
      </c>
    </row>
    <row r="16" spans="1:8" ht="14.25" customHeight="1" x14ac:dyDescent="0.2">
      <c r="A16" s="4"/>
      <c r="B16" s="345" t="s">
        <v>278</v>
      </c>
      <c r="C16" s="110" t="s">
        <v>14</v>
      </c>
      <c r="D16" s="81">
        <v>2</v>
      </c>
      <c r="E16" s="212"/>
      <c r="F16" s="346">
        <v>1.95</v>
      </c>
      <c r="G16" s="212"/>
      <c r="H16" s="79">
        <f>ROUND(SUM(D16*F16),2)</f>
        <v>3.9</v>
      </c>
    </row>
    <row r="17" spans="1:8" ht="14.25" customHeight="1" x14ac:dyDescent="0.2">
      <c r="A17" s="4"/>
      <c r="B17" s="345" t="s">
        <v>284</v>
      </c>
      <c r="C17" s="110" t="s">
        <v>14</v>
      </c>
      <c r="D17" s="81">
        <v>5</v>
      </c>
      <c r="E17" s="212"/>
      <c r="F17" s="346">
        <v>1.8560000000000001</v>
      </c>
      <c r="G17" s="212"/>
      <c r="H17" s="79">
        <f t="shared" si="0"/>
        <v>9.2800000000000011</v>
      </c>
    </row>
    <row r="18" spans="1:8" ht="14.25" customHeight="1" x14ac:dyDescent="0.2">
      <c r="A18" s="4"/>
      <c r="B18" s="345" t="s">
        <v>280</v>
      </c>
      <c r="C18" s="110" t="s">
        <v>14</v>
      </c>
      <c r="D18" s="347">
        <v>1</v>
      </c>
      <c r="E18" s="212"/>
      <c r="F18" s="346">
        <v>2.52</v>
      </c>
      <c r="G18" s="212"/>
      <c r="H18" s="79">
        <f t="shared" si="0"/>
        <v>2.52</v>
      </c>
    </row>
    <row r="19" spans="1:8" ht="17.25" customHeight="1" thickBot="1" x14ac:dyDescent="0.25">
      <c r="A19" s="27"/>
      <c r="B19" s="163" t="s">
        <v>15</v>
      </c>
      <c r="C19" s="164"/>
      <c r="D19" s="165"/>
      <c r="E19" s="99"/>
      <c r="F19" s="166"/>
      <c r="G19" s="99"/>
      <c r="H19" s="167">
        <f>SUM(H10:H18)</f>
        <v>81.313999999999993</v>
      </c>
    </row>
    <row r="20" spans="1:8" ht="17.25" customHeight="1" x14ac:dyDescent="0.2">
      <c r="A20" s="2">
        <v>3</v>
      </c>
      <c r="B20" s="168" t="s">
        <v>16</v>
      </c>
      <c r="C20" s="122"/>
      <c r="D20" s="169"/>
      <c r="E20" s="170"/>
      <c r="F20" s="171"/>
      <c r="G20" s="107"/>
      <c r="H20" s="172"/>
    </row>
    <row r="21" spans="1:8" ht="17.25" customHeight="1" x14ac:dyDescent="0.2">
      <c r="A21" s="8"/>
      <c r="B21" s="109" t="s">
        <v>17</v>
      </c>
      <c r="C21" s="110" t="s">
        <v>2</v>
      </c>
      <c r="D21" s="111">
        <v>48</v>
      </c>
      <c r="E21" s="105"/>
      <c r="F21" s="78"/>
      <c r="G21" s="112">
        <f>km!C14</f>
        <v>0.3</v>
      </c>
      <c r="H21" s="113">
        <f>ROUND(SUM(D21*G21),2)</f>
        <v>14.4</v>
      </c>
    </row>
    <row r="22" spans="1:8" ht="17.25" customHeight="1" thickBot="1" x14ac:dyDescent="0.25">
      <c r="A22" s="7"/>
      <c r="B22" s="96" t="s">
        <v>18</v>
      </c>
      <c r="C22" s="114"/>
      <c r="D22" s="115"/>
      <c r="E22" s="116"/>
      <c r="F22" s="117"/>
      <c r="G22" s="118"/>
      <c r="H22" s="119">
        <f>SUM(H21:H21)</f>
        <v>14.4</v>
      </c>
    </row>
    <row r="23" spans="1:8" ht="17.25" customHeight="1" x14ac:dyDescent="0.2">
      <c r="A23" s="9"/>
      <c r="B23" s="120" t="s">
        <v>285</v>
      </c>
      <c r="C23" s="121"/>
      <c r="D23" s="122"/>
      <c r="E23" s="75"/>
      <c r="F23" s="123"/>
      <c r="G23" s="124"/>
      <c r="H23" s="125">
        <f>H8+H19+H22</f>
        <v>176.774</v>
      </c>
    </row>
    <row r="24" spans="1:8" ht="17.25" customHeight="1" x14ac:dyDescent="0.2">
      <c r="A24" s="10"/>
      <c r="B24" s="126" t="s">
        <v>19</v>
      </c>
      <c r="C24" s="109"/>
      <c r="D24" s="127"/>
      <c r="E24" s="75"/>
      <c r="F24" s="128">
        <v>0.03</v>
      </c>
      <c r="G24" s="123"/>
      <c r="H24" s="129">
        <f>ROUND(H19*F24,2)</f>
        <v>2.44</v>
      </c>
    </row>
    <row r="25" spans="1:8" ht="17.25" customHeight="1" x14ac:dyDescent="0.2">
      <c r="A25" s="10"/>
      <c r="B25" s="126" t="s">
        <v>20</v>
      </c>
      <c r="C25" s="109"/>
      <c r="D25" s="127"/>
      <c r="E25" s="128">
        <v>0.03</v>
      </c>
      <c r="F25" s="123"/>
      <c r="G25" s="130"/>
      <c r="H25" s="129">
        <f>ROUND(H$8*E25,2)</f>
        <v>2.4300000000000002</v>
      </c>
    </row>
    <row r="26" spans="1:8" ht="17.25" customHeight="1" x14ac:dyDescent="0.2">
      <c r="A26" s="10"/>
      <c r="B26" s="126" t="s">
        <v>21</v>
      </c>
      <c r="C26" s="109"/>
      <c r="D26" s="127"/>
      <c r="E26" s="131">
        <v>0.17</v>
      </c>
      <c r="F26" s="123"/>
      <c r="G26" s="123"/>
      <c r="H26" s="129">
        <f>ROUND(H$8*E26,2)</f>
        <v>13.78</v>
      </c>
    </row>
    <row r="27" spans="1:8" ht="17.25" customHeight="1" x14ac:dyDescent="0.25">
      <c r="A27" s="10"/>
      <c r="B27" s="132" t="s">
        <v>165</v>
      </c>
      <c r="C27" s="109"/>
      <c r="D27" s="133"/>
      <c r="E27" s="110"/>
      <c r="F27" s="134"/>
      <c r="G27" s="134"/>
      <c r="H27" s="135">
        <f>ROUND((H8+H26)*1.77%,2)</f>
        <v>1.68</v>
      </c>
    </row>
    <row r="28" spans="1:8" ht="17.25" customHeight="1" x14ac:dyDescent="0.25">
      <c r="A28" s="10"/>
      <c r="B28" s="136" t="s">
        <v>22</v>
      </c>
      <c r="C28" s="109"/>
      <c r="D28" s="133"/>
      <c r="E28" s="137">
        <v>0.4</v>
      </c>
      <c r="F28" s="134"/>
      <c r="G28" s="134"/>
      <c r="H28" s="129">
        <f>ROUND(H$8*E28,2)</f>
        <v>32.42</v>
      </c>
    </row>
    <row r="29" spans="1:8" ht="17.25" customHeight="1" thickBot="1" x14ac:dyDescent="0.3">
      <c r="A29" s="27"/>
      <c r="B29" s="183" t="s">
        <v>242</v>
      </c>
      <c r="C29" s="184"/>
      <c r="D29" s="185"/>
      <c r="E29" s="186"/>
      <c r="F29" s="187"/>
      <c r="G29" s="188"/>
      <c r="H29" s="189">
        <f>G29*D29</f>
        <v>0</v>
      </c>
    </row>
    <row r="30" spans="1:8" ht="17.25" customHeight="1" thickBot="1" x14ac:dyDescent="0.25">
      <c r="A30" s="33"/>
      <c r="B30" s="176" t="s">
        <v>23</v>
      </c>
      <c r="C30" s="177"/>
      <c r="D30" s="178"/>
      <c r="E30" s="179"/>
      <c r="F30" s="180"/>
      <c r="G30" s="180"/>
      <c r="H30" s="181">
        <f>SUM(H23:H29)</f>
        <v>229.524</v>
      </c>
    </row>
    <row r="31" spans="1:8" x14ac:dyDescent="0.2">
      <c r="C31" s="1" t="s">
        <v>164</v>
      </c>
    </row>
  </sheetData>
  <mergeCells count="8">
    <mergeCell ref="G4:G5"/>
    <mergeCell ref="H4:H5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pageSetup paperSize="9" scale="8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34"/>
  <sheetViews>
    <sheetView workbookViewId="0">
      <selection activeCell="C32" sqref="C32"/>
    </sheetView>
  </sheetViews>
  <sheetFormatPr defaultColWidth="8.85546875" defaultRowHeight="12.75" x14ac:dyDescent="0.2"/>
  <cols>
    <col min="1" max="1" width="8.85546875" style="1"/>
    <col min="2" max="2" width="36.42578125" style="1" customWidth="1"/>
    <col min="3" max="16384" width="8.85546875" style="1"/>
  </cols>
  <sheetData>
    <row r="6" spans="1:8" x14ac:dyDescent="0.2">
      <c r="A6" s="1" t="s">
        <v>171</v>
      </c>
    </row>
    <row r="7" spans="1:8" ht="13.5" thickBot="1" x14ac:dyDescent="0.25"/>
    <row r="8" spans="1:8" x14ac:dyDescent="0.2">
      <c r="A8" s="657" t="s">
        <v>3</v>
      </c>
      <c r="B8" s="659" t="s">
        <v>4</v>
      </c>
      <c r="C8" s="661" t="s">
        <v>5</v>
      </c>
      <c r="D8" s="659" t="s">
        <v>0</v>
      </c>
      <c r="E8" s="663" t="s">
        <v>6</v>
      </c>
      <c r="F8" s="653" t="s">
        <v>7</v>
      </c>
      <c r="G8" s="653" t="s">
        <v>8</v>
      </c>
      <c r="H8" s="655" t="s">
        <v>9</v>
      </c>
    </row>
    <row r="9" spans="1:8" ht="13.5" thickBot="1" x14ac:dyDescent="0.25">
      <c r="A9" s="658"/>
      <c r="B9" s="660"/>
      <c r="C9" s="662"/>
      <c r="D9" s="660"/>
      <c r="E9" s="664"/>
      <c r="F9" s="654"/>
      <c r="G9" s="654"/>
      <c r="H9" s="656"/>
    </row>
    <row r="10" spans="1:8" ht="17.25" customHeight="1" x14ac:dyDescent="0.2">
      <c r="A10" s="2">
        <v>1</v>
      </c>
      <c r="B10" s="68" t="s">
        <v>10</v>
      </c>
      <c r="C10" s="69"/>
      <c r="D10" s="69"/>
      <c r="E10" s="70"/>
      <c r="F10" s="71"/>
      <c r="G10" s="72"/>
      <c r="H10" s="73"/>
    </row>
    <row r="11" spans="1:8" s="602" customFormat="1" ht="17.25" customHeight="1" x14ac:dyDescent="0.2">
      <c r="A11" s="595"/>
      <c r="B11" s="596" t="s">
        <v>11</v>
      </c>
      <c r="C11" s="597" t="s">
        <v>12</v>
      </c>
      <c r="D11" s="597">
        <v>1.5</v>
      </c>
      <c r="E11" s="598">
        <v>5.79</v>
      </c>
      <c r="F11" s="599"/>
      <c r="G11" s="600"/>
      <c r="H11" s="601">
        <f>ROUND(SUM(D11*E11),2)</f>
        <v>8.69</v>
      </c>
    </row>
    <row r="12" spans="1:8" ht="17.25" customHeight="1" thickBot="1" x14ac:dyDescent="0.25">
      <c r="A12" s="5"/>
      <c r="B12" s="96" t="s">
        <v>13</v>
      </c>
      <c r="C12" s="148"/>
      <c r="D12" s="149"/>
      <c r="E12" s="150"/>
      <c r="F12" s="151"/>
      <c r="G12" s="85"/>
      <c r="H12" s="152">
        <f>SUM(H11:H11)</f>
        <v>8.69</v>
      </c>
    </row>
    <row r="13" spans="1:8" ht="17.25" customHeight="1" x14ac:dyDescent="0.2">
      <c r="A13" s="6">
        <v>2</v>
      </c>
      <c r="B13" s="68" t="s">
        <v>7</v>
      </c>
      <c r="C13" s="154"/>
      <c r="D13" s="154"/>
      <c r="E13" s="87"/>
      <c r="F13" s="453"/>
      <c r="G13" s="212"/>
      <c r="H13" s="73"/>
    </row>
    <row r="14" spans="1:8" ht="25.5" customHeight="1" x14ac:dyDescent="0.2">
      <c r="A14" s="4"/>
      <c r="B14" s="464" t="s">
        <v>25</v>
      </c>
      <c r="C14" s="90" t="s">
        <v>14</v>
      </c>
      <c r="D14" s="422">
        <v>1</v>
      </c>
      <c r="E14" s="92"/>
      <c r="F14" s="419">
        <v>2.67</v>
      </c>
      <c r="G14" s="92"/>
      <c r="H14" s="387">
        <f>F14*D14</f>
        <v>2.67</v>
      </c>
    </row>
    <row r="15" spans="1:8" ht="17.25" customHeight="1" thickBot="1" x14ac:dyDescent="0.25">
      <c r="A15" s="7"/>
      <c r="B15" s="96" t="s">
        <v>15</v>
      </c>
      <c r="C15" s="97"/>
      <c r="D15" s="97"/>
      <c r="E15" s="455"/>
      <c r="F15" s="456"/>
      <c r="G15" s="99"/>
      <c r="H15" s="152">
        <f>SUM(H14:H14)</f>
        <v>2.67</v>
      </c>
    </row>
    <row r="16" spans="1:8" ht="17.25" customHeight="1" x14ac:dyDescent="0.2">
      <c r="A16" s="2">
        <v>3</v>
      </c>
      <c r="B16" s="168" t="s">
        <v>16</v>
      </c>
      <c r="C16" s="122"/>
      <c r="D16" s="169"/>
      <c r="E16" s="170"/>
      <c r="F16" s="171"/>
      <c r="G16" s="107"/>
      <c r="H16" s="172"/>
    </row>
    <row r="17" spans="1:8" ht="17.25" customHeight="1" x14ac:dyDescent="0.2">
      <c r="A17" s="8"/>
      <c r="B17" s="109" t="s">
        <v>17</v>
      </c>
      <c r="C17" s="110" t="s">
        <v>2</v>
      </c>
      <c r="D17" s="111">
        <v>48</v>
      </c>
      <c r="E17" s="105"/>
      <c r="F17" s="78"/>
      <c r="G17" s="112">
        <f>km!C15</f>
        <v>0.32</v>
      </c>
      <c r="H17" s="113">
        <f>ROUND(SUM(D17*G17),2)</f>
        <v>15.36</v>
      </c>
    </row>
    <row r="18" spans="1:8" ht="17.25" customHeight="1" thickBot="1" x14ac:dyDescent="0.25">
      <c r="A18" s="7"/>
      <c r="B18" s="96" t="s">
        <v>18</v>
      </c>
      <c r="C18" s="114"/>
      <c r="D18" s="115"/>
      <c r="E18" s="116"/>
      <c r="F18" s="117"/>
      <c r="G18" s="118"/>
      <c r="H18" s="119">
        <f>SUM(H17:H17)</f>
        <v>15.36</v>
      </c>
    </row>
    <row r="19" spans="1:8" ht="17.25" customHeight="1" x14ac:dyDescent="0.2">
      <c r="A19" s="9"/>
      <c r="B19" s="120" t="s">
        <v>167</v>
      </c>
      <c r="C19" s="121"/>
      <c r="D19" s="122"/>
      <c r="E19" s="75"/>
      <c r="F19" s="123"/>
      <c r="G19" s="124"/>
      <c r="H19" s="125">
        <f>H12+H15+H18</f>
        <v>26.72</v>
      </c>
    </row>
    <row r="20" spans="1:8" ht="17.25" customHeight="1" x14ac:dyDescent="0.2">
      <c r="A20" s="10"/>
      <c r="B20" s="126" t="s">
        <v>19</v>
      </c>
      <c r="C20" s="109"/>
      <c r="D20" s="127"/>
      <c r="E20" s="75"/>
      <c r="F20" s="128">
        <v>0.03</v>
      </c>
      <c r="G20" s="123"/>
      <c r="H20" s="129">
        <f>ROUND(H15*F20,2)</f>
        <v>0.08</v>
      </c>
    </row>
    <row r="21" spans="1:8" ht="17.25" customHeight="1" x14ac:dyDescent="0.2">
      <c r="A21" s="10"/>
      <c r="B21" s="126" t="s">
        <v>20</v>
      </c>
      <c r="C21" s="109"/>
      <c r="D21" s="127"/>
      <c r="E21" s="128">
        <v>0.03</v>
      </c>
      <c r="F21" s="123"/>
      <c r="G21" s="130"/>
      <c r="H21" s="129">
        <f>ROUND(H$12*E21,2)</f>
        <v>0.26</v>
      </c>
    </row>
    <row r="22" spans="1:8" ht="17.25" customHeight="1" x14ac:dyDescent="0.2">
      <c r="A22" s="10"/>
      <c r="B22" s="126" t="s">
        <v>21</v>
      </c>
      <c r="C22" s="109"/>
      <c r="D22" s="127"/>
      <c r="E22" s="131">
        <v>0.17</v>
      </c>
      <c r="F22" s="123"/>
      <c r="G22" s="123"/>
      <c r="H22" s="129">
        <f>ROUND(H$12*E22,2)</f>
        <v>1.48</v>
      </c>
    </row>
    <row r="23" spans="1:8" ht="17.25" customHeight="1" x14ac:dyDescent="0.25">
      <c r="A23" s="10"/>
      <c r="B23" s="132" t="s">
        <v>165</v>
      </c>
      <c r="C23" s="109"/>
      <c r="D23" s="133"/>
      <c r="E23" s="110"/>
      <c r="F23" s="134"/>
      <c r="G23" s="134"/>
      <c r="H23" s="135">
        <f>ROUND((H12+H22)*1.77%,2)</f>
        <v>0.18</v>
      </c>
    </row>
    <row r="24" spans="1:8" ht="17.25" customHeight="1" x14ac:dyDescent="0.25">
      <c r="A24" s="10"/>
      <c r="B24" s="136" t="s">
        <v>22</v>
      </c>
      <c r="C24" s="109"/>
      <c r="D24" s="133"/>
      <c r="E24" s="137">
        <v>0.4</v>
      </c>
      <c r="F24" s="134"/>
      <c r="G24" s="134"/>
      <c r="H24" s="129">
        <f>ROUND(H$12*E24,2)</f>
        <v>3.48</v>
      </c>
    </row>
    <row r="25" spans="1:8" ht="27.75" thickBot="1" x14ac:dyDescent="0.25">
      <c r="A25" s="27"/>
      <c r="B25" s="138" t="s">
        <v>42</v>
      </c>
      <c r="C25" s="139" t="s">
        <v>172</v>
      </c>
      <c r="D25" s="140">
        <v>1</v>
      </c>
      <c r="E25" s="141"/>
      <c r="F25" s="142"/>
      <c r="G25" s="143">
        <v>10.11</v>
      </c>
      <c r="H25" s="144">
        <f>G25*D25</f>
        <v>10.11</v>
      </c>
    </row>
    <row r="26" spans="1:8" ht="17.25" customHeight="1" x14ac:dyDescent="0.2">
      <c r="A26" s="11"/>
      <c r="B26" s="145" t="s">
        <v>23</v>
      </c>
      <c r="C26" s="146"/>
      <c r="D26" s="122"/>
      <c r="E26" s="69"/>
      <c r="F26" s="147"/>
      <c r="G26" s="147"/>
      <c r="H26" s="125">
        <f>SUM(H19:H25)</f>
        <v>42.309999999999995</v>
      </c>
    </row>
    <row r="27" spans="1:8" ht="17.25" customHeight="1" x14ac:dyDescent="0.2">
      <c r="D27" s="1" t="s">
        <v>168</v>
      </c>
    </row>
    <row r="28" spans="1:8" ht="17.25" customHeight="1" x14ac:dyDescent="0.2"/>
    <row r="29" spans="1:8" ht="17.25" customHeight="1" x14ac:dyDescent="0.2"/>
    <row r="30" spans="1:8" ht="17.25" customHeight="1" x14ac:dyDescent="0.2"/>
    <row r="31" spans="1:8" ht="17.25" customHeight="1" x14ac:dyDescent="0.2"/>
    <row r="32" spans="1:8" ht="17.25" customHeight="1" x14ac:dyDescent="0.2"/>
    <row r="33" ht="17.25" customHeight="1" x14ac:dyDescent="0.2"/>
    <row r="34" ht="17.25" customHeight="1" x14ac:dyDescent="0.2"/>
  </sheetData>
  <mergeCells count="8">
    <mergeCell ref="G8:G9"/>
    <mergeCell ref="H8:H9"/>
    <mergeCell ref="A8:A9"/>
    <mergeCell ref="B8:B9"/>
    <mergeCell ref="C8:C9"/>
    <mergeCell ref="D8:D9"/>
    <mergeCell ref="E8:E9"/>
    <mergeCell ref="F8:F9"/>
  </mergeCells>
  <pageMargins left="0.7" right="0.7" top="0.75" bottom="0.75" header="0.3" footer="0.3"/>
  <pageSetup paperSize="9" scale="85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M21" sqref="M21"/>
    </sheetView>
  </sheetViews>
  <sheetFormatPr defaultColWidth="8.85546875" defaultRowHeight="12.75" x14ac:dyDescent="0.2"/>
  <cols>
    <col min="1" max="1" width="8.85546875" style="1"/>
    <col min="2" max="2" width="39.5703125" style="1" bestFit="1" customWidth="1"/>
    <col min="3" max="16384" width="8.85546875" style="1"/>
  </cols>
  <sheetData>
    <row r="1" spans="1:10" ht="17.25" customHeight="1" x14ac:dyDescent="0.2">
      <c r="A1" s="67"/>
      <c r="B1" s="673" t="s">
        <v>286</v>
      </c>
      <c r="C1" s="673"/>
      <c r="D1" s="673"/>
      <c r="E1" s="673"/>
      <c r="F1" s="673"/>
      <c r="G1" s="673"/>
      <c r="H1" s="673"/>
    </row>
    <row r="2" spans="1:10" ht="13.5" thickBot="1" x14ac:dyDescent="0.25"/>
    <row r="3" spans="1:10" x14ac:dyDescent="0.2">
      <c r="A3" s="657" t="s">
        <v>3</v>
      </c>
      <c r="B3" s="659" t="s">
        <v>4</v>
      </c>
      <c r="C3" s="661" t="s">
        <v>178</v>
      </c>
      <c r="D3" s="659" t="s">
        <v>0</v>
      </c>
      <c r="E3" s="663" t="s">
        <v>6</v>
      </c>
      <c r="F3" s="653" t="s">
        <v>7</v>
      </c>
      <c r="G3" s="653" t="s">
        <v>8</v>
      </c>
      <c r="H3" s="655" t="s">
        <v>9</v>
      </c>
    </row>
    <row r="4" spans="1:10" ht="13.5" thickBot="1" x14ac:dyDescent="0.25">
      <c r="A4" s="658"/>
      <c r="B4" s="660"/>
      <c r="C4" s="662"/>
      <c r="D4" s="660"/>
      <c r="E4" s="664"/>
      <c r="F4" s="654"/>
      <c r="G4" s="654"/>
      <c r="H4" s="656"/>
    </row>
    <row r="5" spans="1:10" ht="17.25" customHeight="1" x14ac:dyDescent="0.2">
      <c r="A5" s="2">
        <v>1</v>
      </c>
      <c r="B5" s="68" t="s">
        <v>10</v>
      </c>
      <c r="C5" s="69"/>
      <c r="D5" s="69"/>
      <c r="E5" s="70"/>
      <c r="F5" s="71"/>
      <c r="G5" s="72"/>
      <c r="H5" s="73"/>
    </row>
    <row r="6" spans="1:10" ht="17.25" customHeight="1" x14ac:dyDescent="0.2">
      <c r="A6" s="3"/>
      <c r="B6" s="74" t="s">
        <v>11</v>
      </c>
      <c r="C6" s="75" t="s">
        <v>12</v>
      </c>
      <c r="D6" s="75">
        <v>4</v>
      </c>
      <c r="E6" s="76">
        <v>5.79</v>
      </c>
      <c r="F6" s="77"/>
      <c r="G6" s="78"/>
      <c r="H6" s="79">
        <f>ROUND(SUM(D6*E6),2)</f>
        <v>23.16</v>
      </c>
    </row>
    <row r="7" spans="1:10" ht="17.25" customHeight="1" thickBot="1" x14ac:dyDescent="0.25">
      <c r="A7" s="5"/>
      <c r="B7" s="96" t="s">
        <v>13</v>
      </c>
      <c r="C7" s="148"/>
      <c r="D7" s="149"/>
      <c r="E7" s="150"/>
      <c r="F7" s="151"/>
      <c r="G7" s="85"/>
      <c r="H7" s="152">
        <f>SUM(H6:H6)</f>
        <v>23.16</v>
      </c>
    </row>
    <row r="8" spans="1:10" ht="17.25" customHeight="1" x14ac:dyDescent="0.2">
      <c r="A8" s="6">
        <v>2</v>
      </c>
      <c r="B8" s="153" t="s">
        <v>7</v>
      </c>
      <c r="C8" s="154"/>
      <c r="D8" s="155"/>
      <c r="E8" s="87"/>
      <c r="F8" s="156"/>
      <c r="G8" s="87"/>
      <c r="H8" s="157"/>
    </row>
    <row r="9" spans="1:10" s="56" customFormat="1" ht="25.5" x14ac:dyDescent="0.2">
      <c r="A9" s="34"/>
      <c r="B9" s="194" t="s">
        <v>287</v>
      </c>
      <c r="C9" s="90" t="s">
        <v>14</v>
      </c>
      <c r="D9" s="91">
        <v>1</v>
      </c>
      <c r="E9" s="289"/>
      <c r="F9" s="200">
        <v>39</v>
      </c>
      <c r="G9" s="289"/>
      <c r="H9" s="93">
        <f>F9*D9</f>
        <v>39</v>
      </c>
      <c r="J9" s="49"/>
    </row>
    <row r="10" spans="1:10" ht="25.5" x14ac:dyDescent="0.2">
      <c r="A10" s="4"/>
      <c r="B10" s="341" t="s">
        <v>288</v>
      </c>
      <c r="C10" s="90" t="s">
        <v>185</v>
      </c>
      <c r="D10" s="91">
        <v>6</v>
      </c>
      <c r="E10" s="289"/>
      <c r="F10" s="200">
        <v>0.44</v>
      </c>
      <c r="G10" s="289"/>
      <c r="H10" s="93">
        <f>F10*D10</f>
        <v>2.64</v>
      </c>
      <c r="I10" s="56"/>
      <c r="J10" s="56"/>
    </row>
    <row r="11" spans="1:10" ht="17.25" customHeight="1" thickBot="1" x14ac:dyDescent="0.25">
      <c r="A11" s="27"/>
      <c r="B11" s="163" t="s">
        <v>15</v>
      </c>
      <c r="C11" s="164"/>
      <c r="D11" s="165"/>
      <c r="E11" s="99"/>
      <c r="F11" s="166"/>
      <c r="G11" s="99"/>
      <c r="H11" s="167">
        <f>SUM(H9:H10)</f>
        <v>41.64</v>
      </c>
    </row>
    <row r="12" spans="1:10" ht="17.25" customHeight="1" x14ac:dyDescent="0.2">
      <c r="A12" s="2">
        <v>3</v>
      </c>
      <c r="B12" s="168" t="s">
        <v>16</v>
      </c>
      <c r="C12" s="122"/>
      <c r="D12" s="169"/>
      <c r="E12" s="170"/>
      <c r="F12" s="171"/>
      <c r="G12" s="107"/>
      <c r="H12" s="172"/>
    </row>
    <row r="13" spans="1:10" ht="17.25" customHeight="1" x14ac:dyDescent="0.2">
      <c r="A13" s="8"/>
      <c r="B13" s="109" t="s">
        <v>17</v>
      </c>
      <c r="C13" s="110" t="s">
        <v>2</v>
      </c>
      <c r="D13" s="111">
        <v>48</v>
      </c>
      <c r="E13" s="105"/>
      <c r="F13" s="78"/>
      <c r="G13" s="112">
        <f>km!C14</f>
        <v>0.3</v>
      </c>
      <c r="H13" s="113">
        <f>ROUND(SUM(D13*G13),2)</f>
        <v>14.4</v>
      </c>
    </row>
    <row r="14" spans="1:10" ht="17.25" customHeight="1" thickBot="1" x14ac:dyDescent="0.25">
      <c r="A14" s="7"/>
      <c r="B14" s="96" t="s">
        <v>18</v>
      </c>
      <c r="C14" s="114"/>
      <c r="D14" s="115"/>
      <c r="E14" s="116"/>
      <c r="F14" s="117"/>
      <c r="G14" s="118"/>
      <c r="H14" s="119">
        <f>SUM(H13:H13)</f>
        <v>14.4</v>
      </c>
    </row>
    <row r="15" spans="1:10" ht="17.25" customHeight="1" x14ac:dyDescent="0.2">
      <c r="A15" s="9"/>
      <c r="B15" s="120" t="s">
        <v>285</v>
      </c>
      <c r="C15" s="121"/>
      <c r="D15" s="122"/>
      <c r="E15" s="75"/>
      <c r="F15" s="123"/>
      <c r="G15" s="124"/>
      <c r="H15" s="125">
        <f>H7+H11+H14</f>
        <v>79.2</v>
      </c>
    </row>
    <row r="16" spans="1:10" ht="17.25" customHeight="1" x14ac:dyDescent="0.2">
      <c r="A16" s="10"/>
      <c r="B16" s="126" t="s">
        <v>19</v>
      </c>
      <c r="C16" s="109"/>
      <c r="D16" s="127"/>
      <c r="E16" s="75"/>
      <c r="F16" s="128">
        <v>0.03</v>
      </c>
      <c r="G16" s="123"/>
      <c r="H16" s="129">
        <f>ROUND(H11*F16,2)</f>
        <v>1.25</v>
      </c>
    </row>
    <row r="17" spans="1:8" ht="17.25" customHeight="1" x14ac:dyDescent="0.2">
      <c r="A17" s="10"/>
      <c r="B17" s="126" t="s">
        <v>20</v>
      </c>
      <c r="C17" s="109"/>
      <c r="D17" s="127"/>
      <c r="E17" s="128">
        <v>0.03</v>
      </c>
      <c r="F17" s="123"/>
      <c r="G17" s="130"/>
      <c r="H17" s="129">
        <f>ROUND(H$7*E17,2)</f>
        <v>0.69</v>
      </c>
    </row>
    <row r="18" spans="1:8" ht="17.25" customHeight="1" x14ac:dyDescent="0.2">
      <c r="A18" s="10"/>
      <c r="B18" s="126" t="s">
        <v>21</v>
      </c>
      <c r="C18" s="109"/>
      <c r="D18" s="127"/>
      <c r="E18" s="131">
        <v>0.17</v>
      </c>
      <c r="F18" s="123"/>
      <c r="G18" s="123"/>
      <c r="H18" s="129">
        <f>ROUND(H$7*E18,2)</f>
        <v>3.94</v>
      </c>
    </row>
    <row r="19" spans="1:8" ht="17.25" customHeight="1" x14ac:dyDescent="0.25">
      <c r="A19" s="10"/>
      <c r="B19" s="132" t="s">
        <v>165</v>
      </c>
      <c r="C19" s="109"/>
      <c r="D19" s="133"/>
      <c r="E19" s="110"/>
      <c r="F19" s="134"/>
      <c r="G19" s="134"/>
      <c r="H19" s="135">
        <f>ROUND((H7+H18)*1.77%,2)</f>
        <v>0.48</v>
      </c>
    </row>
    <row r="20" spans="1:8" ht="17.25" customHeight="1" x14ac:dyDescent="0.25">
      <c r="A20" s="10"/>
      <c r="B20" s="136" t="s">
        <v>22</v>
      </c>
      <c r="C20" s="109"/>
      <c r="D20" s="133"/>
      <c r="E20" s="137">
        <v>0.4</v>
      </c>
      <c r="F20" s="134"/>
      <c r="G20" s="134"/>
      <c r="H20" s="129">
        <f>ROUND(H$7*E20,2)</f>
        <v>9.26</v>
      </c>
    </row>
    <row r="21" spans="1:8" ht="17.25" customHeight="1" thickBot="1" x14ac:dyDescent="0.3">
      <c r="A21" s="27"/>
      <c r="B21" s="183" t="s">
        <v>242</v>
      </c>
      <c r="C21" s="184"/>
      <c r="D21" s="185"/>
      <c r="E21" s="186"/>
      <c r="F21" s="187"/>
      <c r="G21" s="188"/>
      <c r="H21" s="189">
        <f>G21*D21</f>
        <v>0</v>
      </c>
    </row>
    <row r="22" spans="1:8" ht="17.25" customHeight="1" x14ac:dyDescent="0.2">
      <c r="A22" s="11"/>
      <c r="B22" s="145" t="s">
        <v>23</v>
      </c>
      <c r="C22" s="146"/>
      <c r="D22" s="122"/>
      <c r="E22" s="69"/>
      <c r="F22" s="147"/>
      <c r="G22" s="147"/>
      <c r="H22" s="125">
        <f>SUM(H15:H21)</f>
        <v>94.820000000000007</v>
      </c>
    </row>
    <row r="23" spans="1:8" x14ac:dyDescent="0.2">
      <c r="D23" s="1" t="s">
        <v>204</v>
      </c>
    </row>
  </sheetData>
  <mergeCells count="9">
    <mergeCell ref="B1:H1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" footer="0.5"/>
  <pageSetup paperSize="9" scale="80" orientation="portrait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M21" sqref="M21"/>
    </sheetView>
  </sheetViews>
  <sheetFormatPr defaultColWidth="8.85546875" defaultRowHeight="12.75" x14ac:dyDescent="0.2"/>
  <cols>
    <col min="1" max="1" width="8.85546875" style="1"/>
    <col min="2" max="2" width="40.140625" style="1" bestFit="1" customWidth="1"/>
    <col min="3" max="16384" width="8.85546875" style="1"/>
  </cols>
  <sheetData>
    <row r="1" spans="1:8" ht="15" customHeight="1" x14ac:dyDescent="0.2">
      <c r="A1" s="338"/>
      <c r="B1" s="672" t="s">
        <v>289</v>
      </c>
      <c r="C1" s="672"/>
      <c r="D1" s="672"/>
      <c r="E1" s="672"/>
      <c r="F1" s="672"/>
      <c r="G1" s="672"/>
      <c r="H1" s="672"/>
    </row>
    <row r="2" spans="1:8" ht="13.5" thickBot="1" x14ac:dyDescent="0.25"/>
    <row r="3" spans="1:8" x14ac:dyDescent="0.2">
      <c r="A3" s="657" t="s">
        <v>3</v>
      </c>
      <c r="B3" s="659" t="s">
        <v>4</v>
      </c>
      <c r="C3" s="661" t="s">
        <v>178</v>
      </c>
      <c r="D3" s="659" t="s">
        <v>0</v>
      </c>
      <c r="E3" s="663" t="s">
        <v>6</v>
      </c>
      <c r="F3" s="653" t="s">
        <v>7</v>
      </c>
      <c r="G3" s="653" t="s">
        <v>8</v>
      </c>
      <c r="H3" s="655" t="s">
        <v>9</v>
      </c>
    </row>
    <row r="4" spans="1:8" ht="13.5" thickBot="1" x14ac:dyDescent="0.25">
      <c r="A4" s="658"/>
      <c r="B4" s="660"/>
      <c r="C4" s="662"/>
      <c r="D4" s="660"/>
      <c r="E4" s="664"/>
      <c r="F4" s="654"/>
      <c r="G4" s="654"/>
      <c r="H4" s="656"/>
    </row>
    <row r="5" spans="1:8" ht="17.25" customHeight="1" x14ac:dyDescent="0.2">
      <c r="A5" s="2">
        <v>1</v>
      </c>
      <c r="B5" s="68" t="s">
        <v>10</v>
      </c>
      <c r="C5" s="69"/>
      <c r="D5" s="69"/>
      <c r="E5" s="70"/>
      <c r="F5" s="71"/>
      <c r="G5" s="72"/>
      <c r="H5" s="73"/>
    </row>
    <row r="6" spans="1:8" ht="17.25" customHeight="1" x14ac:dyDescent="0.2">
      <c r="A6" s="3"/>
      <c r="B6" s="74" t="s">
        <v>11</v>
      </c>
      <c r="C6" s="75" t="s">
        <v>12</v>
      </c>
      <c r="D6" s="75">
        <v>2</v>
      </c>
      <c r="E6" s="76">
        <v>5.79</v>
      </c>
      <c r="F6" s="77"/>
      <c r="G6" s="78"/>
      <c r="H6" s="79">
        <f>ROUND(SUM(D6*E6),2)</f>
        <v>11.58</v>
      </c>
    </row>
    <row r="7" spans="1:8" ht="17.25" customHeight="1" thickBot="1" x14ac:dyDescent="0.25">
      <c r="A7" s="5"/>
      <c r="B7" s="96" t="s">
        <v>13</v>
      </c>
      <c r="C7" s="148"/>
      <c r="D7" s="149"/>
      <c r="E7" s="150"/>
      <c r="F7" s="151"/>
      <c r="G7" s="85"/>
      <c r="H7" s="152">
        <f>SUM(H6:H6)</f>
        <v>11.58</v>
      </c>
    </row>
    <row r="8" spans="1:8" ht="17.25" customHeight="1" thickBot="1" x14ac:dyDescent="0.25">
      <c r="A8" s="39">
        <v>2</v>
      </c>
      <c r="B8" s="339" t="s">
        <v>7</v>
      </c>
      <c r="C8" s="340"/>
      <c r="D8" s="182"/>
      <c r="E8" s="87"/>
      <c r="F8" s="88"/>
      <c r="G8" s="87"/>
      <c r="H8" s="88"/>
    </row>
    <row r="9" spans="1:8" ht="17.25" customHeight="1" thickBot="1" x14ac:dyDescent="0.25">
      <c r="A9" s="27"/>
      <c r="B9" s="163" t="s">
        <v>15</v>
      </c>
      <c r="C9" s="164"/>
      <c r="D9" s="165"/>
      <c r="E9" s="99"/>
      <c r="F9" s="166"/>
      <c r="G9" s="99"/>
      <c r="H9" s="167">
        <v>0</v>
      </c>
    </row>
    <row r="10" spans="1:8" ht="17.25" customHeight="1" x14ac:dyDescent="0.2">
      <c r="A10" s="2">
        <v>3</v>
      </c>
      <c r="B10" s="168" t="s">
        <v>16</v>
      </c>
      <c r="C10" s="122"/>
      <c r="D10" s="169"/>
      <c r="E10" s="170"/>
      <c r="F10" s="171"/>
      <c r="G10" s="107"/>
      <c r="H10" s="172"/>
    </row>
    <row r="11" spans="1:8" ht="17.25" customHeight="1" x14ac:dyDescent="0.2">
      <c r="A11" s="8"/>
      <c r="B11" s="109" t="s">
        <v>17</v>
      </c>
      <c r="C11" s="110" t="s">
        <v>2</v>
      </c>
      <c r="D11" s="111">
        <v>48</v>
      </c>
      <c r="E11" s="105"/>
      <c r="F11" s="78"/>
      <c r="G11" s="112">
        <f>km!C14</f>
        <v>0.3</v>
      </c>
      <c r="H11" s="113">
        <f>ROUND(SUM(D11*G11),2)</f>
        <v>14.4</v>
      </c>
    </row>
    <row r="12" spans="1:8" ht="17.25" customHeight="1" thickBot="1" x14ac:dyDescent="0.25">
      <c r="A12" s="7"/>
      <c r="B12" s="96" t="s">
        <v>18</v>
      </c>
      <c r="C12" s="114"/>
      <c r="D12" s="115"/>
      <c r="E12" s="116"/>
      <c r="F12" s="117"/>
      <c r="G12" s="118"/>
      <c r="H12" s="119">
        <f>SUM(H11:H11)</f>
        <v>14.4</v>
      </c>
    </row>
    <row r="13" spans="1:8" ht="17.25" customHeight="1" x14ac:dyDescent="0.2">
      <c r="A13" s="9"/>
      <c r="B13" s="120" t="s">
        <v>166</v>
      </c>
      <c r="C13" s="121"/>
      <c r="D13" s="122"/>
      <c r="E13" s="75"/>
      <c r="F13" s="123"/>
      <c r="G13" s="124"/>
      <c r="H13" s="125">
        <f>H7+H9+H12</f>
        <v>25.98</v>
      </c>
    </row>
    <row r="14" spans="1:8" ht="17.25" customHeight="1" x14ac:dyDescent="0.2">
      <c r="A14" s="10"/>
      <c r="B14" s="126" t="s">
        <v>19</v>
      </c>
      <c r="C14" s="109"/>
      <c r="D14" s="127"/>
      <c r="E14" s="75"/>
      <c r="F14" s="128">
        <v>0.03</v>
      </c>
      <c r="G14" s="123"/>
      <c r="H14" s="129">
        <f>ROUND(H9*F14,2)</f>
        <v>0</v>
      </c>
    </row>
    <row r="15" spans="1:8" ht="17.25" customHeight="1" x14ac:dyDescent="0.2">
      <c r="A15" s="10"/>
      <c r="B15" s="126" t="s">
        <v>20</v>
      </c>
      <c r="C15" s="109"/>
      <c r="D15" s="127"/>
      <c r="E15" s="128">
        <v>0.03</v>
      </c>
      <c r="F15" s="123"/>
      <c r="G15" s="130"/>
      <c r="H15" s="129">
        <f>ROUND(H$7*E15,2)</f>
        <v>0.35</v>
      </c>
    </row>
    <row r="16" spans="1:8" ht="17.25" customHeight="1" x14ac:dyDescent="0.2">
      <c r="A16" s="10"/>
      <c r="B16" s="126" t="s">
        <v>21</v>
      </c>
      <c r="C16" s="109"/>
      <c r="D16" s="127"/>
      <c r="E16" s="131">
        <v>0.17</v>
      </c>
      <c r="F16" s="123"/>
      <c r="G16" s="123"/>
      <c r="H16" s="129">
        <f>ROUND(H$7*E16,2)</f>
        <v>1.97</v>
      </c>
    </row>
    <row r="17" spans="1:8" ht="17.25" customHeight="1" x14ac:dyDescent="0.25">
      <c r="A17" s="10"/>
      <c r="B17" s="132" t="s">
        <v>165</v>
      </c>
      <c r="C17" s="109"/>
      <c r="D17" s="133"/>
      <c r="E17" s="110"/>
      <c r="F17" s="134"/>
      <c r="G17" s="134"/>
      <c r="H17" s="135">
        <f>ROUND((H7+H16)*1.77%,2)</f>
        <v>0.24</v>
      </c>
    </row>
    <row r="18" spans="1:8" ht="17.25" customHeight="1" x14ac:dyDescent="0.25">
      <c r="A18" s="10"/>
      <c r="B18" s="136" t="s">
        <v>22</v>
      </c>
      <c r="C18" s="109"/>
      <c r="D18" s="133"/>
      <c r="E18" s="137">
        <v>0.4</v>
      </c>
      <c r="F18" s="134"/>
      <c r="G18" s="134"/>
      <c r="H18" s="129">
        <f>ROUND(H$7*E18,2)</f>
        <v>4.63</v>
      </c>
    </row>
    <row r="19" spans="1:8" ht="17.25" customHeight="1" thickBot="1" x14ac:dyDescent="0.3">
      <c r="A19" s="27"/>
      <c r="B19" s="183" t="s">
        <v>242</v>
      </c>
      <c r="C19" s="184"/>
      <c r="D19" s="185"/>
      <c r="E19" s="186"/>
      <c r="F19" s="187"/>
      <c r="G19" s="188"/>
      <c r="H19" s="189">
        <f>G19*D19</f>
        <v>0</v>
      </c>
    </row>
    <row r="20" spans="1:8" ht="17.25" customHeight="1" x14ac:dyDescent="0.2">
      <c r="A20" s="11"/>
      <c r="B20" s="145" t="s">
        <v>23</v>
      </c>
      <c r="C20" s="146"/>
      <c r="D20" s="122"/>
      <c r="E20" s="69"/>
      <c r="F20" s="147"/>
      <c r="G20" s="147"/>
      <c r="H20" s="125">
        <f>SUM(H13:H19)</f>
        <v>33.17</v>
      </c>
    </row>
    <row r="21" spans="1:8" x14ac:dyDescent="0.2">
      <c r="C21" s="1" t="s">
        <v>164</v>
      </c>
    </row>
  </sheetData>
  <mergeCells count="9">
    <mergeCell ref="B1:H1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" footer="0.5"/>
  <pageSetup paperSize="9" scale="80" orientation="portrait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opLeftCell="A7" workbookViewId="0">
      <selection activeCell="I31" sqref="I31"/>
    </sheetView>
  </sheetViews>
  <sheetFormatPr defaultColWidth="8.85546875" defaultRowHeight="12.75" x14ac:dyDescent="0.2"/>
  <cols>
    <col min="1" max="1" width="8.85546875" style="1"/>
    <col min="2" max="2" width="39.5703125" style="1" bestFit="1" customWidth="1"/>
    <col min="3" max="16384" width="8.85546875" style="1"/>
  </cols>
  <sheetData>
    <row r="1" spans="1:8" ht="15.75" customHeight="1" x14ac:dyDescent="0.2">
      <c r="A1" s="338"/>
      <c r="B1" s="672" t="s">
        <v>290</v>
      </c>
      <c r="C1" s="672"/>
      <c r="D1" s="672"/>
      <c r="E1" s="672"/>
      <c r="F1" s="672"/>
      <c r="G1" s="672"/>
      <c r="H1" s="672"/>
    </row>
    <row r="2" spans="1:8" ht="13.5" thickBot="1" x14ac:dyDescent="0.25"/>
    <row r="3" spans="1:8" x14ac:dyDescent="0.2">
      <c r="A3" s="657" t="s">
        <v>3</v>
      </c>
      <c r="B3" s="659" t="s">
        <v>4</v>
      </c>
      <c r="C3" s="661" t="s">
        <v>178</v>
      </c>
      <c r="D3" s="659" t="s">
        <v>0</v>
      </c>
      <c r="E3" s="663" t="s">
        <v>6</v>
      </c>
      <c r="F3" s="653" t="s">
        <v>7</v>
      </c>
      <c r="G3" s="653" t="s">
        <v>8</v>
      </c>
      <c r="H3" s="655" t="s">
        <v>9</v>
      </c>
    </row>
    <row r="4" spans="1:8" ht="13.5" thickBot="1" x14ac:dyDescent="0.25">
      <c r="A4" s="658"/>
      <c r="B4" s="660"/>
      <c r="C4" s="662"/>
      <c r="D4" s="660"/>
      <c r="E4" s="664"/>
      <c r="F4" s="654"/>
      <c r="G4" s="654"/>
      <c r="H4" s="656"/>
    </row>
    <row r="5" spans="1:8" ht="17.25" customHeight="1" x14ac:dyDescent="0.2">
      <c r="A5" s="2">
        <v>1</v>
      </c>
      <c r="B5" s="68" t="s">
        <v>10</v>
      </c>
      <c r="C5" s="69"/>
      <c r="D5" s="69"/>
      <c r="E5" s="70"/>
      <c r="F5" s="71"/>
      <c r="G5" s="72"/>
      <c r="H5" s="73"/>
    </row>
    <row r="6" spans="1:8" ht="17.25" customHeight="1" x14ac:dyDescent="0.2">
      <c r="A6" s="3"/>
      <c r="B6" s="74" t="s">
        <v>11</v>
      </c>
      <c r="C6" s="75" t="s">
        <v>12</v>
      </c>
      <c r="D6" s="75">
        <v>1.5</v>
      </c>
      <c r="E6" s="76">
        <v>5.79</v>
      </c>
      <c r="F6" s="77"/>
      <c r="G6" s="78"/>
      <c r="H6" s="79">
        <f>ROUND(SUM(D6*E6),2)</f>
        <v>8.69</v>
      </c>
    </row>
    <row r="7" spans="1:8" ht="17.25" customHeight="1" thickBot="1" x14ac:dyDescent="0.25">
      <c r="A7" s="5"/>
      <c r="B7" s="96" t="s">
        <v>13</v>
      </c>
      <c r="C7" s="148"/>
      <c r="D7" s="149"/>
      <c r="E7" s="150"/>
      <c r="F7" s="151"/>
      <c r="G7" s="85"/>
      <c r="H7" s="152">
        <f>SUM(H6:H6)</f>
        <v>8.69</v>
      </c>
    </row>
    <row r="8" spans="1:8" ht="17.25" customHeight="1" x14ac:dyDescent="0.2">
      <c r="A8" s="6">
        <v>2</v>
      </c>
      <c r="B8" s="153" t="s">
        <v>7</v>
      </c>
      <c r="C8" s="154"/>
      <c r="D8" s="155"/>
      <c r="E8" s="87"/>
      <c r="F8" s="156"/>
      <c r="G8" s="87"/>
      <c r="H8" s="157"/>
    </row>
    <row r="9" spans="1:8" ht="17.25" customHeight="1" x14ac:dyDescent="0.2">
      <c r="A9" s="4"/>
      <c r="B9" s="190" t="s">
        <v>218</v>
      </c>
      <c r="C9" s="110" t="s">
        <v>185</v>
      </c>
      <c r="D9" s="159">
        <v>1</v>
      </c>
      <c r="E9" s="160"/>
      <c r="F9" s="161">
        <v>0.3</v>
      </c>
      <c r="G9" s="160"/>
      <c r="H9" s="162">
        <f>F9*D9</f>
        <v>0.3</v>
      </c>
    </row>
    <row r="10" spans="1:8" ht="17.25" customHeight="1" thickBot="1" x14ac:dyDescent="0.25">
      <c r="A10" s="27"/>
      <c r="B10" s="163" t="s">
        <v>15</v>
      </c>
      <c r="C10" s="164"/>
      <c r="D10" s="165"/>
      <c r="E10" s="99"/>
      <c r="F10" s="166"/>
      <c r="G10" s="99"/>
      <c r="H10" s="167">
        <f>H9</f>
        <v>0.3</v>
      </c>
    </row>
    <row r="11" spans="1:8" ht="17.25" customHeight="1" x14ac:dyDescent="0.2">
      <c r="A11" s="2">
        <v>3</v>
      </c>
      <c r="B11" s="168" t="s">
        <v>16</v>
      </c>
      <c r="C11" s="122"/>
      <c r="D11" s="169"/>
      <c r="E11" s="170"/>
      <c r="F11" s="171"/>
      <c r="G11" s="107"/>
      <c r="H11" s="172"/>
    </row>
    <row r="12" spans="1:8" ht="17.25" customHeight="1" x14ac:dyDescent="0.2">
      <c r="A12" s="8"/>
      <c r="B12" s="109" t="s">
        <v>17</v>
      </c>
      <c r="C12" s="110" t="s">
        <v>2</v>
      </c>
      <c r="D12" s="111">
        <v>48</v>
      </c>
      <c r="E12" s="105"/>
      <c r="F12" s="78"/>
      <c r="G12" s="112">
        <f>km!C15</f>
        <v>0.32</v>
      </c>
      <c r="H12" s="113">
        <f>ROUND(SUM(D12*G12),2)</f>
        <v>15.36</v>
      </c>
    </row>
    <row r="13" spans="1:8" ht="17.25" customHeight="1" thickBot="1" x14ac:dyDescent="0.25">
      <c r="A13" s="7"/>
      <c r="B13" s="96" t="s">
        <v>18</v>
      </c>
      <c r="C13" s="114"/>
      <c r="D13" s="115"/>
      <c r="E13" s="116"/>
      <c r="F13" s="117"/>
      <c r="G13" s="118"/>
      <c r="H13" s="119">
        <f>SUM(H12:H12)</f>
        <v>15.36</v>
      </c>
    </row>
    <row r="14" spans="1:8" ht="17.25" customHeight="1" x14ac:dyDescent="0.2">
      <c r="A14" s="9"/>
      <c r="B14" s="120" t="s">
        <v>167</v>
      </c>
      <c r="C14" s="121"/>
      <c r="D14" s="122"/>
      <c r="E14" s="75"/>
      <c r="F14" s="123"/>
      <c r="G14" s="124"/>
      <c r="H14" s="125">
        <f>H7+H10+H13</f>
        <v>24.35</v>
      </c>
    </row>
    <row r="15" spans="1:8" ht="17.25" customHeight="1" x14ac:dyDescent="0.2">
      <c r="A15" s="10"/>
      <c r="B15" s="126" t="s">
        <v>19</v>
      </c>
      <c r="C15" s="109"/>
      <c r="D15" s="127"/>
      <c r="E15" s="75"/>
      <c r="F15" s="128">
        <v>0.03</v>
      </c>
      <c r="G15" s="123"/>
      <c r="H15" s="129">
        <f>ROUND(H10*F15,2)</f>
        <v>0.01</v>
      </c>
    </row>
    <row r="16" spans="1:8" ht="17.25" customHeight="1" x14ac:dyDescent="0.2">
      <c r="A16" s="10"/>
      <c r="B16" s="126" t="s">
        <v>20</v>
      </c>
      <c r="C16" s="109"/>
      <c r="D16" s="127"/>
      <c r="E16" s="128">
        <v>0.03</v>
      </c>
      <c r="F16" s="123"/>
      <c r="G16" s="130"/>
      <c r="H16" s="129">
        <f>ROUND(H$7*E16,2)</f>
        <v>0.26</v>
      </c>
    </row>
    <row r="17" spans="1:8" ht="17.25" customHeight="1" x14ac:dyDescent="0.2">
      <c r="A17" s="10"/>
      <c r="B17" s="126" t="s">
        <v>21</v>
      </c>
      <c r="C17" s="109"/>
      <c r="D17" s="127"/>
      <c r="E17" s="131">
        <v>0.17</v>
      </c>
      <c r="F17" s="123"/>
      <c r="G17" s="123"/>
      <c r="H17" s="129">
        <f>ROUND(H$7*E17,2)</f>
        <v>1.48</v>
      </c>
    </row>
    <row r="18" spans="1:8" ht="17.25" customHeight="1" x14ac:dyDescent="0.25">
      <c r="A18" s="10"/>
      <c r="B18" s="132" t="s">
        <v>165</v>
      </c>
      <c r="C18" s="109"/>
      <c r="D18" s="133"/>
      <c r="E18" s="110"/>
      <c r="F18" s="134"/>
      <c r="G18" s="134"/>
      <c r="H18" s="135">
        <f>ROUND((H7+H17)*1.77%,2)</f>
        <v>0.18</v>
      </c>
    </row>
    <row r="19" spans="1:8" ht="17.25" customHeight="1" x14ac:dyDescent="0.25">
      <c r="A19" s="10"/>
      <c r="B19" s="136" t="s">
        <v>22</v>
      </c>
      <c r="C19" s="109"/>
      <c r="D19" s="133"/>
      <c r="E19" s="137">
        <v>0.4</v>
      </c>
      <c r="F19" s="134"/>
      <c r="G19" s="134"/>
      <c r="H19" s="129">
        <f>ROUND(H$7*E19,2)</f>
        <v>3.48</v>
      </c>
    </row>
    <row r="20" spans="1:8" s="56" customFormat="1" ht="34.700000000000003" customHeight="1" thickBot="1" x14ac:dyDescent="0.25">
      <c r="A20" s="12"/>
      <c r="B20" s="138" t="s">
        <v>42</v>
      </c>
      <c r="C20" s="139" t="s">
        <v>172</v>
      </c>
      <c r="D20" s="140">
        <v>1</v>
      </c>
      <c r="E20" s="141"/>
      <c r="F20" s="142"/>
      <c r="G20" s="143">
        <v>10.11</v>
      </c>
      <c r="H20" s="144">
        <f>G20*D20</f>
        <v>10.11</v>
      </c>
    </row>
    <row r="21" spans="1:8" ht="17.25" customHeight="1" x14ac:dyDescent="0.2">
      <c r="A21" s="11"/>
      <c r="B21" s="145" t="s">
        <v>23</v>
      </c>
      <c r="C21" s="146"/>
      <c r="D21" s="122"/>
      <c r="E21" s="69"/>
      <c r="F21" s="147"/>
      <c r="G21" s="147"/>
      <c r="H21" s="125">
        <f>SUM(H14:H20)</f>
        <v>39.870000000000005</v>
      </c>
    </row>
    <row r="22" spans="1:8" x14ac:dyDescent="0.2">
      <c r="C22" s="1" t="s">
        <v>164</v>
      </c>
    </row>
  </sheetData>
  <mergeCells count="9">
    <mergeCell ref="B1:H1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" footer="0.5"/>
  <pageSetup paperSize="9" scale="80" orientation="portrait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B1" sqref="B1:H1"/>
    </sheetView>
  </sheetViews>
  <sheetFormatPr defaultColWidth="8.85546875" defaultRowHeight="12.75" x14ac:dyDescent="0.2"/>
  <cols>
    <col min="1" max="1" width="6" style="1" customWidth="1"/>
    <col min="2" max="2" width="39.5703125" style="1" bestFit="1" customWidth="1"/>
    <col min="3" max="3" width="10.85546875" style="1" customWidth="1"/>
    <col min="4" max="4" width="8.85546875" style="1"/>
    <col min="5" max="5" width="10.140625" style="1" customWidth="1"/>
    <col min="6" max="6" width="12.140625" style="1" customWidth="1"/>
    <col min="7" max="8" width="8.85546875" style="1"/>
    <col min="9" max="9" width="45.85546875" style="1" customWidth="1"/>
    <col min="10" max="16384" width="8.85546875" style="1"/>
  </cols>
  <sheetData>
    <row r="1" spans="1:8" ht="26.25" customHeight="1" x14ac:dyDescent="0.2">
      <c r="A1" s="67" t="s">
        <v>291</v>
      </c>
      <c r="B1" s="673" t="s">
        <v>292</v>
      </c>
      <c r="C1" s="673"/>
      <c r="D1" s="673"/>
      <c r="E1" s="673"/>
      <c r="F1" s="673"/>
      <c r="G1" s="673"/>
      <c r="H1" s="673"/>
    </row>
    <row r="2" spans="1:8" ht="13.5" thickBot="1" x14ac:dyDescent="0.25">
      <c r="B2" s="59"/>
      <c r="C2" s="59"/>
      <c r="D2" s="59"/>
      <c r="E2" s="59"/>
      <c r="F2" s="59"/>
    </row>
    <row r="3" spans="1:8" x14ac:dyDescent="0.2">
      <c r="A3" s="657" t="s">
        <v>3</v>
      </c>
      <c r="B3" s="659" t="s">
        <v>4</v>
      </c>
      <c r="C3" s="661" t="s">
        <v>178</v>
      </c>
      <c r="D3" s="659" t="s">
        <v>0</v>
      </c>
      <c r="E3" s="663" t="s">
        <v>6</v>
      </c>
      <c r="F3" s="653" t="s">
        <v>7</v>
      </c>
      <c r="G3" s="653" t="s">
        <v>8</v>
      </c>
      <c r="H3" s="655" t="s">
        <v>9</v>
      </c>
    </row>
    <row r="4" spans="1:8" ht="13.5" thickBot="1" x14ac:dyDescent="0.25">
      <c r="A4" s="658"/>
      <c r="B4" s="660"/>
      <c r="C4" s="662"/>
      <c r="D4" s="660"/>
      <c r="E4" s="664"/>
      <c r="F4" s="654"/>
      <c r="G4" s="654"/>
      <c r="H4" s="656"/>
    </row>
    <row r="5" spans="1:8" ht="17.25" customHeight="1" x14ac:dyDescent="0.2">
      <c r="A5" s="2">
        <v>1</v>
      </c>
      <c r="B5" s="68" t="s">
        <v>10</v>
      </c>
      <c r="C5" s="69"/>
      <c r="D5" s="69"/>
      <c r="E5" s="70"/>
      <c r="F5" s="71"/>
      <c r="G5" s="72"/>
      <c r="H5" s="73"/>
    </row>
    <row r="6" spans="1:8" ht="17.25" customHeight="1" x14ac:dyDescent="0.2">
      <c r="A6" s="3"/>
      <c r="B6" s="74" t="s">
        <v>11</v>
      </c>
      <c r="C6" s="75" t="s">
        <v>12</v>
      </c>
      <c r="D6" s="75">
        <v>3</v>
      </c>
      <c r="E6" s="76">
        <v>5.79</v>
      </c>
      <c r="F6" s="77"/>
      <c r="G6" s="78"/>
      <c r="H6" s="79">
        <f>ROUND(SUM(D6*E6),2)</f>
        <v>17.37</v>
      </c>
    </row>
    <row r="7" spans="1:8" ht="17.25" customHeight="1" thickBot="1" x14ac:dyDescent="0.25">
      <c r="A7" s="5"/>
      <c r="B7" s="96" t="s">
        <v>13</v>
      </c>
      <c r="C7" s="148"/>
      <c r="D7" s="149"/>
      <c r="E7" s="150"/>
      <c r="F7" s="151"/>
      <c r="G7" s="85"/>
      <c r="H7" s="152">
        <f>SUM(H6:H6)</f>
        <v>17.37</v>
      </c>
    </row>
    <row r="8" spans="1:8" ht="17.25" customHeight="1" x14ac:dyDescent="0.2">
      <c r="A8" s="2">
        <v>2</v>
      </c>
      <c r="B8" s="68" t="s">
        <v>7</v>
      </c>
      <c r="C8" s="69"/>
      <c r="D8" s="182"/>
      <c r="E8" s="87"/>
      <c r="F8" s="88"/>
      <c r="G8" s="87"/>
      <c r="H8" s="88"/>
    </row>
    <row r="9" spans="1:8" ht="17.25" customHeight="1" thickBot="1" x14ac:dyDescent="0.25">
      <c r="A9" s="27"/>
      <c r="B9" s="163" t="s">
        <v>15</v>
      </c>
      <c r="C9" s="164"/>
      <c r="D9" s="165"/>
      <c r="E9" s="99"/>
      <c r="F9" s="166"/>
      <c r="G9" s="99"/>
      <c r="H9" s="167">
        <v>0</v>
      </c>
    </row>
    <row r="10" spans="1:8" ht="17.25" customHeight="1" x14ac:dyDescent="0.2">
      <c r="A10" s="2">
        <v>3</v>
      </c>
      <c r="B10" s="168" t="s">
        <v>16</v>
      </c>
      <c r="C10" s="122"/>
      <c r="D10" s="169"/>
      <c r="E10" s="170"/>
      <c r="F10" s="171"/>
      <c r="G10" s="107"/>
      <c r="H10" s="172"/>
    </row>
    <row r="11" spans="1:8" ht="17.25" customHeight="1" x14ac:dyDescent="0.2">
      <c r="A11" s="8"/>
      <c r="B11" s="109" t="s">
        <v>17</v>
      </c>
      <c r="C11" s="110" t="s">
        <v>2</v>
      </c>
      <c r="D11" s="111">
        <v>48</v>
      </c>
      <c r="E11" s="105"/>
      <c r="F11" s="78"/>
      <c r="G11" s="112">
        <f>km!C15</f>
        <v>0.32</v>
      </c>
      <c r="H11" s="113">
        <f>ROUND(SUM(D11*G11),2)</f>
        <v>15.36</v>
      </c>
    </row>
    <row r="12" spans="1:8" ht="17.25" customHeight="1" thickBot="1" x14ac:dyDescent="0.25">
      <c r="A12" s="7"/>
      <c r="B12" s="96" t="s">
        <v>18</v>
      </c>
      <c r="C12" s="114"/>
      <c r="D12" s="115"/>
      <c r="E12" s="116"/>
      <c r="F12" s="117"/>
      <c r="G12" s="118"/>
      <c r="H12" s="119">
        <f>SUM(H11:H11)</f>
        <v>15.36</v>
      </c>
    </row>
    <row r="13" spans="1:8" ht="17.25" customHeight="1" x14ac:dyDescent="0.2">
      <c r="A13" s="9"/>
      <c r="B13" s="120" t="s">
        <v>166</v>
      </c>
      <c r="C13" s="121"/>
      <c r="D13" s="122"/>
      <c r="E13" s="75"/>
      <c r="F13" s="123"/>
      <c r="G13" s="124"/>
      <c r="H13" s="125">
        <f>H7+H9+H12</f>
        <v>32.730000000000004</v>
      </c>
    </row>
    <row r="14" spans="1:8" ht="17.25" customHeight="1" x14ac:dyDescent="0.2">
      <c r="A14" s="10"/>
      <c r="B14" s="126" t="s">
        <v>19</v>
      </c>
      <c r="C14" s="109"/>
      <c r="D14" s="127"/>
      <c r="E14" s="75"/>
      <c r="F14" s="128">
        <v>0.03</v>
      </c>
      <c r="G14" s="123"/>
      <c r="H14" s="129">
        <f>ROUND(H9*F14,2)</f>
        <v>0</v>
      </c>
    </row>
    <row r="15" spans="1:8" ht="17.25" customHeight="1" x14ac:dyDescent="0.2">
      <c r="A15" s="10"/>
      <c r="B15" s="126" t="s">
        <v>20</v>
      </c>
      <c r="C15" s="109"/>
      <c r="D15" s="127"/>
      <c r="E15" s="128">
        <v>0.03</v>
      </c>
      <c r="F15" s="123"/>
      <c r="G15" s="130"/>
      <c r="H15" s="129">
        <f>ROUND(H$7*E15,2)</f>
        <v>0.52</v>
      </c>
    </row>
    <row r="16" spans="1:8" ht="17.25" customHeight="1" x14ac:dyDescent="0.2">
      <c r="A16" s="10"/>
      <c r="B16" s="126" t="s">
        <v>21</v>
      </c>
      <c r="C16" s="109"/>
      <c r="D16" s="127"/>
      <c r="E16" s="131">
        <v>0.17</v>
      </c>
      <c r="F16" s="123"/>
      <c r="G16" s="123"/>
      <c r="H16" s="129">
        <f>ROUND(H$7*E16,2)</f>
        <v>2.95</v>
      </c>
    </row>
    <row r="17" spans="1:8" ht="17.25" customHeight="1" x14ac:dyDescent="0.25">
      <c r="A17" s="10"/>
      <c r="B17" s="132" t="s">
        <v>165</v>
      </c>
      <c r="C17" s="109"/>
      <c r="D17" s="133"/>
      <c r="E17" s="110"/>
      <c r="F17" s="134"/>
      <c r="G17" s="134"/>
      <c r="H17" s="135">
        <f>ROUND((H7+H16)*1.77%,2)</f>
        <v>0.36</v>
      </c>
    </row>
    <row r="18" spans="1:8" ht="17.25" customHeight="1" x14ac:dyDescent="0.25">
      <c r="A18" s="10"/>
      <c r="B18" s="136" t="s">
        <v>22</v>
      </c>
      <c r="C18" s="109"/>
      <c r="D18" s="133"/>
      <c r="E18" s="137">
        <v>0.4</v>
      </c>
      <c r="F18" s="134"/>
      <c r="G18" s="134"/>
      <c r="H18" s="129">
        <f>ROUND(H$7*E18,2)</f>
        <v>6.95</v>
      </c>
    </row>
    <row r="19" spans="1:8" ht="32.25" customHeight="1" thickBot="1" x14ac:dyDescent="0.25">
      <c r="A19" s="12"/>
      <c r="B19" s="138" t="s">
        <v>42</v>
      </c>
      <c r="C19" s="139" t="s">
        <v>172</v>
      </c>
      <c r="D19" s="140">
        <v>1</v>
      </c>
      <c r="E19" s="141"/>
      <c r="F19" s="142"/>
      <c r="G19" s="143">
        <v>10.11</v>
      </c>
      <c r="H19" s="144">
        <f>G19*D19</f>
        <v>10.11</v>
      </c>
    </row>
    <row r="20" spans="1:8" ht="17.25" customHeight="1" x14ac:dyDescent="0.2">
      <c r="A20" s="11"/>
      <c r="B20" s="145" t="s">
        <v>23</v>
      </c>
      <c r="C20" s="146"/>
      <c r="D20" s="122"/>
      <c r="E20" s="69"/>
      <c r="F20" s="147"/>
      <c r="G20" s="147"/>
      <c r="H20" s="125">
        <f>SUM(H13:H19)</f>
        <v>53.620000000000012</v>
      </c>
    </row>
    <row r="21" spans="1:8" x14ac:dyDescent="0.2">
      <c r="D21" s="1" t="s">
        <v>246</v>
      </c>
    </row>
  </sheetData>
  <mergeCells count="9">
    <mergeCell ref="B1:H1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" footer="0.5"/>
  <pageSetup paperSize="9" scale="80" orientation="portrait" horizontalDpi="4294967293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B1" sqref="B1:H1"/>
    </sheetView>
  </sheetViews>
  <sheetFormatPr defaultColWidth="8.85546875" defaultRowHeight="12.75" x14ac:dyDescent="0.2"/>
  <cols>
    <col min="1" max="1" width="6" style="1" customWidth="1"/>
    <col min="2" max="2" width="39.5703125" style="1" bestFit="1" customWidth="1"/>
    <col min="3" max="16384" width="8.85546875" style="1"/>
  </cols>
  <sheetData>
    <row r="1" spans="1:8" s="50" customFormat="1" ht="26.25" customHeight="1" x14ac:dyDescent="0.2">
      <c r="A1" s="67" t="s">
        <v>293</v>
      </c>
      <c r="B1" s="673" t="s">
        <v>294</v>
      </c>
      <c r="C1" s="673"/>
      <c r="D1" s="673"/>
      <c r="E1" s="673"/>
      <c r="F1" s="673"/>
      <c r="G1" s="673"/>
      <c r="H1" s="673"/>
    </row>
    <row r="2" spans="1:8" ht="13.5" thickBot="1" x14ac:dyDescent="0.25"/>
    <row r="3" spans="1:8" x14ac:dyDescent="0.2">
      <c r="A3" s="657" t="s">
        <v>3</v>
      </c>
      <c r="B3" s="686" t="s">
        <v>4</v>
      </c>
      <c r="C3" s="687" t="s">
        <v>178</v>
      </c>
      <c r="D3" s="686" t="s">
        <v>0</v>
      </c>
      <c r="E3" s="688" t="s">
        <v>6</v>
      </c>
      <c r="F3" s="689" t="s">
        <v>7</v>
      </c>
      <c r="G3" s="689" t="s">
        <v>8</v>
      </c>
      <c r="H3" s="690" t="s">
        <v>9</v>
      </c>
    </row>
    <row r="4" spans="1:8" x14ac:dyDescent="0.2">
      <c r="A4" s="679"/>
      <c r="B4" s="686"/>
      <c r="C4" s="687"/>
      <c r="D4" s="686"/>
      <c r="E4" s="688"/>
      <c r="F4" s="689"/>
      <c r="G4" s="689"/>
      <c r="H4" s="690"/>
    </row>
    <row r="5" spans="1:8" ht="17.25" customHeight="1" x14ac:dyDescent="0.2">
      <c r="A5" s="35">
        <v>1</v>
      </c>
      <c r="B5" s="332" t="s">
        <v>10</v>
      </c>
      <c r="C5" s="110"/>
      <c r="D5" s="110"/>
      <c r="E5" s="110"/>
      <c r="F5" s="192"/>
      <c r="G5" s="192"/>
      <c r="H5" s="193"/>
    </row>
    <row r="6" spans="1:8" ht="17.25" customHeight="1" x14ac:dyDescent="0.2">
      <c r="A6" s="35"/>
      <c r="B6" s="333" t="s">
        <v>11</v>
      </c>
      <c r="C6" s="110" t="s">
        <v>12</v>
      </c>
      <c r="D6" s="110">
        <v>3</v>
      </c>
      <c r="E6" s="110">
        <v>5.79</v>
      </c>
      <c r="F6" s="192"/>
      <c r="G6" s="192"/>
      <c r="H6" s="193">
        <f>ROUND(SUM(D6*E6),2)</f>
        <v>17.37</v>
      </c>
    </row>
    <row r="7" spans="1:8" ht="17.25" customHeight="1" x14ac:dyDescent="0.2">
      <c r="A7" s="35"/>
      <c r="B7" s="334" t="s">
        <v>13</v>
      </c>
      <c r="C7" s="110"/>
      <c r="D7" s="191"/>
      <c r="E7" s="191"/>
      <c r="F7" s="272"/>
      <c r="G7" s="272"/>
      <c r="H7" s="273">
        <f>SUM(H6:H6)</f>
        <v>17.37</v>
      </c>
    </row>
    <row r="8" spans="1:8" ht="17.25" customHeight="1" x14ac:dyDescent="0.2">
      <c r="A8" s="35">
        <v>2</v>
      </c>
      <c r="B8" s="332" t="s">
        <v>7</v>
      </c>
      <c r="C8" s="110"/>
      <c r="D8" s="110"/>
      <c r="E8" s="192"/>
      <c r="F8" s="193"/>
      <c r="G8" s="192"/>
      <c r="H8" s="193"/>
    </row>
    <row r="9" spans="1:8" ht="17.25" customHeight="1" x14ac:dyDescent="0.2">
      <c r="A9" s="40"/>
      <c r="B9" s="334" t="s">
        <v>15</v>
      </c>
      <c r="C9" s="274"/>
      <c r="D9" s="274"/>
      <c r="E9" s="275"/>
      <c r="F9" s="276"/>
      <c r="G9" s="275"/>
      <c r="H9" s="273">
        <v>0</v>
      </c>
    </row>
    <row r="10" spans="1:8" ht="17.25" customHeight="1" x14ac:dyDescent="0.2">
      <c r="A10" s="35">
        <v>3</v>
      </c>
      <c r="B10" s="335" t="s">
        <v>16</v>
      </c>
      <c r="C10" s="109"/>
      <c r="D10" s="109"/>
      <c r="E10" s="278"/>
      <c r="F10" s="279"/>
      <c r="G10" s="280"/>
      <c r="H10" s="280"/>
    </row>
    <row r="11" spans="1:8" ht="17.25" customHeight="1" x14ac:dyDescent="0.2">
      <c r="A11" s="40"/>
      <c r="B11" s="133" t="s">
        <v>17</v>
      </c>
      <c r="C11" s="110" t="s">
        <v>2</v>
      </c>
      <c r="D11" s="281">
        <v>48</v>
      </c>
      <c r="E11" s="278"/>
      <c r="F11" s="192"/>
      <c r="G11" s="193">
        <v>0.32</v>
      </c>
      <c r="H11" s="193">
        <f>ROUND(SUM(D11*G11),2)</f>
        <v>15.36</v>
      </c>
    </row>
    <row r="12" spans="1:8" ht="17.25" customHeight="1" x14ac:dyDescent="0.2">
      <c r="A12" s="40"/>
      <c r="B12" s="334" t="s">
        <v>18</v>
      </c>
      <c r="C12" s="109"/>
      <c r="D12" s="109"/>
      <c r="E12" s="278"/>
      <c r="F12" s="279"/>
      <c r="G12" s="280"/>
      <c r="H12" s="273">
        <f>SUM(H11:H11)</f>
        <v>15.36</v>
      </c>
    </row>
    <row r="13" spans="1:8" ht="17.25" customHeight="1" x14ac:dyDescent="0.2">
      <c r="A13" s="40"/>
      <c r="B13" s="336" t="s">
        <v>166</v>
      </c>
      <c r="C13" s="109"/>
      <c r="D13" s="109"/>
      <c r="E13" s="110"/>
      <c r="F13" s="280"/>
      <c r="G13" s="280"/>
      <c r="H13" s="273">
        <f>H7+H9+H12</f>
        <v>32.730000000000004</v>
      </c>
    </row>
    <row r="14" spans="1:8" ht="17.25" customHeight="1" x14ac:dyDescent="0.2">
      <c r="A14" s="40"/>
      <c r="B14" s="336" t="s">
        <v>19</v>
      </c>
      <c r="C14" s="109"/>
      <c r="D14" s="109"/>
      <c r="E14" s="110"/>
      <c r="F14" s="137">
        <v>0.03</v>
      </c>
      <c r="G14" s="280"/>
      <c r="H14" s="273">
        <f>ROUND(H9*F14,2)</f>
        <v>0</v>
      </c>
    </row>
    <row r="15" spans="1:8" ht="17.25" customHeight="1" x14ac:dyDescent="0.2">
      <c r="A15" s="40"/>
      <c r="B15" s="336" t="s">
        <v>20</v>
      </c>
      <c r="C15" s="109"/>
      <c r="D15" s="109"/>
      <c r="E15" s="137">
        <v>0.03</v>
      </c>
      <c r="F15" s="280"/>
      <c r="G15" s="193"/>
      <c r="H15" s="273">
        <f>ROUND(H$7*E15,2)</f>
        <v>0.52</v>
      </c>
    </row>
    <row r="16" spans="1:8" ht="17.25" customHeight="1" x14ac:dyDescent="0.2">
      <c r="A16" s="40"/>
      <c r="B16" s="336" t="s">
        <v>21</v>
      </c>
      <c r="C16" s="109"/>
      <c r="D16" s="109"/>
      <c r="E16" s="137">
        <v>0.17</v>
      </c>
      <c r="F16" s="280"/>
      <c r="G16" s="280"/>
      <c r="H16" s="273">
        <f>ROUND(H$7*E16,2)</f>
        <v>2.95</v>
      </c>
    </row>
    <row r="17" spans="1:8" ht="17.25" customHeight="1" x14ac:dyDescent="0.25">
      <c r="A17" s="40"/>
      <c r="B17" s="136" t="s">
        <v>165</v>
      </c>
      <c r="C17" s="109"/>
      <c r="D17" s="109"/>
      <c r="E17" s="110"/>
      <c r="F17" s="280"/>
      <c r="G17" s="280"/>
      <c r="H17" s="273">
        <f>ROUND((H7+H16)*1.77%,2)</f>
        <v>0.36</v>
      </c>
    </row>
    <row r="18" spans="1:8" ht="17.25" customHeight="1" x14ac:dyDescent="0.25">
      <c r="A18" s="40"/>
      <c r="B18" s="136" t="s">
        <v>22</v>
      </c>
      <c r="C18" s="109"/>
      <c r="D18" s="109"/>
      <c r="E18" s="137">
        <v>0.4</v>
      </c>
      <c r="F18" s="280"/>
      <c r="G18" s="280"/>
      <c r="H18" s="273">
        <f>ROUND(H$7*E18,2)</f>
        <v>6.95</v>
      </c>
    </row>
    <row r="19" spans="1:8" ht="17.25" customHeight="1" x14ac:dyDescent="0.25">
      <c r="A19" s="40"/>
      <c r="B19" s="136" t="s">
        <v>242</v>
      </c>
      <c r="C19" s="110"/>
      <c r="D19" s="110"/>
      <c r="E19" s="137"/>
      <c r="F19" s="280"/>
      <c r="G19" s="193"/>
      <c r="H19" s="273">
        <f>G19*D19</f>
        <v>0</v>
      </c>
    </row>
    <row r="20" spans="1:8" ht="17.25" customHeight="1" x14ac:dyDescent="0.2">
      <c r="A20" s="40"/>
      <c r="B20" s="337" t="s">
        <v>23</v>
      </c>
      <c r="C20" s="283"/>
      <c r="D20" s="109"/>
      <c r="E20" s="110"/>
      <c r="F20" s="280"/>
      <c r="G20" s="280"/>
      <c r="H20" s="273">
        <f>SUM(H13:H19)</f>
        <v>43.510000000000012</v>
      </c>
    </row>
    <row r="21" spans="1:8" x14ac:dyDescent="0.2">
      <c r="D21" s="1" t="s">
        <v>164</v>
      </c>
    </row>
  </sheetData>
  <mergeCells count="9">
    <mergeCell ref="B1:H1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" footer="0.5"/>
  <pageSetup paperSize="9" scale="80" orientation="portrait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T22"/>
  <sheetViews>
    <sheetView workbookViewId="0">
      <selection activeCell="C31" sqref="C31"/>
    </sheetView>
  </sheetViews>
  <sheetFormatPr defaultColWidth="8.85546875" defaultRowHeight="12.75" x14ac:dyDescent="0.2"/>
  <cols>
    <col min="1" max="1" width="6" style="1" customWidth="1"/>
    <col min="2" max="2" width="39.5703125" style="1" bestFit="1" customWidth="1"/>
    <col min="3" max="16384" width="8.85546875" style="1"/>
  </cols>
  <sheetData>
    <row r="1" spans="1:20" s="50" customFormat="1" ht="25.7" customHeight="1" x14ac:dyDescent="0.2">
      <c r="A1" s="67" t="s">
        <v>295</v>
      </c>
      <c r="B1" s="673" t="s">
        <v>296</v>
      </c>
      <c r="C1" s="673"/>
      <c r="D1" s="673"/>
      <c r="E1" s="673"/>
      <c r="F1" s="673"/>
      <c r="G1" s="673"/>
      <c r="H1" s="673"/>
    </row>
    <row r="2" spans="1:20" ht="13.5" thickBot="1" x14ac:dyDescent="0.25"/>
    <row r="3" spans="1:20" x14ac:dyDescent="0.2">
      <c r="A3" s="693" t="s">
        <v>3</v>
      </c>
      <c r="B3" s="695" t="s">
        <v>4</v>
      </c>
      <c r="C3" s="693" t="s">
        <v>178</v>
      </c>
      <c r="D3" s="697" t="s">
        <v>0</v>
      </c>
      <c r="E3" s="699" t="s">
        <v>6</v>
      </c>
      <c r="F3" s="701" t="s">
        <v>7</v>
      </c>
      <c r="G3" s="701" t="s">
        <v>8</v>
      </c>
      <c r="H3" s="703" t="s">
        <v>9</v>
      </c>
    </row>
    <row r="4" spans="1:20" x14ac:dyDescent="0.2">
      <c r="A4" s="694"/>
      <c r="B4" s="696"/>
      <c r="C4" s="694"/>
      <c r="D4" s="698"/>
      <c r="E4" s="700"/>
      <c r="F4" s="702"/>
      <c r="G4" s="702"/>
      <c r="H4" s="704"/>
    </row>
    <row r="5" spans="1:20" ht="17.25" customHeight="1" x14ac:dyDescent="0.2">
      <c r="A5" s="17">
        <v>1</v>
      </c>
      <c r="B5" s="323" t="s">
        <v>10</v>
      </c>
      <c r="C5" s="235"/>
      <c r="D5" s="235"/>
      <c r="E5" s="235"/>
      <c r="F5" s="160"/>
      <c r="G5" s="160"/>
      <c r="H5" s="239"/>
    </row>
    <row r="6" spans="1:20" ht="17.25" customHeight="1" x14ac:dyDescent="0.2">
      <c r="A6" s="41"/>
      <c r="B6" s="488" t="s">
        <v>11</v>
      </c>
      <c r="C6" s="221" t="s">
        <v>12</v>
      </c>
      <c r="D6" s="588">
        <v>2</v>
      </c>
      <c r="E6" s="221">
        <v>5.79</v>
      </c>
      <c r="F6" s="289"/>
      <c r="G6" s="289"/>
      <c r="H6" s="94">
        <f>ROUND(SUM(D6*E6),2)</f>
        <v>11.58</v>
      </c>
      <c r="I6" s="691"/>
      <c r="J6" s="692"/>
      <c r="K6" s="692"/>
      <c r="L6" s="692"/>
      <c r="M6" s="692"/>
      <c r="N6" s="692"/>
      <c r="O6" s="692"/>
      <c r="P6" s="692"/>
      <c r="Q6" s="692"/>
      <c r="R6" s="692"/>
      <c r="S6" s="692"/>
      <c r="T6" s="692"/>
    </row>
    <row r="7" spans="1:20" ht="17.25" customHeight="1" x14ac:dyDescent="0.2">
      <c r="A7" s="17"/>
      <c r="B7" s="324" t="s">
        <v>13</v>
      </c>
      <c r="C7" s="235"/>
      <c r="D7" s="284"/>
      <c r="E7" s="284"/>
      <c r="F7" s="288"/>
      <c r="G7" s="288"/>
      <c r="H7" s="257">
        <f>SUM(H6:H6)</f>
        <v>11.58</v>
      </c>
    </row>
    <row r="8" spans="1:20" ht="17.25" customHeight="1" x14ac:dyDescent="0.2">
      <c r="A8" s="17">
        <v>2</v>
      </c>
      <c r="B8" s="323" t="s">
        <v>7</v>
      </c>
      <c r="C8" s="235"/>
      <c r="D8" s="235"/>
      <c r="E8" s="160"/>
      <c r="F8" s="239"/>
      <c r="G8" s="160"/>
      <c r="H8" s="239"/>
    </row>
    <row r="9" spans="1:20" s="56" customFormat="1" ht="25.5" x14ac:dyDescent="0.2">
      <c r="A9" s="41"/>
      <c r="B9" s="589" t="s">
        <v>297</v>
      </c>
      <c r="C9" s="221" t="s">
        <v>14</v>
      </c>
      <c r="D9" s="221">
        <v>1</v>
      </c>
      <c r="E9" s="289"/>
      <c r="F9" s="94">
        <v>1.95</v>
      </c>
      <c r="G9" s="289"/>
      <c r="H9" s="94">
        <f>F9*D9</f>
        <v>1.95</v>
      </c>
    </row>
    <row r="10" spans="1:20" ht="17.25" customHeight="1" x14ac:dyDescent="0.2">
      <c r="A10" s="22"/>
      <c r="B10" s="325" t="s">
        <v>15</v>
      </c>
      <c r="C10" s="291"/>
      <c r="D10" s="291"/>
      <c r="E10" s="292"/>
      <c r="F10" s="293"/>
      <c r="G10" s="292"/>
      <c r="H10" s="257">
        <f>SUM(H9)</f>
        <v>1.95</v>
      </c>
    </row>
    <row r="11" spans="1:20" ht="17.25" customHeight="1" x14ac:dyDescent="0.2">
      <c r="A11" s="17">
        <v>3</v>
      </c>
      <c r="B11" s="326" t="s">
        <v>16</v>
      </c>
      <c r="C11" s="234"/>
      <c r="D11" s="234"/>
      <c r="E11" s="296"/>
      <c r="F11" s="297"/>
      <c r="G11" s="255"/>
      <c r="H11" s="255"/>
    </row>
    <row r="12" spans="1:20" ht="17.25" customHeight="1" x14ac:dyDescent="0.2">
      <c r="A12" s="22"/>
      <c r="B12" s="327" t="s">
        <v>17</v>
      </c>
      <c r="C12" s="235" t="s">
        <v>2</v>
      </c>
      <c r="D12" s="298">
        <v>48</v>
      </c>
      <c r="E12" s="296"/>
      <c r="F12" s="160"/>
      <c r="G12" s="239">
        <v>0.3</v>
      </c>
      <c r="H12" s="239">
        <f>ROUND(SUM(D12*G12),2)</f>
        <v>14.4</v>
      </c>
    </row>
    <row r="13" spans="1:20" ht="17.25" customHeight="1" x14ac:dyDescent="0.2">
      <c r="A13" s="22"/>
      <c r="B13" s="324" t="s">
        <v>18</v>
      </c>
      <c r="C13" s="234"/>
      <c r="D13" s="234"/>
      <c r="E13" s="296"/>
      <c r="F13" s="297"/>
      <c r="G13" s="255"/>
      <c r="H13" s="257">
        <f>SUM(H12:H12)</f>
        <v>14.4</v>
      </c>
    </row>
    <row r="14" spans="1:20" ht="17.25" customHeight="1" x14ac:dyDescent="0.2">
      <c r="A14" s="22"/>
      <c r="B14" s="328" t="s">
        <v>166</v>
      </c>
      <c r="C14" s="234"/>
      <c r="D14" s="234"/>
      <c r="E14" s="235"/>
      <c r="F14" s="255"/>
      <c r="G14" s="255"/>
      <c r="H14" s="257">
        <f>H7+H10+H13</f>
        <v>27.93</v>
      </c>
    </row>
    <row r="15" spans="1:20" ht="17.25" customHeight="1" x14ac:dyDescent="0.2">
      <c r="A15" s="22"/>
      <c r="B15" s="328" t="s">
        <v>19</v>
      </c>
      <c r="C15" s="234"/>
      <c r="D15" s="234"/>
      <c r="E15" s="235"/>
      <c r="F15" s="258">
        <v>0.03</v>
      </c>
      <c r="G15" s="255"/>
      <c r="H15" s="257">
        <f>ROUND(H10*F15,2)</f>
        <v>0.06</v>
      </c>
    </row>
    <row r="16" spans="1:20" ht="17.25" customHeight="1" x14ac:dyDescent="0.2">
      <c r="A16" s="22"/>
      <c r="B16" s="328" t="s">
        <v>20</v>
      </c>
      <c r="C16" s="234"/>
      <c r="D16" s="234"/>
      <c r="E16" s="258">
        <v>0.03</v>
      </c>
      <c r="F16" s="255"/>
      <c r="G16" s="239"/>
      <c r="H16" s="257">
        <f>ROUND(H$7*E16,2)</f>
        <v>0.35</v>
      </c>
    </row>
    <row r="17" spans="1:8" ht="17.25" customHeight="1" x14ac:dyDescent="0.2">
      <c r="A17" s="22"/>
      <c r="B17" s="328" t="s">
        <v>21</v>
      </c>
      <c r="C17" s="234"/>
      <c r="D17" s="234"/>
      <c r="E17" s="258">
        <v>0.17</v>
      </c>
      <c r="F17" s="255"/>
      <c r="G17" s="255"/>
      <c r="H17" s="257">
        <f>ROUND(H$7*E17,2)</f>
        <v>1.97</v>
      </c>
    </row>
    <row r="18" spans="1:8" ht="17.25" customHeight="1" x14ac:dyDescent="0.25">
      <c r="A18" s="22"/>
      <c r="B18" s="329" t="s">
        <v>241</v>
      </c>
      <c r="C18" s="234"/>
      <c r="D18" s="234"/>
      <c r="E18" s="235"/>
      <c r="F18" s="255"/>
      <c r="G18" s="255"/>
      <c r="H18" s="257">
        <f>ROUND((H7+H17)*1.77%,2)</f>
        <v>0.24</v>
      </c>
    </row>
    <row r="19" spans="1:8" ht="17.25" customHeight="1" x14ac:dyDescent="0.25">
      <c r="A19" s="22"/>
      <c r="B19" s="329" t="s">
        <v>22</v>
      </c>
      <c r="C19" s="234"/>
      <c r="D19" s="234"/>
      <c r="E19" s="258">
        <v>0.4</v>
      </c>
      <c r="F19" s="255"/>
      <c r="G19" s="255"/>
      <c r="H19" s="257">
        <f>ROUND(H$7*E19,2)</f>
        <v>4.63</v>
      </c>
    </row>
    <row r="20" spans="1:8" ht="17.25" customHeight="1" x14ac:dyDescent="0.25">
      <c r="A20" s="22"/>
      <c r="B20" s="329" t="s">
        <v>242</v>
      </c>
      <c r="C20" s="235"/>
      <c r="D20" s="235"/>
      <c r="E20" s="258"/>
      <c r="F20" s="255"/>
      <c r="G20" s="239"/>
      <c r="H20" s="257">
        <f>G20*D20</f>
        <v>0</v>
      </c>
    </row>
    <row r="21" spans="1:8" ht="17.25" customHeight="1" thickBot="1" x14ac:dyDescent="0.25">
      <c r="A21" s="25"/>
      <c r="B21" s="330" t="s">
        <v>23</v>
      </c>
      <c r="C21" s="331"/>
      <c r="D21" s="240"/>
      <c r="E21" s="214"/>
      <c r="F21" s="301"/>
      <c r="G21" s="301"/>
      <c r="H21" s="101">
        <f>SUM(H14:H20)</f>
        <v>35.18</v>
      </c>
    </row>
    <row r="22" spans="1:8" x14ac:dyDescent="0.2">
      <c r="D22" s="1" t="s">
        <v>225</v>
      </c>
    </row>
  </sheetData>
  <mergeCells count="10">
    <mergeCell ref="I6:T6"/>
    <mergeCell ref="B1:H1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" footer="0.5"/>
  <pageSetup paperSize="9" scale="80" orientation="portrait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T22"/>
  <sheetViews>
    <sheetView workbookViewId="0">
      <selection activeCell="B1" sqref="B1:H1"/>
    </sheetView>
  </sheetViews>
  <sheetFormatPr defaultColWidth="8.85546875" defaultRowHeight="12.75" x14ac:dyDescent="0.2"/>
  <cols>
    <col min="1" max="1" width="6" style="1" customWidth="1"/>
    <col min="2" max="2" width="39.5703125" style="1" bestFit="1" customWidth="1"/>
    <col min="3" max="16384" width="8.85546875" style="1"/>
  </cols>
  <sheetData>
    <row r="1" spans="1:20" s="50" customFormat="1" ht="26.25" customHeight="1" x14ac:dyDescent="0.2">
      <c r="A1" s="67" t="s">
        <v>298</v>
      </c>
      <c r="B1" s="673" t="s">
        <v>299</v>
      </c>
      <c r="C1" s="673"/>
      <c r="D1" s="673"/>
      <c r="E1" s="673"/>
      <c r="F1" s="673"/>
      <c r="G1" s="673"/>
      <c r="H1" s="673"/>
    </row>
    <row r="2" spans="1:20" ht="13.5" thickBot="1" x14ac:dyDescent="0.25"/>
    <row r="3" spans="1:20" x14ac:dyDescent="0.2">
      <c r="A3" s="666" t="s">
        <v>3</v>
      </c>
      <c r="B3" s="705" t="s">
        <v>4</v>
      </c>
      <c r="C3" s="666" t="s">
        <v>178</v>
      </c>
      <c r="D3" s="659" t="s">
        <v>0</v>
      </c>
      <c r="E3" s="663" t="s">
        <v>6</v>
      </c>
      <c r="F3" s="707" t="s">
        <v>7</v>
      </c>
      <c r="G3" s="653" t="s">
        <v>8</v>
      </c>
      <c r="H3" s="655" t="s">
        <v>9</v>
      </c>
    </row>
    <row r="4" spans="1:20" ht="13.5" thickBot="1" x14ac:dyDescent="0.25">
      <c r="A4" s="667"/>
      <c r="B4" s="706"/>
      <c r="C4" s="667"/>
      <c r="D4" s="660"/>
      <c r="E4" s="664"/>
      <c r="F4" s="708"/>
      <c r="G4" s="654"/>
      <c r="H4" s="656"/>
    </row>
    <row r="5" spans="1:20" ht="17.25" customHeight="1" x14ac:dyDescent="0.2">
      <c r="A5" s="15">
        <v>1</v>
      </c>
      <c r="B5" s="305" t="s">
        <v>10</v>
      </c>
      <c r="C5" s="210"/>
      <c r="D5" s="210"/>
      <c r="E5" s="210"/>
      <c r="F5" s="306"/>
      <c r="G5" s="72"/>
      <c r="H5" s="73"/>
    </row>
    <row r="6" spans="1:20" s="56" customFormat="1" ht="15" customHeight="1" x14ac:dyDescent="0.2">
      <c r="A6" s="491"/>
      <c r="B6" s="492" t="s">
        <v>11</v>
      </c>
      <c r="C6" s="493" t="s">
        <v>12</v>
      </c>
      <c r="D6" s="587">
        <v>2</v>
      </c>
      <c r="E6" s="493">
        <v>5.79</v>
      </c>
      <c r="F6" s="494"/>
      <c r="G6" s="205"/>
      <c r="H6" s="387">
        <f>ROUND(SUM(D6*E6),2)</f>
        <v>11.58</v>
      </c>
      <c r="I6" s="677"/>
      <c r="J6" s="678"/>
      <c r="K6" s="678"/>
      <c r="L6" s="678"/>
      <c r="M6" s="678"/>
      <c r="N6" s="678"/>
      <c r="O6" s="678"/>
      <c r="P6" s="678"/>
      <c r="Q6" s="678"/>
      <c r="R6" s="678"/>
      <c r="S6" s="678"/>
      <c r="T6" s="678"/>
    </row>
    <row r="7" spans="1:20" ht="17.25" customHeight="1" thickBot="1" x14ac:dyDescent="0.25">
      <c r="A7" s="18"/>
      <c r="B7" s="307" t="s">
        <v>13</v>
      </c>
      <c r="C7" s="214"/>
      <c r="D7" s="215"/>
      <c r="E7" s="215"/>
      <c r="F7" s="308"/>
      <c r="G7" s="85"/>
      <c r="H7" s="152">
        <f>SUM(H6:H6)</f>
        <v>11.58</v>
      </c>
    </row>
    <row r="8" spans="1:20" ht="17.25" customHeight="1" x14ac:dyDescent="0.2">
      <c r="A8" s="19">
        <v>2</v>
      </c>
      <c r="B8" s="309" t="s">
        <v>7</v>
      </c>
      <c r="C8" s="218"/>
      <c r="D8" s="218"/>
      <c r="E8" s="87"/>
      <c r="F8" s="156"/>
      <c r="G8" s="87"/>
      <c r="H8" s="157"/>
    </row>
    <row r="9" spans="1:20" s="56" customFormat="1" ht="25.5" x14ac:dyDescent="0.2">
      <c r="A9" s="41"/>
      <c r="B9" s="310" t="s">
        <v>300</v>
      </c>
      <c r="C9" s="221" t="s">
        <v>14</v>
      </c>
      <c r="D9" s="221">
        <v>1</v>
      </c>
      <c r="E9" s="289"/>
      <c r="F9" s="200">
        <v>7.11</v>
      </c>
      <c r="G9" s="289"/>
      <c r="H9" s="93">
        <f>F9*D9</f>
        <v>7.11</v>
      </c>
    </row>
    <row r="10" spans="1:20" ht="17.25" customHeight="1" thickBot="1" x14ac:dyDescent="0.25">
      <c r="A10" s="21"/>
      <c r="B10" s="311" t="s">
        <v>15</v>
      </c>
      <c r="C10" s="224"/>
      <c r="D10" s="224"/>
      <c r="E10" s="99"/>
      <c r="F10" s="166"/>
      <c r="G10" s="99"/>
      <c r="H10" s="167">
        <f>SUM(H9:H9)</f>
        <v>7.11</v>
      </c>
    </row>
    <row r="11" spans="1:20" ht="17.25" customHeight="1" x14ac:dyDescent="0.2">
      <c r="A11" s="15">
        <v>3</v>
      </c>
      <c r="B11" s="312" t="s">
        <v>16</v>
      </c>
      <c r="C11" s="229"/>
      <c r="D11" s="229"/>
      <c r="E11" s="230"/>
      <c r="F11" s="171"/>
      <c r="G11" s="107"/>
      <c r="H11" s="172"/>
    </row>
    <row r="12" spans="1:20" ht="17.25" customHeight="1" x14ac:dyDescent="0.2">
      <c r="A12" s="22"/>
      <c r="B12" s="313" t="s">
        <v>17</v>
      </c>
      <c r="C12" s="235" t="s">
        <v>2</v>
      </c>
      <c r="D12" s="236">
        <v>48</v>
      </c>
      <c r="E12" s="237"/>
      <c r="F12" s="78"/>
      <c r="G12" s="112">
        <v>0.3</v>
      </c>
      <c r="H12" s="113">
        <f>ROUND(SUM(D12*G12),2)</f>
        <v>14.4</v>
      </c>
    </row>
    <row r="13" spans="1:20" ht="17.25" customHeight="1" thickBot="1" x14ac:dyDescent="0.25">
      <c r="A13" s="25"/>
      <c r="B13" s="307" t="s">
        <v>18</v>
      </c>
      <c r="C13" s="240"/>
      <c r="D13" s="240"/>
      <c r="E13" s="241"/>
      <c r="F13" s="117"/>
      <c r="G13" s="118"/>
      <c r="H13" s="119">
        <f>SUM(H12:H12)</f>
        <v>14.4</v>
      </c>
    </row>
    <row r="14" spans="1:20" ht="17.25" customHeight="1" x14ac:dyDescent="0.2">
      <c r="A14" s="38"/>
      <c r="B14" s="314" t="s">
        <v>166</v>
      </c>
      <c r="C14" s="245"/>
      <c r="D14" s="229"/>
      <c r="E14" s="211"/>
      <c r="F14" s="107"/>
      <c r="G14" s="124"/>
      <c r="H14" s="125">
        <f>H7+H10+H13</f>
        <v>33.090000000000003</v>
      </c>
    </row>
    <row r="15" spans="1:20" ht="17.25" customHeight="1" x14ac:dyDescent="0.2">
      <c r="A15" s="22"/>
      <c r="B15" s="315" t="s">
        <v>19</v>
      </c>
      <c r="C15" s="234"/>
      <c r="D15" s="250"/>
      <c r="E15" s="211"/>
      <c r="F15" s="316">
        <v>0.03</v>
      </c>
      <c r="G15" s="123"/>
      <c r="H15" s="129">
        <f>ROUND(H10*F15,2)</f>
        <v>0.21</v>
      </c>
    </row>
    <row r="16" spans="1:20" ht="17.25" customHeight="1" x14ac:dyDescent="0.2">
      <c r="A16" s="22"/>
      <c r="B16" s="315" t="s">
        <v>20</v>
      </c>
      <c r="C16" s="234"/>
      <c r="D16" s="250"/>
      <c r="E16" s="251">
        <v>0.03</v>
      </c>
      <c r="F16" s="107"/>
      <c r="G16" s="130"/>
      <c r="H16" s="129">
        <f>ROUND(H$7*E16,2)</f>
        <v>0.35</v>
      </c>
    </row>
    <row r="17" spans="1:8" ht="17.25" customHeight="1" x14ac:dyDescent="0.2">
      <c r="A17" s="22"/>
      <c r="B17" s="315" t="s">
        <v>21</v>
      </c>
      <c r="C17" s="234"/>
      <c r="D17" s="250"/>
      <c r="E17" s="251">
        <v>0.17</v>
      </c>
      <c r="F17" s="107"/>
      <c r="G17" s="123"/>
      <c r="H17" s="129">
        <f>ROUND(H$7*E17,2)</f>
        <v>1.97</v>
      </c>
    </row>
    <row r="18" spans="1:8" ht="17.25" customHeight="1" x14ac:dyDescent="0.25">
      <c r="A18" s="22"/>
      <c r="B18" s="317" t="s">
        <v>165</v>
      </c>
      <c r="C18" s="234"/>
      <c r="D18" s="234"/>
      <c r="E18" s="235"/>
      <c r="F18" s="318"/>
      <c r="G18" s="134"/>
      <c r="H18" s="135">
        <f>ROUND((H7+H17)*1.77%,2)</f>
        <v>0.24</v>
      </c>
    </row>
    <row r="19" spans="1:8" ht="17.25" customHeight="1" x14ac:dyDescent="0.25">
      <c r="A19" s="22"/>
      <c r="B19" s="317" t="s">
        <v>22</v>
      </c>
      <c r="C19" s="234"/>
      <c r="D19" s="234"/>
      <c r="E19" s="258">
        <v>0.4</v>
      </c>
      <c r="F19" s="318"/>
      <c r="G19" s="134"/>
      <c r="H19" s="129">
        <f>ROUND(H$7*E19,2)</f>
        <v>4.63</v>
      </c>
    </row>
    <row r="20" spans="1:8" ht="17.25" customHeight="1" thickBot="1" x14ac:dyDescent="0.3">
      <c r="A20" s="21"/>
      <c r="B20" s="319" t="s">
        <v>242</v>
      </c>
      <c r="C20" s="260"/>
      <c r="D20" s="260"/>
      <c r="E20" s="261"/>
      <c r="F20" s="320"/>
      <c r="G20" s="188"/>
      <c r="H20" s="189">
        <f>G20*D20</f>
        <v>0</v>
      </c>
    </row>
    <row r="21" spans="1:8" ht="17.25" customHeight="1" thickBot="1" x14ac:dyDescent="0.25">
      <c r="A21" s="42"/>
      <c r="B21" s="321" t="s">
        <v>23</v>
      </c>
      <c r="C21" s="265"/>
      <c r="D21" s="266"/>
      <c r="E21" s="322"/>
      <c r="F21" s="180"/>
      <c r="G21" s="180"/>
      <c r="H21" s="181">
        <f>SUM(H14:H20)</f>
        <v>40.490000000000009</v>
      </c>
    </row>
    <row r="22" spans="1:8" x14ac:dyDescent="0.2">
      <c r="D22" s="1" t="s">
        <v>164</v>
      </c>
    </row>
  </sheetData>
  <mergeCells count="10">
    <mergeCell ref="I6:T6"/>
    <mergeCell ref="B1:H1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" footer="0.5"/>
  <pageSetup paperSize="9" scale="80" orientation="portrait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T22"/>
  <sheetViews>
    <sheetView workbookViewId="0">
      <selection activeCell="C11" sqref="C11"/>
    </sheetView>
  </sheetViews>
  <sheetFormatPr defaultColWidth="8.85546875" defaultRowHeight="12.75" x14ac:dyDescent="0.2"/>
  <cols>
    <col min="1" max="1" width="6" style="1" customWidth="1"/>
    <col min="2" max="2" width="39.5703125" style="1" bestFit="1" customWidth="1"/>
    <col min="3" max="16384" width="8.85546875" style="1"/>
  </cols>
  <sheetData>
    <row r="1" spans="1:20" ht="25.7" customHeight="1" x14ac:dyDescent="0.2">
      <c r="A1" s="67" t="s">
        <v>301</v>
      </c>
      <c r="B1" s="673" t="s">
        <v>432</v>
      </c>
      <c r="C1" s="673"/>
      <c r="D1" s="673"/>
      <c r="E1" s="673"/>
      <c r="F1" s="673"/>
      <c r="G1" s="673"/>
      <c r="H1" s="673"/>
    </row>
    <row r="2" spans="1:20" ht="13.5" thickBot="1" x14ac:dyDescent="0.25"/>
    <row r="3" spans="1:20" x14ac:dyDescent="0.2">
      <c r="A3" s="666" t="s">
        <v>3</v>
      </c>
      <c r="B3" s="659" t="s">
        <v>4</v>
      </c>
      <c r="C3" s="666" t="s">
        <v>178</v>
      </c>
      <c r="D3" s="659" t="s">
        <v>0</v>
      </c>
      <c r="E3" s="663" t="s">
        <v>6</v>
      </c>
      <c r="F3" s="653" t="s">
        <v>7</v>
      </c>
      <c r="G3" s="653" t="s">
        <v>8</v>
      </c>
      <c r="H3" s="709" t="s">
        <v>9</v>
      </c>
    </row>
    <row r="4" spans="1:20" x14ac:dyDescent="0.2">
      <c r="A4" s="683"/>
      <c r="B4" s="680"/>
      <c r="C4" s="683"/>
      <c r="D4" s="680"/>
      <c r="E4" s="682"/>
      <c r="F4" s="654"/>
      <c r="G4" s="654"/>
      <c r="H4" s="710"/>
    </row>
    <row r="5" spans="1:20" ht="17.25" customHeight="1" x14ac:dyDescent="0.2">
      <c r="A5" s="17">
        <v>1</v>
      </c>
      <c r="B5" s="284" t="s">
        <v>10</v>
      </c>
      <c r="C5" s="235"/>
      <c r="D5" s="235"/>
      <c r="E5" s="235"/>
      <c r="F5" s="160"/>
      <c r="G5" s="160"/>
      <c r="H5" s="239"/>
    </row>
    <row r="6" spans="1:20" s="56" customFormat="1" ht="15.75" customHeight="1" x14ac:dyDescent="0.2">
      <c r="A6" s="41"/>
      <c r="B6" s="489" t="s">
        <v>11</v>
      </c>
      <c r="C6" s="221" t="s">
        <v>12</v>
      </c>
      <c r="D6" s="588">
        <v>2</v>
      </c>
      <c r="E6" s="221">
        <v>5.79</v>
      </c>
      <c r="F6" s="289"/>
      <c r="G6" s="289"/>
      <c r="H6" s="94">
        <f>ROUND(SUM(D6*E6),2)</f>
        <v>11.58</v>
      </c>
      <c r="I6" s="677"/>
      <c r="J6" s="678"/>
      <c r="K6" s="678"/>
      <c r="L6" s="678"/>
      <c r="M6" s="678"/>
      <c r="N6" s="678"/>
      <c r="O6" s="678"/>
      <c r="P6" s="678"/>
      <c r="Q6" s="678"/>
      <c r="R6" s="678"/>
      <c r="S6" s="678"/>
      <c r="T6" s="678"/>
    </row>
    <row r="7" spans="1:20" ht="17.25" customHeight="1" x14ac:dyDescent="0.2">
      <c r="A7" s="17"/>
      <c r="B7" s="287" t="s">
        <v>13</v>
      </c>
      <c r="C7" s="235"/>
      <c r="D7" s="284"/>
      <c r="E7" s="284"/>
      <c r="F7" s="288"/>
      <c r="G7" s="288"/>
      <c r="H7" s="257">
        <f>SUM(H6:H6)</f>
        <v>11.58</v>
      </c>
    </row>
    <row r="8" spans="1:20" ht="17.25" customHeight="1" x14ac:dyDescent="0.2">
      <c r="A8" s="17">
        <v>2</v>
      </c>
      <c r="B8" s="284" t="s">
        <v>7</v>
      </c>
      <c r="C8" s="235"/>
      <c r="D8" s="235"/>
      <c r="E8" s="160"/>
      <c r="F8" s="239"/>
      <c r="G8" s="160"/>
      <c r="H8" s="239"/>
    </row>
    <row r="9" spans="1:20" s="56" customFormat="1" ht="25.5" x14ac:dyDescent="0.2">
      <c r="A9" s="41"/>
      <c r="B9" s="220" t="s">
        <v>302</v>
      </c>
      <c r="C9" s="221" t="s">
        <v>14</v>
      </c>
      <c r="D9" s="221">
        <v>1</v>
      </c>
      <c r="E9" s="289"/>
      <c r="F9" s="94">
        <v>13.5</v>
      </c>
      <c r="G9" s="289"/>
      <c r="H9" s="94">
        <f>F9*D9</f>
        <v>13.5</v>
      </c>
    </row>
    <row r="10" spans="1:20" ht="17.25" customHeight="1" x14ac:dyDescent="0.2">
      <c r="A10" s="22"/>
      <c r="B10" s="287" t="s">
        <v>15</v>
      </c>
      <c r="C10" s="291"/>
      <c r="D10" s="291"/>
      <c r="E10" s="292"/>
      <c r="F10" s="293"/>
      <c r="G10" s="292"/>
      <c r="H10" s="257">
        <f>SUM(H9:H9)</f>
        <v>13.5</v>
      </c>
    </row>
    <row r="11" spans="1:20" ht="17.25" customHeight="1" x14ac:dyDescent="0.2">
      <c r="A11" s="17">
        <v>3</v>
      </c>
      <c r="B11" s="294" t="s">
        <v>16</v>
      </c>
      <c r="C11" s="234"/>
      <c r="D11" s="234"/>
      <c r="E11" s="296"/>
      <c r="F11" s="297"/>
      <c r="G11" s="255"/>
      <c r="H11" s="255"/>
    </row>
    <row r="12" spans="1:20" ht="17.25" customHeight="1" x14ac:dyDescent="0.2">
      <c r="A12" s="22"/>
      <c r="B12" s="234" t="s">
        <v>17</v>
      </c>
      <c r="C12" s="235" t="s">
        <v>2</v>
      </c>
      <c r="D12" s="298">
        <v>48</v>
      </c>
      <c r="E12" s="296"/>
      <c r="F12" s="160"/>
      <c r="G12" s="239">
        <v>0.3</v>
      </c>
      <c r="H12" s="239">
        <f>ROUND(SUM(D12*G12),2)</f>
        <v>14.4</v>
      </c>
    </row>
    <row r="13" spans="1:20" ht="17.25" customHeight="1" x14ac:dyDescent="0.2">
      <c r="A13" s="22"/>
      <c r="B13" s="287" t="s">
        <v>18</v>
      </c>
      <c r="C13" s="234"/>
      <c r="D13" s="234"/>
      <c r="E13" s="296"/>
      <c r="F13" s="297"/>
      <c r="G13" s="255"/>
      <c r="H13" s="257">
        <f>SUM(H12:H12)</f>
        <v>14.4</v>
      </c>
    </row>
    <row r="14" spans="1:20" ht="17.25" customHeight="1" x14ac:dyDescent="0.2">
      <c r="A14" s="22"/>
      <c r="B14" s="249" t="s">
        <v>166</v>
      </c>
      <c r="C14" s="234"/>
      <c r="D14" s="234"/>
      <c r="E14" s="235"/>
      <c r="F14" s="255"/>
      <c r="G14" s="255"/>
      <c r="H14" s="257">
        <f>H7+H10+H13</f>
        <v>39.479999999999997</v>
      </c>
    </row>
    <row r="15" spans="1:20" ht="17.25" customHeight="1" x14ac:dyDescent="0.2">
      <c r="A15" s="22"/>
      <c r="B15" s="249" t="s">
        <v>19</v>
      </c>
      <c r="C15" s="234"/>
      <c r="D15" s="234"/>
      <c r="E15" s="235"/>
      <c r="F15" s="258">
        <v>0.03</v>
      </c>
      <c r="G15" s="255"/>
      <c r="H15" s="257">
        <f>ROUND(H10*F15,2)</f>
        <v>0.41</v>
      </c>
    </row>
    <row r="16" spans="1:20" ht="17.25" customHeight="1" x14ac:dyDescent="0.2">
      <c r="A16" s="22"/>
      <c r="B16" s="249" t="s">
        <v>20</v>
      </c>
      <c r="C16" s="234"/>
      <c r="D16" s="234"/>
      <c r="E16" s="258">
        <v>0.03</v>
      </c>
      <c r="F16" s="255"/>
      <c r="G16" s="239"/>
      <c r="H16" s="257">
        <f>ROUND(H$7*E16,2)</f>
        <v>0.35</v>
      </c>
    </row>
    <row r="17" spans="1:8" ht="17.25" customHeight="1" x14ac:dyDescent="0.2">
      <c r="A17" s="22"/>
      <c r="B17" s="249" t="s">
        <v>21</v>
      </c>
      <c r="C17" s="234"/>
      <c r="D17" s="234"/>
      <c r="E17" s="258">
        <v>0.17</v>
      </c>
      <c r="F17" s="255"/>
      <c r="G17" s="255"/>
      <c r="H17" s="257">
        <f>ROUND(H$7*E17,2)</f>
        <v>1.97</v>
      </c>
    </row>
    <row r="18" spans="1:8" ht="17.25" customHeight="1" x14ac:dyDescent="0.25">
      <c r="A18" s="22"/>
      <c r="B18" s="254" t="s">
        <v>165</v>
      </c>
      <c r="C18" s="234"/>
      <c r="D18" s="234"/>
      <c r="E18" s="235"/>
      <c r="F18" s="255"/>
      <c r="G18" s="255"/>
      <c r="H18" s="257">
        <f>ROUND((H7+H17)*1.77%,2)</f>
        <v>0.24</v>
      </c>
    </row>
    <row r="19" spans="1:8" ht="17.25" customHeight="1" x14ac:dyDescent="0.25">
      <c r="A19" s="22"/>
      <c r="B19" s="254" t="s">
        <v>22</v>
      </c>
      <c r="C19" s="234"/>
      <c r="D19" s="234"/>
      <c r="E19" s="258">
        <v>0.4</v>
      </c>
      <c r="F19" s="255"/>
      <c r="G19" s="255"/>
      <c r="H19" s="257">
        <f>ROUND(H$7*E19,2)</f>
        <v>4.63</v>
      </c>
    </row>
    <row r="20" spans="1:8" ht="17.25" customHeight="1" x14ac:dyDescent="0.25">
      <c r="A20" s="22"/>
      <c r="B20" s="254" t="s">
        <v>242</v>
      </c>
      <c r="C20" s="235"/>
      <c r="D20" s="235"/>
      <c r="E20" s="258"/>
      <c r="F20" s="255"/>
      <c r="G20" s="239"/>
      <c r="H20" s="257">
        <f>G20*D20</f>
        <v>0</v>
      </c>
    </row>
    <row r="21" spans="1:8" ht="17.25" customHeight="1" thickBot="1" x14ac:dyDescent="0.25">
      <c r="A21" s="21"/>
      <c r="B21" s="302" t="s">
        <v>23</v>
      </c>
      <c r="C21" s="303"/>
      <c r="D21" s="304"/>
      <c r="E21" s="260"/>
      <c r="F21" s="262"/>
      <c r="G21" s="262"/>
      <c r="H21" s="227">
        <f>SUM(H14:H20)</f>
        <v>47.08</v>
      </c>
    </row>
    <row r="22" spans="1:8" x14ac:dyDescent="0.2">
      <c r="C22" s="1" t="s">
        <v>168</v>
      </c>
    </row>
  </sheetData>
  <mergeCells count="10">
    <mergeCell ref="I6:T6"/>
    <mergeCell ref="B1:H1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" footer="0.5"/>
  <pageSetup paperSize="9" scale="80" orientation="portrait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T22"/>
  <sheetViews>
    <sheetView workbookViewId="0">
      <selection activeCell="B37" sqref="B37"/>
    </sheetView>
  </sheetViews>
  <sheetFormatPr defaultColWidth="8.85546875" defaultRowHeight="12.75" x14ac:dyDescent="0.2"/>
  <cols>
    <col min="1" max="1" width="6" style="1" customWidth="1"/>
    <col min="2" max="2" width="39.5703125" style="1" bestFit="1" customWidth="1"/>
    <col min="3" max="16384" width="8.85546875" style="1"/>
  </cols>
  <sheetData>
    <row r="1" spans="1:20" ht="24.75" customHeight="1" x14ac:dyDescent="0.2">
      <c r="A1" s="67" t="s">
        <v>303</v>
      </c>
      <c r="B1" s="673" t="s">
        <v>304</v>
      </c>
      <c r="C1" s="673"/>
      <c r="D1" s="673"/>
      <c r="E1" s="673"/>
      <c r="F1" s="673"/>
      <c r="G1" s="673"/>
      <c r="H1" s="673"/>
    </row>
    <row r="2" spans="1:20" ht="13.5" thickBot="1" x14ac:dyDescent="0.25"/>
    <row r="3" spans="1:20" x14ac:dyDescent="0.2">
      <c r="A3" s="693" t="s">
        <v>3</v>
      </c>
      <c r="B3" s="697" t="s">
        <v>4</v>
      </c>
      <c r="C3" s="711" t="s">
        <v>178</v>
      </c>
      <c r="D3" s="697" t="s">
        <v>0</v>
      </c>
      <c r="E3" s="699" t="s">
        <v>6</v>
      </c>
      <c r="F3" s="701" t="s">
        <v>7</v>
      </c>
      <c r="G3" s="701" t="s">
        <v>8</v>
      </c>
      <c r="H3" s="703" t="s">
        <v>9</v>
      </c>
    </row>
    <row r="4" spans="1:20" x14ac:dyDescent="0.2">
      <c r="A4" s="694"/>
      <c r="B4" s="698"/>
      <c r="C4" s="712"/>
      <c r="D4" s="698"/>
      <c r="E4" s="700"/>
      <c r="F4" s="702"/>
      <c r="G4" s="702"/>
      <c r="H4" s="704"/>
    </row>
    <row r="5" spans="1:20" ht="17.25" customHeight="1" x14ac:dyDescent="0.2">
      <c r="A5" s="17">
        <v>1</v>
      </c>
      <c r="B5" s="284" t="s">
        <v>10</v>
      </c>
      <c r="C5" s="285"/>
      <c r="D5" s="235"/>
      <c r="E5" s="235"/>
      <c r="F5" s="160"/>
      <c r="G5" s="160"/>
      <c r="H5" s="239"/>
    </row>
    <row r="6" spans="1:20" s="56" customFormat="1" ht="15" customHeight="1" x14ac:dyDescent="0.2">
      <c r="A6" s="41"/>
      <c r="B6" s="489" t="s">
        <v>11</v>
      </c>
      <c r="C6" s="490" t="s">
        <v>12</v>
      </c>
      <c r="D6" s="588">
        <v>2</v>
      </c>
      <c r="E6" s="221">
        <v>5.79</v>
      </c>
      <c r="F6" s="289"/>
      <c r="G6" s="289"/>
      <c r="H6" s="94">
        <f>ROUND(SUM(D6*E6),2)</f>
        <v>11.58</v>
      </c>
      <c r="I6" s="677"/>
      <c r="J6" s="678"/>
      <c r="K6" s="678"/>
      <c r="L6" s="678"/>
      <c r="M6" s="678"/>
      <c r="N6" s="678"/>
      <c r="O6" s="678"/>
      <c r="P6" s="678"/>
      <c r="Q6" s="678"/>
      <c r="R6" s="678"/>
      <c r="S6" s="678"/>
      <c r="T6" s="678"/>
    </row>
    <row r="7" spans="1:20" ht="17.25" customHeight="1" x14ac:dyDescent="0.2">
      <c r="A7" s="17"/>
      <c r="B7" s="287" t="s">
        <v>13</v>
      </c>
      <c r="C7" s="285"/>
      <c r="D7" s="284"/>
      <c r="E7" s="284"/>
      <c r="F7" s="288"/>
      <c r="G7" s="288"/>
      <c r="H7" s="257">
        <f>SUM(H6:H6)</f>
        <v>11.58</v>
      </c>
    </row>
    <row r="8" spans="1:20" ht="17.25" customHeight="1" x14ac:dyDescent="0.2">
      <c r="A8" s="17">
        <v>2</v>
      </c>
      <c r="B8" s="284" t="s">
        <v>7</v>
      </c>
      <c r="C8" s="285"/>
      <c r="D8" s="235"/>
      <c r="E8" s="160"/>
      <c r="F8" s="239"/>
      <c r="G8" s="160"/>
      <c r="H8" s="239"/>
    </row>
    <row r="9" spans="1:20" ht="17.25" customHeight="1" x14ac:dyDescent="0.2">
      <c r="A9" s="17"/>
      <c r="B9" s="286" t="s">
        <v>305</v>
      </c>
      <c r="C9" s="285" t="s">
        <v>14</v>
      </c>
      <c r="D9" s="235">
        <v>1</v>
      </c>
      <c r="E9" s="289"/>
      <c r="F9" s="239">
        <v>23</v>
      </c>
      <c r="G9" s="289"/>
      <c r="H9" s="239">
        <f>F9*D9</f>
        <v>23</v>
      </c>
    </row>
    <row r="10" spans="1:20" ht="17.25" customHeight="1" x14ac:dyDescent="0.2">
      <c r="A10" s="22"/>
      <c r="B10" s="287" t="s">
        <v>15</v>
      </c>
      <c r="C10" s="290"/>
      <c r="D10" s="291"/>
      <c r="E10" s="292"/>
      <c r="F10" s="293"/>
      <c r="G10" s="292"/>
      <c r="H10" s="257">
        <f>SUM(H9:H9)</f>
        <v>23</v>
      </c>
    </row>
    <row r="11" spans="1:20" ht="17.25" customHeight="1" x14ac:dyDescent="0.2">
      <c r="A11" s="17">
        <v>3</v>
      </c>
      <c r="B11" s="294" t="s">
        <v>16</v>
      </c>
      <c r="C11" s="295"/>
      <c r="D11" s="234"/>
      <c r="E11" s="296"/>
      <c r="F11" s="297"/>
      <c r="G11" s="255"/>
      <c r="H11" s="255"/>
    </row>
    <row r="12" spans="1:20" ht="17.25" customHeight="1" x14ac:dyDescent="0.2">
      <c r="A12" s="22"/>
      <c r="B12" s="234" t="s">
        <v>17</v>
      </c>
      <c r="C12" s="285" t="s">
        <v>2</v>
      </c>
      <c r="D12" s="298">
        <v>48</v>
      </c>
      <c r="E12" s="296"/>
      <c r="F12" s="160"/>
      <c r="G12" s="239">
        <f>km!C14</f>
        <v>0.3</v>
      </c>
      <c r="H12" s="239">
        <f>ROUND(SUM(D12*G12),2)</f>
        <v>14.4</v>
      </c>
    </row>
    <row r="13" spans="1:20" ht="17.25" customHeight="1" x14ac:dyDescent="0.2">
      <c r="A13" s="22"/>
      <c r="B13" s="287" t="s">
        <v>18</v>
      </c>
      <c r="C13" s="295"/>
      <c r="D13" s="234"/>
      <c r="E13" s="296"/>
      <c r="F13" s="297"/>
      <c r="G13" s="255"/>
      <c r="H13" s="257">
        <f>SUM(H12:H12)</f>
        <v>14.4</v>
      </c>
    </row>
    <row r="14" spans="1:20" ht="17.25" customHeight="1" x14ac:dyDescent="0.2">
      <c r="A14" s="22"/>
      <c r="B14" s="249" t="s">
        <v>166</v>
      </c>
      <c r="C14" s="295"/>
      <c r="D14" s="234"/>
      <c r="E14" s="235"/>
      <c r="F14" s="255"/>
      <c r="G14" s="255"/>
      <c r="H14" s="257">
        <f>H7+H10+H13</f>
        <v>48.98</v>
      </c>
    </row>
    <row r="15" spans="1:20" ht="17.25" customHeight="1" x14ac:dyDescent="0.2">
      <c r="A15" s="22"/>
      <c r="B15" s="249" t="s">
        <v>19</v>
      </c>
      <c r="C15" s="295"/>
      <c r="D15" s="234"/>
      <c r="E15" s="235"/>
      <c r="F15" s="258">
        <v>0.03</v>
      </c>
      <c r="G15" s="255"/>
      <c r="H15" s="257">
        <f>ROUND(H10*F15,2)</f>
        <v>0.69</v>
      </c>
    </row>
    <row r="16" spans="1:20" ht="17.25" customHeight="1" x14ac:dyDescent="0.2">
      <c r="A16" s="22"/>
      <c r="B16" s="249" t="s">
        <v>20</v>
      </c>
      <c r="C16" s="295"/>
      <c r="D16" s="234"/>
      <c r="E16" s="258">
        <v>0.03</v>
      </c>
      <c r="F16" s="255"/>
      <c r="G16" s="239"/>
      <c r="H16" s="257">
        <f>ROUND(H$7*E16,2)</f>
        <v>0.35</v>
      </c>
    </row>
    <row r="17" spans="1:8" ht="17.25" customHeight="1" x14ac:dyDescent="0.2">
      <c r="A17" s="22"/>
      <c r="B17" s="249" t="s">
        <v>21</v>
      </c>
      <c r="C17" s="295"/>
      <c r="D17" s="234"/>
      <c r="E17" s="258">
        <v>0.17</v>
      </c>
      <c r="F17" s="255"/>
      <c r="G17" s="255"/>
      <c r="H17" s="257">
        <f>ROUND(H$7*E17,2)</f>
        <v>1.97</v>
      </c>
    </row>
    <row r="18" spans="1:8" ht="17.25" customHeight="1" x14ac:dyDescent="0.25">
      <c r="A18" s="22"/>
      <c r="B18" s="254" t="s">
        <v>165</v>
      </c>
      <c r="C18" s="295"/>
      <c r="D18" s="234"/>
      <c r="E18" s="235"/>
      <c r="F18" s="255"/>
      <c r="G18" s="255"/>
      <c r="H18" s="257">
        <f>ROUND((H7+H17)*1.77%,2)</f>
        <v>0.24</v>
      </c>
    </row>
    <row r="19" spans="1:8" ht="17.25" customHeight="1" x14ac:dyDescent="0.25">
      <c r="A19" s="22"/>
      <c r="B19" s="254" t="s">
        <v>22</v>
      </c>
      <c r="C19" s="295"/>
      <c r="D19" s="234"/>
      <c r="E19" s="258">
        <v>0.4</v>
      </c>
      <c r="F19" s="255"/>
      <c r="G19" s="255"/>
      <c r="H19" s="257">
        <f>ROUND(H$7*E19,2)</f>
        <v>4.63</v>
      </c>
    </row>
    <row r="20" spans="1:8" ht="17.25" customHeight="1" x14ac:dyDescent="0.25">
      <c r="A20" s="22"/>
      <c r="B20" s="254" t="s">
        <v>242</v>
      </c>
      <c r="C20" s="285"/>
      <c r="D20" s="235"/>
      <c r="E20" s="258"/>
      <c r="F20" s="255"/>
      <c r="G20" s="239"/>
      <c r="H20" s="257">
        <f>G20*D20</f>
        <v>0</v>
      </c>
    </row>
    <row r="21" spans="1:8" ht="17.25" customHeight="1" thickBot="1" x14ac:dyDescent="0.25">
      <c r="A21" s="25"/>
      <c r="B21" s="299" t="s">
        <v>23</v>
      </c>
      <c r="C21" s="300"/>
      <c r="D21" s="240"/>
      <c r="E21" s="214"/>
      <c r="F21" s="301"/>
      <c r="G21" s="301"/>
      <c r="H21" s="101">
        <f>SUM(H14:H20)</f>
        <v>56.86</v>
      </c>
    </row>
    <row r="22" spans="1:8" x14ac:dyDescent="0.2">
      <c r="D22" s="1" t="s">
        <v>204</v>
      </c>
    </row>
  </sheetData>
  <mergeCells count="10">
    <mergeCell ref="I6:T6"/>
    <mergeCell ref="B1:H1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" footer="0.5"/>
  <pageSetup paperSize="9" scale="80" orientation="portrait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3:T23"/>
  <sheetViews>
    <sheetView workbookViewId="0">
      <selection activeCell="B15" sqref="B15"/>
    </sheetView>
  </sheetViews>
  <sheetFormatPr defaultColWidth="8.85546875" defaultRowHeight="12.75" x14ac:dyDescent="0.2"/>
  <cols>
    <col min="1" max="1" width="6" style="1" customWidth="1"/>
    <col min="2" max="2" width="39.5703125" style="1" bestFit="1" customWidth="1"/>
    <col min="3" max="16384" width="8.85546875" style="1"/>
  </cols>
  <sheetData>
    <row r="3" spans="1:20" ht="25.7" customHeight="1" x14ac:dyDescent="0.2">
      <c r="A3" s="67" t="s">
        <v>306</v>
      </c>
      <c r="B3" s="673" t="s">
        <v>307</v>
      </c>
      <c r="C3" s="673"/>
      <c r="D3" s="673"/>
      <c r="E3" s="673"/>
      <c r="F3" s="673"/>
      <c r="G3" s="673"/>
      <c r="H3" s="673"/>
    </row>
    <row r="4" spans="1:20" x14ac:dyDescent="0.2">
      <c r="A4" s="687" t="s">
        <v>3</v>
      </c>
      <c r="B4" s="686" t="s">
        <v>4</v>
      </c>
      <c r="C4" s="687" t="s">
        <v>178</v>
      </c>
      <c r="D4" s="686" t="s">
        <v>0</v>
      </c>
      <c r="E4" s="688" t="s">
        <v>6</v>
      </c>
      <c r="F4" s="689" t="s">
        <v>7</v>
      </c>
      <c r="G4" s="689" t="s">
        <v>8</v>
      </c>
      <c r="H4" s="690" t="s">
        <v>9</v>
      </c>
    </row>
    <row r="5" spans="1:20" x14ac:dyDescent="0.2">
      <c r="A5" s="687"/>
      <c r="B5" s="686"/>
      <c r="C5" s="687"/>
      <c r="D5" s="686"/>
      <c r="E5" s="688"/>
      <c r="F5" s="689"/>
      <c r="G5" s="689"/>
      <c r="H5" s="690"/>
    </row>
    <row r="6" spans="1:20" ht="17.25" customHeight="1" x14ac:dyDescent="0.2">
      <c r="A6" s="35">
        <v>1</v>
      </c>
      <c r="B6" s="191" t="s">
        <v>10</v>
      </c>
      <c r="C6" s="110"/>
      <c r="D6" s="110"/>
      <c r="E6" s="110"/>
      <c r="F6" s="192"/>
      <c r="G6" s="192"/>
      <c r="H6" s="193"/>
    </row>
    <row r="7" spans="1:20" s="56" customFormat="1" ht="15" customHeight="1" x14ac:dyDescent="0.2">
      <c r="A7" s="36"/>
      <c r="B7" s="344" t="s">
        <v>11</v>
      </c>
      <c r="C7" s="90" t="s">
        <v>12</v>
      </c>
      <c r="D7" s="550">
        <v>2</v>
      </c>
      <c r="E7" s="90">
        <v>5.79</v>
      </c>
      <c r="F7" s="195"/>
      <c r="G7" s="195"/>
      <c r="H7" s="196">
        <f>ROUND(SUM(D7*E7),2)</f>
        <v>11.58</v>
      </c>
      <c r="I7" s="677"/>
      <c r="J7" s="678"/>
      <c r="K7" s="678"/>
      <c r="L7" s="678"/>
      <c r="M7" s="678"/>
      <c r="N7" s="678"/>
      <c r="O7" s="678"/>
      <c r="P7" s="678"/>
      <c r="Q7" s="678"/>
      <c r="R7" s="678"/>
      <c r="S7" s="678"/>
      <c r="T7" s="678"/>
    </row>
    <row r="8" spans="1:20" ht="17.25" customHeight="1" x14ac:dyDescent="0.2">
      <c r="A8" s="35">
        <v>2</v>
      </c>
      <c r="B8" s="271" t="s">
        <v>13</v>
      </c>
      <c r="C8" s="110"/>
      <c r="D8" s="191"/>
      <c r="E8" s="191"/>
      <c r="F8" s="272"/>
      <c r="G8" s="272"/>
      <c r="H8" s="273">
        <f>SUM(H7:H7)</f>
        <v>11.58</v>
      </c>
    </row>
    <row r="9" spans="1:20" ht="17.25" customHeight="1" x14ac:dyDescent="0.2">
      <c r="A9" s="35">
        <v>2</v>
      </c>
      <c r="B9" s="191" t="s">
        <v>7</v>
      </c>
      <c r="C9" s="110"/>
      <c r="D9" s="110"/>
      <c r="E9" s="192"/>
      <c r="F9" s="193"/>
      <c r="G9" s="192"/>
      <c r="H9" s="193"/>
    </row>
    <row r="10" spans="1:20" s="56" customFormat="1" ht="25.5" x14ac:dyDescent="0.2">
      <c r="A10" s="36"/>
      <c r="B10" s="194" t="s">
        <v>308</v>
      </c>
      <c r="C10" s="90" t="s">
        <v>14</v>
      </c>
      <c r="D10" s="90">
        <v>1</v>
      </c>
      <c r="E10" s="195"/>
      <c r="F10" s="196">
        <v>2.9</v>
      </c>
      <c r="G10" s="195"/>
      <c r="H10" s="196">
        <f>F10*D10</f>
        <v>2.9</v>
      </c>
    </row>
    <row r="11" spans="1:20" ht="17.25" customHeight="1" x14ac:dyDescent="0.2">
      <c r="A11" s="40"/>
      <c r="B11" s="271" t="s">
        <v>15</v>
      </c>
      <c r="C11" s="274"/>
      <c r="D11" s="274"/>
      <c r="E11" s="275"/>
      <c r="F11" s="276"/>
      <c r="G11" s="275"/>
      <c r="H11" s="273">
        <f>SUM(H10:H10)</f>
        <v>2.9</v>
      </c>
    </row>
    <row r="12" spans="1:20" ht="17.25" customHeight="1" x14ac:dyDescent="0.2">
      <c r="A12" s="35">
        <v>3</v>
      </c>
      <c r="B12" s="277" t="s">
        <v>16</v>
      </c>
      <c r="C12" s="109"/>
      <c r="D12" s="109"/>
      <c r="E12" s="278"/>
      <c r="F12" s="279"/>
      <c r="G12" s="280"/>
      <c r="H12" s="280"/>
    </row>
    <row r="13" spans="1:20" ht="17.25" customHeight="1" x14ac:dyDescent="0.2">
      <c r="A13" s="40"/>
      <c r="B13" s="109" t="s">
        <v>17</v>
      </c>
      <c r="C13" s="110" t="s">
        <v>2</v>
      </c>
      <c r="D13" s="281">
        <v>48</v>
      </c>
      <c r="E13" s="278"/>
      <c r="F13" s="192"/>
      <c r="G13" s="193">
        <f>km!C14</f>
        <v>0.3</v>
      </c>
      <c r="H13" s="193">
        <f>ROUND(SUM(D13*G13),2)</f>
        <v>14.4</v>
      </c>
    </row>
    <row r="14" spans="1:20" ht="17.25" customHeight="1" x14ac:dyDescent="0.2">
      <c r="A14" s="40"/>
      <c r="B14" s="271" t="s">
        <v>18</v>
      </c>
      <c r="C14" s="109"/>
      <c r="D14" s="109"/>
      <c r="E14" s="278"/>
      <c r="F14" s="279"/>
      <c r="G14" s="280"/>
      <c r="H14" s="273">
        <f>SUM(H13:H13)</f>
        <v>14.4</v>
      </c>
    </row>
    <row r="15" spans="1:20" ht="17.25" customHeight="1" x14ac:dyDescent="0.2">
      <c r="A15" s="40"/>
      <c r="B15" s="126" t="s">
        <v>166</v>
      </c>
      <c r="C15" s="109"/>
      <c r="D15" s="109"/>
      <c r="E15" s="110"/>
      <c r="F15" s="280"/>
      <c r="G15" s="280"/>
      <c r="H15" s="273">
        <f>H8+H11+H14</f>
        <v>28.880000000000003</v>
      </c>
    </row>
    <row r="16" spans="1:20" ht="17.25" customHeight="1" x14ac:dyDescent="0.2">
      <c r="A16" s="40"/>
      <c r="B16" s="126" t="s">
        <v>19</v>
      </c>
      <c r="C16" s="109"/>
      <c r="D16" s="109"/>
      <c r="E16" s="110"/>
      <c r="F16" s="137">
        <v>0.03</v>
      </c>
      <c r="G16" s="280"/>
      <c r="H16" s="273">
        <f>ROUND(H11*F16,2)</f>
        <v>0.09</v>
      </c>
    </row>
    <row r="17" spans="1:8" ht="17.25" customHeight="1" x14ac:dyDescent="0.2">
      <c r="A17" s="40"/>
      <c r="B17" s="126" t="s">
        <v>20</v>
      </c>
      <c r="C17" s="109"/>
      <c r="D17" s="109"/>
      <c r="E17" s="137">
        <v>0.03</v>
      </c>
      <c r="F17" s="280"/>
      <c r="G17" s="193"/>
      <c r="H17" s="273">
        <f>ROUND(H$8*E17,2)</f>
        <v>0.35</v>
      </c>
    </row>
    <row r="18" spans="1:8" ht="17.25" customHeight="1" x14ac:dyDescent="0.2">
      <c r="A18" s="40"/>
      <c r="B18" s="126" t="s">
        <v>21</v>
      </c>
      <c r="C18" s="109"/>
      <c r="D18" s="109"/>
      <c r="E18" s="137">
        <v>0.17</v>
      </c>
      <c r="F18" s="280"/>
      <c r="G18" s="280"/>
      <c r="H18" s="273">
        <f>ROUND(H$8*E18,2)</f>
        <v>1.97</v>
      </c>
    </row>
    <row r="19" spans="1:8" ht="17.25" customHeight="1" x14ac:dyDescent="0.25">
      <c r="A19" s="40"/>
      <c r="B19" s="132" t="s">
        <v>165</v>
      </c>
      <c r="C19" s="109"/>
      <c r="D19" s="109"/>
      <c r="E19" s="110"/>
      <c r="F19" s="280"/>
      <c r="G19" s="280"/>
      <c r="H19" s="273">
        <f>ROUND((H8+H18)*1.77%,2)</f>
        <v>0.24</v>
      </c>
    </row>
    <row r="20" spans="1:8" ht="17.25" customHeight="1" x14ac:dyDescent="0.25">
      <c r="A20" s="40"/>
      <c r="B20" s="132" t="s">
        <v>22</v>
      </c>
      <c r="C20" s="109"/>
      <c r="D20" s="109"/>
      <c r="E20" s="137">
        <v>0.4</v>
      </c>
      <c r="F20" s="280"/>
      <c r="G20" s="280"/>
      <c r="H20" s="273">
        <f>ROUND(H$8*E20,2)</f>
        <v>4.63</v>
      </c>
    </row>
    <row r="21" spans="1:8" ht="17.25" customHeight="1" x14ac:dyDescent="0.25">
      <c r="A21" s="40"/>
      <c r="B21" s="132" t="s">
        <v>242</v>
      </c>
      <c r="C21" s="110"/>
      <c r="D21" s="110"/>
      <c r="E21" s="137"/>
      <c r="F21" s="280"/>
      <c r="G21" s="193"/>
      <c r="H21" s="273">
        <f>G21*D21</f>
        <v>0</v>
      </c>
    </row>
    <row r="22" spans="1:8" ht="17.25" customHeight="1" x14ac:dyDescent="0.2">
      <c r="A22" s="40"/>
      <c r="B22" s="282" t="s">
        <v>23</v>
      </c>
      <c r="C22" s="283"/>
      <c r="D22" s="109"/>
      <c r="E22" s="110"/>
      <c r="F22" s="280"/>
      <c r="G22" s="280"/>
      <c r="H22" s="273">
        <f>SUM(H15:H21)</f>
        <v>36.160000000000004</v>
      </c>
    </row>
    <row r="23" spans="1:8" x14ac:dyDescent="0.2">
      <c r="C23" s="1" t="s">
        <v>246</v>
      </c>
    </row>
  </sheetData>
  <mergeCells count="10">
    <mergeCell ref="I7:T7"/>
    <mergeCell ref="B3:H3"/>
    <mergeCell ref="A4:A5"/>
    <mergeCell ref="B4:B5"/>
    <mergeCell ref="C4:C5"/>
    <mergeCell ref="D4:D5"/>
    <mergeCell ref="E4:E5"/>
    <mergeCell ref="F4:F5"/>
    <mergeCell ref="G4:G5"/>
    <mergeCell ref="H4:H5"/>
  </mergeCells>
  <pageMargins left="0.75" right="0.75" top="1" bottom="1" header="0.5" footer="0.5"/>
  <pageSetup paperSize="9" scale="8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27"/>
  <sheetViews>
    <sheetView workbookViewId="0">
      <selection activeCell="A5" sqref="A5"/>
    </sheetView>
  </sheetViews>
  <sheetFormatPr defaultColWidth="8.85546875" defaultRowHeight="12.75" x14ac:dyDescent="0.2"/>
  <cols>
    <col min="1" max="1" width="8.85546875" style="1"/>
    <col min="2" max="2" width="35.85546875" style="1" customWidth="1"/>
    <col min="3" max="16384" width="8.85546875" style="1"/>
  </cols>
  <sheetData>
    <row r="5" spans="1:8" x14ac:dyDescent="0.2">
      <c r="A5" s="1" t="s">
        <v>169</v>
      </c>
    </row>
    <row r="7" spans="1:8" ht="13.5" thickBot="1" x14ac:dyDescent="0.25"/>
    <row r="8" spans="1:8" x14ac:dyDescent="0.2">
      <c r="A8" s="657" t="s">
        <v>3</v>
      </c>
      <c r="B8" s="659" t="s">
        <v>4</v>
      </c>
      <c r="C8" s="661" t="s">
        <v>5</v>
      </c>
      <c r="D8" s="659" t="s">
        <v>0</v>
      </c>
      <c r="E8" s="663" t="s">
        <v>6</v>
      </c>
      <c r="F8" s="653" t="s">
        <v>7</v>
      </c>
      <c r="G8" s="653" t="s">
        <v>8</v>
      </c>
      <c r="H8" s="655" t="s">
        <v>9</v>
      </c>
    </row>
    <row r="9" spans="1:8" ht="13.5" thickBot="1" x14ac:dyDescent="0.25">
      <c r="A9" s="658"/>
      <c r="B9" s="660"/>
      <c r="C9" s="662"/>
      <c r="D9" s="660"/>
      <c r="E9" s="664"/>
      <c r="F9" s="654"/>
      <c r="G9" s="654"/>
      <c r="H9" s="656"/>
    </row>
    <row r="10" spans="1:8" ht="17.25" customHeight="1" x14ac:dyDescent="0.2">
      <c r="A10" s="2">
        <v>1</v>
      </c>
      <c r="B10" s="68" t="s">
        <v>10</v>
      </c>
      <c r="C10" s="69"/>
      <c r="D10" s="69"/>
      <c r="E10" s="70"/>
      <c r="F10" s="71"/>
      <c r="G10" s="72"/>
      <c r="H10" s="73"/>
    </row>
    <row r="11" spans="1:8" s="602" customFormat="1" ht="17.25" customHeight="1" x14ac:dyDescent="0.2">
      <c r="A11" s="595"/>
      <c r="B11" s="596" t="s">
        <v>11</v>
      </c>
      <c r="C11" s="597" t="s">
        <v>12</v>
      </c>
      <c r="D11" s="597">
        <v>1.5</v>
      </c>
      <c r="E11" s="598">
        <v>5.79</v>
      </c>
      <c r="F11" s="599"/>
      <c r="G11" s="600"/>
      <c r="H11" s="601">
        <f>ROUND(SUM(D11*E11),2)</f>
        <v>8.69</v>
      </c>
    </row>
    <row r="12" spans="1:8" ht="17.25" customHeight="1" thickBot="1" x14ac:dyDescent="0.25">
      <c r="A12" s="5"/>
      <c r="B12" s="96" t="s">
        <v>13</v>
      </c>
      <c r="C12" s="148"/>
      <c r="D12" s="149"/>
      <c r="E12" s="150"/>
      <c r="F12" s="151"/>
      <c r="G12" s="85"/>
      <c r="H12" s="152">
        <f>SUM(H11:H11)</f>
        <v>8.69</v>
      </c>
    </row>
    <row r="13" spans="1:8" ht="17.25" customHeight="1" x14ac:dyDescent="0.2">
      <c r="A13" s="6">
        <v>2</v>
      </c>
      <c r="B13" s="68" t="s">
        <v>7</v>
      </c>
      <c r="C13" s="154"/>
      <c r="D13" s="154"/>
      <c r="E13" s="87"/>
      <c r="F13" s="453"/>
      <c r="G13" s="212"/>
      <c r="H13" s="73"/>
    </row>
    <row r="14" spans="1:8" s="56" customFormat="1" ht="24.75" customHeight="1" x14ac:dyDescent="0.2">
      <c r="A14" s="34"/>
      <c r="B14" s="454" t="s">
        <v>26</v>
      </c>
      <c r="C14" s="90" t="s">
        <v>14</v>
      </c>
      <c r="D14" s="422">
        <v>1</v>
      </c>
      <c r="E14" s="92"/>
      <c r="F14" s="419">
        <v>5.5</v>
      </c>
      <c r="G14" s="92"/>
      <c r="H14" s="387">
        <f>F14*D14</f>
        <v>5.5</v>
      </c>
    </row>
    <row r="15" spans="1:8" ht="17.25" customHeight="1" thickBot="1" x14ac:dyDescent="0.25">
      <c r="A15" s="7"/>
      <c r="B15" s="96" t="s">
        <v>15</v>
      </c>
      <c r="C15" s="97"/>
      <c r="D15" s="97"/>
      <c r="E15" s="455"/>
      <c r="F15" s="456"/>
      <c r="G15" s="99"/>
      <c r="H15" s="152">
        <f>SUM(H14:H14)</f>
        <v>5.5</v>
      </c>
    </row>
    <row r="16" spans="1:8" ht="17.25" customHeight="1" x14ac:dyDescent="0.2">
      <c r="A16" s="2">
        <v>3</v>
      </c>
      <c r="B16" s="168" t="s">
        <v>16</v>
      </c>
      <c r="C16" s="122"/>
      <c r="D16" s="169"/>
      <c r="E16" s="170"/>
      <c r="F16" s="171"/>
      <c r="G16" s="107"/>
      <c r="H16" s="172"/>
    </row>
    <row r="17" spans="1:8" ht="17.25" customHeight="1" x14ac:dyDescent="0.2">
      <c r="A17" s="8"/>
      <c r="B17" s="109" t="s">
        <v>17</v>
      </c>
      <c r="C17" s="110" t="s">
        <v>2</v>
      </c>
      <c r="D17" s="111">
        <v>48</v>
      </c>
      <c r="E17" s="105"/>
      <c r="F17" s="78"/>
      <c r="G17" s="112">
        <f>km!C15</f>
        <v>0.32</v>
      </c>
      <c r="H17" s="113">
        <f>ROUND(SUM(D17*G17),2)</f>
        <v>15.36</v>
      </c>
    </row>
    <row r="18" spans="1:8" ht="17.25" customHeight="1" thickBot="1" x14ac:dyDescent="0.25">
      <c r="A18" s="7"/>
      <c r="B18" s="96" t="s">
        <v>18</v>
      </c>
      <c r="C18" s="114"/>
      <c r="D18" s="115"/>
      <c r="E18" s="116"/>
      <c r="F18" s="117"/>
      <c r="G18" s="118"/>
      <c r="H18" s="119">
        <f>SUM(H17:H17)</f>
        <v>15.36</v>
      </c>
    </row>
    <row r="19" spans="1:8" ht="17.25" customHeight="1" x14ac:dyDescent="0.2">
      <c r="A19" s="9"/>
      <c r="B19" s="120" t="s">
        <v>166</v>
      </c>
      <c r="C19" s="121"/>
      <c r="D19" s="122"/>
      <c r="E19" s="75"/>
      <c r="F19" s="123"/>
      <c r="G19" s="124"/>
      <c r="H19" s="125">
        <f>H12+H15+H18</f>
        <v>29.549999999999997</v>
      </c>
    </row>
    <row r="20" spans="1:8" ht="17.25" customHeight="1" x14ac:dyDescent="0.2">
      <c r="A20" s="10"/>
      <c r="B20" s="126" t="s">
        <v>19</v>
      </c>
      <c r="C20" s="109"/>
      <c r="D20" s="127"/>
      <c r="E20" s="75"/>
      <c r="F20" s="128">
        <v>0.03</v>
      </c>
      <c r="G20" s="123"/>
      <c r="H20" s="129">
        <f>ROUND(H15*F20,2)</f>
        <v>0.17</v>
      </c>
    </row>
    <row r="21" spans="1:8" ht="17.25" customHeight="1" x14ac:dyDescent="0.2">
      <c r="A21" s="10"/>
      <c r="B21" s="126" t="s">
        <v>20</v>
      </c>
      <c r="C21" s="109"/>
      <c r="D21" s="127"/>
      <c r="E21" s="128">
        <v>0.03</v>
      </c>
      <c r="F21" s="123"/>
      <c r="G21" s="130"/>
      <c r="H21" s="129">
        <f>ROUND(H$12*E21,2)</f>
        <v>0.26</v>
      </c>
    </row>
    <row r="22" spans="1:8" ht="17.25" customHeight="1" x14ac:dyDescent="0.2">
      <c r="A22" s="10"/>
      <c r="B22" s="126" t="s">
        <v>21</v>
      </c>
      <c r="C22" s="109"/>
      <c r="D22" s="127"/>
      <c r="E22" s="131">
        <v>0.17</v>
      </c>
      <c r="F22" s="123"/>
      <c r="G22" s="123"/>
      <c r="H22" s="129">
        <f>ROUND(H$12*E22,2)</f>
        <v>1.48</v>
      </c>
    </row>
    <row r="23" spans="1:8" ht="17.25" customHeight="1" x14ac:dyDescent="0.25">
      <c r="A23" s="10"/>
      <c r="B23" s="132" t="s">
        <v>165</v>
      </c>
      <c r="C23" s="109"/>
      <c r="D23" s="133"/>
      <c r="E23" s="110"/>
      <c r="F23" s="134"/>
      <c r="G23" s="134"/>
      <c r="H23" s="135">
        <f>ROUND((H12+H22)*1.77%,2)</f>
        <v>0.18</v>
      </c>
    </row>
    <row r="24" spans="1:8" ht="17.25" customHeight="1" x14ac:dyDescent="0.25">
      <c r="A24" s="10"/>
      <c r="B24" s="136" t="s">
        <v>22</v>
      </c>
      <c r="C24" s="109"/>
      <c r="D24" s="133"/>
      <c r="E24" s="137">
        <v>0.4</v>
      </c>
      <c r="F24" s="134"/>
      <c r="G24" s="134"/>
      <c r="H24" s="129">
        <f>ROUND(H$12*E24,2)</f>
        <v>3.48</v>
      </c>
    </row>
    <row r="25" spans="1:8" ht="27.75" thickBot="1" x14ac:dyDescent="0.25">
      <c r="A25" s="27"/>
      <c r="B25" s="138" t="s">
        <v>42</v>
      </c>
      <c r="C25" s="139" t="s">
        <v>172</v>
      </c>
      <c r="D25" s="140">
        <v>1</v>
      </c>
      <c r="E25" s="141"/>
      <c r="F25" s="142"/>
      <c r="G25" s="143">
        <v>10.11</v>
      </c>
      <c r="H25" s="144">
        <f>G25*D25</f>
        <v>10.11</v>
      </c>
    </row>
    <row r="26" spans="1:8" ht="17.25" customHeight="1" x14ac:dyDescent="0.2">
      <c r="A26" s="11"/>
      <c r="B26" s="145" t="s">
        <v>23</v>
      </c>
      <c r="C26" s="146"/>
      <c r="D26" s="122"/>
      <c r="E26" s="69"/>
      <c r="F26" s="147"/>
      <c r="G26" s="147"/>
      <c r="H26" s="125">
        <f>SUM(H19:H25)</f>
        <v>45.23</v>
      </c>
    </row>
    <row r="27" spans="1:8" x14ac:dyDescent="0.2">
      <c r="D27" s="1" t="s">
        <v>164</v>
      </c>
    </row>
  </sheetData>
  <mergeCells count="8">
    <mergeCell ref="G8:G9"/>
    <mergeCell ref="H8:H9"/>
    <mergeCell ref="A8:A9"/>
    <mergeCell ref="B8:B9"/>
    <mergeCell ref="C8:C9"/>
    <mergeCell ref="D8:D9"/>
    <mergeCell ref="E8:E9"/>
    <mergeCell ref="F8:F9"/>
  </mergeCells>
  <pageMargins left="0.7" right="0.7" top="0.75" bottom="0.75" header="0.3" footer="0.3"/>
  <pageSetup paperSize="9" scale="85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T22"/>
  <sheetViews>
    <sheetView workbookViewId="0">
      <selection activeCell="B1" sqref="B1:H1"/>
    </sheetView>
  </sheetViews>
  <sheetFormatPr defaultColWidth="8.85546875" defaultRowHeight="12.75" x14ac:dyDescent="0.2"/>
  <cols>
    <col min="1" max="1" width="6" style="1" customWidth="1"/>
    <col min="2" max="2" width="39.5703125" style="1" bestFit="1" customWidth="1"/>
    <col min="3" max="16384" width="8.85546875" style="1"/>
  </cols>
  <sheetData>
    <row r="1" spans="1:20" ht="24.75" customHeight="1" x14ac:dyDescent="0.2">
      <c r="A1" s="67" t="s">
        <v>309</v>
      </c>
      <c r="B1" s="673" t="s">
        <v>433</v>
      </c>
      <c r="C1" s="673"/>
      <c r="D1" s="673"/>
      <c r="E1" s="673"/>
      <c r="F1" s="673"/>
      <c r="G1" s="673"/>
      <c r="H1" s="673"/>
    </row>
    <row r="2" spans="1:20" ht="13.5" thickBot="1" x14ac:dyDescent="0.25"/>
    <row r="3" spans="1:20" x14ac:dyDescent="0.2">
      <c r="A3" s="666" t="s">
        <v>3</v>
      </c>
      <c r="B3" s="659" t="s">
        <v>4</v>
      </c>
      <c r="C3" s="666" t="s">
        <v>178</v>
      </c>
      <c r="D3" s="659" t="s">
        <v>0</v>
      </c>
      <c r="E3" s="663" t="s">
        <v>6</v>
      </c>
      <c r="F3" s="653" t="s">
        <v>7</v>
      </c>
      <c r="G3" s="684" t="s">
        <v>8</v>
      </c>
      <c r="H3" s="709" t="s">
        <v>9</v>
      </c>
    </row>
    <row r="4" spans="1:20" ht="13.5" thickBot="1" x14ac:dyDescent="0.25">
      <c r="A4" s="667"/>
      <c r="B4" s="660"/>
      <c r="C4" s="667"/>
      <c r="D4" s="660"/>
      <c r="E4" s="664"/>
      <c r="F4" s="654"/>
      <c r="G4" s="685"/>
      <c r="H4" s="713"/>
    </row>
    <row r="5" spans="1:20" ht="17.25" customHeight="1" x14ac:dyDescent="0.2">
      <c r="A5" s="15">
        <v>1</v>
      </c>
      <c r="B5" s="209" t="s">
        <v>10</v>
      </c>
      <c r="C5" s="210"/>
      <c r="D5" s="210"/>
      <c r="E5" s="210"/>
      <c r="F5" s="87"/>
      <c r="G5" s="71"/>
      <c r="H5" s="88"/>
    </row>
    <row r="6" spans="1:20" s="56" customFormat="1" ht="39.75" customHeight="1" x14ac:dyDescent="0.2">
      <c r="A6" s="491"/>
      <c r="B6" s="495" t="s">
        <v>11</v>
      </c>
      <c r="C6" s="493" t="s">
        <v>12</v>
      </c>
      <c r="D6" s="587">
        <v>2</v>
      </c>
      <c r="E6" s="493">
        <v>5.79</v>
      </c>
      <c r="F6" s="92"/>
      <c r="G6" s="222"/>
      <c r="H6" s="496">
        <f>ROUND(SUM(D6*E6),2)</f>
        <v>11.58</v>
      </c>
      <c r="I6" s="677"/>
      <c r="J6" s="678"/>
      <c r="K6" s="678"/>
      <c r="L6" s="678"/>
      <c r="M6" s="678"/>
      <c r="N6" s="678"/>
      <c r="O6" s="678"/>
      <c r="P6" s="678"/>
      <c r="Q6" s="678"/>
      <c r="R6" s="678"/>
      <c r="S6" s="678"/>
      <c r="T6" s="678"/>
    </row>
    <row r="7" spans="1:20" ht="17.25" customHeight="1" thickBot="1" x14ac:dyDescent="0.25">
      <c r="A7" s="18"/>
      <c r="B7" s="213" t="s">
        <v>13</v>
      </c>
      <c r="C7" s="214"/>
      <c r="D7" s="215"/>
      <c r="E7" s="215"/>
      <c r="F7" s="216"/>
      <c r="G7" s="151"/>
      <c r="H7" s="101">
        <f>SUM(H6:H6)</f>
        <v>11.58</v>
      </c>
    </row>
    <row r="8" spans="1:20" ht="17.25" customHeight="1" x14ac:dyDescent="0.2">
      <c r="A8" s="19">
        <v>2</v>
      </c>
      <c r="B8" s="217" t="s">
        <v>7</v>
      </c>
      <c r="C8" s="218"/>
      <c r="D8" s="218"/>
      <c r="E8" s="87"/>
      <c r="F8" s="219"/>
      <c r="G8" s="71"/>
      <c r="H8" s="219"/>
    </row>
    <row r="9" spans="1:20" s="57" customFormat="1" ht="25.5" x14ac:dyDescent="0.2">
      <c r="A9" s="43"/>
      <c r="B9" s="220" t="s">
        <v>310</v>
      </c>
      <c r="C9" s="221" t="s">
        <v>14</v>
      </c>
      <c r="D9" s="221">
        <v>1</v>
      </c>
      <c r="E9" s="92"/>
      <c r="F9" s="94">
        <v>66</v>
      </c>
      <c r="G9" s="222"/>
      <c r="H9" s="94">
        <f>F9*D9</f>
        <v>66</v>
      </c>
    </row>
    <row r="10" spans="1:20" ht="17.25" customHeight="1" thickBot="1" x14ac:dyDescent="0.25">
      <c r="A10" s="21"/>
      <c r="B10" s="223" t="s">
        <v>15</v>
      </c>
      <c r="C10" s="224"/>
      <c r="D10" s="224"/>
      <c r="E10" s="99"/>
      <c r="F10" s="225"/>
      <c r="G10" s="226"/>
      <c r="H10" s="227">
        <f>SUM(H9:H9)</f>
        <v>66</v>
      </c>
    </row>
    <row r="11" spans="1:20" ht="17.25" customHeight="1" x14ac:dyDescent="0.2">
      <c r="A11" s="15">
        <v>3</v>
      </c>
      <c r="B11" s="228" t="s">
        <v>16</v>
      </c>
      <c r="C11" s="229"/>
      <c r="D11" s="229"/>
      <c r="E11" s="230"/>
      <c r="F11" s="231"/>
      <c r="G11" s="232"/>
      <c r="H11" s="233"/>
    </row>
    <row r="12" spans="1:20" ht="17.25" customHeight="1" x14ac:dyDescent="0.2">
      <c r="A12" s="22"/>
      <c r="B12" s="234" t="s">
        <v>17</v>
      </c>
      <c r="C12" s="235" t="s">
        <v>2</v>
      </c>
      <c r="D12" s="236">
        <v>48</v>
      </c>
      <c r="E12" s="237"/>
      <c r="F12" s="212"/>
      <c r="G12" s="238">
        <f>km!C14</f>
        <v>0.3</v>
      </c>
      <c r="H12" s="239">
        <f>ROUND(SUM(D12*G12),2)</f>
        <v>14.4</v>
      </c>
    </row>
    <row r="13" spans="1:20" ht="17.25" customHeight="1" thickBot="1" x14ac:dyDescent="0.25">
      <c r="A13" s="25"/>
      <c r="B13" s="213" t="s">
        <v>18</v>
      </c>
      <c r="C13" s="240"/>
      <c r="D13" s="240"/>
      <c r="E13" s="241"/>
      <c r="F13" s="242"/>
      <c r="G13" s="243"/>
      <c r="H13" s="101">
        <f>SUM(H12:H12)</f>
        <v>14.4</v>
      </c>
    </row>
    <row r="14" spans="1:20" ht="17.25" customHeight="1" x14ac:dyDescent="0.2">
      <c r="A14" s="38"/>
      <c r="B14" s="244" t="s">
        <v>167</v>
      </c>
      <c r="C14" s="245"/>
      <c r="D14" s="229"/>
      <c r="E14" s="211"/>
      <c r="F14" s="246"/>
      <c r="G14" s="247"/>
      <c r="H14" s="248">
        <f>H7+H10+H13</f>
        <v>91.98</v>
      </c>
    </row>
    <row r="15" spans="1:20" ht="17.25" customHeight="1" x14ac:dyDescent="0.2">
      <c r="A15" s="22"/>
      <c r="B15" s="249" t="s">
        <v>19</v>
      </c>
      <c r="C15" s="234"/>
      <c r="D15" s="250"/>
      <c r="E15" s="211"/>
      <c r="F15" s="251">
        <v>0.03</v>
      </c>
      <c r="G15" s="232"/>
      <c r="H15" s="252">
        <f>ROUND(H10*F15,2)</f>
        <v>1.98</v>
      </c>
    </row>
    <row r="16" spans="1:20" ht="17.25" customHeight="1" x14ac:dyDescent="0.2">
      <c r="A16" s="22"/>
      <c r="B16" s="249" t="s">
        <v>20</v>
      </c>
      <c r="C16" s="234"/>
      <c r="D16" s="250"/>
      <c r="E16" s="251">
        <v>0.03</v>
      </c>
      <c r="F16" s="246"/>
      <c r="G16" s="253"/>
      <c r="H16" s="252">
        <f>ROUND(H$7*E16,2)</f>
        <v>0.35</v>
      </c>
    </row>
    <row r="17" spans="1:8" ht="17.25" customHeight="1" x14ac:dyDescent="0.2">
      <c r="A17" s="22"/>
      <c r="B17" s="249" t="s">
        <v>21</v>
      </c>
      <c r="C17" s="234"/>
      <c r="D17" s="250"/>
      <c r="E17" s="251">
        <v>0.17</v>
      </c>
      <c r="F17" s="246"/>
      <c r="G17" s="232"/>
      <c r="H17" s="252">
        <f>ROUND(H$7*E17,2)</f>
        <v>1.97</v>
      </c>
    </row>
    <row r="18" spans="1:8" ht="17.25" customHeight="1" x14ac:dyDescent="0.25">
      <c r="A18" s="22"/>
      <c r="B18" s="254" t="s">
        <v>165</v>
      </c>
      <c r="C18" s="234"/>
      <c r="D18" s="234"/>
      <c r="E18" s="235"/>
      <c r="F18" s="255"/>
      <c r="G18" s="256"/>
      <c r="H18" s="257">
        <f>ROUND((H7+H17)*1.77%,2)</f>
        <v>0.24</v>
      </c>
    </row>
    <row r="19" spans="1:8" ht="17.25" customHeight="1" x14ac:dyDescent="0.25">
      <c r="A19" s="22"/>
      <c r="B19" s="254" t="s">
        <v>22</v>
      </c>
      <c r="C19" s="234"/>
      <c r="D19" s="234"/>
      <c r="E19" s="258">
        <v>0.4</v>
      </c>
      <c r="F19" s="255"/>
      <c r="G19" s="256"/>
      <c r="H19" s="252">
        <f>ROUND(H$7*E19,2)</f>
        <v>4.63</v>
      </c>
    </row>
    <row r="20" spans="1:8" ht="17.25" customHeight="1" thickBot="1" x14ac:dyDescent="0.3">
      <c r="A20" s="21"/>
      <c r="B20" s="259" t="s">
        <v>242</v>
      </c>
      <c r="C20" s="260"/>
      <c r="D20" s="260"/>
      <c r="E20" s="261"/>
      <c r="F20" s="262"/>
      <c r="G20" s="263"/>
      <c r="H20" s="227">
        <f>G20*D20</f>
        <v>0</v>
      </c>
    </row>
    <row r="21" spans="1:8" ht="17.25" customHeight="1" thickBot="1" x14ac:dyDescent="0.25">
      <c r="A21" s="42"/>
      <c r="B21" s="264" t="s">
        <v>23</v>
      </c>
      <c r="C21" s="265"/>
      <c r="D21" s="266"/>
      <c r="E21" s="267"/>
      <c r="F21" s="268"/>
      <c r="G21" s="269"/>
      <c r="H21" s="270">
        <f>SUM(H14:H20)</f>
        <v>101.14999999999999</v>
      </c>
    </row>
    <row r="22" spans="1:8" x14ac:dyDescent="0.2">
      <c r="D22" s="1" t="s">
        <v>168</v>
      </c>
    </row>
  </sheetData>
  <mergeCells count="10">
    <mergeCell ref="I6:T6"/>
    <mergeCell ref="B1:H1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" footer="0.5"/>
  <pageSetup paperSize="9" scale="80" orientation="portrait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T22"/>
  <sheetViews>
    <sheetView workbookViewId="0">
      <selection activeCell="B1" sqref="B1:H1"/>
    </sheetView>
  </sheetViews>
  <sheetFormatPr defaultColWidth="8.85546875" defaultRowHeight="12.75" x14ac:dyDescent="0.2"/>
  <cols>
    <col min="1" max="1" width="6" style="1" customWidth="1"/>
    <col min="2" max="2" width="39.5703125" style="1" bestFit="1" customWidth="1"/>
    <col min="3" max="16384" width="8.85546875" style="1"/>
  </cols>
  <sheetData>
    <row r="1" spans="1:20" ht="25.7" customHeight="1" x14ac:dyDescent="0.2">
      <c r="A1" s="67" t="s">
        <v>311</v>
      </c>
      <c r="B1" s="673" t="s">
        <v>434</v>
      </c>
      <c r="C1" s="673"/>
      <c r="D1" s="673"/>
      <c r="E1" s="673"/>
      <c r="F1" s="673"/>
      <c r="G1" s="673"/>
      <c r="H1" s="673"/>
    </row>
    <row r="2" spans="1:20" ht="13.5" thickBot="1" x14ac:dyDescent="0.25"/>
    <row r="3" spans="1:20" ht="12.75" customHeight="1" x14ac:dyDescent="0.2">
      <c r="A3" s="657" t="s">
        <v>3</v>
      </c>
      <c r="B3" s="659" t="s">
        <v>4</v>
      </c>
      <c r="C3" s="661" t="s">
        <v>178</v>
      </c>
      <c r="D3" s="659" t="s">
        <v>0</v>
      </c>
      <c r="E3" s="663" t="s">
        <v>6</v>
      </c>
      <c r="F3" s="653" t="s">
        <v>7</v>
      </c>
      <c r="G3" s="653" t="s">
        <v>8</v>
      </c>
      <c r="H3" s="655" t="s">
        <v>9</v>
      </c>
    </row>
    <row r="4" spans="1:20" ht="13.5" thickBot="1" x14ac:dyDescent="0.25">
      <c r="A4" s="658"/>
      <c r="B4" s="660"/>
      <c r="C4" s="662"/>
      <c r="D4" s="660"/>
      <c r="E4" s="664"/>
      <c r="F4" s="654"/>
      <c r="G4" s="654"/>
      <c r="H4" s="656"/>
    </row>
    <row r="5" spans="1:20" ht="17.25" customHeight="1" x14ac:dyDescent="0.2">
      <c r="A5" s="2">
        <v>1</v>
      </c>
      <c r="B5" s="68" t="s">
        <v>10</v>
      </c>
      <c r="C5" s="69"/>
      <c r="D5" s="69"/>
      <c r="E5" s="70"/>
      <c r="F5" s="71"/>
      <c r="G5" s="72"/>
      <c r="H5" s="73"/>
    </row>
    <row r="6" spans="1:20" s="56" customFormat="1" ht="45" customHeight="1" x14ac:dyDescent="0.2">
      <c r="A6" s="474"/>
      <c r="B6" s="475" t="s">
        <v>11</v>
      </c>
      <c r="C6" s="476" t="s">
        <v>12</v>
      </c>
      <c r="D6" s="523">
        <v>2</v>
      </c>
      <c r="E6" s="497">
        <v>5.79</v>
      </c>
      <c r="F6" s="222"/>
      <c r="G6" s="205"/>
      <c r="H6" s="387">
        <f>ROUND(SUM(D6*E6),2)</f>
        <v>11.58</v>
      </c>
      <c r="I6" s="677"/>
      <c r="J6" s="678"/>
      <c r="K6" s="678"/>
      <c r="L6" s="678"/>
      <c r="M6" s="678"/>
      <c r="N6" s="678"/>
      <c r="O6" s="678"/>
      <c r="P6" s="678"/>
      <c r="Q6" s="678"/>
      <c r="R6" s="678"/>
      <c r="S6" s="678"/>
      <c r="T6" s="678"/>
    </row>
    <row r="7" spans="1:20" ht="17.25" customHeight="1" thickBot="1" x14ac:dyDescent="0.25">
      <c r="A7" s="5"/>
      <c r="B7" s="96" t="s">
        <v>13</v>
      </c>
      <c r="C7" s="148"/>
      <c r="D7" s="149"/>
      <c r="E7" s="83"/>
      <c r="F7" s="151"/>
      <c r="G7" s="208"/>
      <c r="H7" s="152">
        <f>SUM(H6:H6)</f>
        <v>11.58</v>
      </c>
    </row>
    <row r="8" spans="1:20" ht="17.25" customHeight="1" x14ac:dyDescent="0.2">
      <c r="A8" s="6">
        <v>2</v>
      </c>
      <c r="B8" s="153" t="s">
        <v>7</v>
      </c>
      <c r="C8" s="154"/>
      <c r="D8" s="155"/>
      <c r="E8" s="87"/>
      <c r="F8" s="156"/>
      <c r="G8" s="87"/>
      <c r="H8" s="157"/>
    </row>
    <row r="9" spans="1:20" ht="25.5" x14ac:dyDescent="0.2">
      <c r="A9" s="4"/>
      <c r="B9" s="194" t="s">
        <v>312</v>
      </c>
      <c r="C9" s="90" t="s">
        <v>14</v>
      </c>
      <c r="D9" s="91">
        <v>1</v>
      </c>
      <c r="E9" s="92"/>
      <c r="F9" s="200">
        <v>91.7</v>
      </c>
      <c r="G9" s="92"/>
      <c r="H9" s="93">
        <f>F9*D9</f>
        <v>91.7</v>
      </c>
      <c r="I9" s="56"/>
    </row>
    <row r="10" spans="1:20" ht="17.25" customHeight="1" thickBot="1" x14ac:dyDescent="0.25">
      <c r="A10" s="27"/>
      <c r="B10" s="163" t="s">
        <v>15</v>
      </c>
      <c r="C10" s="164"/>
      <c r="D10" s="165"/>
      <c r="E10" s="99"/>
      <c r="F10" s="166"/>
      <c r="G10" s="99"/>
      <c r="H10" s="167">
        <f>SUM(H9:H9)</f>
        <v>91.7</v>
      </c>
    </row>
    <row r="11" spans="1:20" ht="17.25" customHeight="1" x14ac:dyDescent="0.2">
      <c r="A11" s="2">
        <v>3</v>
      </c>
      <c r="B11" s="168" t="s">
        <v>16</v>
      </c>
      <c r="C11" s="122"/>
      <c r="D11" s="169"/>
      <c r="E11" s="105"/>
      <c r="F11" s="171"/>
      <c r="G11" s="107"/>
      <c r="H11" s="172"/>
    </row>
    <row r="12" spans="1:20" ht="17.25" customHeight="1" x14ac:dyDescent="0.2">
      <c r="A12" s="8"/>
      <c r="B12" s="109" t="s">
        <v>17</v>
      </c>
      <c r="C12" s="110" t="s">
        <v>2</v>
      </c>
      <c r="D12" s="111">
        <v>48</v>
      </c>
      <c r="E12" s="105"/>
      <c r="F12" s="78"/>
      <c r="G12" s="112">
        <f>km!C14</f>
        <v>0.3</v>
      </c>
      <c r="H12" s="113">
        <f>ROUND(SUM(D12*G12),2)</f>
        <v>14.4</v>
      </c>
    </row>
    <row r="13" spans="1:20" ht="17.25" customHeight="1" thickBot="1" x14ac:dyDescent="0.25">
      <c r="A13" s="7"/>
      <c r="B13" s="96" t="s">
        <v>18</v>
      </c>
      <c r="C13" s="114"/>
      <c r="D13" s="115"/>
      <c r="E13" s="116"/>
      <c r="F13" s="117"/>
      <c r="G13" s="118"/>
      <c r="H13" s="119">
        <f>SUM(H12:H12)</f>
        <v>14.4</v>
      </c>
    </row>
    <row r="14" spans="1:20" ht="17.25" customHeight="1" x14ac:dyDescent="0.2">
      <c r="A14" s="9"/>
      <c r="B14" s="120" t="s">
        <v>166</v>
      </c>
      <c r="C14" s="121"/>
      <c r="D14" s="122"/>
      <c r="E14" s="75"/>
      <c r="F14" s="123"/>
      <c r="G14" s="124"/>
      <c r="H14" s="125">
        <f>H7+H10+H13</f>
        <v>117.68</v>
      </c>
    </row>
    <row r="15" spans="1:20" ht="17.25" customHeight="1" x14ac:dyDescent="0.2">
      <c r="A15" s="10"/>
      <c r="B15" s="126" t="s">
        <v>19</v>
      </c>
      <c r="C15" s="109"/>
      <c r="D15" s="127"/>
      <c r="E15" s="75"/>
      <c r="F15" s="128">
        <v>0.03</v>
      </c>
      <c r="G15" s="123"/>
      <c r="H15" s="129">
        <f>ROUND(H10*F15,2)</f>
        <v>2.75</v>
      </c>
    </row>
    <row r="16" spans="1:20" ht="17.25" customHeight="1" x14ac:dyDescent="0.2">
      <c r="A16" s="10"/>
      <c r="B16" s="126" t="s">
        <v>20</v>
      </c>
      <c r="C16" s="109"/>
      <c r="D16" s="127"/>
      <c r="E16" s="128">
        <v>0.03</v>
      </c>
      <c r="F16" s="123"/>
      <c r="G16" s="130"/>
      <c r="H16" s="129">
        <f>ROUND(H$7*E16,2)</f>
        <v>0.35</v>
      </c>
    </row>
    <row r="17" spans="1:8" ht="17.25" customHeight="1" x14ac:dyDescent="0.2">
      <c r="A17" s="10"/>
      <c r="B17" s="126" t="s">
        <v>21</v>
      </c>
      <c r="C17" s="109"/>
      <c r="D17" s="127"/>
      <c r="E17" s="131">
        <v>0.17</v>
      </c>
      <c r="F17" s="123"/>
      <c r="G17" s="123"/>
      <c r="H17" s="129">
        <f>ROUND(H$7*E17,2)</f>
        <v>1.97</v>
      </c>
    </row>
    <row r="18" spans="1:8" ht="17.25" customHeight="1" x14ac:dyDescent="0.25">
      <c r="A18" s="10"/>
      <c r="B18" s="132" t="s">
        <v>165</v>
      </c>
      <c r="C18" s="109"/>
      <c r="D18" s="133"/>
      <c r="E18" s="110"/>
      <c r="F18" s="134"/>
      <c r="G18" s="134"/>
      <c r="H18" s="135">
        <f>ROUND((H7+H17)*1.77%,2)</f>
        <v>0.24</v>
      </c>
    </row>
    <row r="19" spans="1:8" ht="17.25" customHeight="1" x14ac:dyDescent="0.25">
      <c r="A19" s="10"/>
      <c r="B19" s="136" t="s">
        <v>22</v>
      </c>
      <c r="C19" s="109"/>
      <c r="D19" s="133"/>
      <c r="E19" s="137">
        <v>0.4</v>
      </c>
      <c r="F19" s="134"/>
      <c r="G19" s="134"/>
      <c r="H19" s="129">
        <f>ROUND(H$7*E19,2)</f>
        <v>4.63</v>
      </c>
    </row>
    <row r="20" spans="1:8" ht="17.25" customHeight="1" thickBot="1" x14ac:dyDescent="0.3">
      <c r="A20" s="27"/>
      <c r="B20" s="183" t="s">
        <v>242</v>
      </c>
      <c r="C20" s="184"/>
      <c r="D20" s="185"/>
      <c r="E20" s="186"/>
      <c r="F20" s="187"/>
      <c r="G20" s="188"/>
      <c r="H20" s="189">
        <f>G20*D20</f>
        <v>0</v>
      </c>
    </row>
    <row r="21" spans="1:8" ht="17.25" customHeight="1" x14ac:dyDescent="0.2">
      <c r="A21" s="11"/>
      <c r="B21" s="145" t="s">
        <v>23</v>
      </c>
      <c r="C21" s="146"/>
      <c r="D21" s="122"/>
      <c r="E21" s="69"/>
      <c r="F21" s="147"/>
      <c r="G21" s="147"/>
      <c r="H21" s="125">
        <f>SUM(H14:H20)</f>
        <v>127.61999999999999</v>
      </c>
    </row>
    <row r="22" spans="1:8" x14ac:dyDescent="0.2">
      <c r="C22" s="1" t="s">
        <v>161</v>
      </c>
    </row>
  </sheetData>
  <mergeCells count="10">
    <mergeCell ref="I6:T6"/>
    <mergeCell ref="B1:H1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" footer="0.5"/>
  <pageSetup paperSize="9" scale="80" orientation="portrait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24"/>
  <sheetViews>
    <sheetView workbookViewId="0">
      <selection activeCell="B1" sqref="B1:H1"/>
    </sheetView>
  </sheetViews>
  <sheetFormatPr defaultColWidth="8.85546875" defaultRowHeight="12.75" x14ac:dyDescent="0.2"/>
  <cols>
    <col min="1" max="1" width="6" style="1" customWidth="1"/>
    <col min="2" max="2" width="39.5703125" style="1" bestFit="1" customWidth="1"/>
    <col min="3" max="13" width="8.85546875" style="1"/>
    <col min="14" max="14" width="43.42578125" style="1" customWidth="1"/>
    <col min="15" max="16384" width="8.85546875" style="1"/>
  </cols>
  <sheetData>
    <row r="1" spans="1:14" ht="27.75" customHeight="1" thickBot="1" x14ac:dyDescent="0.25">
      <c r="A1" s="67" t="s">
        <v>313</v>
      </c>
      <c r="B1" s="673" t="s">
        <v>314</v>
      </c>
      <c r="C1" s="673"/>
      <c r="D1" s="673"/>
      <c r="E1" s="673"/>
      <c r="F1" s="673"/>
      <c r="G1" s="673"/>
      <c r="H1" s="673"/>
    </row>
    <row r="2" spans="1:14" ht="12.75" customHeight="1" x14ac:dyDescent="0.2">
      <c r="A2" s="657" t="s">
        <v>3</v>
      </c>
      <c r="B2" s="659" t="s">
        <v>4</v>
      </c>
      <c r="C2" s="661" t="s">
        <v>178</v>
      </c>
      <c r="D2" s="659" t="s">
        <v>0</v>
      </c>
      <c r="E2" s="663" t="s">
        <v>6</v>
      </c>
      <c r="F2" s="653" t="s">
        <v>7</v>
      </c>
      <c r="G2" s="653" t="s">
        <v>8</v>
      </c>
      <c r="H2" s="655" t="s">
        <v>9</v>
      </c>
    </row>
    <row r="3" spans="1:14" x14ac:dyDescent="0.2">
      <c r="A3" s="679"/>
      <c r="B3" s="680"/>
      <c r="C3" s="681"/>
      <c r="D3" s="680"/>
      <c r="E3" s="682"/>
      <c r="F3" s="654"/>
      <c r="G3" s="654"/>
      <c r="H3" s="674"/>
    </row>
    <row r="4" spans="1:14" ht="17.25" customHeight="1" x14ac:dyDescent="0.2">
      <c r="A4" s="35">
        <v>1</v>
      </c>
      <c r="B4" s="191" t="s">
        <v>10</v>
      </c>
      <c r="C4" s="110"/>
      <c r="D4" s="110"/>
      <c r="E4" s="110"/>
      <c r="F4" s="192"/>
      <c r="G4" s="192"/>
      <c r="H4" s="193"/>
    </row>
    <row r="5" spans="1:14" s="56" customFormat="1" ht="53.25" customHeight="1" x14ac:dyDescent="0.2">
      <c r="A5" s="36"/>
      <c r="B5" s="583" t="s">
        <v>381</v>
      </c>
      <c r="C5" s="550" t="s">
        <v>12</v>
      </c>
      <c r="D5" s="550">
        <v>42</v>
      </c>
      <c r="E5" s="550">
        <v>5.79</v>
      </c>
      <c r="F5" s="586"/>
      <c r="G5" s="586"/>
      <c r="H5" s="584">
        <f>ROUND(SUM(D5*E5),2)</f>
        <v>243.18</v>
      </c>
      <c r="I5" s="715"/>
      <c r="J5" s="678"/>
      <c r="K5" s="678"/>
      <c r="L5" s="678"/>
      <c r="M5" s="678"/>
      <c r="N5" s="678"/>
    </row>
    <row r="6" spans="1:14" ht="36.75" customHeight="1" x14ac:dyDescent="0.2">
      <c r="A6" s="35"/>
      <c r="B6" s="585" t="s">
        <v>315</v>
      </c>
      <c r="C6" s="550" t="s">
        <v>12</v>
      </c>
      <c r="D6" s="550">
        <v>28</v>
      </c>
      <c r="E6" s="550">
        <v>5.79</v>
      </c>
      <c r="F6" s="586"/>
      <c r="G6" s="586"/>
      <c r="H6" s="584">
        <f>ROUND(SUM(D6*E6),2)</f>
        <v>162.12</v>
      </c>
      <c r="I6" s="714"/>
      <c r="J6" s="692"/>
      <c r="K6" s="692"/>
      <c r="L6" s="692"/>
      <c r="M6" s="692"/>
      <c r="N6" s="692"/>
    </row>
    <row r="7" spans="1:14" ht="17.25" customHeight="1" thickBot="1" x14ac:dyDescent="0.25">
      <c r="A7" s="44"/>
      <c r="B7" s="163" t="s">
        <v>13</v>
      </c>
      <c r="C7" s="184"/>
      <c r="D7" s="198"/>
      <c r="E7" s="199"/>
      <c r="F7" s="151"/>
      <c r="G7" s="85"/>
      <c r="H7" s="167">
        <f>SUM(H5:H6)</f>
        <v>405.3</v>
      </c>
    </row>
    <row r="8" spans="1:14" ht="17.25" customHeight="1" x14ac:dyDescent="0.2">
      <c r="A8" s="6">
        <v>2</v>
      </c>
      <c r="B8" s="153" t="s">
        <v>7</v>
      </c>
      <c r="C8" s="154"/>
      <c r="D8" s="155"/>
      <c r="E8" s="87"/>
      <c r="F8" s="156"/>
      <c r="G8" s="87"/>
      <c r="H8" s="157"/>
    </row>
    <row r="9" spans="1:14" s="56" customFormat="1" ht="46.7" customHeight="1" x14ac:dyDescent="0.2">
      <c r="A9" s="34"/>
      <c r="B9" s="194" t="s">
        <v>413</v>
      </c>
      <c r="C9" s="90" t="s">
        <v>14</v>
      </c>
      <c r="D9" s="91">
        <v>1</v>
      </c>
      <c r="E9" s="92"/>
      <c r="F9" s="200">
        <v>50</v>
      </c>
      <c r="G9" s="92"/>
      <c r="H9" s="93">
        <f>F9*D9</f>
        <v>50</v>
      </c>
    </row>
    <row r="10" spans="1:14" s="56" customFormat="1" ht="15.75" customHeight="1" thickBot="1" x14ac:dyDescent="0.25">
      <c r="A10" s="34"/>
      <c r="B10" s="194" t="s">
        <v>316</v>
      </c>
      <c r="C10" s="90" t="s">
        <v>14</v>
      </c>
      <c r="D10" s="201">
        <v>1</v>
      </c>
      <c r="E10" s="99"/>
      <c r="F10" s="94">
        <v>4.95</v>
      </c>
      <c r="G10" s="99"/>
      <c r="H10" s="93">
        <f>F10*D10</f>
        <v>4.95</v>
      </c>
    </row>
    <row r="11" spans="1:14" ht="17.25" customHeight="1" thickBot="1" x14ac:dyDescent="0.25">
      <c r="A11" s="27"/>
      <c r="B11" s="163" t="s">
        <v>15</v>
      </c>
      <c r="C11" s="164"/>
      <c r="D11" s="165"/>
      <c r="E11" s="99"/>
      <c r="F11" s="166"/>
      <c r="G11" s="99"/>
      <c r="H11" s="167">
        <f>SUM(H9:H10)</f>
        <v>54.95</v>
      </c>
    </row>
    <row r="12" spans="1:14" ht="17.25" customHeight="1" x14ac:dyDescent="0.2">
      <c r="A12" s="2">
        <v>3</v>
      </c>
      <c r="B12" s="168" t="s">
        <v>16</v>
      </c>
      <c r="C12" s="122"/>
      <c r="D12" s="169"/>
      <c r="E12" s="170"/>
      <c r="F12" s="171"/>
      <c r="G12" s="107"/>
      <c r="H12" s="172"/>
    </row>
    <row r="13" spans="1:14" s="56" customFormat="1" ht="32.25" customHeight="1" x14ac:dyDescent="0.2">
      <c r="A13" s="45"/>
      <c r="B13" s="202" t="s">
        <v>317</v>
      </c>
      <c r="C13" s="90" t="s">
        <v>2</v>
      </c>
      <c r="D13" s="203">
        <v>660</v>
      </c>
      <c r="E13" s="204"/>
      <c r="F13" s="205"/>
      <c r="G13" s="206">
        <f>km!C14</f>
        <v>0.3</v>
      </c>
      <c r="H13" s="207">
        <f>ROUND(SUM(D13*G13),2)</f>
        <v>198</v>
      </c>
    </row>
    <row r="14" spans="1:14" ht="17.25" customHeight="1" thickBot="1" x14ac:dyDescent="0.25">
      <c r="A14" s="7"/>
      <c r="B14" s="96" t="s">
        <v>18</v>
      </c>
      <c r="C14" s="114"/>
      <c r="D14" s="115"/>
      <c r="E14" s="116"/>
      <c r="F14" s="117"/>
      <c r="G14" s="118"/>
      <c r="H14" s="119">
        <f>SUM(H13:H13)</f>
        <v>198</v>
      </c>
    </row>
    <row r="15" spans="1:14" ht="17.25" customHeight="1" x14ac:dyDescent="0.2">
      <c r="A15" s="9"/>
      <c r="B15" s="120" t="s">
        <v>166</v>
      </c>
      <c r="C15" s="121"/>
      <c r="D15" s="122"/>
      <c r="E15" s="75"/>
      <c r="F15" s="123"/>
      <c r="G15" s="124"/>
      <c r="H15" s="125">
        <f>H7+H11+H14</f>
        <v>658.25</v>
      </c>
    </row>
    <row r="16" spans="1:14" ht="17.25" customHeight="1" x14ac:dyDescent="0.2">
      <c r="A16" s="10"/>
      <c r="B16" s="126" t="s">
        <v>19</v>
      </c>
      <c r="C16" s="109"/>
      <c r="D16" s="127"/>
      <c r="E16" s="75"/>
      <c r="F16" s="128">
        <v>0.03</v>
      </c>
      <c r="G16" s="123"/>
      <c r="H16" s="129">
        <f>ROUND(H11*F16,2)</f>
        <v>1.65</v>
      </c>
    </row>
    <row r="17" spans="1:8" ht="17.25" customHeight="1" x14ac:dyDescent="0.2">
      <c r="A17" s="10"/>
      <c r="B17" s="126" t="s">
        <v>20</v>
      </c>
      <c r="C17" s="109"/>
      <c r="D17" s="127"/>
      <c r="E17" s="128">
        <v>0.03</v>
      </c>
      <c r="F17" s="123"/>
      <c r="G17" s="130"/>
      <c r="H17" s="129">
        <f>ROUND(H$7*E17,2)</f>
        <v>12.16</v>
      </c>
    </row>
    <row r="18" spans="1:8" ht="17.25" customHeight="1" x14ac:dyDescent="0.2">
      <c r="A18" s="10"/>
      <c r="B18" s="126" t="s">
        <v>21</v>
      </c>
      <c r="C18" s="109"/>
      <c r="D18" s="127"/>
      <c r="E18" s="131">
        <v>0.17</v>
      </c>
      <c r="F18" s="123"/>
      <c r="G18" s="123"/>
      <c r="H18" s="129">
        <f>ROUND(H$7*E18,2)</f>
        <v>68.900000000000006</v>
      </c>
    </row>
    <row r="19" spans="1:8" ht="17.25" customHeight="1" x14ac:dyDescent="0.25">
      <c r="A19" s="10"/>
      <c r="B19" s="132" t="s">
        <v>165</v>
      </c>
      <c r="C19" s="109"/>
      <c r="D19" s="133"/>
      <c r="E19" s="110"/>
      <c r="F19" s="134"/>
      <c r="G19" s="134"/>
      <c r="H19" s="135">
        <f>ROUND((H7+H18)*1.77%,2)</f>
        <v>8.39</v>
      </c>
    </row>
    <row r="20" spans="1:8" ht="17.25" customHeight="1" x14ac:dyDescent="0.25">
      <c r="A20" s="10"/>
      <c r="B20" s="136" t="s">
        <v>22</v>
      </c>
      <c r="C20" s="109"/>
      <c r="D20" s="133"/>
      <c r="E20" s="137">
        <v>0.4</v>
      </c>
      <c r="F20" s="134"/>
      <c r="G20" s="134"/>
      <c r="H20" s="129">
        <f>ROUND(H$7*E20,2)</f>
        <v>162.12</v>
      </c>
    </row>
    <row r="21" spans="1:8" ht="17.25" customHeight="1" thickBot="1" x14ac:dyDescent="0.3">
      <c r="A21" s="27"/>
      <c r="B21" s="183" t="s">
        <v>242</v>
      </c>
      <c r="C21" s="184"/>
      <c r="D21" s="185"/>
      <c r="E21" s="186"/>
      <c r="F21" s="187"/>
      <c r="G21" s="188"/>
      <c r="H21" s="189">
        <f>G21*D21</f>
        <v>0</v>
      </c>
    </row>
    <row r="22" spans="1:8" ht="17.25" customHeight="1" thickBot="1" x14ac:dyDescent="0.25">
      <c r="A22" s="29"/>
      <c r="B22" s="145" t="s">
        <v>23</v>
      </c>
      <c r="C22" s="146"/>
      <c r="D22" s="122"/>
      <c r="E22" s="69"/>
      <c r="F22" s="147"/>
      <c r="G22" s="147"/>
      <c r="H22" s="125">
        <f>SUM(H15:H21)</f>
        <v>911.46999999999991</v>
      </c>
    </row>
    <row r="23" spans="1:8" ht="17.25" customHeight="1" x14ac:dyDescent="0.2">
      <c r="A23" s="11"/>
      <c r="B23" s="145" t="s">
        <v>385</v>
      </c>
      <c r="C23" s="146"/>
      <c r="D23" s="122"/>
      <c r="E23" s="69"/>
      <c r="F23" s="147"/>
      <c r="G23" s="147"/>
      <c r="H23" s="469">
        <f>H22/214</f>
        <v>4.2592056074766349</v>
      </c>
    </row>
    <row r="24" spans="1:8" x14ac:dyDescent="0.2">
      <c r="C24" s="1" t="s">
        <v>164</v>
      </c>
    </row>
  </sheetData>
  <mergeCells count="11">
    <mergeCell ref="G2:G3"/>
    <mergeCell ref="H2:H3"/>
    <mergeCell ref="I6:N6"/>
    <mergeCell ref="I5:N5"/>
    <mergeCell ref="B1:H1"/>
    <mergeCell ref="A2:A3"/>
    <mergeCell ref="B2:B3"/>
    <mergeCell ref="C2:C3"/>
    <mergeCell ref="D2:D3"/>
    <mergeCell ref="E2:E3"/>
    <mergeCell ref="F2:F3"/>
  </mergeCells>
  <pageMargins left="0.75" right="0.75" top="1" bottom="1" header="0.5" footer="0.5"/>
  <pageSetup paperSize="9" scale="80" orientation="portrait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Q22"/>
  <sheetViews>
    <sheetView workbookViewId="0">
      <selection activeCell="Q26" sqref="Q26"/>
    </sheetView>
  </sheetViews>
  <sheetFormatPr defaultColWidth="8.85546875" defaultRowHeight="12.75" x14ac:dyDescent="0.2"/>
  <cols>
    <col min="1" max="1" width="6" style="1" customWidth="1"/>
    <col min="2" max="2" width="48.7109375" style="1" bestFit="1" customWidth="1"/>
    <col min="3" max="16384" width="8.85546875" style="1"/>
  </cols>
  <sheetData>
    <row r="1" spans="1:17" ht="25.7" customHeight="1" x14ac:dyDescent="0.2">
      <c r="A1" s="67" t="s">
        <v>318</v>
      </c>
      <c r="B1" s="673" t="s">
        <v>319</v>
      </c>
      <c r="C1" s="673"/>
      <c r="D1" s="673"/>
      <c r="E1" s="673"/>
      <c r="F1" s="673"/>
      <c r="G1" s="673"/>
      <c r="H1" s="673"/>
    </row>
    <row r="2" spans="1:17" ht="13.5" thickBot="1" x14ac:dyDescent="0.25"/>
    <row r="3" spans="1:17" ht="12.75" customHeight="1" x14ac:dyDescent="0.2">
      <c r="A3" s="657" t="s">
        <v>3</v>
      </c>
      <c r="B3" s="659" t="s">
        <v>4</v>
      </c>
      <c r="C3" s="661" t="s">
        <v>178</v>
      </c>
      <c r="D3" s="659" t="s">
        <v>0</v>
      </c>
      <c r="E3" s="663" t="s">
        <v>6</v>
      </c>
      <c r="F3" s="653" t="s">
        <v>7</v>
      </c>
      <c r="G3" s="653" t="s">
        <v>8</v>
      </c>
      <c r="H3" s="655" t="s">
        <v>9</v>
      </c>
    </row>
    <row r="4" spans="1:17" ht="13.5" thickBot="1" x14ac:dyDescent="0.25">
      <c r="A4" s="658"/>
      <c r="B4" s="660"/>
      <c r="C4" s="662"/>
      <c r="D4" s="660"/>
      <c r="E4" s="664"/>
      <c r="F4" s="654"/>
      <c r="G4" s="654"/>
      <c r="H4" s="656"/>
    </row>
    <row r="5" spans="1:17" ht="17.25" customHeight="1" x14ac:dyDescent="0.2">
      <c r="A5" s="2">
        <v>1</v>
      </c>
      <c r="B5" s="68" t="s">
        <v>10</v>
      </c>
      <c r="C5" s="69"/>
      <c r="D5" s="69"/>
      <c r="E5" s="70"/>
      <c r="F5" s="71"/>
      <c r="G5" s="72"/>
      <c r="H5" s="73"/>
    </row>
    <row r="6" spans="1:17" s="56" customFormat="1" ht="36.75" customHeight="1" x14ac:dyDescent="0.2">
      <c r="A6" s="474"/>
      <c r="B6" s="475" t="s">
        <v>11</v>
      </c>
      <c r="C6" s="476" t="s">
        <v>12</v>
      </c>
      <c r="D6" s="523">
        <v>40</v>
      </c>
      <c r="E6" s="524">
        <v>5.79</v>
      </c>
      <c r="F6" s="222"/>
      <c r="G6" s="205"/>
      <c r="H6" s="525">
        <f>ROUND(SUM(D6*E6),2)</f>
        <v>231.6</v>
      </c>
      <c r="I6" s="677"/>
      <c r="J6" s="678"/>
      <c r="K6" s="678"/>
      <c r="L6" s="678"/>
      <c r="M6" s="678"/>
      <c r="N6" s="678"/>
      <c r="O6" s="678"/>
      <c r="P6" s="678"/>
      <c r="Q6" s="678"/>
    </row>
    <row r="7" spans="1:17" ht="17.25" customHeight="1" thickBot="1" x14ac:dyDescent="0.25">
      <c r="A7" s="5"/>
      <c r="B7" s="96" t="s">
        <v>13</v>
      </c>
      <c r="C7" s="148"/>
      <c r="D7" s="149"/>
      <c r="E7" s="150"/>
      <c r="F7" s="151"/>
      <c r="G7" s="85"/>
      <c r="H7" s="152">
        <f>SUM(H6:H6)</f>
        <v>231.6</v>
      </c>
    </row>
    <row r="8" spans="1:17" ht="17.25" customHeight="1" x14ac:dyDescent="0.2">
      <c r="A8" s="6">
        <v>2</v>
      </c>
      <c r="B8" s="153" t="s">
        <v>7</v>
      </c>
      <c r="C8" s="154"/>
      <c r="D8" s="155"/>
      <c r="E8" s="87"/>
      <c r="F8" s="156"/>
      <c r="G8" s="87"/>
      <c r="H8" s="157"/>
    </row>
    <row r="9" spans="1:17" ht="17.25" customHeight="1" thickBot="1" x14ac:dyDescent="0.25">
      <c r="A9" s="27"/>
      <c r="B9" s="163" t="s">
        <v>15</v>
      </c>
      <c r="C9" s="164"/>
      <c r="D9" s="165"/>
      <c r="E9" s="99"/>
      <c r="F9" s="166"/>
      <c r="G9" s="99"/>
      <c r="H9" s="167">
        <v>0</v>
      </c>
    </row>
    <row r="10" spans="1:17" ht="17.25" customHeight="1" x14ac:dyDescent="0.2">
      <c r="A10" s="2">
        <v>3</v>
      </c>
      <c r="B10" s="168" t="s">
        <v>16</v>
      </c>
      <c r="C10" s="122"/>
      <c r="D10" s="169"/>
      <c r="E10" s="577"/>
      <c r="F10" s="578"/>
      <c r="G10" s="107"/>
      <c r="H10" s="172"/>
    </row>
    <row r="11" spans="1:17" ht="17.25" customHeight="1" x14ac:dyDescent="0.2">
      <c r="A11" s="8"/>
      <c r="B11" s="109" t="s">
        <v>17</v>
      </c>
      <c r="C11" s="110" t="s">
        <v>2</v>
      </c>
      <c r="D11" s="576">
        <v>660</v>
      </c>
      <c r="E11" s="581"/>
      <c r="F11" s="582"/>
      <c r="G11" s="481">
        <f>km!C14</f>
        <v>0.3</v>
      </c>
      <c r="H11" s="482">
        <f>ROUND(SUM(D11*G11),2)</f>
        <v>198</v>
      </c>
    </row>
    <row r="12" spans="1:17" ht="17.25" customHeight="1" thickBot="1" x14ac:dyDescent="0.25">
      <c r="A12" s="7"/>
      <c r="B12" s="96" t="s">
        <v>18</v>
      </c>
      <c r="C12" s="114"/>
      <c r="D12" s="115"/>
      <c r="E12" s="579"/>
      <c r="F12" s="580"/>
      <c r="G12" s="118"/>
      <c r="H12" s="119">
        <f>SUM(H11:H11)</f>
        <v>198</v>
      </c>
    </row>
    <row r="13" spans="1:17" ht="17.25" customHeight="1" x14ac:dyDescent="0.2">
      <c r="A13" s="9"/>
      <c r="B13" s="120" t="s">
        <v>166</v>
      </c>
      <c r="C13" s="121"/>
      <c r="D13" s="122"/>
      <c r="E13" s="75"/>
      <c r="F13" s="123"/>
      <c r="G13" s="124"/>
      <c r="H13" s="125">
        <f>H7+H9+H12</f>
        <v>429.6</v>
      </c>
    </row>
    <row r="14" spans="1:17" ht="17.25" customHeight="1" x14ac:dyDescent="0.2">
      <c r="A14" s="10"/>
      <c r="B14" s="126" t="s">
        <v>19</v>
      </c>
      <c r="C14" s="109"/>
      <c r="D14" s="127"/>
      <c r="E14" s="75"/>
      <c r="F14" s="128">
        <v>0.03</v>
      </c>
      <c r="G14" s="123"/>
      <c r="H14" s="129">
        <f>ROUND(H9*F14,2)</f>
        <v>0</v>
      </c>
    </row>
    <row r="15" spans="1:17" ht="17.25" customHeight="1" x14ac:dyDescent="0.2">
      <c r="A15" s="10"/>
      <c r="B15" s="126" t="s">
        <v>20</v>
      </c>
      <c r="C15" s="109"/>
      <c r="D15" s="127"/>
      <c r="E15" s="128">
        <v>0.03</v>
      </c>
      <c r="F15" s="123"/>
      <c r="G15" s="130"/>
      <c r="H15" s="129">
        <f>ROUND(H$7*E15,2)</f>
        <v>6.95</v>
      </c>
    </row>
    <row r="16" spans="1:17" ht="17.25" customHeight="1" x14ac:dyDescent="0.2">
      <c r="A16" s="10"/>
      <c r="B16" s="126" t="s">
        <v>21</v>
      </c>
      <c r="C16" s="109"/>
      <c r="D16" s="127"/>
      <c r="E16" s="131">
        <v>0.17</v>
      </c>
      <c r="F16" s="123"/>
      <c r="G16" s="123"/>
      <c r="H16" s="129">
        <f>ROUND(H$7*E16,2)</f>
        <v>39.369999999999997</v>
      </c>
    </row>
    <row r="17" spans="1:8" ht="17.25" customHeight="1" x14ac:dyDescent="0.25">
      <c r="A17" s="10"/>
      <c r="B17" s="132" t="s">
        <v>165</v>
      </c>
      <c r="C17" s="109"/>
      <c r="D17" s="133"/>
      <c r="E17" s="110"/>
      <c r="F17" s="134"/>
      <c r="G17" s="134"/>
      <c r="H17" s="135">
        <f>ROUND((H7+H16)*1.77%,2)</f>
        <v>4.8</v>
      </c>
    </row>
    <row r="18" spans="1:8" ht="17.25" customHeight="1" x14ac:dyDescent="0.25">
      <c r="A18" s="10"/>
      <c r="B18" s="136" t="s">
        <v>22</v>
      </c>
      <c r="C18" s="109"/>
      <c r="D18" s="133"/>
      <c r="E18" s="137">
        <v>0.4</v>
      </c>
      <c r="F18" s="134"/>
      <c r="G18" s="134"/>
      <c r="H18" s="129">
        <f>ROUND(H$7*E18,2)</f>
        <v>92.64</v>
      </c>
    </row>
    <row r="19" spans="1:8" ht="17.25" customHeight="1" thickBot="1" x14ac:dyDescent="0.3">
      <c r="A19" s="27"/>
      <c r="B19" s="183" t="s">
        <v>242</v>
      </c>
      <c r="C19" s="184"/>
      <c r="D19" s="185"/>
      <c r="E19" s="186"/>
      <c r="F19" s="187"/>
      <c r="G19" s="188"/>
      <c r="H19" s="189">
        <f>G19*D19</f>
        <v>0</v>
      </c>
    </row>
    <row r="20" spans="1:8" ht="17.25" customHeight="1" thickBot="1" x14ac:dyDescent="0.25">
      <c r="A20" s="29"/>
      <c r="B20" s="145" t="s">
        <v>23</v>
      </c>
      <c r="C20" s="146"/>
      <c r="D20" s="122"/>
      <c r="E20" s="69"/>
      <c r="F20" s="147"/>
      <c r="G20" s="147"/>
      <c r="H20" s="125">
        <f>SUM(H13:H19)</f>
        <v>573.36</v>
      </c>
    </row>
    <row r="21" spans="1:8" ht="17.25" customHeight="1" x14ac:dyDescent="0.2">
      <c r="A21" s="11"/>
      <c r="B21" s="145" t="s">
        <v>385</v>
      </c>
      <c r="C21" s="146"/>
      <c r="D21" s="122"/>
      <c r="E21" s="69"/>
      <c r="F21" s="147"/>
      <c r="G21" s="147"/>
      <c r="H21" s="469">
        <f>H20/214</f>
        <v>2.6792523364485983</v>
      </c>
    </row>
    <row r="22" spans="1:8" x14ac:dyDescent="0.2">
      <c r="C22" s="1" t="s">
        <v>168</v>
      </c>
    </row>
  </sheetData>
  <mergeCells count="10">
    <mergeCell ref="I6:Q6"/>
    <mergeCell ref="B1:H1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" footer="0.5"/>
  <pageSetup paperSize="9" scale="80" orientation="portrait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T21"/>
  <sheetViews>
    <sheetView workbookViewId="0">
      <selection activeCell="B1" sqref="B1:H1"/>
    </sheetView>
  </sheetViews>
  <sheetFormatPr defaultColWidth="8.85546875" defaultRowHeight="12.75" x14ac:dyDescent="0.2"/>
  <cols>
    <col min="1" max="1" width="5.5703125" style="1" customWidth="1"/>
    <col min="2" max="2" width="47.7109375" style="1" customWidth="1"/>
    <col min="3" max="16384" width="8.85546875" style="1"/>
  </cols>
  <sheetData>
    <row r="1" spans="1:20" ht="25.7" customHeight="1" x14ac:dyDescent="0.2">
      <c r="A1" s="67" t="s">
        <v>320</v>
      </c>
      <c r="B1" s="673" t="s">
        <v>321</v>
      </c>
      <c r="C1" s="673"/>
      <c r="D1" s="673"/>
      <c r="E1" s="673"/>
      <c r="F1" s="673"/>
      <c r="G1" s="673"/>
      <c r="H1" s="673"/>
    </row>
    <row r="2" spans="1:20" ht="13.5" thickBot="1" x14ac:dyDescent="0.25"/>
    <row r="3" spans="1:20" ht="12.75" customHeight="1" x14ac:dyDescent="0.2">
      <c r="A3" s="657" t="s">
        <v>3</v>
      </c>
      <c r="B3" s="659" t="s">
        <v>4</v>
      </c>
      <c r="C3" s="661" t="s">
        <v>178</v>
      </c>
      <c r="D3" s="659" t="s">
        <v>0</v>
      </c>
      <c r="E3" s="663" t="s">
        <v>6</v>
      </c>
      <c r="F3" s="653" t="s">
        <v>7</v>
      </c>
      <c r="G3" s="653" t="s">
        <v>8</v>
      </c>
      <c r="H3" s="655" t="s">
        <v>9</v>
      </c>
    </row>
    <row r="4" spans="1:20" ht="13.5" thickBot="1" x14ac:dyDescent="0.25">
      <c r="A4" s="658"/>
      <c r="B4" s="660"/>
      <c r="C4" s="662"/>
      <c r="D4" s="660"/>
      <c r="E4" s="664"/>
      <c r="F4" s="654"/>
      <c r="G4" s="654"/>
      <c r="H4" s="656"/>
    </row>
    <row r="5" spans="1:20" ht="17.25" customHeight="1" x14ac:dyDescent="0.2">
      <c r="A5" s="2">
        <v>1</v>
      </c>
      <c r="B5" s="68" t="s">
        <v>10</v>
      </c>
      <c r="C5" s="69"/>
      <c r="D5" s="69"/>
      <c r="E5" s="70"/>
      <c r="F5" s="71"/>
      <c r="G5" s="72"/>
      <c r="H5" s="73"/>
    </row>
    <row r="6" spans="1:20" ht="15.75" customHeight="1" x14ac:dyDescent="0.2">
      <c r="A6" s="3"/>
      <c r="B6" s="74" t="s">
        <v>322</v>
      </c>
      <c r="C6" s="75" t="s">
        <v>12</v>
      </c>
      <c r="D6" s="510">
        <v>12</v>
      </c>
      <c r="E6" s="511">
        <v>5.79</v>
      </c>
      <c r="F6" s="77"/>
      <c r="G6" s="78"/>
      <c r="H6" s="512">
        <f>ROUND(SUM(D6*E6),2)</f>
        <v>69.48</v>
      </c>
      <c r="I6" s="691"/>
      <c r="J6" s="692"/>
      <c r="K6" s="692"/>
      <c r="L6" s="692"/>
      <c r="M6" s="692"/>
      <c r="N6" s="692"/>
      <c r="O6" s="692"/>
      <c r="P6" s="692"/>
      <c r="Q6" s="692"/>
      <c r="R6" s="692"/>
      <c r="S6" s="692"/>
      <c r="T6" s="692"/>
    </row>
    <row r="7" spans="1:20" ht="17.25" customHeight="1" thickBot="1" x14ac:dyDescent="0.25">
      <c r="A7" s="5"/>
      <c r="B7" s="96" t="s">
        <v>13</v>
      </c>
      <c r="C7" s="148"/>
      <c r="D7" s="149"/>
      <c r="E7" s="150"/>
      <c r="F7" s="151"/>
      <c r="G7" s="85"/>
      <c r="H7" s="152">
        <f>SUM(H6:H6)</f>
        <v>69.48</v>
      </c>
    </row>
    <row r="8" spans="1:20" ht="17.25" customHeight="1" x14ac:dyDescent="0.2">
      <c r="A8" s="2">
        <v>2</v>
      </c>
      <c r="B8" s="68" t="s">
        <v>7</v>
      </c>
      <c r="C8" s="69"/>
      <c r="D8" s="182"/>
      <c r="E8" s="87"/>
      <c r="F8" s="88"/>
      <c r="G8" s="87"/>
      <c r="H8" s="157"/>
    </row>
    <row r="9" spans="1:20" ht="17.25" customHeight="1" thickBot="1" x14ac:dyDescent="0.25">
      <c r="A9" s="27"/>
      <c r="B9" s="163" t="s">
        <v>15</v>
      </c>
      <c r="C9" s="164"/>
      <c r="D9" s="165"/>
      <c r="E9" s="99"/>
      <c r="F9" s="166"/>
      <c r="G9" s="99"/>
      <c r="H9" s="167">
        <v>0</v>
      </c>
    </row>
    <row r="10" spans="1:20" ht="17.25" customHeight="1" x14ac:dyDescent="0.2">
      <c r="A10" s="2">
        <v>3</v>
      </c>
      <c r="B10" s="168" t="s">
        <v>16</v>
      </c>
      <c r="C10" s="122"/>
      <c r="D10" s="169"/>
      <c r="E10" s="170"/>
      <c r="F10" s="171"/>
      <c r="G10" s="107"/>
      <c r="H10" s="172"/>
    </row>
    <row r="11" spans="1:20" ht="17.25" customHeight="1" thickBot="1" x14ac:dyDescent="0.25">
      <c r="A11" s="7"/>
      <c r="B11" s="96" t="s">
        <v>18</v>
      </c>
      <c r="C11" s="114"/>
      <c r="D11" s="115"/>
      <c r="E11" s="116"/>
      <c r="F11" s="117"/>
      <c r="G11" s="118"/>
      <c r="H11" s="119">
        <v>0</v>
      </c>
    </row>
    <row r="12" spans="1:20" ht="17.25" customHeight="1" x14ac:dyDescent="0.2">
      <c r="A12" s="9"/>
      <c r="B12" s="120" t="s">
        <v>166</v>
      </c>
      <c r="C12" s="121"/>
      <c r="D12" s="122"/>
      <c r="E12" s="75"/>
      <c r="F12" s="123"/>
      <c r="G12" s="124"/>
      <c r="H12" s="125">
        <f>H7+H9+H11</f>
        <v>69.48</v>
      </c>
    </row>
    <row r="13" spans="1:20" ht="17.25" customHeight="1" x14ac:dyDescent="0.2">
      <c r="A13" s="10"/>
      <c r="B13" s="126" t="s">
        <v>19</v>
      </c>
      <c r="C13" s="109"/>
      <c r="D13" s="127"/>
      <c r="E13" s="75"/>
      <c r="F13" s="128">
        <v>0.03</v>
      </c>
      <c r="G13" s="123"/>
      <c r="H13" s="129">
        <f>ROUND(H9*F13,2)</f>
        <v>0</v>
      </c>
    </row>
    <row r="14" spans="1:20" ht="17.25" customHeight="1" x14ac:dyDescent="0.2">
      <c r="A14" s="10"/>
      <c r="B14" s="126" t="s">
        <v>20</v>
      </c>
      <c r="C14" s="109"/>
      <c r="D14" s="127"/>
      <c r="E14" s="128">
        <v>0.03</v>
      </c>
      <c r="F14" s="123"/>
      <c r="G14" s="130"/>
      <c r="H14" s="129">
        <f>ROUND(H$7*E14,2)</f>
        <v>2.08</v>
      </c>
    </row>
    <row r="15" spans="1:20" ht="17.25" customHeight="1" x14ac:dyDescent="0.2">
      <c r="A15" s="10"/>
      <c r="B15" s="126" t="s">
        <v>21</v>
      </c>
      <c r="C15" s="109"/>
      <c r="D15" s="127"/>
      <c r="E15" s="131">
        <v>0.17</v>
      </c>
      <c r="F15" s="123"/>
      <c r="G15" s="123"/>
      <c r="H15" s="129">
        <f>ROUND(H$7*E15,2)</f>
        <v>11.81</v>
      </c>
    </row>
    <row r="16" spans="1:20" ht="17.25" customHeight="1" x14ac:dyDescent="0.25">
      <c r="A16" s="10"/>
      <c r="B16" s="132" t="s">
        <v>165</v>
      </c>
      <c r="C16" s="109"/>
      <c r="D16" s="133"/>
      <c r="E16" s="110"/>
      <c r="F16" s="134"/>
      <c r="G16" s="134"/>
      <c r="H16" s="135">
        <f>ROUND((H7+H15)*1.77%,2)</f>
        <v>1.44</v>
      </c>
    </row>
    <row r="17" spans="1:8" ht="17.25" customHeight="1" x14ac:dyDescent="0.25">
      <c r="A17" s="10"/>
      <c r="B17" s="136" t="s">
        <v>22</v>
      </c>
      <c r="C17" s="109"/>
      <c r="D17" s="133"/>
      <c r="E17" s="137">
        <v>0.4</v>
      </c>
      <c r="F17" s="134"/>
      <c r="G17" s="134"/>
      <c r="H17" s="129">
        <f>ROUND(H$7*E17,2)</f>
        <v>27.79</v>
      </c>
    </row>
    <row r="18" spans="1:8" ht="17.25" customHeight="1" thickBot="1" x14ac:dyDescent="0.3">
      <c r="A18" s="27"/>
      <c r="B18" s="183" t="s">
        <v>242</v>
      </c>
      <c r="C18" s="184"/>
      <c r="D18" s="185"/>
      <c r="E18" s="186"/>
      <c r="F18" s="187"/>
      <c r="G18" s="188"/>
      <c r="H18" s="189">
        <f>G18*D18</f>
        <v>0</v>
      </c>
    </row>
    <row r="19" spans="1:8" ht="17.25" customHeight="1" thickBot="1" x14ac:dyDescent="0.25">
      <c r="A19" s="29"/>
      <c r="B19" s="145" t="s">
        <v>23</v>
      </c>
      <c r="C19" s="173"/>
      <c r="D19" s="466"/>
      <c r="E19" s="467"/>
      <c r="F19" s="468"/>
      <c r="G19" s="453"/>
      <c r="H19" s="125">
        <f>SUM(H12:H18)</f>
        <v>112.6</v>
      </c>
    </row>
    <row r="20" spans="1:8" ht="17.25" customHeight="1" x14ac:dyDescent="0.2">
      <c r="A20" s="11"/>
      <c r="B20" s="145" t="s">
        <v>385</v>
      </c>
      <c r="C20" s="146"/>
      <c r="D20" s="122"/>
      <c r="E20" s="69"/>
      <c r="F20" s="147"/>
      <c r="G20" s="147"/>
      <c r="H20" s="469">
        <f>H19/214</f>
        <v>0.5261682242990654</v>
      </c>
    </row>
    <row r="21" spans="1:8" x14ac:dyDescent="0.2">
      <c r="C21" s="1" t="s">
        <v>206</v>
      </c>
    </row>
  </sheetData>
  <mergeCells count="10">
    <mergeCell ref="I6:T6"/>
    <mergeCell ref="B1:H1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" footer="0.5"/>
  <pageSetup paperSize="9" scale="80" orientation="portrait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zoomScale="90" zoomScaleNormal="90" workbookViewId="0">
      <selection activeCell="E17" sqref="E17"/>
    </sheetView>
  </sheetViews>
  <sheetFormatPr defaultColWidth="8.85546875" defaultRowHeight="12.75" x14ac:dyDescent="0.2"/>
  <cols>
    <col min="1" max="1" width="6" style="1" customWidth="1"/>
    <col min="2" max="2" width="48.7109375" style="1" bestFit="1" customWidth="1"/>
    <col min="3" max="16384" width="8.85546875" style="1"/>
  </cols>
  <sheetData>
    <row r="1" spans="1:8" s="50" customFormat="1" ht="26.25" customHeight="1" x14ac:dyDescent="0.2">
      <c r="A1" s="67" t="s">
        <v>323</v>
      </c>
      <c r="B1" s="673" t="s">
        <v>351</v>
      </c>
      <c r="C1" s="673"/>
      <c r="D1" s="673"/>
      <c r="E1" s="673"/>
      <c r="F1" s="673"/>
      <c r="G1" s="673"/>
      <c r="H1" s="673"/>
    </row>
    <row r="2" spans="1:8" ht="13.5" thickBot="1" x14ac:dyDescent="0.25"/>
    <row r="3" spans="1:8" ht="12.75" customHeight="1" x14ac:dyDescent="0.2">
      <c r="A3" s="657" t="s">
        <v>3</v>
      </c>
      <c r="B3" s="659" t="s">
        <v>4</v>
      </c>
      <c r="C3" s="661" t="s">
        <v>178</v>
      </c>
      <c r="D3" s="659" t="s">
        <v>0</v>
      </c>
      <c r="E3" s="663" t="s">
        <v>6</v>
      </c>
      <c r="F3" s="653" t="s">
        <v>7</v>
      </c>
      <c r="G3" s="653" t="s">
        <v>8</v>
      </c>
      <c r="H3" s="655" t="s">
        <v>9</v>
      </c>
    </row>
    <row r="4" spans="1:8" ht="13.5" thickBot="1" x14ac:dyDescent="0.25">
      <c r="A4" s="658"/>
      <c r="B4" s="660"/>
      <c r="C4" s="662"/>
      <c r="D4" s="660"/>
      <c r="E4" s="664"/>
      <c r="F4" s="654"/>
      <c r="G4" s="654"/>
      <c r="H4" s="656"/>
    </row>
    <row r="5" spans="1:8" ht="17.25" customHeight="1" x14ac:dyDescent="0.2">
      <c r="A5" s="2">
        <v>1</v>
      </c>
      <c r="B5" s="68" t="s">
        <v>10</v>
      </c>
      <c r="C5" s="69"/>
      <c r="D5" s="69"/>
      <c r="E5" s="70"/>
      <c r="F5" s="71"/>
      <c r="G5" s="72"/>
      <c r="H5" s="73"/>
    </row>
    <row r="6" spans="1:8" ht="17.25" customHeight="1" x14ac:dyDescent="0.2">
      <c r="A6" s="3"/>
      <c r="B6" s="74" t="s">
        <v>11</v>
      </c>
      <c r="C6" s="75" t="s">
        <v>12</v>
      </c>
      <c r="D6" s="75">
        <v>4</v>
      </c>
      <c r="E6" s="76">
        <v>5.79</v>
      </c>
      <c r="F6" s="77"/>
      <c r="G6" s="78"/>
      <c r="H6" s="79">
        <f>ROUND(SUM(D6*E6),2)</f>
        <v>23.16</v>
      </c>
    </row>
    <row r="7" spans="1:8" ht="17.25" customHeight="1" thickBot="1" x14ac:dyDescent="0.25">
      <c r="A7" s="5"/>
      <c r="B7" s="96" t="s">
        <v>13</v>
      </c>
      <c r="C7" s="148"/>
      <c r="D7" s="149"/>
      <c r="E7" s="150"/>
      <c r="F7" s="151"/>
      <c r="G7" s="85"/>
      <c r="H7" s="152">
        <f>SUM(H6:H6)</f>
        <v>23.16</v>
      </c>
    </row>
    <row r="8" spans="1:8" ht="17.25" customHeight="1" x14ac:dyDescent="0.2">
      <c r="A8" s="6">
        <v>2</v>
      </c>
      <c r="B8" s="153" t="s">
        <v>7</v>
      </c>
      <c r="C8" s="154"/>
      <c r="D8" s="155"/>
      <c r="E8" s="87"/>
      <c r="F8" s="156"/>
      <c r="G8" s="87"/>
      <c r="H8" s="157"/>
    </row>
    <row r="9" spans="1:8" ht="17.25" customHeight="1" x14ac:dyDescent="0.2">
      <c r="A9" s="4"/>
      <c r="B9" s="190"/>
      <c r="C9" s="110"/>
      <c r="D9" s="159"/>
      <c r="E9" s="160"/>
      <c r="F9" s="161"/>
      <c r="G9" s="160"/>
      <c r="H9" s="162"/>
    </row>
    <row r="10" spans="1:8" ht="17.25" customHeight="1" thickBot="1" x14ac:dyDescent="0.25">
      <c r="A10" s="27"/>
      <c r="B10" s="163" t="s">
        <v>15</v>
      </c>
      <c r="C10" s="164"/>
      <c r="D10" s="165"/>
      <c r="E10" s="99"/>
      <c r="F10" s="166"/>
      <c r="G10" s="99"/>
      <c r="H10" s="167">
        <f>H9</f>
        <v>0</v>
      </c>
    </row>
    <row r="11" spans="1:8" ht="17.25" customHeight="1" x14ac:dyDescent="0.2">
      <c r="A11" s="2">
        <v>3</v>
      </c>
      <c r="B11" s="168" t="s">
        <v>16</v>
      </c>
      <c r="C11" s="122"/>
      <c r="D11" s="169"/>
      <c r="E11" s="170"/>
      <c r="F11" s="171"/>
      <c r="G11" s="107"/>
      <c r="H11" s="172"/>
    </row>
    <row r="12" spans="1:8" ht="17.25" customHeight="1" x14ac:dyDescent="0.2">
      <c r="A12" s="8"/>
      <c r="B12" s="109" t="s">
        <v>17</v>
      </c>
      <c r="C12" s="110" t="s">
        <v>2</v>
      </c>
      <c r="D12" s="111">
        <v>48</v>
      </c>
      <c r="E12" s="105"/>
      <c r="F12" s="78"/>
      <c r="G12" s="112">
        <f>km!C14</f>
        <v>0.3</v>
      </c>
      <c r="H12" s="113">
        <f>ROUND(SUM(D12*G12),2)</f>
        <v>14.4</v>
      </c>
    </row>
    <row r="13" spans="1:8" ht="17.25" customHeight="1" thickBot="1" x14ac:dyDescent="0.25">
      <c r="A13" s="7"/>
      <c r="B13" s="96" t="s">
        <v>18</v>
      </c>
      <c r="C13" s="114"/>
      <c r="D13" s="115"/>
      <c r="E13" s="116"/>
      <c r="F13" s="117"/>
      <c r="G13" s="118"/>
      <c r="H13" s="119">
        <f>SUM(H12:H12)</f>
        <v>14.4</v>
      </c>
    </row>
    <row r="14" spans="1:8" ht="17.25" customHeight="1" x14ac:dyDescent="0.2">
      <c r="A14" s="9"/>
      <c r="B14" s="120" t="s">
        <v>166</v>
      </c>
      <c r="C14" s="121"/>
      <c r="D14" s="122"/>
      <c r="E14" s="75"/>
      <c r="F14" s="123"/>
      <c r="G14" s="124"/>
      <c r="H14" s="125">
        <f>H7+H10+H13</f>
        <v>37.56</v>
      </c>
    </row>
    <row r="15" spans="1:8" ht="17.25" customHeight="1" x14ac:dyDescent="0.2">
      <c r="A15" s="10"/>
      <c r="B15" s="126" t="s">
        <v>19</v>
      </c>
      <c r="C15" s="109"/>
      <c r="D15" s="127"/>
      <c r="E15" s="75"/>
      <c r="F15" s="128">
        <v>0.03</v>
      </c>
      <c r="G15" s="123"/>
      <c r="H15" s="129">
        <f>ROUND(H10*F15,2)</f>
        <v>0</v>
      </c>
    </row>
    <row r="16" spans="1:8" ht="17.25" customHeight="1" x14ac:dyDescent="0.2">
      <c r="A16" s="10"/>
      <c r="B16" s="126" t="s">
        <v>20</v>
      </c>
      <c r="C16" s="109"/>
      <c r="D16" s="127"/>
      <c r="E16" s="128">
        <v>0.03</v>
      </c>
      <c r="F16" s="123"/>
      <c r="G16" s="130"/>
      <c r="H16" s="129">
        <f>ROUND(H$7*E16,2)</f>
        <v>0.69</v>
      </c>
    </row>
    <row r="17" spans="1:8" ht="17.25" customHeight="1" x14ac:dyDescent="0.2">
      <c r="A17" s="10"/>
      <c r="B17" s="126" t="s">
        <v>21</v>
      </c>
      <c r="C17" s="109"/>
      <c r="D17" s="127"/>
      <c r="E17" s="131">
        <v>0.17</v>
      </c>
      <c r="F17" s="123"/>
      <c r="G17" s="123"/>
      <c r="H17" s="129">
        <f>ROUND(H$7*E17,2)</f>
        <v>3.94</v>
      </c>
    </row>
    <row r="18" spans="1:8" ht="17.25" customHeight="1" x14ac:dyDescent="0.25">
      <c r="A18" s="10"/>
      <c r="B18" s="132" t="s">
        <v>165</v>
      </c>
      <c r="C18" s="109"/>
      <c r="D18" s="133"/>
      <c r="E18" s="110"/>
      <c r="F18" s="134"/>
      <c r="G18" s="134"/>
      <c r="H18" s="135">
        <f>ROUND((H7+H17)*1.77%,2)</f>
        <v>0.48</v>
      </c>
    </row>
    <row r="19" spans="1:8" ht="17.25" customHeight="1" x14ac:dyDescent="0.25">
      <c r="A19" s="10"/>
      <c r="B19" s="136" t="s">
        <v>22</v>
      </c>
      <c r="C19" s="109"/>
      <c r="D19" s="133"/>
      <c r="E19" s="137">
        <v>0.4</v>
      </c>
      <c r="F19" s="134"/>
      <c r="G19" s="134"/>
      <c r="H19" s="129">
        <f>ROUND(H$7*E19,2)</f>
        <v>9.26</v>
      </c>
    </row>
    <row r="20" spans="1:8" ht="17.25" customHeight="1" thickBot="1" x14ac:dyDescent="0.3">
      <c r="A20" s="27"/>
      <c r="B20" s="183" t="s">
        <v>242</v>
      </c>
      <c r="C20" s="184"/>
      <c r="D20" s="185"/>
      <c r="E20" s="186"/>
      <c r="F20" s="187"/>
      <c r="G20" s="188"/>
      <c r="H20" s="189">
        <f>G20*D20</f>
        <v>0</v>
      </c>
    </row>
    <row r="21" spans="1:8" ht="17.25" customHeight="1" x14ac:dyDescent="0.2">
      <c r="A21" s="11"/>
      <c r="B21" s="145" t="s">
        <v>23</v>
      </c>
      <c r="C21" s="146"/>
      <c r="D21" s="122"/>
      <c r="E21" s="69"/>
      <c r="F21" s="147"/>
      <c r="G21" s="147"/>
      <c r="H21" s="125">
        <f>SUM(H14:H20)</f>
        <v>51.929999999999993</v>
      </c>
    </row>
    <row r="22" spans="1:8" x14ac:dyDescent="0.2">
      <c r="C22" s="1" t="s">
        <v>168</v>
      </c>
    </row>
  </sheetData>
  <mergeCells count="9">
    <mergeCell ref="B1:H1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" footer="0.5"/>
  <pageSetup paperSize="9" scale="80" orientation="portrait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A9" sqref="A9:IV9"/>
    </sheetView>
  </sheetViews>
  <sheetFormatPr defaultColWidth="8.85546875" defaultRowHeight="12.75" x14ac:dyDescent="0.2"/>
  <cols>
    <col min="1" max="1" width="6" style="1" customWidth="1"/>
    <col min="2" max="2" width="47.28515625" style="1" customWidth="1"/>
    <col min="3" max="16384" width="8.85546875" style="1"/>
  </cols>
  <sheetData>
    <row r="1" spans="1:8" s="50" customFormat="1" ht="24.75" customHeight="1" x14ac:dyDescent="0.2">
      <c r="A1" s="67" t="s">
        <v>324</v>
      </c>
      <c r="B1" s="673" t="s">
        <v>325</v>
      </c>
      <c r="C1" s="673"/>
      <c r="D1" s="673"/>
      <c r="E1" s="673"/>
      <c r="F1" s="673"/>
      <c r="G1" s="673"/>
      <c r="H1" s="673"/>
    </row>
    <row r="2" spans="1:8" ht="13.5" thickBot="1" x14ac:dyDescent="0.25"/>
    <row r="3" spans="1:8" ht="12.75" customHeight="1" x14ac:dyDescent="0.2">
      <c r="A3" s="657" t="s">
        <v>3</v>
      </c>
      <c r="B3" s="659" t="s">
        <v>4</v>
      </c>
      <c r="C3" s="661" t="s">
        <v>178</v>
      </c>
      <c r="D3" s="659" t="s">
        <v>0</v>
      </c>
      <c r="E3" s="663" t="s">
        <v>6</v>
      </c>
      <c r="F3" s="653" t="s">
        <v>7</v>
      </c>
      <c r="G3" s="653" t="s">
        <v>8</v>
      </c>
      <c r="H3" s="655" t="s">
        <v>9</v>
      </c>
    </row>
    <row r="4" spans="1:8" ht="13.5" thickBot="1" x14ac:dyDescent="0.25">
      <c r="A4" s="658"/>
      <c r="B4" s="660"/>
      <c r="C4" s="662"/>
      <c r="D4" s="660"/>
      <c r="E4" s="664"/>
      <c r="F4" s="654"/>
      <c r="G4" s="654"/>
      <c r="H4" s="656"/>
    </row>
    <row r="5" spans="1:8" ht="17.25" customHeight="1" x14ac:dyDescent="0.2">
      <c r="A5" s="2">
        <v>1</v>
      </c>
      <c r="B5" s="68" t="s">
        <v>10</v>
      </c>
      <c r="C5" s="69"/>
      <c r="D5" s="69"/>
      <c r="E5" s="70"/>
      <c r="F5" s="71"/>
      <c r="G5" s="72"/>
      <c r="H5" s="73"/>
    </row>
    <row r="6" spans="1:8" ht="17.25" customHeight="1" x14ac:dyDescent="0.2">
      <c r="A6" s="3"/>
      <c r="B6" s="74" t="s">
        <v>11</v>
      </c>
      <c r="C6" s="75" t="s">
        <v>12</v>
      </c>
      <c r="D6" s="75">
        <v>2</v>
      </c>
      <c r="E6" s="76">
        <v>5.79</v>
      </c>
      <c r="F6" s="77"/>
      <c r="G6" s="78"/>
      <c r="H6" s="79">
        <f>ROUND(SUM(D6*E6),2)</f>
        <v>11.58</v>
      </c>
    </row>
    <row r="7" spans="1:8" ht="17.25" customHeight="1" thickBot="1" x14ac:dyDescent="0.25">
      <c r="A7" s="5"/>
      <c r="B7" s="96" t="s">
        <v>13</v>
      </c>
      <c r="C7" s="148"/>
      <c r="D7" s="149"/>
      <c r="E7" s="150"/>
      <c r="F7" s="151"/>
      <c r="G7" s="85"/>
      <c r="H7" s="152">
        <f>SUM(H6:H6)</f>
        <v>11.58</v>
      </c>
    </row>
    <row r="8" spans="1:8" ht="17.25" customHeight="1" x14ac:dyDescent="0.2">
      <c r="A8" s="6">
        <v>2</v>
      </c>
      <c r="B8" s="153" t="s">
        <v>7</v>
      </c>
      <c r="C8" s="154"/>
      <c r="D8" s="155"/>
      <c r="E8" s="87"/>
      <c r="F8" s="156"/>
      <c r="G8" s="87"/>
      <c r="H8" s="157"/>
    </row>
    <row r="9" spans="1:8" ht="16.7" customHeight="1" x14ac:dyDescent="0.2">
      <c r="A9" s="4"/>
      <c r="B9" s="190"/>
      <c r="C9" s="110"/>
      <c r="D9" s="159"/>
      <c r="E9" s="160"/>
      <c r="F9" s="161"/>
      <c r="G9" s="160"/>
      <c r="H9" s="162"/>
    </row>
    <row r="10" spans="1:8" ht="17.25" customHeight="1" thickBot="1" x14ac:dyDescent="0.25">
      <c r="A10" s="27"/>
      <c r="B10" s="163" t="s">
        <v>15</v>
      </c>
      <c r="C10" s="164"/>
      <c r="D10" s="165"/>
      <c r="E10" s="99"/>
      <c r="F10" s="166"/>
      <c r="G10" s="99"/>
      <c r="H10" s="167">
        <f>SUM(H9:H9)</f>
        <v>0</v>
      </c>
    </row>
    <row r="11" spans="1:8" ht="17.25" customHeight="1" x14ac:dyDescent="0.2">
      <c r="A11" s="2">
        <v>3</v>
      </c>
      <c r="B11" s="168" t="s">
        <v>16</v>
      </c>
      <c r="C11" s="122"/>
      <c r="D11" s="169"/>
      <c r="E11" s="170"/>
      <c r="F11" s="171"/>
      <c r="G11" s="107"/>
      <c r="H11" s="172"/>
    </row>
    <row r="12" spans="1:8" ht="17.25" customHeight="1" x14ac:dyDescent="0.2">
      <c r="A12" s="8"/>
      <c r="B12" s="109" t="s">
        <v>17</v>
      </c>
      <c r="C12" s="110" t="s">
        <v>2</v>
      </c>
      <c r="D12" s="111">
        <v>48</v>
      </c>
      <c r="E12" s="105"/>
      <c r="F12" s="78"/>
      <c r="G12" s="112">
        <f>km!C14</f>
        <v>0.3</v>
      </c>
      <c r="H12" s="113">
        <f>ROUND(SUM(D12*G12),2)</f>
        <v>14.4</v>
      </c>
    </row>
    <row r="13" spans="1:8" ht="17.25" customHeight="1" thickBot="1" x14ac:dyDescent="0.25">
      <c r="A13" s="7"/>
      <c r="B13" s="96" t="s">
        <v>18</v>
      </c>
      <c r="C13" s="114"/>
      <c r="D13" s="115"/>
      <c r="E13" s="116"/>
      <c r="F13" s="117"/>
      <c r="G13" s="118"/>
      <c r="H13" s="119">
        <f>SUM(H12:H12)</f>
        <v>14.4</v>
      </c>
    </row>
    <row r="14" spans="1:8" ht="17.25" customHeight="1" x14ac:dyDescent="0.2">
      <c r="A14" s="9"/>
      <c r="B14" s="120" t="s">
        <v>166</v>
      </c>
      <c r="C14" s="121"/>
      <c r="D14" s="122"/>
      <c r="E14" s="75"/>
      <c r="F14" s="123"/>
      <c r="G14" s="124"/>
      <c r="H14" s="125">
        <f>H7+H10+H13</f>
        <v>25.98</v>
      </c>
    </row>
    <row r="15" spans="1:8" ht="17.25" customHeight="1" x14ac:dyDescent="0.2">
      <c r="A15" s="10"/>
      <c r="B15" s="126" t="s">
        <v>19</v>
      </c>
      <c r="C15" s="109"/>
      <c r="D15" s="127"/>
      <c r="E15" s="75"/>
      <c r="F15" s="128">
        <v>0.03</v>
      </c>
      <c r="G15" s="123"/>
      <c r="H15" s="129">
        <f>ROUND(H10*F15,2)</f>
        <v>0</v>
      </c>
    </row>
    <row r="16" spans="1:8" ht="17.25" customHeight="1" x14ac:dyDescent="0.2">
      <c r="A16" s="10"/>
      <c r="B16" s="126" t="s">
        <v>20</v>
      </c>
      <c r="C16" s="109"/>
      <c r="D16" s="127"/>
      <c r="E16" s="128">
        <v>0.03</v>
      </c>
      <c r="F16" s="123"/>
      <c r="G16" s="130"/>
      <c r="H16" s="129">
        <f>ROUND(H$7*E16,2)</f>
        <v>0.35</v>
      </c>
    </row>
    <row r="17" spans="1:8" ht="17.25" customHeight="1" x14ac:dyDescent="0.2">
      <c r="A17" s="10"/>
      <c r="B17" s="126" t="s">
        <v>21</v>
      </c>
      <c r="C17" s="109"/>
      <c r="D17" s="127"/>
      <c r="E17" s="131">
        <v>0.17</v>
      </c>
      <c r="F17" s="123"/>
      <c r="G17" s="123"/>
      <c r="H17" s="129">
        <f>ROUND(H$7*E17,2)</f>
        <v>1.97</v>
      </c>
    </row>
    <row r="18" spans="1:8" ht="17.25" customHeight="1" x14ac:dyDescent="0.25">
      <c r="A18" s="10"/>
      <c r="B18" s="132" t="s">
        <v>165</v>
      </c>
      <c r="C18" s="109"/>
      <c r="D18" s="133"/>
      <c r="E18" s="110"/>
      <c r="F18" s="134"/>
      <c r="G18" s="134"/>
      <c r="H18" s="135">
        <f>ROUND((H7+H17)*1.77%,2)</f>
        <v>0.24</v>
      </c>
    </row>
    <row r="19" spans="1:8" ht="17.25" customHeight="1" x14ac:dyDescent="0.25">
      <c r="A19" s="10"/>
      <c r="B19" s="136" t="s">
        <v>22</v>
      </c>
      <c r="C19" s="109"/>
      <c r="D19" s="133"/>
      <c r="E19" s="137">
        <v>0.4</v>
      </c>
      <c r="F19" s="134"/>
      <c r="G19" s="134"/>
      <c r="H19" s="129">
        <f>ROUND(H$7*E19,2)</f>
        <v>4.63</v>
      </c>
    </row>
    <row r="20" spans="1:8" ht="17.25" customHeight="1" thickBot="1" x14ac:dyDescent="0.3">
      <c r="A20" s="27"/>
      <c r="B20" s="183" t="s">
        <v>242</v>
      </c>
      <c r="C20" s="184"/>
      <c r="D20" s="185"/>
      <c r="E20" s="186"/>
      <c r="F20" s="187"/>
      <c r="G20" s="188"/>
      <c r="H20" s="189">
        <f>G20*D20</f>
        <v>0</v>
      </c>
    </row>
    <row r="21" spans="1:8" ht="17.25" customHeight="1" x14ac:dyDescent="0.2">
      <c r="A21" s="11"/>
      <c r="B21" s="145" t="s">
        <v>23</v>
      </c>
      <c r="C21" s="146"/>
      <c r="D21" s="122"/>
      <c r="E21" s="69"/>
      <c r="F21" s="147"/>
      <c r="G21" s="147"/>
      <c r="H21" s="125">
        <f>SUM(H14:H20)</f>
        <v>33.17</v>
      </c>
    </row>
    <row r="22" spans="1:8" x14ac:dyDescent="0.2">
      <c r="C22" s="1" t="s">
        <v>206</v>
      </c>
    </row>
  </sheetData>
  <mergeCells count="9">
    <mergeCell ref="B1:H1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" footer="0.5"/>
  <pageSetup paperSize="9" scale="80" orientation="portrait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B1" sqref="B1:H1"/>
    </sheetView>
  </sheetViews>
  <sheetFormatPr defaultColWidth="8.85546875" defaultRowHeight="12.75" x14ac:dyDescent="0.2"/>
  <cols>
    <col min="1" max="1" width="6" style="1" customWidth="1"/>
    <col min="2" max="2" width="48.7109375" style="1" bestFit="1" customWidth="1"/>
    <col min="3" max="16384" width="8.85546875" style="1"/>
  </cols>
  <sheetData>
    <row r="1" spans="1:8" s="50" customFormat="1" ht="25.7" customHeight="1" x14ac:dyDescent="0.2">
      <c r="A1" s="67" t="s">
        <v>326</v>
      </c>
      <c r="B1" s="673" t="s">
        <v>327</v>
      </c>
      <c r="C1" s="673"/>
      <c r="D1" s="673"/>
      <c r="E1" s="673"/>
      <c r="F1" s="673"/>
      <c r="G1" s="673"/>
      <c r="H1" s="673"/>
    </row>
    <row r="2" spans="1:8" ht="13.5" thickBot="1" x14ac:dyDescent="0.25"/>
    <row r="3" spans="1:8" ht="12.75" customHeight="1" x14ac:dyDescent="0.2">
      <c r="A3" s="657" t="s">
        <v>3</v>
      </c>
      <c r="B3" s="659" t="s">
        <v>4</v>
      </c>
      <c r="C3" s="661" t="s">
        <v>214</v>
      </c>
      <c r="D3" s="659" t="s">
        <v>0</v>
      </c>
      <c r="E3" s="663" t="s">
        <v>6</v>
      </c>
      <c r="F3" s="653" t="s">
        <v>7</v>
      </c>
      <c r="G3" s="653" t="s">
        <v>8</v>
      </c>
      <c r="H3" s="655" t="s">
        <v>9</v>
      </c>
    </row>
    <row r="4" spans="1:8" ht="13.5" thickBot="1" x14ac:dyDescent="0.25">
      <c r="A4" s="658"/>
      <c r="B4" s="660"/>
      <c r="C4" s="662"/>
      <c r="D4" s="660"/>
      <c r="E4" s="664"/>
      <c r="F4" s="654"/>
      <c r="G4" s="654"/>
      <c r="H4" s="656"/>
    </row>
    <row r="5" spans="1:8" ht="17.25" customHeight="1" x14ac:dyDescent="0.2">
      <c r="A5" s="2">
        <v>1</v>
      </c>
      <c r="B5" s="68" t="s">
        <v>10</v>
      </c>
      <c r="C5" s="69"/>
      <c r="D5" s="69"/>
      <c r="E5" s="70"/>
      <c r="F5" s="71"/>
      <c r="G5" s="72"/>
      <c r="H5" s="73"/>
    </row>
    <row r="6" spans="1:8" ht="17.25" customHeight="1" x14ac:dyDescent="0.2">
      <c r="A6" s="3"/>
      <c r="B6" s="74" t="s">
        <v>11</v>
      </c>
      <c r="C6" s="75" t="s">
        <v>12</v>
      </c>
      <c r="D6" s="75">
        <v>0.75</v>
      </c>
      <c r="E6" s="76">
        <v>5.79</v>
      </c>
      <c r="F6" s="77"/>
      <c r="G6" s="78"/>
      <c r="H6" s="79">
        <f>ROUND(SUM(D6*E6),2)</f>
        <v>4.34</v>
      </c>
    </row>
    <row r="7" spans="1:8" ht="17.25" customHeight="1" thickBot="1" x14ac:dyDescent="0.25">
      <c r="A7" s="5"/>
      <c r="B7" s="96" t="s">
        <v>13</v>
      </c>
      <c r="C7" s="148"/>
      <c r="D7" s="149"/>
      <c r="E7" s="150"/>
      <c r="F7" s="151"/>
      <c r="G7" s="85"/>
      <c r="H7" s="152">
        <f>SUM(H6:H6)</f>
        <v>4.34</v>
      </c>
    </row>
    <row r="8" spans="1:8" ht="17.25" customHeight="1" x14ac:dyDescent="0.2">
      <c r="A8" s="6">
        <v>2</v>
      </c>
      <c r="B8" s="153" t="s">
        <v>7</v>
      </c>
      <c r="C8" s="154"/>
      <c r="D8" s="155"/>
      <c r="E8" s="87"/>
      <c r="F8" s="156"/>
      <c r="G8" s="87"/>
      <c r="H8" s="157"/>
    </row>
    <row r="9" spans="1:8" ht="17.25" customHeight="1" thickBot="1" x14ac:dyDescent="0.25">
      <c r="A9" s="27"/>
      <c r="B9" s="163" t="s">
        <v>15</v>
      </c>
      <c r="C9" s="164"/>
      <c r="D9" s="165"/>
      <c r="E9" s="99"/>
      <c r="F9" s="166"/>
      <c r="G9" s="99"/>
      <c r="H9" s="167">
        <v>0</v>
      </c>
    </row>
    <row r="10" spans="1:8" ht="17.25" customHeight="1" x14ac:dyDescent="0.2">
      <c r="A10" s="2">
        <v>3</v>
      </c>
      <c r="B10" s="168" t="s">
        <v>16</v>
      </c>
      <c r="C10" s="122"/>
      <c r="D10" s="169"/>
      <c r="E10" s="170"/>
      <c r="F10" s="171"/>
      <c r="G10" s="107"/>
      <c r="H10" s="172"/>
    </row>
    <row r="11" spans="1:8" ht="17.25" customHeight="1" x14ac:dyDescent="0.2">
      <c r="A11" s="8"/>
      <c r="B11" s="109" t="s">
        <v>17</v>
      </c>
      <c r="C11" s="110" t="s">
        <v>2</v>
      </c>
      <c r="D11" s="111">
        <v>48</v>
      </c>
      <c r="E11" s="105"/>
      <c r="F11" s="78"/>
      <c r="G11" s="112">
        <f>km!C14</f>
        <v>0.3</v>
      </c>
      <c r="H11" s="113">
        <f>ROUND(SUM(D11*G11),2)</f>
        <v>14.4</v>
      </c>
    </row>
    <row r="12" spans="1:8" ht="17.25" customHeight="1" thickBot="1" x14ac:dyDescent="0.25">
      <c r="A12" s="7"/>
      <c r="B12" s="96" t="s">
        <v>18</v>
      </c>
      <c r="C12" s="114"/>
      <c r="D12" s="115"/>
      <c r="E12" s="116"/>
      <c r="F12" s="117"/>
      <c r="G12" s="118"/>
      <c r="H12" s="119">
        <f>SUM(H11:H11)</f>
        <v>14.4</v>
      </c>
    </row>
    <row r="13" spans="1:8" ht="17.25" customHeight="1" x14ac:dyDescent="0.2">
      <c r="A13" s="9"/>
      <c r="B13" s="120" t="s">
        <v>166</v>
      </c>
      <c r="C13" s="121"/>
      <c r="D13" s="122"/>
      <c r="E13" s="75"/>
      <c r="F13" s="123"/>
      <c r="G13" s="124"/>
      <c r="H13" s="125">
        <f>H7+H9+H12</f>
        <v>18.740000000000002</v>
      </c>
    </row>
    <row r="14" spans="1:8" ht="17.25" customHeight="1" x14ac:dyDescent="0.2">
      <c r="A14" s="10"/>
      <c r="B14" s="126" t="s">
        <v>19</v>
      </c>
      <c r="C14" s="109"/>
      <c r="D14" s="127"/>
      <c r="E14" s="75"/>
      <c r="F14" s="128">
        <v>0.03</v>
      </c>
      <c r="G14" s="123"/>
      <c r="H14" s="129">
        <f>ROUND(H9*F14,2)</f>
        <v>0</v>
      </c>
    </row>
    <row r="15" spans="1:8" ht="17.25" customHeight="1" x14ac:dyDescent="0.2">
      <c r="A15" s="10"/>
      <c r="B15" s="126" t="s">
        <v>20</v>
      </c>
      <c r="C15" s="109"/>
      <c r="D15" s="127"/>
      <c r="E15" s="128">
        <v>0.03</v>
      </c>
      <c r="F15" s="123"/>
      <c r="G15" s="130"/>
      <c r="H15" s="129">
        <f>ROUND(H$7*E15,2)</f>
        <v>0.13</v>
      </c>
    </row>
    <row r="16" spans="1:8" ht="17.25" customHeight="1" x14ac:dyDescent="0.2">
      <c r="A16" s="10"/>
      <c r="B16" s="126" t="s">
        <v>21</v>
      </c>
      <c r="C16" s="109"/>
      <c r="D16" s="127"/>
      <c r="E16" s="131">
        <v>0.17</v>
      </c>
      <c r="F16" s="123"/>
      <c r="G16" s="123"/>
      <c r="H16" s="129">
        <f>ROUND(H$7*E16,2)</f>
        <v>0.74</v>
      </c>
    </row>
    <row r="17" spans="1:8" ht="17.25" customHeight="1" x14ac:dyDescent="0.25">
      <c r="A17" s="10"/>
      <c r="B17" s="132" t="s">
        <v>165</v>
      </c>
      <c r="C17" s="109"/>
      <c r="D17" s="133"/>
      <c r="E17" s="110"/>
      <c r="F17" s="134"/>
      <c r="G17" s="134"/>
      <c r="H17" s="135">
        <f>ROUND((H7+H16)*1.77%,2)</f>
        <v>0.09</v>
      </c>
    </row>
    <row r="18" spans="1:8" ht="17.25" customHeight="1" x14ac:dyDescent="0.25">
      <c r="A18" s="10"/>
      <c r="B18" s="136" t="s">
        <v>22</v>
      </c>
      <c r="C18" s="109"/>
      <c r="D18" s="133"/>
      <c r="E18" s="137">
        <v>0.4</v>
      </c>
      <c r="F18" s="134"/>
      <c r="G18" s="134"/>
      <c r="H18" s="129">
        <f>ROUND(H$7*E18,2)</f>
        <v>1.74</v>
      </c>
    </row>
    <row r="19" spans="1:8" ht="17.25" customHeight="1" thickBot="1" x14ac:dyDescent="0.3">
      <c r="A19" s="27"/>
      <c r="B19" s="183" t="s">
        <v>242</v>
      </c>
      <c r="C19" s="184"/>
      <c r="D19" s="185"/>
      <c r="E19" s="186"/>
      <c r="F19" s="187"/>
      <c r="G19" s="188"/>
      <c r="H19" s="189">
        <f>G19*D19</f>
        <v>0</v>
      </c>
    </row>
    <row r="20" spans="1:8" ht="17.25" customHeight="1" x14ac:dyDescent="0.2">
      <c r="A20" s="11"/>
      <c r="B20" s="145" t="s">
        <v>23</v>
      </c>
      <c r="C20" s="146"/>
      <c r="D20" s="122"/>
      <c r="E20" s="69"/>
      <c r="F20" s="147"/>
      <c r="G20" s="147"/>
      <c r="H20" s="125">
        <f>SUM(H13:H19)</f>
        <v>21.439999999999998</v>
      </c>
    </row>
    <row r="21" spans="1:8" x14ac:dyDescent="0.2">
      <c r="C21" s="1" t="s">
        <v>206</v>
      </c>
    </row>
  </sheetData>
  <mergeCells count="9">
    <mergeCell ref="B1:H1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" footer="0.5"/>
  <pageSetup paperSize="9" scale="80" orientation="portrait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T21"/>
  <sheetViews>
    <sheetView workbookViewId="0">
      <selection activeCell="R24" sqref="R24"/>
    </sheetView>
  </sheetViews>
  <sheetFormatPr defaultColWidth="8.85546875" defaultRowHeight="12.75" x14ac:dyDescent="0.2"/>
  <cols>
    <col min="1" max="1" width="6" style="1" customWidth="1"/>
    <col min="2" max="2" width="47.85546875" style="1" customWidth="1"/>
    <col min="3" max="16384" width="8.85546875" style="1"/>
  </cols>
  <sheetData>
    <row r="1" spans="1:20" s="50" customFormat="1" ht="24.75" customHeight="1" x14ac:dyDescent="0.2">
      <c r="A1" s="67" t="s">
        <v>328</v>
      </c>
      <c r="B1" s="717" t="s">
        <v>329</v>
      </c>
      <c r="C1" s="717"/>
      <c r="D1" s="717"/>
      <c r="E1" s="717"/>
      <c r="F1" s="717"/>
      <c r="G1" s="717"/>
      <c r="H1" s="717"/>
    </row>
    <row r="2" spans="1:20" ht="13.5" thickBot="1" x14ac:dyDescent="0.25"/>
    <row r="3" spans="1:20" ht="12.75" customHeight="1" x14ac:dyDescent="0.2">
      <c r="A3" s="657" t="s">
        <v>3</v>
      </c>
      <c r="B3" s="659" t="s">
        <v>4</v>
      </c>
      <c r="C3" s="661" t="s">
        <v>214</v>
      </c>
      <c r="D3" s="659" t="s">
        <v>0</v>
      </c>
      <c r="E3" s="663" t="s">
        <v>6</v>
      </c>
      <c r="F3" s="653" t="s">
        <v>7</v>
      </c>
      <c r="G3" s="653" t="s">
        <v>8</v>
      </c>
      <c r="H3" s="655" t="s">
        <v>9</v>
      </c>
    </row>
    <row r="4" spans="1:20" ht="13.5" thickBot="1" x14ac:dyDescent="0.25">
      <c r="A4" s="658"/>
      <c r="B4" s="660"/>
      <c r="C4" s="662"/>
      <c r="D4" s="660"/>
      <c r="E4" s="664"/>
      <c r="F4" s="654"/>
      <c r="G4" s="654"/>
      <c r="H4" s="656"/>
    </row>
    <row r="5" spans="1:20" ht="17.25" customHeight="1" x14ac:dyDescent="0.2">
      <c r="A5" s="2">
        <v>1</v>
      </c>
      <c r="B5" s="68" t="s">
        <v>10</v>
      </c>
      <c r="C5" s="69"/>
      <c r="D5" s="69"/>
      <c r="E5" s="70"/>
      <c r="F5" s="71"/>
      <c r="G5" s="72"/>
      <c r="H5" s="73"/>
    </row>
    <row r="6" spans="1:20" ht="15" customHeight="1" x14ac:dyDescent="0.2">
      <c r="A6" s="474"/>
      <c r="B6" s="475" t="s">
        <v>11</v>
      </c>
      <c r="C6" s="476" t="s">
        <v>12</v>
      </c>
      <c r="D6" s="523">
        <v>0.75</v>
      </c>
      <c r="E6" s="524">
        <v>5.79</v>
      </c>
      <c r="F6" s="222"/>
      <c r="G6" s="205"/>
      <c r="H6" s="525">
        <f>ROUND(SUM(D6*E6),2)</f>
        <v>4.34</v>
      </c>
      <c r="I6" s="677"/>
      <c r="J6" s="716"/>
      <c r="K6" s="716"/>
      <c r="L6" s="716"/>
      <c r="M6" s="716"/>
      <c r="N6" s="716"/>
      <c r="O6" s="716"/>
      <c r="P6" s="716"/>
      <c r="Q6" s="716"/>
      <c r="R6" s="716"/>
      <c r="S6" s="716"/>
      <c r="T6" s="716"/>
    </row>
    <row r="7" spans="1:20" ht="17.25" customHeight="1" thickBot="1" x14ac:dyDescent="0.25">
      <c r="A7" s="5"/>
      <c r="B7" s="96" t="s">
        <v>13</v>
      </c>
      <c r="C7" s="148"/>
      <c r="D7" s="540"/>
      <c r="E7" s="558"/>
      <c r="F7" s="151"/>
      <c r="G7" s="85"/>
      <c r="H7" s="544">
        <f>SUM(H6:H6)</f>
        <v>4.34</v>
      </c>
      <c r="I7" s="677"/>
      <c r="J7" s="716"/>
      <c r="K7" s="716"/>
      <c r="L7" s="716"/>
      <c r="M7" s="716"/>
      <c r="N7" s="716"/>
      <c r="O7" s="716"/>
      <c r="P7" s="716"/>
      <c r="Q7" s="716"/>
      <c r="R7" s="716"/>
      <c r="S7" s="716"/>
      <c r="T7" s="716"/>
    </row>
    <row r="8" spans="1:20" ht="17.25" customHeight="1" x14ac:dyDescent="0.2">
      <c r="A8" s="6">
        <v>2</v>
      </c>
      <c r="B8" s="68" t="s">
        <v>7</v>
      </c>
      <c r="C8" s="69"/>
      <c r="D8" s="182"/>
      <c r="E8" s="87"/>
      <c r="F8" s="88"/>
      <c r="G8" s="87"/>
      <c r="H8" s="88"/>
    </row>
    <row r="9" spans="1:20" ht="17.25" customHeight="1" thickBot="1" x14ac:dyDescent="0.25">
      <c r="A9" s="27"/>
      <c r="B9" s="163" t="s">
        <v>15</v>
      </c>
      <c r="C9" s="164"/>
      <c r="D9" s="165"/>
      <c r="E9" s="99"/>
      <c r="F9" s="166"/>
      <c r="G9" s="99"/>
      <c r="H9" s="167">
        <v>0</v>
      </c>
    </row>
    <row r="10" spans="1:20" ht="17.25" customHeight="1" x14ac:dyDescent="0.2">
      <c r="A10" s="2">
        <v>3</v>
      </c>
      <c r="B10" s="168" t="s">
        <v>16</v>
      </c>
      <c r="C10" s="122"/>
      <c r="D10" s="169"/>
      <c r="E10" s="170"/>
      <c r="F10" s="171"/>
      <c r="G10" s="107"/>
      <c r="H10" s="172"/>
    </row>
    <row r="11" spans="1:20" ht="17.25" customHeight="1" x14ac:dyDescent="0.2">
      <c r="A11" s="8"/>
      <c r="B11" s="109" t="s">
        <v>17</v>
      </c>
      <c r="C11" s="110" t="s">
        <v>2</v>
      </c>
      <c r="D11" s="111">
        <v>48</v>
      </c>
      <c r="E11" s="105"/>
      <c r="F11" s="78"/>
      <c r="G11" s="481">
        <f>km!C14</f>
        <v>0.3</v>
      </c>
      <c r="H11" s="482">
        <f>ROUND(SUM(D11*G11),2)</f>
        <v>14.4</v>
      </c>
    </row>
    <row r="12" spans="1:20" ht="17.25" customHeight="1" thickBot="1" x14ac:dyDescent="0.25">
      <c r="A12" s="7"/>
      <c r="B12" s="96" t="s">
        <v>18</v>
      </c>
      <c r="C12" s="114"/>
      <c r="D12" s="573"/>
      <c r="E12" s="116"/>
      <c r="F12" s="117"/>
      <c r="G12" s="574"/>
      <c r="H12" s="575">
        <f>SUM(H11:H11)</f>
        <v>14.4</v>
      </c>
    </row>
    <row r="13" spans="1:20" ht="17.25" customHeight="1" x14ac:dyDescent="0.2">
      <c r="A13" s="9"/>
      <c r="B13" s="120" t="s">
        <v>166</v>
      </c>
      <c r="C13" s="121"/>
      <c r="D13" s="122"/>
      <c r="E13" s="75"/>
      <c r="F13" s="123"/>
      <c r="G13" s="124"/>
      <c r="H13" s="125">
        <f>H7+H9+H12</f>
        <v>18.740000000000002</v>
      </c>
    </row>
    <row r="14" spans="1:20" ht="17.25" customHeight="1" x14ac:dyDescent="0.2">
      <c r="A14" s="10"/>
      <c r="B14" s="126" t="s">
        <v>19</v>
      </c>
      <c r="C14" s="109"/>
      <c r="D14" s="127"/>
      <c r="E14" s="75"/>
      <c r="F14" s="128">
        <v>0.03</v>
      </c>
      <c r="G14" s="123"/>
      <c r="H14" s="129">
        <f>ROUND(H9*F14,2)</f>
        <v>0</v>
      </c>
    </row>
    <row r="15" spans="1:20" ht="17.25" customHeight="1" x14ac:dyDescent="0.2">
      <c r="A15" s="10"/>
      <c r="B15" s="126" t="s">
        <v>20</v>
      </c>
      <c r="C15" s="109"/>
      <c r="D15" s="127"/>
      <c r="E15" s="128">
        <v>0.03</v>
      </c>
      <c r="F15" s="123"/>
      <c r="G15" s="130"/>
      <c r="H15" s="129">
        <f>ROUND(H$7*E15,2)</f>
        <v>0.13</v>
      </c>
    </row>
    <row r="16" spans="1:20" ht="17.25" customHeight="1" x14ac:dyDescent="0.2">
      <c r="A16" s="10"/>
      <c r="B16" s="126" t="s">
        <v>21</v>
      </c>
      <c r="C16" s="109"/>
      <c r="D16" s="127"/>
      <c r="E16" s="131">
        <v>0.17</v>
      </c>
      <c r="F16" s="123"/>
      <c r="G16" s="123"/>
      <c r="H16" s="129">
        <f>ROUND(H$7*E16,2)</f>
        <v>0.74</v>
      </c>
    </row>
    <row r="17" spans="1:8" ht="17.25" customHeight="1" x14ac:dyDescent="0.25">
      <c r="A17" s="10"/>
      <c r="B17" s="132" t="s">
        <v>165</v>
      </c>
      <c r="C17" s="109"/>
      <c r="D17" s="133"/>
      <c r="E17" s="110"/>
      <c r="F17" s="134"/>
      <c r="G17" s="134"/>
      <c r="H17" s="135">
        <f>ROUND((H7+H16)*1.77%,2)</f>
        <v>0.09</v>
      </c>
    </row>
    <row r="18" spans="1:8" ht="17.25" customHeight="1" x14ac:dyDescent="0.25">
      <c r="A18" s="10"/>
      <c r="B18" s="136" t="s">
        <v>22</v>
      </c>
      <c r="C18" s="109"/>
      <c r="D18" s="133"/>
      <c r="E18" s="137">
        <v>0.4</v>
      </c>
      <c r="F18" s="134"/>
      <c r="G18" s="134"/>
      <c r="H18" s="129">
        <f>ROUND(H$7*E18,2)</f>
        <v>1.74</v>
      </c>
    </row>
    <row r="19" spans="1:8" ht="17.25" customHeight="1" thickBot="1" x14ac:dyDescent="0.3">
      <c r="A19" s="27"/>
      <c r="B19" s="183" t="s">
        <v>242</v>
      </c>
      <c r="C19" s="184"/>
      <c r="D19" s="185"/>
      <c r="E19" s="186"/>
      <c r="F19" s="187"/>
      <c r="G19" s="188"/>
      <c r="H19" s="189">
        <f>G19*D19</f>
        <v>0</v>
      </c>
    </row>
    <row r="20" spans="1:8" ht="17.25" customHeight="1" x14ac:dyDescent="0.2">
      <c r="A20" s="11"/>
      <c r="B20" s="145" t="s">
        <v>23</v>
      </c>
      <c r="C20" s="146"/>
      <c r="D20" s="122"/>
      <c r="E20" s="69"/>
      <c r="F20" s="147"/>
      <c r="G20" s="147"/>
      <c r="H20" s="125">
        <f>SUM(H13:H19)</f>
        <v>21.439999999999998</v>
      </c>
    </row>
    <row r="21" spans="1:8" x14ac:dyDescent="0.2">
      <c r="C21" s="1" t="s">
        <v>168</v>
      </c>
    </row>
  </sheetData>
  <mergeCells count="10">
    <mergeCell ref="I6:T7"/>
    <mergeCell ref="B1:H1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" footer="0.5"/>
  <pageSetup paperSize="9" scale="80" orientation="portrait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24"/>
  <sheetViews>
    <sheetView workbookViewId="0">
      <selection activeCell="B1" sqref="B1:H1"/>
    </sheetView>
  </sheetViews>
  <sheetFormatPr defaultColWidth="8.85546875" defaultRowHeight="12.75" x14ac:dyDescent="0.2"/>
  <cols>
    <col min="1" max="1" width="6" style="1" customWidth="1"/>
    <col min="2" max="2" width="39.5703125" style="1" bestFit="1" customWidth="1"/>
    <col min="3" max="16384" width="8.85546875" style="1"/>
  </cols>
  <sheetData>
    <row r="1" spans="1:8" s="50" customFormat="1" ht="25.7" customHeight="1" x14ac:dyDescent="0.2">
      <c r="A1" s="67" t="s">
        <v>330</v>
      </c>
      <c r="B1" s="673" t="s">
        <v>435</v>
      </c>
      <c r="C1" s="673"/>
      <c r="D1" s="673"/>
      <c r="E1" s="673"/>
      <c r="F1" s="673"/>
      <c r="G1" s="673"/>
      <c r="H1" s="673"/>
    </row>
    <row r="2" spans="1:8" ht="13.5" thickBot="1" x14ac:dyDescent="0.25"/>
    <row r="3" spans="1:8" ht="12.75" customHeight="1" x14ac:dyDescent="0.2">
      <c r="A3" s="657" t="s">
        <v>3</v>
      </c>
      <c r="B3" s="659" t="s">
        <v>4</v>
      </c>
      <c r="C3" s="661" t="s">
        <v>178</v>
      </c>
      <c r="D3" s="659" t="s">
        <v>0</v>
      </c>
      <c r="E3" s="663" t="s">
        <v>6</v>
      </c>
      <c r="F3" s="653" t="s">
        <v>7</v>
      </c>
      <c r="G3" s="653" t="s">
        <v>8</v>
      </c>
      <c r="H3" s="655" t="s">
        <v>9</v>
      </c>
    </row>
    <row r="4" spans="1:8" ht="13.5" thickBot="1" x14ac:dyDescent="0.25">
      <c r="A4" s="658"/>
      <c r="B4" s="660"/>
      <c r="C4" s="662"/>
      <c r="D4" s="660"/>
      <c r="E4" s="664"/>
      <c r="F4" s="654"/>
      <c r="G4" s="654"/>
      <c r="H4" s="656"/>
    </row>
    <row r="5" spans="1:8" ht="17.25" customHeight="1" x14ac:dyDescent="0.2">
      <c r="A5" s="2">
        <v>1</v>
      </c>
      <c r="B5" s="68" t="s">
        <v>10</v>
      </c>
      <c r="C5" s="69"/>
      <c r="D5" s="69"/>
      <c r="E5" s="70"/>
      <c r="F5" s="71"/>
      <c r="G5" s="72"/>
      <c r="H5" s="73"/>
    </row>
    <row r="6" spans="1:8" ht="17.25" customHeight="1" x14ac:dyDescent="0.2">
      <c r="A6" s="3"/>
      <c r="B6" s="74" t="s">
        <v>331</v>
      </c>
      <c r="C6" s="75" t="s">
        <v>12</v>
      </c>
      <c r="D6" s="75">
        <v>3</v>
      </c>
      <c r="E6" s="76">
        <v>5.79</v>
      </c>
      <c r="F6" s="77"/>
      <c r="G6" s="78"/>
      <c r="H6" s="79">
        <f>ROUND(SUM(D6*E6),2)</f>
        <v>17.37</v>
      </c>
    </row>
    <row r="7" spans="1:8" ht="17.25" customHeight="1" x14ac:dyDescent="0.2">
      <c r="A7" s="4"/>
      <c r="B7" s="74" t="s">
        <v>414</v>
      </c>
      <c r="C7" s="75" t="s">
        <v>12</v>
      </c>
      <c r="D7" s="75">
        <v>2</v>
      </c>
      <c r="E7" s="76">
        <v>5.79</v>
      </c>
      <c r="F7" s="77"/>
      <c r="G7" s="78"/>
      <c r="H7" s="79">
        <f>ROUND(SUM(D7*E7),2)</f>
        <v>11.58</v>
      </c>
    </row>
    <row r="8" spans="1:8" ht="17.25" customHeight="1" thickBot="1" x14ac:dyDescent="0.25">
      <c r="A8" s="5"/>
      <c r="B8" s="96" t="s">
        <v>13</v>
      </c>
      <c r="C8" s="148"/>
      <c r="D8" s="149"/>
      <c r="E8" s="150"/>
      <c r="F8" s="151"/>
      <c r="G8" s="85"/>
      <c r="H8" s="152">
        <f>SUM(H6:H7)</f>
        <v>28.950000000000003</v>
      </c>
    </row>
    <row r="9" spans="1:8" ht="17.25" customHeight="1" x14ac:dyDescent="0.2">
      <c r="A9" s="6">
        <v>2</v>
      </c>
      <c r="B9" s="153" t="s">
        <v>7</v>
      </c>
      <c r="C9" s="154"/>
      <c r="D9" s="155"/>
      <c r="E9" s="87"/>
      <c r="F9" s="156"/>
      <c r="G9" s="87"/>
      <c r="H9" s="157"/>
    </row>
    <row r="10" spans="1:8" ht="17.25" customHeight="1" x14ac:dyDescent="0.2">
      <c r="A10" s="4"/>
      <c r="B10" s="14" t="s">
        <v>332</v>
      </c>
      <c r="C10" s="110" t="s">
        <v>14</v>
      </c>
      <c r="D10" s="159">
        <v>1</v>
      </c>
      <c r="E10" s="160"/>
      <c r="F10" s="161">
        <v>2.5</v>
      </c>
      <c r="G10" s="160"/>
      <c r="H10" s="162">
        <f>F10*D10</f>
        <v>2.5</v>
      </c>
    </row>
    <row r="11" spans="1:8" ht="17.25" customHeight="1" thickBot="1" x14ac:dyDescent="0.25">
      <c r="A11" s="27"/>
      <c r="B11" s="163" t="s">
        <v>15</v>
      </c>
      <c r="C11" s="164"/>
      <c r="D11" s="165"/>
      <c r="E11" s="99"/>
      <c r="F11" s="166"/>
      <c r="G11" s="99"/>
      <c r="H11" s="167">
        <f>SUM(H10:H10)</f>
        <v>2.5</v>
      </c>
    </row>
    <row r="12" spans="1:8" ht="17.25" customHeight="1" x14ac:dyDescent="0.2">
      <c r="A12" s="2">
        <v>3</v>
      </c>
      <c r="B12" s="168" t="s">
        <v>16</v>
      </c>
      <c r="C12" s="122"/>
      <c r="D12" s="169"/>
      <c r="E12" s="170"/>
      <c r="F12" s="171"/>
      <c r="G12" s="107"/>
      <c r="H12" s="172"/>
    </row>
    <row r="13" spans="1:8" ht="17.25" customHeight="1" x14ac:dyDescent="0.2">
      <c r="A13" s="8"/>
      <c r="B13" s="109" t="s">
        <v>17</v>
      </c>
      <c r="C13" s="110" t="s">
        <v>2</v>
      </c>
      <c r="D13" s="111">
        <v>48</v>
      </c>
      <c r="E13" s="105"/>
      <c r="F13" s="78"/>
      <c r="G13" s="112">
        <f>km!C15</f>
        <v>0.32</v>
      </c>
      <c r="H13" s="113">
        <f>ROUND(SUM(D13*G13),2)</f>
        <v>15.36</v>
      </c>
    </row>
    <row r="14" spans="1:8" ht="17.25" customHeight="1" x14ac:dyDescent="0.2">
      <c r="A14" s="28"/>
      <c r="B14" s="174" t="s">
        <v>349</v>
      </c>
      <c r="C14" s="110" t="s">
        <v>2</v>
      </c>
      <c r="D14" s="111">
        <v>48</v>
      </c>
      <c r="E14" s="105"/>
      <c r="F14" s="78"/>
      <c r="G14" s="175">
        <v>0.3</v>
      </c>
      <c r="H14" s="113">
        <f>ROUND(SUM(D14*G14),2)</f>
        <v>14.4</v>
      </c>
    </row>
    <row r="15" spans="1:8" ht="17.25" customHeight="1" thickBot="1" x14ac:dyDescent="0.25">
      <c r="A15" s="7"/>
      <c r="B15" s="96" t="s">
        <v>18</v>
      </c>
      <c r="C15" s="114"/>
      <c r="D15" s="115"/>
      <c r="E15" s="116"/>
      <c r="F15" s="117"/>
      <c r="G15" s="118"/>
      <c r="H15" s="119">
        <f>SUM(H13:H14)</f>
        <v>29.759999999999998</v>
      </c>
    </row>
    <row r="16" spans="1:8" ht="17.25" customHeight="1" x14ac:dyDescent="0.2">
      <c r="A16" s="9"/>
      <c r="B16" s="120" t="s">
        <v>166</v>
      </c>
      <c r="C16" s="121"/>
      <c r="D16" s="122"/>
      <c r="E16" s="75"/>
      <c r="F16" s="123"/>
      <c r="G16" s="124"/>
      <c r="H16" s="125">
        <f>H8+H11+H15</f>
        <v>61.21</v>
      </c>
    </row>
    <row r="17" spans="1:8" ht="17.25" customHeight="1" x14ac:dyDescent="0.2">
      <c r="A17" s="10"/>
      <c r="B17" s="126" t="s">
        <v>19</v>
      </c>
      <c r="C17" s="109"/>
      <c r="D17" s="127"/>
      <c r="E17" s="75"/>
      <c r="F17" s="128">
        <v>0.03</v>
      </c>
      <c r="G17" s="123"/>
      <c r="H17" s="129">
        <f>ROUND(H11*F17,2)</f>
        <v>0.08</v>
      </c>
    </row>
    <row r="18" spans="1:8" ht="17.25" customHeight="1" x14ac:dyDescent="0.2">
      <c r="A18" s="10"/>
      <c r="B18" s="126" t="s">
        <v>20</v>
      </c>
      <c r="C18" s="109"/>
      <c r="D18" s="127"/>
      <c r="E18" s="128">
        <v>0.03</v>
      </c>
      <c r="F18" s="123"/>
      <c r="G18" s="130"/>
      <c r="H18" s="129">
        <f>ROUND(H$8*E18,2)</f>
        <v>0.87</v>
      </c>
    </row>
    <row r="19" spans="1:8" ht="17.25" customHeight="1" x14ac:dyDescent="0.2">
      <c r="A19" s="10"/>
      <c r="B19" s="126" t="s">
        <v>21</v>
      </c>
      <c r="C19" s="109"/>
      <c r="D19" s="127"/>
      <c r="E19" s="131">
        <v>0.17</v>
      </c>
      <c r="F19" s="123"/>
      <c r="G19" s="123"/>
      <c r="H19" s="129">
        <f>ROUND(H$8*E19,2)</f>
        <v>4.92</v>
      </c>
    </row>
    <row r="20" spans="1:8" ht="17.25" customHeight="1" x14ac:dyDescent="0.25">
      <c r="A20" s="10"/>
      <c r="B20" s="132" t="s">
        <v>165</v>
      </c>
      <c r="C20" s="109"/>
      <c r="D20" s="133"/>
      <c r="E20" s="110"/>
      <c r="F20" s="134"/>
      <c r="G20" s="134"/>
      <c r="H20" s="135">
        <f>ROUND((H8+H19)*1.77%,2)</f>
        <v>0.6</v>
      </c>
    </row>
    <row r="21" spans="1:8" ht="17.25" customHeight="1" x14ac:dyDescent="0.25">
      <c r="A21" s="10"/>
      <c r="B21" s="136" t="s">
        <v>22</v>
      </c>
      <c r="C21" s="109"/>
      <c r="D21" s="133"/>
      <c r="E21" s="137">
        <v>0.4</v>
      </c>
      <c r="F21" s="134"/>
      <c r="G21" s="134"/>
      <c r="H21" s="129">
        <f>ROUND(H$8*E21,2)</f>
        <v>11.58</v>
      </c>
    </row>
    <row r="22" spans="1:8" ht="33.75" customHeight="1" thickBot="1" x14ac:dyDescent="0.25">
      <c r="A22" s="12"/>
      <c r="B22" s="138" t="s">
        <v>42</v>
      </c>
      <c r="C22" s="139" t="s">
        <v>262</v>
      </c>
      <c r="D22" s="140">
        <v>1.5</v>
      </c>
      <c r="E22" s="141"/>
      <c r="F22" s="142"/>
      <c r="G22" s="143">
        <v>10.11</v>
      </c>
      <c r="H22" s="144">
        <f>G22*D22</f>
        <v>15.164999999999999</v>
      </c>
    </row>
    <row r="23" spans="1:8" ht="17.25" customHeight="1" thickBot="1" x14ac:dyDescent="0.25">
      <c r="A23" s="33"/>
      <c r="B23" s="176" t="s">
        <v>23</v>
      </c>
      <c r="C23" s="177"/>
      <c r="D23" s="178"/>
      <c r="E23" s="179"/>
      <c r="F23" s="180"/>
      <c r="G23" s="180"/>
      <c r="H23" s="181">
        <f>SUM(H16:H22)</f>
        <v>94.424999999999983</v>
      </c>
    </row>
    <row r="24" spans="1:8" x14ac:dyDescent="0.2">
      <c r="C24" s="1" t="s">
        <v>168</v>
      </c>
    </row>
  </sheetData>
  <mergeCells count="9">
    <mergeCell ref="B1:H1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" footer="0.5"/>
  <pageSetup paperSize="9" scale="8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H27"/>
  <sheetViews>
    <sheetView topLeftCell="A4" workbookViewId="0">
      <selection activeCell="A5" sqref="A5"/>
    </sheetView>
  </sheetViews>
  <sheetFormatPr defaultColWidth="8.85546875" defaultRowHeight="12.75" x14ac:dyDescent="0.2"/>
  <cols>
    <col min="1" max="1" width="8.85546875" style="1"/>
    <col min="2" max="2" width="35.7109375" style="1" customWidth="1"/>
    <col min="3" max="5" width="8.85546875" style="1"/>
    <col min="6" max="6" width="10.5703125" style="1" customWidth="1"/>
    <col min="7" max="16384" width="8.85546875" style="1"/>
  </cols>
  <sheetData>
    <row r="5" spans="1:8" x14ac:dyDescent="0.2">
      <c r="A5" s="1" t="s">
        <v>173</v>
      </c>
    </row>
    <row r="7" spans="1:8" ht="13.5" thickBot="1" x14ac:dyDescent="0.25"/>
    <row r="8" spans="1:8" x14ac:dyDescent="0.2">
      <c r="A8" s="657" t="s">
        <v>3</v>
      </c>
      <c r="B8" s="659" t="s">
        <v>4</v>
      </c>
      <c r="C8" s="661" t="s">
        <v>5</v>
      </c>
      <c r="D8" s="659" t="s">
        <v>0</v>
      </c>
      <c r="E8" s="663" t="s">
        <v>6</v>
      </c>
      <c r="F8" s="653" t="s">
        <v>7</v>
      </c>
      <c r="G8" s="653" t="s">
        <v>8</v>
      </c>
      <c r="H8" s="655" t="s">
        <v>9</v>
      </c>
    </row>
    <row r="9" spans="1:8" ht="20.25" customHeight="1" thickBot="1" x14ac:dyDescent="0.25">
      <c r="A9" s="658"/>
      <c r="B9" s="660"/>
      <c r="C9" s="662"/>
      <c r="D9" s="660"/>
      <c r="E9" s="664"/>
      <c r="F9" s="654"/>
      <c r="G9" s="654"/>
      <c r="H9" s="656"/>
    </row>
    <row r="10" spans="1:8" ht="17.25" customHeight="1" x14ac:dyDescent="0.2">
      <c r="A10" s="2">
        <v>1</v>
      </c>
      <c r="B10" s="68" t="s">
        <v>10</v>
      </c>
      <c r="C10" s="69"/>
      <c r="D10" s="69"/>
      <c r="E10" s="70"/>
      <c r="F10" s="71"/>
      <c r="G10" s="72"/>
      <c r="H10" s="73"/>
    </row>
    <row r="11" spans="1:8" s="602" customFormat="1" ht="17.25" customHeight="1" x14ac:dyDescent="0.2">
      <c r="A11" s="595"/>
      <c r="B11" s="596" t="s">
        <v>11</v>
      </c>
      <c r="C11" s="597" t="s">
        <v>12</v>
      </c>
      <c r="D11" s="597">
        <v>1.5</v>
      </c>
      <c r="E11" s="598">
        <v>5.79</v>
      </c>
      <c r="F11" s="599"/>
      <c r="G11" s="600"/>
      <c r="H11" s="601">
        <f>ROUND(SUM(D11*E11),2)</f>
        <v>8.69</v>
      </c>
    </row>
    <row r="12" spans="1:8" ht="17.25" customHeight="1" thickBot="1" x14ac:dyDescent="0.25">
      <c r="A12" s="5"/>
      <c r="B12" s="96" t="s">
        <v>13</v>
      </c>
      <c r="C12" s="148"/>
      <c r="D12" s="149"/>
      <c r="E12" s="150"/>
      <c r="F12" s="151"/>
      <c r="G12" s="85"/>
      <c r="H12" s="152">
        <f>SUM(H11:H11)</f>
        <v>8.69</v>
      </c>
    </row>
    <row r="13" spans="1:8" ht="17.25" customHeight="1" x14ac:dyDescent="0.2">
      <c r="A13" s="6">
        <v>2</v>
      </c>
      <c r="B13" s="68" t="s">
        <v>7</v>
      </c>
      <c r="C13" s="154"/>
      <c r="D13" s="154"/>
      <c r="E13" s="87"/>
      <c r="F13" s="453"/>
      <c r="G13" s="212"/>
      <c r="H13" s="73"/>
    </row>
    <row r="14" spans="1:8" s="56" customFormat="1" ht="27" customHeight="1" x14ac:dyDescent="0.2">
      <c r="A14" s="34"/>
      <c r="B14" s="454" t="s">
        <v>27</v>
      </c>
      <c r="C14" s="90" t="s">
        <v>14</v>
      </c>
      <c r="D14" s="422">
        <v>1</v>
      </c>
      <c r="E14" s="92"/>
      <c r="F14" s="419">
        <v>5.75</v>
      </c>
      <c r="G14" s="92"/>
      <c r="H14" s="387">
        <f>F14*D14</f>
        <v>5.75</v>
      </c>
    </row>
    <row r="15" spans="1:8" ht="17.25" customHeight="1" thickBot="1" x14ac:dyDescent="0.25">
      <c r="A15" s="7"/>
      <c r="B15" s="96" t="s">
        <v>15</v>
      </c>
      <c r="C15" s="97"/>
      <c r="D15" s="97"/>
      <c r="E15" s="455"/>
      <c r="F15" s="456"/>
      <c r="G15" s="99"/>
      <c r="H15" s="152">
        <f>SUM(H14:H14)</f>
        <v>5.75</v>
      </c>
    </row>
    <row r="16" spans="1:8" ht="17.25" customHeight="1" x14ac:dyDescent="0.2">
      <c r="A16" s="2">
        <v>3</v>
      </c>
      <c r="B16" s="168" t="s">
        <v>16</v>
      </c>
      <c r="C16" s="122"/>
      <c r="D16" s="169"/>
      <c r="E16" s="170"/>
      <c r="F16" s="171"/>
      <c r="G16" s="107"/>
      <c r="H16" s="172"/>
    </row>
    <row r="17" spans="1:8" ht="17.25" customHeight="1" x14ac:dyDescent="0.2">
      <c r="A17" s="8"/>
      <c r="B17" s="109" t="s">
        <v>17</v>
      </c>
      <c r="C17" s="110" t="s">
        <v>2</v>
      </c>
      <c r="D17" s="111">
        <v>48</v>
      </c>
      <c r="E17" s="105"/>
      <c r="F17" s="78"/>
      <c r="G17" s="112">
        <f>km!C15</f>
        <v>0.32</v>
      </c>
      <c r="H17" s="113">
        <f>ROUND(SUM(D17*G17),2)</f>
        <v>15.36</v>
      </c>
    </row>
    <row r="18" spans="1:8" ht="17.25" customHeight="1" thickBot="1" x14ac:dyDescent="0.25">
      <c r="A18" s="7"/>
      <c r="B18" s="96" t="s">
        <v>18</v>
      </c>
      <c r="C18" s="114"/>
      <c r="D18" s="115"/>
      <c r="E18" s="116"/>
      <c r="F18" s="117"/>
      <c r="G18" s="118"/>
      <c r="H18" s="119">
        <f>SUM(H17:H17)</f>
        <v>15.36</v>
      </c>
    </row>
    <row r="19" spans="1:8" ht="17.25" customHeight="1" x14ac:dyDescent="0.2">
      <c r="A19" s="9"/>
      <c r="B19" s="120" t="s">
        <v>166</v>
      </c>
      <c r="C19" s="121"/>
      <c r="D19" s="122"/>
      <c r="E19" s="75"/>
      <c r="F19" s="123"/>
      <c r="G19" s="124"/>
      <c r="H19" s="125">
        <f>H12+H15+H18</f>
        <v>29.799999999999997</v>
      </c>
    </row>
    <row r="20" spans="1:8" ht="17.25" customHeight="1" x14ac:dyDescent="0.2">
      <c r="A20" s="10"/>
      <c r="B20" s="126" t="s">
        <v>19</v>
      </c>
      <c r="C20" s="109"/>
      <c r="D20" s="127"/>
      <c r="E20" s="75"/>
      <c r="F20" s="128">
        <v>0.03</v>
      </c>
      <c r="G20" s="123"/>
      <c r="H20" s="129">
        <f>ROUND(H15*F20,2)</f>
        <v>0.17</v>
      </c>
    </row>
    <row r="21" spans="1:8" ht="17.25" customHeight="1" x14ac:dyDescent="0.2">
      <c r="A21" s="10"/>
      <c r="B21" s="126" t="s">
        <v>20</v>
      </c>
      <c r="C21" s="109"/>
      <c r="D21" s="127"/>
      <c r="E21" s="128">
        <v>0.03</v>
      </c>
      <c r="F21" s="123"/>
      <c r="G21" s="130"/>
      <c r="H21" s="129">
        <f>ROUND(H$12*E21,2)</f>
        <v>0.26</v>
      </c>
    </row>
    <row r="22" spans="1:8" ht="17.25" customHeight="1" x14ac:dyDescent="0.2">
      <c r="A22" s="10"/>
      <c r="B22" s="126" t="s">
        <v>21</v>
      </c>
      <c r="C22" s="109"/>
      <c r="D22" s="127"/>
      <c r="E22" s="131">
        <v>0.17</v>
      </c>
      <c r="F22" s="123"/>
      <c r="G22" s="123"/>
      <c r="H22" s="129">
        <f>ROUND(H$12*E22,2)</f>
        <v>1.48</v>
      </c>
    </row>
    <row r="23" spans="1:8" ht="17.25" customHeight="1" x14ac:dyDescent="0.25">
      <c r="A23" s="10"/>
      <c r="B23" s="132" t="s">
        <v>165</v>
      </c>
      <c r="C23" s="109"/>
      <c r="D23" s="133"/>
      <c r="E23" s="110"/>
      <c r="F23" s="134"/>
      <c r="G23" s="134"/>
      <c r="H23" s="135">
        <f>ROUND((H12+H22)*1.77%,2)</f>
        <v>0.18</v>
      </c>
    </row>
    <row r="24" spans="1:8" ht="17.25" customHeight="1" x14ac:dyDescent="0.25">
      <c r="A24" s="10"/>
      <c r="B24" s="136" t="s">
        <v>22</v>
      </c>
      <c r="C24" s="109"/>
      <c r="D24" s="133"/>
      <c r="E24" s="137">
        <v>0.4</v>
      </c>
      <c r="F24" s="134"/>
      <c r="G24" s="134"/>
      <c r="H24" s="129">
        <f>ROUND(H$12*E24,2)</f>
        <v>3.48</v>
      </c>
    </row>
    <row r="25" spans="1:8" ht="27.75" thickBot="1" x14ac:dyDescent="0.25">
      <c r="A25" s="29"/>
      <c r="B25" s="457" t="s">
        <v>42</v>
      </c>
      <c r="C25" s="458" t="s">
        <v>172</v>
      </c>
      <c r="D25" s="459">
        <v>1</v>
      </c>
      <c r="E25" s="460"/>
      <c r="F25" s="461"/>
      <c r="G25" s="462">
        <v>10.11</v>
      </c>
      <c r="H25" s="463">
        <f>G25*D25</f>
        <v>10.11</v>
      </c>
    </row>
    <row r="26" spans="1:8" ht="17.25" customHeight="1" thickBot="1" x14ac:dyDescent="0.25">
      <c r="A26" s="42"/>
      <c r="B26" s="337" t="s">
        <v>23</v>
      </c>
      <c r="C26" s="283"/>
      <c r="D26" s="109"/>
      <c r="E26" s="110"/>
      <c r="F26" s="280"/>
      <c r="G26" s="134"/>
      <c r="H26" s="270">
        <f>SUM(H19:H25)</f>
        <v>45.48</v>
      </c>
    </row>
    <row r="27" spans="1:8" x14ac:dyDescent="0.2">
      <c r="D27" s="1" t="s">
        <v>168</v>
      </c>
    </row>
  </sheetData>
  <mergeCells count="8">
    <mergeCell ref="G8:G9"/>
    <mergeCell ref="H8:H9"/>
    <mergeCell ref="A8:A9"/>
    <mergeCell ref="B8:B9"/>
    <mergeCell ref="C8:C9"/>
    <mergeCell ref="D8:D9"/>
    <mergeCell ref="E8:E9"/>
    <mergeCell ref="F8:F9"/>
  </mergeCells>
  <pageMargins left="0.7" right="0.7" top="0.75" bottom="0.75" header="0.3" footer="0.3"/>
  <pageSetup paperSize="9" scale="85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opLeftCell="A4" workbookViewId="0">
      <selection activeCell="C24" sqref="C24"/>
    </sheetView>
  </sheetViews>
  <sheetFormatPr defaultColWidth="8.85546875" defaultRowHeight="12.75" x14ac:dyDescent="0.2"/>
  <cols>
    <col min="1" max="1" width="6" style="1" customWidth="1"/>
    <col min="2" max="2" width="39.5703125" style="1" bestFit="1" customWidth="1"/>
    <col min="3" max="16384" width="8.85546875" style="1"/>
  </cols>
  <sheetData>
    <row r="1" spans="1:8" ht="18.75" customHeight="1" x14ac:dyDescent="0.2">
      <c r="A1" s="67" t="s">
        <v>333</v>
      </c>
      <c r="B1" s="673" t="s">
        <v>436</v>
      </c>
      <c r="C1" s="673"/>
      <c r="D1" s="673"/>
      <c r="E1" s="673"/>
      <c r="F1" s="673"/>
      <c r="G1" s="673"/>
      <c r="H1" s="673"/>
    </row>
    <row r="2" spans="1:8" ht="18.75" customHeight="1" thickBot="1" x14ac:dyDescent="0.25"/>
    <row r="3" spans="1:8" ht="18.75" customHeight="1" x14ac:dyDescent="0.2">
      <c r="A3" s="657" t="s">
        <v>3</v>
      </c>
      <c r="B3" s="659" t="s">
        <v>4</v>
      </c>
      <c r="C3" s="661" t="s">
        <v>178</v>
      </c>
      <c r="D3" s="659" t="s">
        <v>0</v>
      </c>
      <c r="E3" s="663" t="s">
        <v>6</v>
      </c>
      <c r="F3" s="653" t="s">
        <v>7</v>
      </c>
      <c r="G3" s="653" t="s">
        <v>8</v>
      </c>
      <c r="H3" s="655" t="s">
        <v>9</v>
      </c>
    </row>
    <row r="4" spans="1:8" ht="18.75" customHeight="1" thickBot="1" x14ac:dyDescent="0.25">
      <c r="A4" s="658"/>
      <c r="B4" s="660"/>
      <c r="C4" s="662"/>
      <c r="D4" s="660"/>
      <c r="E4" s="664"/>
      <c r="F4" s="654"/>
      <c r="G4" s="654"/>
      <c r="H4" s="656"/>
    </row>
    <row r="5" spans="1:8" ht="18.75" customHeight="1" x14ac:dyDescent="0.2">
      <c r="A5" s="2">
        <v>1</v>
      </c>
      <c r="B5" s="68" t="s">
        <v>10</v>
      </c>
      <c r="C5" s="69"/>
      <c r="D5" s="69"/>
      <c r="E5" s="70"/>
      <c r="F5" s="71"/>
      <c r="G5" s="72"/>
      <c r="H5" s="73"/>
    </row>
    <row r="6" spans="1:8" ht="18.75" customHeight="1" x14ac:dyDescent="0.2">
      <c r="A6" s="3"/>
      <c r="B6" s="74" t="s">
        <v>334</v>
      </c>
      <c r="C6" s="75" t="s">
        <v>12</v>
      </c>
      <c r="D6" s="75">
        <v>3</v>
      </c>
      <c r="E6" s="76">
        <v>5.79</v>
      </c>
      <c r="F6" s="77"/>
      <c r="G6" s="78"/>
      <c r="H6" s="79">
        <f>ROUND(SUM(D6*E6),2)</f>
        <v>17.37</v>
      </c>
    </row>
    <row r="7" spans="1:8" ht="18.75" customHeight="1" thickBot="1" x14ac:dyDescent="0.25">
      <c r="A7" s="5"/>
      <c r="B7" s="96" t="s">
        <v>13</v>
      </c>
      <c r="C7" s="148"/>
      <c r="D7" s="149"/>
      <c r="E7" s="150"/>
      <c r="F7" s="151"/>
      <c r="G7" s="85"/>
      <c r="H7" s="152">
        <f>SUM(H6:H6)</f>
        <v>17.37</v>
      </c>
    </row>
    <row r="8" spans="1:8" ht="18.75" customHeight="1" x14ac:dyDescent="0.2">
      <c r="A8" s="6">
        <v>2</v>
      </c>
      <c r="B8" s="153" t="s">
        <v>7</v>
      </c>
      <c r="C8" s="154"/>
      <c r="D8" s="155"/>
      <c r="E8" s="87"/>
      <c r="F8" s="156"/>
      <c r="G8" s="87"/>
      <c r="H8" s="157"/>
    </row>
    <row r="9" spans="1:8" ht="18.75" customHeight="1" x14ac:dyDescent="0.2">
      <c r="A9" s="4"/>
      <c r="B9" s="14" t="s">
        <v>332</v>
      </c>
      <c r="C9" s="110" t="s">
        <v>14</v>
      </c>
      <c r="D9" s="159">
        <v>1</v>
      </c>
      <c r="E9" s="160"/>
      <c r="F9" s="161">
        <v>2.5</v>
      </c>
      <c r="G9" s="160"/>
      <c r="H9" s="162">
        <f>F9*D9</f>
        <v>2.5</v>
      </c>
    </row>
    <row r="10" spans="1:8" ht="18.75" customHeight="1" thickBot="1" x14ac:dyDescent="0.25">
      <c r="A10" s="27"/>
      <c r="B10" s="163" t="s">
        <v>15</v>
      </c>
      <c r="C10" s="164"/>
      <c r="D10" s="165"/>
      <c r="E10" s="99"/>
      <c r="F10" s="166"/>
      <c r="G10" s="99"/>
      <c r="H10" s="167">
        <f>SUM(H9:H9)</f>
        <v>2.5</v>
      </c>
    </row>
    <row r="11" spans="1:8" ht="18.75" customHeight="1" x14ac:dyDescent="0.2">
      <c r="A11" s="2">
        <v>3</v>
      </c>
      <c r="B11" s="168" t="s">
        <v>16</v>
      </c>
      <c r="C11" s="122"/>
      <c r="D11" s="169"/>
      <c r="E11" s="170"/>
      <c r="F11" s="171"/>
      <c r="G11" s="107"/>
      <c r="H11" s="172"/>
    </row>
    <row r="12" spans="1:8" ht="18.75" customHeight="1" x14ac:dyDescent="0.2">
      <c r="A12" s="8"/>
      <c r="B12" s="109" t="s">
        <v>17</v>
      </c>
      <c r="C12" s="110" t="s">
        <v>2</v>
      </c>
      <c r="D12" s="111">
        <v>48</v>
      </c>
      <c r="E12" s="105"/>
      <c r="F12" s="78"/>
      <c r="G12" s="112">
        <f>km!C15</f>
        <v>0.32</v>
      </c>
      <c r="H12" s="113">
        <f>ROUND(SUM(D12*G12),2)</f>
        <v>15.36</v>
      </c>
    </row>
    <row r="13" spans="1:8" ht="18.75" customHeight="1" thickBot="1" x14ac:dyDescent="0.25">
      <c r="A13" s="7"/>
      <c r="B13" s="96" t="s">
        <v>18</v>
      </c>
      <c r="C13" s="114"/>
      <c r="D13" s="115"/>
      <c r="E13" s="116"/>
      <c r="F13" s="117"/>
      <c r="G13" s="118"/>
      <c r="H13" s="119">
        <f>SUM(H12:H12)</f>
        <v>15.36</v>
      </c>
    </row>
    <row r="14" spans="1:8" ht="18.75" customHeight="1" x14ac:dyDescent="0.2">
      <c r="A14" s="9"/>
      <c r="B14" s="120" t="s">
        <v>166</v>
      </c>
      <c r="C14" s="121"/>
      <c r="D14" s="122"/>
      <c r="E14" s="75"/>
      <c r="F14" s="123"/>
      <c r="G14" s="124"/>
      <c r="H14" s="125">
        <f>H7+H10+H13</f>
        <v>35.230000000000004</v>
      </c>
    </row>
    <row r="15" spans="1:8" ht="18.75" customHeight="1" x14ac:dyDescent="0.2">
      <c r="A15" s="10"/>
      <c r="B15" s="126" t="s">
        <v>19</v>
      </c>
      <c r="C15" s="109"/>
      <c r="D15" s="127"/>
      <c r="E15" s="75"/>
      <c r="F15" s="128">
        <v>0.03</v>
      </c>
      <c r="G15" s="123"/>
      <c r="H15" s="129">
        <f>ROUND(H10*F15,2)</f>
        <v>0.08</v>
      </c>
    </row>
    <row r="16" spans="1:8" ht="18.75" customHeight="1" x14ac:dyDescent="0.2">
      <c r="A16" s="10"/>
      <c r="B16" s="126" t="s">
        <v>20</v>
      </c>
      <c r="C16" s="109"/>
      <c r="D16" s="127"/>
      <c r="E16" s="128">
        <v>0.03</v>
      </c>
      <c r="F16" s="123"/>
      <c r="G16" s="130"/>
      <c r="H16" s="129">
        <f>ROUND(H$7*E16,2)</f>
        <v>0.52</v>
      </c>
    </row>
    <row r="17" spans="1:8" ht="18.75" customHeight="1" x14ac:dyDescent="0.2">
      <c r="A17" s="10"/>
      <c r="B17" s="126" t="s">
        <v>21</v>
      </c>
      <c r="C17" s="109"/>
      <c r="D17" s="127"/>
      <c r="E17" s="131">
        <v>0.17</v>
      </c>
      <c r="F17" s="123"/>
      <c r="G17" s="123"/>
      <c r="H17" s="129">
        <f>ROUND(H$7*E17,2)</f>
        <v>2.95</v>
      </c>
    </row>
    <row r="18" spans="1:8" ht="18.75" customHeight="1" x14ac:dyDescent="0.25">
      <c r="A18" s="10"/>
      <c r="B18" s="132" t="s">
        <v>165</v>
      </c>
      <c r="C18" s="109"/>
      <c r="D18" s="133"/>
      <c r="E18" s="110"/>
      <c r="F18" s="134"/>
      <c r="G18" s="134"/>
      <c r="H18" s="135">
        <f>ROUND((H7+H17)*1.77%,2)</f>
        <v>0.36</v>
      </c>
    </row>
    <row r="19" spans="1:8" ht="18.75" customHeight="1" x14ac:dyDescent="0.25">
      <c r="A19" s="10"/>
      <c r="B19" s="136" t="s">
        <v>22</v>
      </c>
      <c r="C19" s="109"/>
      <c r="D19" s="133"/>
      <c r="E19" s="137">
        <v>0.4</v>
      </c>
      <c r="F19" s="134"/>
      <c r="G19" s="134"/>
      <c r="H19" s="129">
        <f>ROUND(H$7*E19,2)</f>
        <v>6.95</v>
      </c>
    </row>
    <row r="20" spans="1:8" s="56" customFormat="1" ht="30.75" customHeight="1" thickBot="1" x14ac:dyDescent="0.25">
      <c r="A20" s="12"/>
      <c r="B20" s="138" t="s">
        <v>42</v>
      </c>
      <c r="C20" s="139" t="s">
        <v>262</v>
      </c>
      <c r="D20" s="140">
        <v>1.5</v>
      </c>
      <c r="E20" s="141"/>
      <c r="F20" s="142"/>
      <c r="G20" s="143">
        <v>10.11</v>
      </c>
      <c r="H20" s="144">
        <f>G20*D20</f>
        <v>15.164999999999999</v>
      </c>
    </row>
    <row r="21" spans="1:8" ht="18.75" customHeight="1" x14ac:dyDescent="0.2">
      <c r="A21" s="11"/>
      <c r="B21" s="145" t="s">
        <v>23</v>
      </c>
      <c r="C21" s="146"/>
      <c r="D21" s="122"/>
      <c r="E21" s="69"/>
      <c r="F21" s="147"/>
      <c r="G21" s="147"/>
      <c r="H21" s="125">
        <f>SUM(H14:H20)</f>
        <v>61.25500000000001</v>
      </c>
    </row>
    <row r="22" spans="1:8" x14ac:dyDescent="0.2">
      <c r="C22" s="1" t="s">
        <v>164</v>
      </c>
    </row>
  </sheetData>
  <mergeCells count="9">
    <mergeCell ref="B1:H1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" footer="0.5"/>
  <pageSetup paperSize="9" scale="80" orientation="portrait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Y32"/>
  <sheetViews>
    <sheetView workbookViewId="0">
      <selection activeCell="E12" sqref="E12"/>
    </sheetView>
  </sheetViews>
  <sheetFormatPr defaultColWidth="8.85546875" defaultRowHeight="12.75" x14ac:dyDescent="0.2"/>
  <cols>
    <col min="1" max="1" width="6" style="1" customWidth="1"/>
    <col min="2" max="2" width="42" style="1" customWidth="1"/>
    <col min="3" max="16384" width="8.85546875" style="1"/>
  </cols>
  <sheetData>
    <row r="1" spans="1:25" s="50" customFormat="1" ht="25.7" customHeight="1" x14ac:dyDescent="0.2">
      <c r="A1" s="67" t="s">
        <v>335</v>
      </c>
      <c r="B1" s="673" t="s">
        <v>437</v>
      </c>
      <c r="C1" s="673"/>
      <c r="D1" s="673"/>
      <c r="E1" s="673"/>
      <c r="F1" s="673"/>
      <c r="G1" s="673"/>
      <c r="H1" s="673"/>
    </row>
    <row r="2" spans="1:25" ht="15.75" customHeight="1" thickBot="1" x14ac:dyDescent="0.25"/>
    <row r="3" spans="1:25" ht="15.75" customHeight="1" x14ac:dyDescent="0.2">
      <c r="A3" s="657" t="s">
        <v>3</v>
      </c>
      <c r="B3" s="659" t="s">
        <v>4</v>
      </c>
      <c r="C3" s="661" t="s">
        <v>178</v>
      </c>
      <c r="D3" s="659" t="s">
        <v>0</v>
      </c>
      <c r="E3" s="663" t="s">
        <v>6</v>
      </c>
      <c r="F3" s="653" t="s">
        <v>7</v>
      </c>
      <c r="G3" s="653" t="s">
        <v>8</v>
      </c>
      <c r="H3" s="655" t="s">
        <v>9</v>
      </c>
    </row>
    <row r="4" spans="1:25" ht="15.75" customHeight="1" thickBot="1" x14ac:dyDescent="0.25">
      <c r="A4" s="658"/>
      <c r="B4" s="660"/>
      <c r="C4" s="662"/>
      <c r="D4" s="660"/>
      <c r="E4" s="664"/>
      <c r="F4" s="654"/>
      <c r="G4" s="654"/>
      <c r="H4" s="656"/>
    </row>
    <row r="5" spans="1:25" ht="15.75" customHeight="1" x14ac:dyDescent="0.2">
      <c r="A5" s="2">
        <v>1</v>
      </c>
      <c r="B5" s="68" t="s">
        <v>10</v>
      </c>
      <c r="C5" s="69"/>
      <c r="D5" s="69"/>
      <c r="E5" s="70"/>
      <c r="F5" s="71"/>
      <c r="G5" s="72"/>
      <c r="H5" s="73"/>
    </row>
    <row r="6" spans="1:25" s="56" customFormat="1" ht="15" customHeight="1" x14ac:dyDescent="0.2">
      <c r="A6" s="474"/>
      <c r="B6" s="522" t="s">
        <v>336</v>
      </c>
      <c r="C6" s="523" t="s">
        <v>12</v>
      </c>
      <c r="D6" s="523">
        <v>14</v>
      </c>
      <c r="E6" s="524">
        <v>5.79</v>
      </c>
      <c r="F6" s="222"/>
      <c r="G6" s="205"/>
      <c r="H6" s="525">
        <f>ROUND(SUM(D6*E6),2)</f>
        <v>81.06</v>
      </c>
      <c r="I6" s="677"/>
      <c r="J6" s="678"/>
      <c r="K6" s="678"/>
      <c r="L6" s="678"/>
      <c r="M6" s="678"/>
      <c r="N6" s="678"/>
      <c r="O6" s="678"/>
      <c r="P6" s="678"/>
      <c r="Q6" s="678"/>
      <c r="R6" s="678"/>
      <c r="S6" s="678"/>
      <c r="T6" s="678"/>
      <c r="U6" s="678"/>
      <c r="V6" s="678"/>
      <c r="W6" s="678"/>
      <c r="X6" s="678"/>
      <c r="Y6" s="678"/>
    </row>
    <row r="7" spans="1:25" ht="15.75" customHeight="1" x14ac:dyDescent="0.2">
      <c r="A7" s="46"/>
      <c r="B7" s="554" t="s">
        <v>337</v>
      </c>
      <c r="C7" s="510" t="s">
        <v>12</v>
      </c>
      <c r="D7" s="555">
        <v>6</v>
      </c>
      <c r="E7" s="511">
        <v>5.79</v>
      </c>
      <c r="F7" s="77"/>
      <c r="G7" s="78"/>
      <c r="H7" s="512">
        <f>ROUND(SUM(D7*E7),2)</f>
        <v>34.74</v>
      </c>
    </row>
    <row r="8" spans="1:25" ht="15.75" customHeight="1" thickBot="1" x14ac:dyDescent="0.25">
      <c r="A8" s="5"/>
      <c r="B8" s="556" t="s">
        <v>13</v>
      </c>
      <c r="C8" s="557"/>
      <c r="D8" s="540"/>
      <c r="E8" s="558"/>
      <c r="F8" s="151"/>
      <c r="G8" s="85"/>
      <c r="H8" s="544">
        <f>SUM(H6:H7)</f>
        <v>115.80000000000001</v>
      </c>
    </row>
    <row r="9" spans="1:25" ht="15.75" customHeight="1" x14ac:dyDescent="0.2">
      <c r="A9" s="6">
        <v>2</v>
      </c>
      <c r="B9" s="559" t="s">
        <v>7</v>
      </c>
      <c r="C9" s="560"/>
      <c r="D9" s="561"/>
      <c r="E9" s="87"/>
      <c r="F9" s="562"/>
      <c r="G9" s="87"/>
      <c r="H9" s="538"/>
    </row>
    <row r="10" spans="1:25" ht="15.75" customHeight="1" x14ac:dyDescent="0.2">
      <c r="A10" s="4"/>
      <c r="B10" s="563" t="s">
        <v>338</v>
      </c>
      <c r="C10" s="281" t="s">
        <v>14</v>
      </c>
      <c r="D10" s="505">
        <v>1</v>
      </c>
      <c r="E10" s="160"/>
      <c r="F10" s="507">
        <v>9</v>
      </c>
      <c r="G10" s="160"/>
      <c r="H10" s="508">
        <f>D10*F10</f>
        <v>9</v>
      </c>
    </row>
    <row r="11" spans="1:25" ht="15.75" customHeight="1" thickBot="1" x14ac:dyDescent="0.25">
      <c r="A11" s="27"/>
      <c r="B11" s="564" t="s">
        <v>15</v>
      </c>
      <c r="C11" s="565"/>
      <c r="D11" s="566"/>
      <c r="E11" s="99"/>
      <c r="F11" s="567"/>
      <c r="G11" s="99"/>
      <c r="H11" s="543">
        <f>SUM(H10)</f>
        <v>9</v>
      </c>
    </row>
    <row r="12" spans="1:25" ht="15.75" customHeight="1" x14ac:dyDescent="0.2">
      <c r="A12" s="2">
        <v>3</v>
      </c>
      <c r="B12" s="568" t="s">
        <v>16</v>
      </c>
      <c r="C12" s="569"/>
      <c r="D12" s="570"/>
      <c r="E12" s="170"/>
      <c r="F12" s="171"/>
      <c r="G12" s="571"/>
      <c r="H12" s="572"/>
    </row>
    <row r="13" spans="1:25" ht="15.75" customHeight="1" x14ac:dyDescent="0.2">
      <c r="A13" s="8"/>
      <c r="B13" s="485" t="s">
        <v>17</v>
      </c>
      <c r="C13" s="281" t="s">
        <v>2</v>
      </c>
      <c r="D13" s="111">
        <v>48</v>
      </c>
      <c r="E13" s="105"/>
      <c r="F13" s="78"/>
      <c r="G13" s="481">
        <f>km!C15</f>
        <v>0.32</v>
      </c>
      <c r="H13" s="482">
        <f>ROUND(SUM(D13*G13),2)</f>
        <v>15.36</v>
      </c>
    </row>
    <row r="14" spans="1:25" ht="15.75" customHeight="1" x14ac:dyDescent="0.2">
      <c r="A14" s="28"/>
      <c r="B14" s="174" t="s">
        <v>339</v>
      </c>
      <c r="C14" s="110" t="s">
        <v>2</v>
      </c>
      <c r="D14" s="111">
        <v>48</v>
      </c>
      <c r="E14" s="105"/>
      <c r="F14" s="78"/>
      <c r="G14" s="112">
        <v>0.3</v>
      </c>
      <c r="H14" s="113">
        <f>ROUND(SUM(D14*G14),2)</f>
        <v>14.4</v>
      </c>
    </row>
    <row r="15" spans="1:25" ht="15.75" customHeight="1" thickBot="1" x14ac:dyDescent="0.25">
      <c r="A15" s="7"/>
      <c r="B15" s="96" t="s">
        <v>18</v>
      </c>
      <c r="C15" s="114"/>
      <c r="D15" s="115"/>
      <c r="E15" s="116"/>
      <c r="F15" s="117"/>
      <c r="G15" s="118"/>
      <c r="H15" s="119">
        <f>SUM(H13:H14)</f>
        <v>29.759999999999998</v>
      </c>
    </row>
    <row r="16" spans="1:25" ht="15.75" customHeight="1" x14ac:dyDescent="0.2">
      <c r="A16" s="9"/>
      <c r="B16" s="120" t="s">
        <v>166</v>
      </c>
      <c r="C16" s="121"/>
      <c r="D16" s="122"/>
      <c r="E16" s="75"/>
      <c r="F16" s="123"/>
      <c r="G16" s="124"/>
      <c r="H16" s="125">
        <f>H8+H11+H15</f>
        <v>154.56</v>
      </c>
    </row>
    <row r="17" spans="1:8" ht="15.75" customHeight="1" x14ac:dyDescent="0.2">
      <c r="A17" s="10"/>
      <c r="B17" s="126" t="s">
        <v>19</v>
      </c>
      <c r="C17" s="109"/>
      <c r="D17" s="127"/>
      <c r="E17" s="75"/>
      <c r="F17" s="128">
        <v>0.03</v>
      </c>
      <c r="G17" s="123"/>
      <c r="H17" s="129">
        <f>ROUND(H11*F17,2)</f>
        <v>0.27</v>
      </c>
    </row>
    <row r="18" spans="1:8" ht="15.75" customHeight="1" x14ac:dyDescent="0.2">
      <c r="A18" s="10"/>
      <c r="B18" s="126" t="s">
        <v>20</v>
      </c>
      <c r="C18" s="109"/>
      <c r="D18" s="127"/>
      <c r="E18" s="128">
        <v>0.03</v>
      </c>
      <c r="F18" s="123"/>
      <c r="G18" s="130"/>
      <c r="H18" s="129">
        <f>ROUND(H$8*E18,2)</f>
        <v>3.47</v>
      </c>
    </row>
    <row r="19" spans="1:8" ht="15.75" customHeight="1" x14ac:dyDescent="0.2">
      <c r="A19" s="10"/>
      <c r="B19" s="126" t="s">
        <v>21</v>
      </c>
      <c r="C19" s="109"/>
      <c r="D19" s="127"/>
      <c r="E19" s="131">
        <v>0.17</v>
      </c>
      <c r="F19" s="123"/>
      <c r="G19" s="123"/>
      <c r="H19" s="129">
        <f>ROUND(H$8*E19,2)</f>
        <v>19.690000000000001</v>
      </c>
    </row>
    <row r="20" spans="1:8" ht="15.75" customHeight="1" x14ac:dyDescent="0.25">
      <c r="A20" s="10"/>
      <c r="B20" s="132" t="s">
        <v>165</v>
      </c>
      <c r="C20" s="109"/>
      <c r="D20" s="133"/>
      <c r="E20" s="110"/>
      <c r="F20" s="134"/>
      <c r="G20" s="134"/>
      <c r="H20" s="135">
        <f>ROUND((H8+H19)*1.77%,2)</f>
        <v>2.4</v>
      </c>
    </row>
    <row r="21" spans="1:8" ht="15.75" customHeight="1" x14ac:dyDescent="0.25">
      <c r="A21" s="10"/>
      <c r="B21" s="136" t="s">
        <v>22</v>
      </c>
      <c r="C21" s="109"/>
      <c r="D21" s="133"/>
      <c r="E21" s="137">
        <v>0.4</v>
      </c>
      <c r="F21" s="134"/>
      <c r="G21" s="134"/>
      <c r="H21" s="129">
        <f>ROUND(H$8*E21,2)</f>
        <v>46.32</v>
      </c>
    </row>
    <row r="22" spans="1:8" s="56" customFormat="1" ht="31.7" customHeight="1" thickBot="1" x14ac:dyDescent="0.25">
      <c r="A22" s="12"/>
      <c r="B22" s="138" t="s">
        <v>42</v>
      </c>
      <c r="C22" s="139" t="s">
        <v>172</v>
      </c>
      <c r="D22" s="140">
        <v>6</v>
      </c>
      <c r="E22" s="141"/>
      <c r="F22" s="142"/>
      <c r="G22" s="143">
        <v>10.11</v>
      </c>
      <c r="H22" s="144">
        <f>G22*D22</f>
        <v>60.66</v>
      </c>
    </row>
    <row r="23" spans="1:8" ht="15.75" customHeight="1" x14ac:dyDescent="0.2">
      <c r="A23" s="11"/>
      <c r="B23" s="145" t="s">
        <v>23</v>
      </c>
      <c r="C23" s="146"/>
      <c r="D23" s="122"/>
      <c r="E23" s="69"/>
      <c r="F23" s="147"/>
      <c r="G23" s="147"/>
      <c r="H23" s="125">
        <f>SUM(H16:H22)</f>
        <v>287.37</v>
      </c>
    </row>
    <row r="24" spans="1:8" ht="15.75" customHeight="1" x14ac:dyDescent="0.2">
      <c r="C24" s="1" t="s">
        <v>162</v>
      </c>
    </row>
    <row r="25" spans="1:8" ht="15.75" customHeight="1" x14ac:dyDescent="0.2"/>
    <row r="26" spans="1:8" ht="15.75" customHeight="1" x14ac:dyDescent="0.2"/>
    <row r="27" spans="1:8" ht="15.75" customHeight="1" x14ac:dyDescent="0.2"/>
    <row r="28" spans="1:8" ht="15.75" customHeight="1" x14ac:dyDescent="0.2"/>
    <row r="29" spans="1:8" ht="15.75" customHeight="1" x14ac:dyDescent="0.2"/>
    <row r="30" spans="1:8" ht="15.75" customHeight="1" x14ac:dyDescent="0.2"/>
    <row r="31" spans="1:8" ht="15.75" customHeight="1" x14ac:dyDescent="0.2"/>
    <row r="32" spans="1:8" ht="15.75" customHeight="1" x14ac:dyDescent="0.2"/>
  </sheetData>
  <mergeCells count="10">
    <mergeCell ref="I6:Y6"/>
    <mergeCell ref="B1:H1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" footer="0.5"/>
  <pageSetup paperSize="9" scale="80" orientation="portrait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U22"/>
  <sheetViews>
    <sheetView workbookViewId="0">
      <selection activeCell="E35" sqref="E35"/>
    </sheetView>
  </sheetViews>
  <sheetFormatPr defaultColWidth="8.85546875" defaultRowHeight="12.75" x14ac:dyDescent="0.2"/>
  <cols>
    <col min="1" max="1" width="6" style="1" customWidth="1"/>
    <col min="2" max="2" width="39.5703125" style="1" bestFit="1" customWidth="1"/>
    <col min="3" max="16384" width="8.85546875" style="1"/>
  </cols>
  <sheetData>
    <row r="1" spans="1:21" ht="25.7" customHeight="1" x14ac:dyDescent="0.2">
      <c r="A1" s="67" t="s">
        <v>340</v>
      </c>
      <c r="B1" s="673" t="s">
        <v>341</v>
      </c>
      <c r="C1" s="673"/>
      <c r="D1" s="673"/>
      <c r="E1" s="673"/>
      <c r="F1" s="673"/>
      <c r="G1" s="673"/>
      <c r="H1" s="673"/>
    </row>
    <row r="2" spans="1:21" ht="13.5" thickBot="1" x14ac:dyDescent="0.25"/>
    <row r="3" spans="1:21" ht="15.75" customHeight="1" x14ac:dyDescent="0.2">
      <c r="A3" s="657" t="s">
        <v>3</v>
      </c>
      <c r="B3" s="659" t="s">
        <v>4</v>
      </c>
      <c r="C3" s="661" t="s">
        <v>178</v>
      </c>
      <c r="D3" s="659" t="s">
        <v>0</v>
      </c>
      <c r="E3" s="663" t="s">
        <v>6</v>
      </c>
      <c r="F3" s="653" t="s">
        <v>7</v>
      </c>
      <c r="G3" s="653" t="s">
        <v>8</v>
      </c>
      <c r="H3" s="655" t="s">
        <v>9</v>
      </c>
    </row>
    <row r="4" spans="1:21" ht="15.75" customHeight="1" thickBot="1" x14ac:dyDescent="0.25">
      <c r="A4" s="658"/>
      <c r="B4" s="660"/>
      <c r="C4" s="662"/>
      <c r="D4" s="660"/>
      <c r="E4" s="664"/>
      <c r="F4" s="654"/>
      <c r="G4" s="654"/>
      <c r="H4" s="656"/>
    </row>
    <row r="5" spans="1:21" ht="15.75" customHeight="1" x14ac:dyDescent="0.2">
      <c r="A5" s="2">
        <v>1</v>
      </c>
      <c r="B5" s="68" t="s">
        <v>10</v>
      </c>
      <c r="C5" s="69"/>
      <c r="D5" s="69"/>
      <c r="E5" s="70"/>
      <c r="F5" s="71"/>
      <c r="G5" s="72"/>
      <c r="H5" s="73"/>
    </row>
    <row r="6" spans="1:21" ht="15" customHeight="1" x14ac:dyDescent="0.2">
      <c r="A6" s="3"/>
      <c r="B6" s="74" t="s">
        <v>336</v>
      </c>
      <c r="C6" s="75" t="s">
        <v>12</v>
      </c>
      <c r="D6" s="510">
        <v>14</v>
      </c>
      <c r="E6" s="511">
        <v>5.79</v>
      </c>
      <c r="F6" s="77"/>
      <c r="G6" s="78"/>
      <c r="H6" s="512">
        <f>ROUND(SUM(D6*E6),2)</f>
        <v>81.06</v>
      </c>
      <c r="I6" s="691"/>
      <c r="J6" s="692"/>
      <c r="K6" s="692"/>
      <c r="L6" s="692"/>
      <c r="M6" s="692"/>
      <c r="N6" s="692"/>
      <c r="O6" s="692"/>
      <c r="P6" s="692"/>
      <c r="Q6" s="692"/>
      <c r="R6" s="692"/>
      <c r="S6" s="692"/>
      <c r="T6" s="692"/>
      <c r="U6" s="692"/>
    </row>
    <row r="7" spans="1:21" ht="15.75" customHeight="1" thickBot="1" x14ac:dyDescent="0.25">
      <c r="A7" s="5"/>
      <c r="B7" s="96" t="s">
        <v>13</v>
      </c>
      <c r="C7" s="148"/>
      <c r="D7" s="149"/>
      <c r="E7" s="150"/>
      <c r="F7" s="151"/>
      <c r="G7" s="85"/>
      <c r="H7" s="152">
        <f>SUM(H6:H6)</f>
        <v>81.06</v>
      </c>
    </row>
    <row r="8" spans="1:21" ht="15.75" customHeight="1" x14ac:dyDescent="0.2">
      <c r="A8" s="6">
        <v>2</v>
      </c>
      <c r="B8" s="153" t="s">
        <v>7</v>
      </c>
      <c r="C8" s="154"/>
      <c r="D8" s="155"/>
      <c r="E8" s="87"/>
      <c r="F8" s="156"/>
      <c r="G8" s="87"/>
      <c r="H8" s="157"/>
    </row>
    <row r="9" spans="1:21" ht="15.75" customHeight="1" x14ac:dyDescent="0.2">
      <c r="A9" s="4"/>
      <c r="B9" s="158" t="s">
        <v>338</v>
      </c>
      <c r="C9" s="110" t="s">
        <v>14</v>
      </c>
      <c r="D9" s="505">
        <v>1</v>
      </c>
      <c r="E9" s="160"/>
      <c r="F9" s="507">
        <v>9</v>
      </c>
      <c r="G9" s="160"/>
      <c r="H9" s="508">
        <f>D9*F9</f>
        <v>9</v>
      </c>
    </row>
    <row r="10" spans="1:21" ht="15.75" customHeight="1" thickBot="1" x14ac:dyDescent="0.25">
      <c r="A10" s="27"/>
      <c r="B10" s="163" t="s">
        <v>15</v>
      </c>
      <c r="C10" s="164"/>
      <c r="D10" s="165"/>
      <c r="E10" s="99"/>
      <c r="F10" s="166"/>
      <c r="G10" s="99"/>
      <c r="H10" s="167">
        <f>SUM(H9)</f>
        <v>9</v>
      </c>
    </row>
    <row r="11" spans="1:21" ht="15.75" customHeight="1" x14ac:dyDescent="0.2">
      <c r="A11" s="2">
        <v>3</v>
      </c>
      <c r="B11" s="168" t="s">
        <v>16</v>
      </c>
      <c r="C11" s="122"/>
      <c r="D11" s="169"/>
      <c r="E11" s="170"/>
      <c r="F11" s="171"/>
      <c r="G11" s="107"/>
      <c r="H11" s="172"/>
    </row>
    <row r="12" spans="1:21" ht="15.75" customHeight="1" x14ac:dyDescent="0.2">
      <c r="A12" s="8"/>
      <c r="B12" s="109" t="s">
        <v>17</v>
      </c>
      <c r="C12" s="110" t="s">
        <v>2</v>
      </c>
      <c r="D12" s="111">
        <v>48</v>
      </c>
      <c r="E12" s="105"/>
      <c r="F12" s="78"/>
      <c r="G12" s="112">
        <f>km!C15</f>
        <v>0.32</v>
      </c>
      <c r="H12" s="113">
        <f>ROUND(SUM(D12*G12),2)</f>
        <v>15.36</v>
      </c>
    </row>
    <row r="13" spans="1:21" ht="15.75" customHeight="1" thickBot="1" x14ac:dyDescent="0.25">
      <c r="A13" s="7"/>
      <c r="B13" s="96" t="s">
        <v>18</v>
      </c>
      <c r="C13" s="114"/>
      <c r="D13" s="115"/>
      <c r="E13" s="116"/>
      <c r="F13" s="117"/>
      <c r="G13" s="118"/>
      <c r="H13" s="119">
        <f>SUM(H12:H12)</f>
        <v>15.36</v>
      </c>
    </row>
    <row r="14" spans="1:21" ht="15.75" customHeight="1" x14ac:dyDescent="0.2">
      <c r="A14" s="9"/>
      <c r="B14" s="120" t="s">
        <v>166</v>
      </c>
      <c r="C14" s="121"/>
      <c r="D14" s="122"/>
      <c r="E14" s="75"/>
      <c r="F14" s="123"/>
      <c r="G14" s="124"/>
      <c r="H14" s="125">
        <f>H7+H10+H13</f>
        <v>105.42</v>
      </c>
    </row>
    <row r="15" spans="1:21" ht="15.75" customHeight="1" x14ac:dyDescent="0.2">
      <c r="A15" s="10"/>
      <c r="B15" s="126" t="s">
        <v>19</v>
      </c>
      <c r="C15" s="109"/>
      <c r="D15" s="127"/>
      <c r="E15" s="75"/>
      <c r="F15" s="128">
        <v>0.03</v>
      </c>
      <c r="G15" s="123"/>
      <c r="H15" s="129">
        <f>ROUND(H10*F15,2)</f>
        <v>0.27</v>
      </c>
    </row>
    <row r="16" spans="1:21" ht="15.75" customHeight="1" x14ac:dyDescent="0.2">
      <c r="A16" s="10"/>
      <c r="B16" s="126" t="s">
        <v>20</v>
      </c>
      <c r="C16" s="109"/>
      <c r="D16" s="127"/>
      <c r="E16" s="128">
        <v>0.03</v>
      </c>
      <c r="F16" s="123"/>
      <c r="G16" s="130"/>
      <c r="H16" s="129">
        <f>ROUND(H$7*E16,2)</f>
        <v>2.4300000000000002</v>
      </c>
    </row>
    <row r="17" spans="1:8" ht="15.75" customHeight="1" x14ac:dyDescent="0.2">
      <c r="A17" s="10"/>
      <c r="B17" s="126" t="s">
        <v>21</v>
      </c>
      <c r="C17" s="109"/>
      <c r="D17" s="127"/>
      <c r="E17" s="131">
        <v>0.17</v>
      </c>
      <c r="F17" s="123"/>
      <c r="G17" s="123"/>
      <c r="H17" s="129">
        <f>ROUND(H$7*E17,2)</f>
        <v>13.78</v>
      </c>
    </row>
    <row r="18" spans="1:8" ht="15.75" customHeight="1" x14ac:dyDescent="0.25">
      <c r="A18" s="10"/>
      <c r="B18" s="132" t="s">
        <v>165</v>
      </c>
      <c r="C18" s="109"/>
      <c r="D18" s="133"/>
      <c r="E18" s="110"/>
      <c r="F18" s="134"/>
      <c r="G18" s="134"/>
      <c r="H18" s="135">
        <f>ROUND((H7+H17)*1.77%,2)</f>
        <v>1.68</v>
      </c>
    </row>
    <row r="19" spans="1:8" ht="15.75" customHeight="1" x14ac:dyDescent="0.25">
      <c r="A19" s="10"/>
      <c r="B19" s="136" t="s">
        <v>22</v>
      </c>
      <c r="C19" s="109"/>
      <c r="D19" s="133"/>
      <c r="E19" s="137">
        <v>0.4</v>
      </c>
      <c r="F19" s="134"/>
      <c r="G19" s="134"/>
      <c r="H19" s="129">
        <f>ROUND(H$7*E19,2)</f>
        <v>32.42</v>
      </c>
    </row>
    <row r="20" spans="1:8" s="56" customFormat="1" ht="16.5" customHeight="1" thickBot="1" x14ac:dyDescent="0.25">
      <c r="A20" s="12"/>
      <c r="B20" s="138" t="s">
        <v>42</v>
      </c>
      <c r="C20" s="139" t="s">
        <v>262</v>
      </c>
      <c r="D20" s="140">
        <v>6</v>
      </c>
      <c r="E20" s="141"/>
      <c r="F20" s="142"/>
      <c r="G20" s="143">
        <v>10.11</v>
      </c>
      <c r="H20" s="144">
        <f>G20*D20</f>
        <v>60.66</v>
      </c>
    </row>
    <row r="21" spans="1:8" ht="15.75" customHeight="1" x14ac:dyDescent="0.2">
      <c r="A21" s="11"/>
      <c r="B21" s="145" t="s">
        <v>23</v>
      </c>
      <c r="C21" s="146"/>
      <c r="D21" s="122"/>
      <c r="E21" s="69"/>
      <c r="F21" s="147"/>
      <c r="G21" s="147"/>
      <c r="H21" s="125">
        <f>SUM(H14:H20)</f>
        <v>216.66</v>
      </c>
    </row>
    <row r="22" spans="1:8" x14ac:dyDescent="0.2">
      <c r="D22" s="1" t="s">
        <v>212</v>
      </c>
    </row>
  </sheetData>
  <mergeCells count="10">
    <mergeCell ref="I6:U6"/>
    <mergeCell ref="B1:H1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" footer="0.5"/>
  <pageSetup paperSize="9" scale="80" orientation="portrait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workbookViewId="0">
      <selection activeCell="C24" sqref="C24"/>
    </sheetView>
  </sheetViews>
  <sheetFormatPr defaultColWidth="8.85546875" defaultRowHeight="12.75" x14ac:dyDescent="0.2"/>
  <cols>
    <col min="1" max="1" width="6" style="1" customWidth="1"/>
    <col min="2" max="2" width="39.5703125" style="1" bestFit="1" customWidth="1"/>
    <col min="3" max="16384" width="8.85546875" style="1"/>
  </cols>
  <sheetData>
    <row r="1" spans="1:22" ht="25.7" customHeight="1" x14ac:dyDescent="0.2">
      <c r="A1" s="67" t="s">
        <v>342</v>
      </c>
      <c r="B1" s="673" t="s">
        <v>438</v>
      </c>
      <c r="C1" s="673"/>
      <c r="D1" s="673"/>
      <c r="E1" s="673"/>
      <c r="F1" s="673"/>
      <c r="G1" s="673"/>
      <c r="H1" s="673"/>
    </row>
    <row r="2" spans="1:22" ht="13.5" thickBot="1" x14ac:dyDescent="0.25"/>
    <row r="3" spans="1:22" ht="15.75" customHeight="1" x14ac:dyDescent="0.2">
      <c r="A3" s="657" t="s">
        <v>3</v>
      </c>
      <c r="B3" s="659" t="s">
        <v>4</v>
      </c>
      <c r="C3" s="661" t="s">
        <v>214</v>
      </c>
      <c r="D3" s="659" t="s">
        <v>0</v>
      </c>
      <c r="E3" s="663" t="s">
        <v>6</v>
      </c>
      <c r="F3" s="653" t="s">
        <v>7</v>
      </c>
      <c r="G3" s="653" t="s">
        <v>8</v>
      </c>
      <c r="H3" s="655" t="s">
        <v>9</v>
      </c>
    </row>
    <row r="4" spans="1:22" ht="15.75" customHeight="1" thickBot="1" x14ac:dyDescent="0.25">
      <c r="A4" s="658"/>
      <c r="B4" s="660"/>
      <c r="C4" s="662"/>
      <c r="D4" s="660"/>
      <c r="E4" s="664"/>
      <c r="F4" s="654"/>
      <c r="G4" s="654"/>
      <c r="H4" s="656"/>
    </row>
    <row r="5" spans="1:22" ht="15.75" customHeight="1" x14ac:dyDescent="0.2">
      <c r="A5" s="2">
        <v>1</v>
      </c>
      <c r="B5" s="68" t="s">
        <v>10</v>
      </c>
      <c r="C5" s="69"/>
      <c r="D5" s="69"/>
      <c r="E5" s="70"/>
      <c r="F5" s="71"/>
      <c r="G5" s="72"/>
      <c r="H5" s="73"/>
    </row>
    <row r="6" spans="1:22" ht="15.75" customHeight="1" x14ac:dyDescent="0.2">
      <c r="A6" s="3"/>
      <c r="B6" s="74" t="s">
        <v>334</v>
      </c>
      <c r="C6" s="75" t="s">
        <v>12</v>
      </c>
      <c r="D6" s="75">
        <v>4</v>
      </c>
      <c r="E6" s="76">
        <v>5.79</v>
      </c>
      <c r="F6" s="77"/>
      <c r="G6" s="78"/>
      <c r="H6" s="79">
        <f>ROUND(SUM(D6*E6),2)</f>
        <v>23.16</v>
      </c>
    </row>
    <row r="7" spans="1:22" ht="15.75" customHeight="1" thickBot="1" x14ac:dyDescent="0.25">
      <c r="A7" s="30"/>
      <c r="B7" s="80" t="s">
        <v>13</v>
      </c>
      <c r="C7" s="81"/>
      <c r="D7" s="82"/>
      <c r="E7" s="83"/>
      <c r="F7" s="84"/>
      <c r="G7" s="85"/>
      <c r="H7" s="86">
        <f>SUM(H6:H6)</f>
        <v>23.16</v>
      </c>
    </row>
    <row r="8" spans="1:22" ht="15.75" customHeight="1" x14ac:dyDescent="0.2">
      <c r="A8" s="2">
        <v>2</v>
      </c>
      <c r="B8" s="68" t="s">
        <v>7</v>
      </c>
      <c r="C8" s="69"/>
      <c r="D8" s="70"/>
      <c r="E8" s="87"/>
      <c r="F8" s="73"/>
      <c r="G8" s="87"/>
      <c r="H8" s="88"/>
    </row>
    <row r="9" spans="1:22" s="56" customFormat="1" ht="28.5" customHeight="1" x14ac:dyDescent="0.2">
      <c r="A9" s="34"/>
      <c r="B9" s="549" t="s">
        <v>343</v>
      </c>
      <c r="C9" s="550" t="s">
        <v>14</v>
      </c>
      <c r="D9" s="551">
        <v>6</v>
      </c>
      <c r="E9" s="92"/>
      <c r="F9" s="552">
        <v>5.8</v>
      </c>
      <c r="G9" s="92"/>
      <c r="H9" s="553">
        <f>F9*D9</f>
        <v>34.799999999999997</v>
      </c>
      <c r="I9" s="718"/>
      <c r="J9" s="665"/>
      <c r="K9" s="665"/>
      <c r="L9" s="665"/>
      <c r="M9" s="665"/>
      <c r="N9" s="665"/>
      <c r="O9" s="665"/>
      <c r="P9" s="665"/>
      <c r="Q9" s="665"/>
      <c r="R9" s="665"/>
      <c r="S9" s="665"/>
      <c r="T9" s="665"/>
      <c r="U9" s="665"/>
      <c r="V9" s="665"/>
    </row>
    <row r="10" spans="1:22" s="56" customFormat="1" ht="15.75" customHeight="1" x14ac:dyDescent="0.2">
      <c r="A10" s="34"/>
      <c r="B10" s="95" t="s">
        <v>350</v>
      </c>
      <c r="C10" s="90" t="s">
        <v>344</v>
      </c>
      <c r="D10" s="91">
        <v>2</v>
      </c>
      <c r="E10" s="92"/>
      <c r="F10" s="93">
        <v>0.56999999999999995</v>
      </c>
      <c r="G10" s="92"/>
      <c r="H10" s="94">
        <f>F10*D10</f>
        <v>1.1399999999999999</v>
      </c>
    </row>
    <row r="11" spans="1:22" s="56" customFormat="1" ht="15.75" customHeight="1" x14ac:dyDescent="0.2">
      <c r="A11" s="34"/>
      <c r="B11" s="95" t="s">
        <v>345</v>
      </c>
      <c r="C11" s="90" t="s">
        <v>14</v>
      </c>
      <c r="D11" s="91">
        <v>1</v>
      </c>
      <c r="E11" s="92"/>
      <c r="F11" s="93">
        <v>2.2000000000000002</v>
      </c>
      <c r="G11" s="92"/>
      <c r="H11" s="94">
        <f>F11*D11</f>
        <v>2.2000000000000002</v>
      </c>
    </row>
    <row r="12" spans="1:22" s="56" customFormat="1" ht="15.75" customHeight="1" x14ac:dyDescent="0.2">
      <c r="A12" s="34"/>
      <c r="B12" s="95" t="s">
        <v>346</v>
      </c>
      <c r="C12" s="90" t="s">
        <v>14</v>
      </c>
      <c r="D12" s="91">
        <v>1</v>
      </c>
      <c r="E12" s="92"/>
      <c r="F12" s="93">
        <v>1.72</v>
      </c>
      <c r="G12" s="92"/>
      <c r="H12" s="94">
        <f>F12*D12</f>
        <v>1.72</v>
      </c>
    </row>
    <row r="13" spans="1:22" s="56" customFormat="1" ht="30.75" customHeight="1" x14ac:dyDescent="0.2">
      <c r="A13" s="34"/>
      <c r="B13" s="89" t="s">
        <v>347</v>
      </c>
      <c r="C13" s="90" t="s">
        <v>14</v>
      </c>
      <c r="D13" s="91">
        <v>1</v>
      </c>
      <c r="E13" s="92"/>
      <c r="F13" s="93">
        <v>3.8</v>
      </c>
      <c r="G13" s="92"/>
      <c r="H13" s="94">
        <f>F13*D13</f>
        <v>3.8</v>
      </c>
    </row>
    <row r="14" spans="1:22" ht="15.75" customHeight="1" thickBot="1" x14ac:dyDescent="0.25">
      <c r="A14" s="7"/>
      <c r="B14" s="96" t="s">
        <v>15</v>
      </c>
      <c r="C14" s="97"/>
      <c r="D14" s="98"/>
      <c r="E14" s="99"/>
      <c r="F14" s="100"/>
      <c r="G14" s="99"/>
      <c r="H14" s="101">
        <f>SUM(H9:H13)</f>
        <v>43.66</v>
      </c>
    </row>
    <row r="15" spans="1:22" ht="15.75" customHeight="1" x14ac:dyDescent="0.2">
      <c r="A15" s="3">
        <v>3</v>
      </c>
      <c r="B15" s="102" t="s">
        <v>16</v>
      </c>
      <c r="C15" s="103"/>
      <c r="D15" s="104"/>
      <c r="E15" s="105"/>
      <c r="F15" s="106"/>
      <c r="G15" s="107"/>
      <c r="H15" s="108"/>
    </row>
    <row r="16" spans="1:22" ht="15.75" customHeight="1" x14ac:dyDescent="0.2">
      <c r="A16" s="8"/>
      <c r="B16" s="109" t="s">
        <v>17</v>
      </c>
      <c r="C16" s="110" t="s">
        <v>2</v>
      </c>
      <c r="D16" s="111">
        <v>48</v>
      </c>
      <c r="E16" s="105"/>
      <c r="F16" s="78"/>
      <c r="G16" s="112">
        <f>km!C14</f>
        <v>0.3</v>
      </c>
      <c r="H16" s="113">
        <f>ROUND(SUM(D16*G16),2)</f>
        <v>14.4</v>
      </c>
    </row>
    <row r="17" spans="1:8" ht="15.75" customHeight="1" thickBot="1" x14ac:dyDescent="0.25">
      <c r="A17" s="7"/>
      <c r="B17" s="96" t="s">
        <v>18</v>
      </c>
      <c r="C17" s="114"/>
      <c r="D17" s="115"/>
      <c r="E17" s="116"/>
      <c r="F17" s="117"/>
      <c r="G17" s="118"/>
      <c r="H17" s="119">
        <f>SUM(H16:H16)</f>
        <v>14.4</v>
      </c>
    </row>
    <row r="18" spans="1:8" ht="15.75" customHeight="1" x14ac:dyDescent="0.2">
      <c r="A18" s="9"/>
      <c r="B18" s="120" t="s">
        <v>166</v>
      </c>
      <c r="C18" s="121"/>
      <c r="D18" s="122"/>
      <c r="E18" s="75"/>
      <c r="F18" s="123"/>
      <c r="G18" s="124"/>
      <c r="H18" s="125">
        <f>H7+H14+H17</f>
        <v>81.22</v>
      </c>
    </row>
    <row r="19" spans="1:8" ht="15.75" customHeight="1" x14ac:dyDescent="0.2">
      <c r="A19" s="10"/>
      <c r="B19" s="126" t="s">
        <v>19</v>
      </c>
      <c r="C19" s="109"/>
      <c r="D19" s="127"/>
      <c r="E19" s="75"/>
      <c r="F19" s="128">
        <v>0.03</v>
      </c>
      <c r="G19" s="123"/>
      <c r="H19" s="129">
        <f>ROUND(H14*F19,2)</f>
        <v>1.31</v>
      </c>
    </row>
    <row r="20" spans="1:8" ht="15.75" customHeight="1" x14ac:dyDescent="0.2">
      <c r="A20" s="10"/>
      <c r="B20" s="126" t="s">
        <v>20</v>
      </c>
      <c r="C20" s="109"/>
      <c r="D20" s="127"/>
      <c r="E20" s="128">
        <v>0.03</v>
      </c>
      <c r="F20" s="123"/>
      <c r="G20" s="130"/>
      <c r="H20" s="129">
        <f>ROUND(H$7*E20,2)</f>
        <v>0.69</v>
      </c>
    </row>
    <row r="21" spans="1:8" ht="15.75" customHeight="1" x14ac:dyDescent="0.2">
      <c r="A21" s="10"/>
      <c r="B21" s="126" t="s">
        <v>21</v>
      </c>
      <c r="C21" s="109"/>
      <c r="D21" s="127"/>
      <c r="E21" s="131">
        <v>0.17</v>
      </c>
      <c r="F21" s="123"/>
      <c r="G21" s="123"/>
      <c r="H21" s="129">
        <f>ROUND(H$7*E21,2)</f>
        <v>3.94</v>
      </c>
    </row>
    <row r="22" spans="1:8" ht="15.75" customHeight="1" x14ac:dyDescent="0.25">
      <c r="A22" s="10"/>
      <c r="B22" s="132" t="s">
        <v>165</v>
      </c>
      <c r="C22" s="109"/>
      <c r="D22" s="133"/>
      <c r="E22" s="110"/>
      <c r="F22" s="134"/>
      <c r="G22" s="134"/>
      <c r="H22" s="135">
        <f>ROUND((H7+H21)*1.77%,2)</f>
        <v>0.48</v>
      </c>
    </row>
    <row r="23" spans="1:8" ht="15.75" customHeight="1" x14ac:dyDescent="0.25">
      <c r="A23" s="10"/>
      <c r="B23" s="136" t="s">
        <v>22</v>
      </c>
      <c r="C23" s="109"/>
      <c r="D23" s="133"/>
      <c r="E23" s="137">
        <v>0.4</v>
      </c>
      <c r="F23" s="134"/>
      <c r="G23" s="134"/>
      <c r="H23" s="129">
        <f>ROUND(H$7*E23,2)</f>
        <v>9.26</v>
      </c>
    </row>
    <row r="24" spans="1:8" s="56" customFormat="1" ht="31.7" customHeight="1" thickBot="1" x14ac:dyDescent="0.25">
      <c r="A24" s="12"/>
      <c r="B24" s="138" t="s">
        <v>348</v>
      </c>
      <c r="C24" s="139" t="s">
        <v>203</v>
      </c>
      <c r="D24" s="140">
        <v>1</v>
      </c>
      <c r="E24" s="141"/>
      <c r="F24" s="142"/>
      <c r="G24" s="143">
        <v>6.88</v>
      </c>
      <c r="H24" s="144">
        <f>G24*D24</f>
        <v>6.88</v>
      </c>
    </row>
    <row r="25" spans="1:8" ht="15.75" customHeight="1" x14ac:dyDescent="0.2">
      <c r="A25" s="11"/>
      <c r="B25" s="145" t="s">
        <v>23</v>
      </c>
      <c r="C25" s="146"/>
      <c r="D25" s="122"/>
      <c r="E25" s="69"/>
      <c r="F25" s="147"/>
      <c r="G25" s="147"/>
      <c r="H25" s="125">
        <f>SUM(H18:H24)</f>
        <v>103.78</v>
      </c>
    </row>
    <row r="26" spans="1:8" x14ac:dyDescent="0.2">
      <c r="C26" s="1" t="s">
        <v>204</v>
      </c>
    </row>
  </sheetData>
  <mergeCells count="10">
    <mergeCell ref="I9:V9"/>
    <mergeCell ref="B1:H1"/>
    <mergeCell ref="A3:A4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" footer="0.5"/>
  <pageSetup paperSize="9" scale="8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/>
  </sheetViews>
  <sheetFormatPr defaultColWidth="8.85546875" defaultRowHeight="12.75" x14ac:dyDescent="0.2"/>
  <cols>
    <col min="1" max="1" width="8.85546875" style="1"/>
    <col min="2" max="2" width="35.85546875" style="1" customWidth="1"/>
    <col min="3" max="16384" width="8.85546875" style="1"/>
  </cols>
  <sheetData>
    <row r="1" spans="1:8" x14ac:dyDescent="0.2">
      <c r="A1" s="1" t="s">
        <v>174</v>
      </c>
    </row>
    <row r="3" spans="1:8" ht="13.5" thickBot="1" x14ac:dyDescent="0.25"/>
    <row r="4" spans="1:8" x14ac:dyDescent="0.2">
      <c r="A4" s="657" t="s">
        <v>3</v>
      </c>
      <c r="B4" s="659" t="s">
        <v>4</v>
      </c>
      <c r="C4" s="661" t="s">
        <v>5</v>
      </c>
      <c r="D4" s="659" t="s">
        <v>0</v>
      </c>
      <c r="E4" s="663" t="s">
        <v>6</v>
      </c>
      <c r="F4" s="653" t="s">
        <v>7</v>
      </c>
      <c r="G4" s="653" t="s">
        <v>8</v>
      </c>
      <c r="H4" s="655" t="s">
        <v>9</v>
      </c>
    </row>
    <row r="5" spans="1:8" ht="13.5" thickBot="1" x14ac:dyDescent="0.25">
      <c r="A5" s="658"/>
      <c r="B5" s="660"/>
      <c r="C5" s="662"/>
      <c r="D5" s="660"/>
      <c r="E5" s="664"/>
      <c r="F5" s="654"/>
      <c r="G5" s="654"/>
      <c r="H5" s="656"/>
    </row>
    <row r="6" spans="1:8" ht="17.25" customHeight="1" x14ac:dyDescent="0.2">
      <c r="A6" s="2">
        <v>1</v>
      </c>
      <c r="B6" s="68" t="s">
        <v>10</v>
      </c>
      <c r="C6" s="69"/>
      <c r="D6" s="69"/>
      <c r="E6" s="70"/>
      <c r="F6" s="71"/>
      <c r="G6" s="72"/>
      <c r="H6" s="73"/>
    </row>
    <row r="7" spans="1:8" s="602" customFormat="1" ht="17.25" customHeight="1" x14ac:dyDescent="0.2">
      <c r="A7" s="595"/>
      <c r="B7" s="596" t="s">
        <v>11</v>
      </c>
      <c r="C7" s="597" t="s">
        <v>12</v>
      </c>
      <c r="D7" s="597">
        <v>1.5</v>
      </c>
      <c r="E7" s="598">
        <v>5.79</v>
      </c>
      <c r="F7" s="599"/>
      <c r="G7" s="600"/>
      <c r="H7" s="601">
        <f>ROUND(SUM(D7*E7),2)</f>
        <v>8.69</v>
      </c>
    </row>
    <row r="8" spans="1:8" ht="17.25" customHeight="1" thickBot="1" x14ac:dyDescent="0.25">
      <c r="A8" s="5"/>
      <c r="B8" s="96" t="s">
        <v>13</v>
      </c>
      <c r="C8" s="148"/>
      <c r="D8" s="149"/>
      <c r="E8" s="150"/>
      <c r="F8" s="151"/>
      <c r="G8" s="85"/>
      <c r="H8" s="152">
        <f>SUM(H7:H7)</f>
        <v>8.69</v>
      </c>
    </row>
    <row r="9" spans="1:8" ht="17.25" customHeight="1" x14ac:dyDescent="0.2">
      <c r="A9" s="6">
        <v>2</v>
      </c>
      <c r="B9" s="68" t="s">
        <v>7</v>
      </c>
      <c r="C9" s="154"/>
      <c r="D9" s="154"/>
      <c r="E9" s="87"/>
      <c r="F9" s="453"/>
      <c r="G9" s="212"/>
      <c r="H9" s="73"/>
    </row>
    <row r="10" spans="1:8" s="56" customFormat="1" ht="28.5" customHeight="1" x14ac:dyDescent="0.2">
      <c r="A10" s="34"/>
      <c r="B10" s="454" t="s">
        <v>28</v>
      </c>
      <c r="C10" s="90" t="s">
        <v>14</v>
      </c>
      <c r="D10" s="422">
        <v>1</v>
      </c>
      <c r="E10" s="92"/>
      <c r="F10" s="419">
        <v>6.3</v>
      </c>
      <c r="G10" s="92"/>
      <c r="H10" s="387">
        <f>F10*D10</f>
        <v>6.3</v>
      </c>
    </row>
    <row r="11" spans="1:8" ht="17.25" customHeight="1" thickBot="1" x14ac:dyDescent="0.25">
      <c r="A11" s="7"/>
      <c r="B11" s="96" t="s">
        <v>15</v>
      </c>
      <c r="C11" s="97"/>
      <c r="D11" s="97"/>
      <c r="E11" s="455"/>
      <c r="F11" s="456"/>
      <c r="G11" s="99"/>
      <c r="H11" s="152">
        <f>SUM(H10:H10)</f>
        <v>6.3</v>
      </c>
    </row>
    <row r="12" spans="1:8" ht="17.25" customHeight="1" x14ac:dyDescent="0.2">
      <c r="A12" s="2">
        <v>3</v>
      </c>
      <c r="B12" s="168" t="s">
        <v>16</v>
      </c>
      <c r="C12" s="122"/>
      <c r="D12" s="169"/>
      <c r="E12" s="170"/>
      <c r="F12" s="171"/>
      <c r="G12" s="107"/>
      <c r="H12" s="172"/>
    </row>
    <row r="13" spans="1:8" ht="17.25" customHeight="1" x14ac:dyDescent="0.2">
      <c r="A13" s="8"/>
      <c r="B13" s="109" t="s">
        <v>17</v>
      </c>
      <c r="C13" s="110" t="s">
        <v>2</v>
      </c>
      <c r="D13" s="111">
        <v>48</v>
      </c>
      <c r="E13" s="105"/>
      <c r="F13" s="78"/>
      <c r="G13" s="112">
        <f>km!C15</f>
        <v>0.32</v>
      </c>
      <c r="H13" s="113">
        <f>ROUND(SUM(D13*G13),2)</f>
        <v>15.36</v>
      </c>
    </row>
    <row r="14" spans="1:8" ht="17.25" customHeight="1" thickBot="1" x14ac:dyDescent="0.25">
      <c r="A14" s="7"/>
      <c r="B14" s="96" t="s">
        <v>18</v>
      </c>
      <c r="C14" s="114"/>
      <c r="D14" s="115"/>
      <c r="E14" s="116"/>
      <c r="F14" s="117"/>
      <c r="G14" s="118"/>
      <c r="H14" s="119">
        <f>SUM(H13:H13)</f>
        <v>15.36</v>
      </c>
    </row>
    <row r="15" spans="1:8" ht="17.25" customHeight="1" x14ac:dyDescent="0.2">
      <c r="A15" s="9"/>
      <c r="B15" s="120" t="s">
        <v>166</v>
      </c>
      <c r="C15" s="121"/>
      <c r="D15" s="122"/>
      <c r="E15" s="75"/>
      <c r="F15" s="123"/>
      <c r="G15" s="124"/>
      <c r="H15" s="125">
        <f>H8+H11+H14</f>
        <v>30.349999999999998</v>
      </c>
    </row>
    <row r="16" spans="1:8" ht="17.25" customHeight="1" x14ac:dyDescent="0.2">
      <c r="A16" s="10"/>
      <c r="B16" s="126" t="s">
        <v>19</v>
      </c>
      <c r="C16" s="109"/>
      <c r="D16" s="127"/>
      <c r="E16" s="75"/>
      <c r="F16" s="128">
        <v>0.03</v>
      </c>
      <c r="G16" s="123"/>
      <c r="H16" s="129">
        <f>ROUND(H11*F16,2)</f>
        <v>0.19</v>
      </c>
    </row>
    <row r="17" spans="1:8" ht="17.25" customHeight="1" x14ac:dyDescent="0.2">
      <c r="A17" s="10"/>
      <c r="B17" s="126" t="s">
        <v>20</v>
      </c>
      <c r="C17" s="109"/>
      <c r="D17" s="127"/>
      <c r="E17" s="128">
        <v>0.03</v>
      </c>
      <c r="F17" s="123"/>
      <c r="G17" s="130"/>
      <c r="H17" s="129">
        <f>ROUND(H$8*E17,2)</f>
        <v>0.26</v>
      </c>
    </row>
    <row r="18" spans="1:8" ht="17.25" customHeight="1" x14ac:dyDescent="0.2">
      <c r="A18" s="10"/>
      <c r="B18" s="126" t="s">
        <v>21</v>
      </c>
      <c r="C18" s="109"/>
      <c r="D18" s="127"/>
      <c r="E18" s="131">
        <v>0.17</v>
      </c>
      <c r="F18" s="123"/>
      <c r="G18" s="123"/>
      <c r="H18" s="129">
        <f>ROUND(H$8*E18,2)</f>
        <v>1.48</v>
      </c>
    </row>
    <row r="19" spans="1:8" ht="17.25" customHeight="1" x14ac:dyDescent="0.25">
      <c r="A19" s="10"/>
      <c r="B19" s="132" t="s">
        <v>165</v>
      </c>
      <c r="C19" s="109"/>
      <c r="D19" s="133"/>
      <c r="E19" s="110"/>
      <c r="F19" s="134"/>
      <c r="G19" s="134"/>
      <c r="H19" s="135">
        <f>ROUND((H8+H18)*1.77%,2)</f>
        <v>0.18</v>
      </c>
    </row>
    <row r="20" spans="1:8" ht="17.25" customHeight="1" x14ac:dyDescent="0.25">
      <c r="A20" s="10"/>
      <c r="B20" s="136" t="s">
        <v>22</v>
      </c>
      <c r="C20" s="109"/>
      <c r="D20" s="133"/>
      <c r="E20" s="137">
        <v>0.4</v>
      </c>
      <c r="F20" s="134"/>
      <c r="G20" s="134"/>
      <c r="H20" s="129">
        <f>ROUND(H$8*E20,2)</f>
        <v>3.48</v>
      </c>
    </row>
    <row r="21" spans="1:8" ht="27.75" thickBot="1" x14ac:dyDescent="0.25">
      <c r="A21" s="27"/>
      <c r="B21" s="138" t="s">
        <v>42</v>
      </c>
      <c r="C21" s="139" t="s">
        <v>172</v>
      </c>
      <c r="D21" s="140">
        <v>1</v>
      </c>
      <c r="E21" s="141"/>
      <c r="F21" s="142"/>
      <c r="G21" s="143">
        <v>10.11</v>
      </c>
      <c r="H21" s="144">
        <f>G21*D21</f>
        <v>10.11</v>
      </c>
    </row>
    <row r="22" spans="1:8" ht="17.25" customHeight="1" x14ac:dyDescent="0.2">
      <c r="A22" s="11"/>
      <c r="B22" s="145" t="s">
        <v>23</v>
      </c>
      <c r="C22" s="146"/>
      <c r="D22" s="122"/>
      <c r="E22" s="69"/>
      <c r="F22" s="147"/>
      <c r="G22" s="147"/>
      <c r="H22" s="125">
        <f>SUM(H15:H21)</f>
        <v>46.05</v>
      </c>
    </row>
    <row r="23" spans="1:8" x14ac:dyDescent="0.2">
      <c r="D23" s="1" t="s">
        <v>168</v>
      </c>
    </row>
  </sheetData>
  <mergeCells count="8">
    <mergeCell ref="G4:G5"/>
    <mergeCell ref="H4:H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scale="8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/>
  </sheetViews>
  <sheetFormatPr defaultColWidth="8.85546875" defaultRowHeight="12.75" x14ac:dyDescent="0.2"/>
  <cols>
    <col min="1" max="1" width="8.85546875" style="1"/>
    <col min="2" max="2" width="35.28515625" style="1" customWidth="1"/>
    <col min="3" max="16384" width="8.85546875" style="1"/>
  </cols>
  <sheetData>
    <row r="1" spans="1:8" x14ac:dyDescent="0.2">
      <c r="A1" s="1" t="s">
        <v>175</v>
      </c>
    </row>
    <row r="3" spans="1:8" ht="13.5" thickBot="1" x14ac:dyDescent="0.25"/>
    <row r="4" spans="1:8" x14ac:dyDescent="0.2">
      <c r="A4" s="657" t="s">
        <v>3</v>
      </c>
      <c r="B4" s="659" t="s">
        <v>4</v>
      </c>
      <c r="C4" s="661" t="s">
        <v>5</v>
      </c>
      <c r="D4" s="659" t="s">
        <v>0</v>
      </c>
      <c r="E4" s="663" t="s">
        <v>6</v>
      </c>
      <c r="F4" s="653" t="s">
        <v>7</v>
      </c>
      <c r="G4" s="653" t="s">
        <v>8</v>
      </c>
      <c r="H4" s="655" t="s">
        <v>9</v>
      </c>
    </row>
    <row r="5" spans="1:8" ht="13.5" thickBot="1" x14ac:dyDescent="0.25">
      <c r="A5" s="658"/>
      <c r="B5" s="660"/>
      <c r="C5" s="662"/>
      <c r="D5" s="660"/>
      <c r="E5" s="664"/>
      <c r="F5" s="654"/>
      <c r="G5" s="654"/>
      <c r="H5" s="656"/>
    </row>
    <row r="6" spans="1:8" ht="17.25" customHeight="1" x14ac:dyDescent="0.2">
      <c r="A6" s="2">
        <v>1</v>
      </c>
      <c r="B6" s="68" t="s">
        <v>10</v>
      </c>
      <c r="C6" s="69"/>
      <c r="D6" s="69"/>
      <c r="E6" s="70"/>
      <c r="F6" s="71"/>
      <c r="G6" s="72"/>
      <c r="H6" s="73"/>
    </row>
    <row r="7" spans="1:8" s="602" customFormat="1" ht="17.25" customHeight="1" x14ac:dyDescent="0.2">
      <c r="A7" s="595"/>
      <c r="B7" s="596" t="s">
        <v>11</v>
      </c>
      <c r="C7" s="597" t="s">
        <v>12</v>
      </c>
      <c r="D7" s="597">
        <v>1.5</v>
      </c>
      <c r="E7" s="598">
        <v>5.79</v>
      </c>
      <c r="F7" s="599"/>
      <c r="G7" s="600"/>
      <c r="H7" s="601">
        <f>ROUND(SUM(D7*E7),2)</f>
        <v>8.69</v>
      </c>
    </row>
    <row r="8" spans="1:8" ht="17.25" customHeight="1" thickBot="1" x14ac:dyDescent="0.25">
      <c r="A8" s="5"/>
      <c r="B8" s="96" t="s">
        <v>13</v>
      </c>
      <c r="C8" s="148"/>
      <c r="D8" s="149"/>
      <c r="E8" s="150"/>
      <c r="F8" s="151"/>
      <c r="G8" s="85"/>
      <c r="H8" s="152">
        <f>SUM(H7:H7)</f>
        <v>8.69</v>
      </c>
    </row>
    <row r="9" spans="1:8" ht="17.25" customHeight="1" x14ac:dyDescent="0.2">
      <c r="A9" s="6">
        <v>2</v>
      </c>
      <c r="B9" s="68" t="s">
        <v>7</v>
      </c>
      <c r="C9" s="154"/>
      <c r="D9" s="154"/>
      <c r="E9" s="87"/>
      <c r="F9" s="453"/>
      <c r="G9" s="212"/>
      <c r="H9" s="73"/>
    </row>
    <row r="10" spans="1:8" s="56" customFormat="1" ht="25.5" customHeight="1" x14ac:dyDescent="0.2">
      <c r="A10" s="34"/>
      <c r="B10" s="454" t="s">
        <v>29</v>
      </c>
      <c r="C10" s="90" t="s">
        <v>14</v>
      </c>
      <c r="D10" s="422">
        <v>1</v>
      </c>
      <c r="E10" s="92"/>
      <c r="F10" s="419">
        <v>5.0999999999999996</v>
      </c>
      <c r="G10" s="92"/>
      <c r="H10" s="387">
        <f>F10*D10</f>
        <v>5.0999999999999996</v>
      </c>
    </row>
    <row r="11" spans="1:8" ht="17.25" customHeight="1" thickBot="1" x14ac:dyDescent="0.25">
      <c r="A11" s="7"/>
      <c r="B11" s="96" t="s">
        <v>15</v>
      </c>
      <c r="C11" s="97"/>
      <c r="D11" s="97"/>
      <c r="E11" s="455"/>
      <c r="F11" s="456"/>
      <c r="G11" s="99"/>
      <c r="H11" s="152">
        <f>SUM(H10:H10)</f>
        <v>5.0999999999999996</v>
      </c>
    </row>
    <row r="12" spans="1:8" ht="17.25" customHeight="1" x14ac:dyDescent="0.2">
      <c r="A12" s="2">
        <v>3</v>
      </c>
      <c r="B12" s="168" t="s">
        <v>16</v>
      </c>
      <c r="C12" s="122"/>
      <c r="D12" s="169"/>
      <c r="E12" s="170"/>
      <c r="F12" s="171"/>
      <c r="G12" s="107"/>
      <c r="H12" s="172"/>
    </row>
    <row r="13" spans="1:8" ht="17.25" customHeight="1" x14ac:dyDescent="0.2">
      <c r="A13" s="8"/>
      <c r="B13" s="109" t="s">
        <v>17</v>
      </c>
      <c r="C13" s="110" t="s">
        <v>2</v>
      </c>
      <c r="D13" s="111">
        <v>48</v>
      </c>
      <c r="E13" s="105"/>
      <c r="F13" s="78"/>
      <c r="G13" s="112">
        <f>km!C15</f>
        <v>0.32</v>
      </c>
      <c r="H13" s="113">
        <f>ROUND(SUM(D13*G13),2)</f>
        <v>15.36</v>
      </c>
    </row>
    <row r="14" spans="1:8" ht="17.25" customHeight="1" thickBot="1" x14ac:dyDescent="0.25">
      <c r="A14" s="7"/>
      <c r="B14" s="96" t="s">
        <v>18</v>
      </c>
      <c r="C14" s="114"/>
      <c r="D14" s="115"/>
      <c r="E14" s="116"/>
      <c r="F14" s="117"/>
      <c r="G14" s="118"/>
      <c r="H14" s="119">
        <f>SUM(H13:H13)</f>
        <v>15.36</v>
      </c>
    </row>
    <row r="15" spans="1:8" ht="17.25" customHeight="1" x14ac:dyDescent="0.2">
      <c r="A15" s="9"/>
      <c r="B15" s="120" t="s">
        <v>166</v>
      </c>
      <c r="C15" s="121"/>
      <c r="D15" s="122"/>
      <c r="E15" s="75"/>
      <c r="F15" s="123"/>
      <c r="G15" s="124"/>
      <c r="H15" s="125">
        <f>H8+H11+H14</f>
        <v>29.15</v>
      </c>
    </row>
    <row r="16" spans="1:8" ht="17.25" customHeight="1" x14ac:dyDescent="0.2">
      <c r="A16" s="10"/>
      <c r="B16" s="126" t="s">
        <v>19</v>
      </c>
      <c r="C16" s="109"/>
      <c r="D16" s="127"/>
      <c r="E16" s="75"/>
      <c r="F16" s="128">
        <v>0.03</v>
      </c>
      <c r="G16" s="123"/>
      <c r="H16" s="129">
        <f>ROUND(H11*F16,2)</f>
        <v>0.15</v>
      </c>
    </row>
    <row r="17" spans="1:8" ht="17.25" customHeight="1" x14ac:dyDescent="0.2">
      <c r="A17" s="10"/>
      <c r="B17" s="126" t="s">
        <v>20</v>
      </c>
      <c r="C17" s="109"/>
      <c r="D17" s="127"/>
      <c r="E17" s="128">
        <v>0.03</v>
      </c>
      <c r="F17" s="123"/>
      <c r="G17" s="130"/>
      <c r="H17" s="129">
        <f>ROUND(H$8*E17,2)</f>
        <v>0.26</v>
      </c>
    </row>
    <row r="18" spans="1:8" ht="17.25" customHeight="1" x14ac:dyDescent="0.2">
      <c r="A18" s="10"/>
      <c r="B18" s="126" t="s">
        <v>21</v>
      </c>
      <c r="C18" s="109"/>
      <c r="D18" s="127"/>
      <c r="E18" s="131">
        <v>0.17</v>
      </c>
      <c r="F18" s="123"/>
      <c r="G18" s="123"/>
      <c r="H18" s="129">
        <f>ROUND(H$8*E18,2)</f>
        <v>1.48</v>
      </c>
    </row>
    <row r="19" spans="1:8" ht="17.25" customHeight="1" x14ac:dyDescent="0.25">
      <c r="A19" s="10"/>
      <c r="B19" s="132" t="s">
        <v>165</v>
      </c>
      <c r="C19" s="109"/>
      <c r="D19" s="133"/>
      <c r="E19" s="110"/>
      <c r="F19" s="134"/>
      <c r="G19" s="134"/>
      <c r="H19" s="135">
        <f>ROUND((H8+H18)*1.77%,2)</f>
        <v>0.18</v>
      </c>
    </row>
    <row r="20" spans="1:8" ht="17.25" customHeight="1" x14ac:dyDescent="0.25">
      <c r="A20" s="10"/>
      <c r="B20" s="136" t="s">
        <v>22</v>
      </c>
      <c r="C20" s="109"/>
      <c r="D20" s="133"/>
      <c r="E20" s="137">
        <v>0.4</v>
      </c>
      <c r="F20" s="134"/>
      <c r="G20" s="134"/>
      <c r="H20" s="129">
        <f>ROUND(H$8*E20,2)</f>
        <v>3.48</v>
      </c>
    </row>
    <row r="21" spans="1:8" ht="27.75" thickBot="1" x14ac:dyDescent="0.25">
      <c r="A21" s="27"/>
      <c r="B21" s="138" t="s">
        <v>42</v>
      </c>
      <c r="C21" s="139" t="s">
        <v>172</v>
      </c>
      <c r="D21" s="140">
        <v>1</v>
      </c>
      <c r="E21" s="141"/>
      <c r="F21" s="142"/>
      <c r="G21" s="143">
        <v>10.11</v>
      </c>
      <c r="H21" s="144">
        <f>G21*D21</f>
        <v>10.11</v>
      </c>
    </row>
    <row r="22" spans="1:8" ht="17.25" customHeight="1" x14ac:dyDescent="0.2">
      <c r="A22" s="11"/>
      <c r="B22" s="145" t="s">
        <v>23</v>
      </c>
      <c r="C22" s="146"/>
      <c r="D22" s="122"/>
      <c r="E22" s="69"/>
      <c r="F22" s="147"/>
      <c r="G22" s="147"/>
      <c r="H22" s="125">
        <f>SUM(H15:H21)</f>
        <v>44.809999999999995</v>
      </c>
    </row>
    <row r="24" spans="1:8" x14ac:dyDescent="0.2">
      <c r="D24" s="1" t="s">
        <v>164</v>
      </c>
    </row>
  </sheetData>
  <mergeCells count="8">
    <mergeCell ref="G4:G5"/>
    <mergeCell ref="H4:H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73</vt:i4>
      </vt:variant>
    </vt:vector>
  </HeadingPairs>
  <TitlesOfParts>
    <vt:vector size="73" baseType="lpstr">
      <vt:lpstr>SĄRAŠAS</vt:lpstr>
      <vt:lpstr>Keltuvas</vt:lpstr>
      <vt:lpstr>km</vt:lpstr>
      <vt:lpstr>1.1.</vt:lpstr>
      <vt:lpstr>1.2.</vt:lpstr>
      <vt:lpstr>1.3.</vt:lpstr>
      <vt:lpstr>1.4.</vt:lpstr>
      <vt:lpstr>1.5.</vt:lpstr>
      <vt:lpstr>1.6.</vt:lpstr>
      <vt:lpstr>1.7.</vt:lpstr>
      <vt:lpstr>1.8.</vt:lpstr>
      <vt:lpstr>2.1.</vt:lpstr>
      <vt:lpstr>2.2.</vt:lpstr>
      <vt:lpstr>2.3.</vt:lpstr>
      <vt:lpstr>2.4.</vt:lpstr>
      <vt:lpstr>2.5.</vt:lpstr>
      <vt:lpstr>2.6.</vt:lpstr>
      <vt:lpstr>2.7.</vt:lpstr>
      <vt:lpstr>2.8.</vt:lpstr>
      <vt:lpstr>2.9.</vt:lpstr>
      <vt:lpstr>2.10.</vt:lpstr>
      <vt:lpstr>2.11.</vt:lpstr>
      <vt:lpstr>2.12.</vt:lpstr>
      <vt:lpstr>2.13.</vt:lpstr>
      <vt:lpstr>2.14.</vt:lpstr>
      <vt:lpstr>2.15.</vt:lpstr>
      <vt:lpstr>2.16.</vt:lpstr>
      <vt:lpstr>2.17.</vt:lpstr>
      <vt:lpstr>2.18.</vt:lpstr>
      <vt:lpstr>2.19.</vt:lpstr>
      <vt:lpstr>2.20.</vt:lpstr>
      <vt:lpstr>2.21.</vt:lpstr>
      <vt:lpstr>2.22.</vt:lpstr>
      <vt:lpstr>3.1.</vt:lpstr>
      <vt:lpstr>3.2.</vt:lpstr>
      <vt:lpstr>3.3.</vt:lpstr>
      <vt:lpstr>3.4.</vt:lpstr>
      <vt:lpstr>3.5.</vt:lpstr>
      <vt:lpstr>3.6.</vt:lpstr>
      <vt:lpstr>3.7.</vt:lpstr>
      <vt:lpstr>3.8.</vt:lpstr>
      <vt:lpstr>3.9.</vt:lpstr>
      <vt:lpstr>3.10.</vt:lpstr>
      <vt:lpstr>3.11.</vt:lpstr>
      <vt:lpstr>3.12.</vt:lpstr>
      <vt:lpstr>3.13.</vt:lpstr>
      <vt:lpstr>3.14.</vt:lpstr>
      <vt:lpstr>3.15.</vt:lpstr>
      <vt:lpstr>3.16.</vt:lpstr>
      <vt:lpstr>3.17.</vt:lpstr>
      <vt:lpstr>3.18.</vt:lpstr>
      <vt:lpstr>3.19.</vt:lpstr>
      <vt:lpstr>4.1.</vt:lpstr>
      <vt:lpstr>4.2.</vt:lpstr>
      <vt:lpstr>4.3.</vt:lpstr>
      <vt:lpstr>4.4.</vt:lpstr>
      <vt:lpstr>4.5.</vt:lpstr>
      <vt:lpstr>4.6.</vt:lpstr>
      <vt:lpstr>4.7.</vt:lpstr>
      <vt:lpstr>4.8.</vt:lpstr>
      <vt:lpstr>4.9.</vt:lpstr>
      <vt:lpstr>4.10.</vt:lpstr>
      <vt:lpstr>4.11.</vt:lpstr>
      <vt:lpstr>4.12.</vt:lpstr>
      <vt:lpstr>4.13.</vt:lpstr>
      <vt:lpstr>4.14.</vt:lpstr>
      <vt:lpstr>4.15.</vt:lpstr>
      <vt:lpstr>4.16.</vt:lpstr>
      <vt:lpstr>4.17.</vt:lpstr>
      <vt:lpstr>4.18.</vt:lpstr>
      <vt:lpstr>4.19.</vt:lpstr>
      <vt:lpstr>4.20.</vt:lpstr>
      <vt:lpstr>4.21.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Jadvyga Balciene</cp:lastModifiedBy>
  <cp:lastPrinted>2019-07-31T09:59:01Z</cp:lastPrinted>
  <dcterms:created xsi:type="dcterms:W3CDTF">2006-02-03T06:11:51Z</dcterms:created>
  <dcterms:modified xsi:type="dcterms:W3CDTF">2020-05-22T06:55:32Z</dcterms:modified>
</cp:coreProperties>
</file>