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01"/>
  <workbookPr/>
  <mc:AlternateContent xmlns:mc="http://schemas.openxmlformats.org/markup-compatibility/2006">
    <mc:Choice Requires="x15">
      <x15ac:absPath xmlns:x15ac="http://schemas.microsoft.com/office/spreadsheetml/2010/11/ac" url="C:\Users\user\Desktop\2018-11-29\"/>
    </mc:Choice>
  </mc:AlternateContent>
  <xr:revisionPtr revIDLastSave="0" documentId="8_{D376DF6F-D4E1-4914-AB67-D0824B56645F}" xr6:coauthVersionLast="38" xr6:coauthVersionMax="38" xr10:uidLastSave="{00000000-0000-0000-0000-000000000000}"/>
  <bookViews>
    <workbookView xWindow="0" yWindow="0" windowWidth="28800" windowHeight="12225" xr2:uid="{00000000-000D-0000-FFFF-FFFF00000000}"/>
  </bookViews>
  <sheets>
    <sheet name="Lapas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87" i="1" l="1"/>
  <c r="E427" i="1"/>
  <c r="D427" i="1" s="1"/>
  <c r="E391" i="1"/>
  <c r="F391" i="1"/>
  <c r="D289" i="1"/>
  <c r="D391" i="1" s="1"/>
  <c r="D290" i="1"/>
  <c r="D54" i="1"/>
  <c r="E418" i="1" l="1"/>
  <c r="F418" i="1"/>
  <c r="E419" i="1"/>
  <c r="G419" i="1"/>
  <c r="G418" i="1"/>
  <c r="E369" i="1"/>
  <c r="F369" i="1"/>
  <c r="D370" i="1"/>
  <c r="D371" i="1"/>
  <c r="G387" i="1" l="1"/>
  <c r="E386" i="1"/>
  <c r="F386" i="1"/>
  <c r="E388" i="1"/>
  <c r="F388" i="1"/>
  <c r="G388" i="1"/>
  <c r="G386" i="1"/>
  <c r="E382" i="1"/>
  <c r="E260" i="1"/>
  <c r="F260" i="1"/>
  <c r="D261" i="1"/>
  <c r="G88" i="1" l="1"/>
  <c r="E380" i="1" l="1"/>
  <c r="G15" i="1"/>
  <c r="E15" i="1"/>
  <c r="F15" i="1"/>
  <c r="D18" i="1"/>
  <c r="D380" i="1" s="1"/>
  <c r="D19" i="1"/>
  <c r="G128" i="1" l="1"/>
  <c r="G433" i="1"/>
  <c r="D433" i="1" s="1"/>
  <c r="D418" i="1"/>
  <c r="D419" i="1"/>
  <c r="E398" i="1"/>
  <c r="F398" i="1"/>
  <c r="G398" i="1"/>
  <c r="E396" i="1"/>
  <c r="F396" i="1"/>
  <c r="G396" i="1"/>
  <c r="E395" i="1"/>
  <c r="F395" i="1"/>
  <c r="G395" i="1"/>
  <c r="E394" i="1"/>
  <c r="F394" i="1"/>
  <c r="G394" i="1"/>
  <c r="E390" i="1"/>
  <c r="G390" i="1"/>
  <c r="G312" i="1"/>
  <c r="D315" i="1"/>
  <c r="D396" i="1" l="1"/>
  <c r="D277" i="1"/>
  <c r="D278" i="1"/>
  <c r="D58" i="1"/>
  <c r="D47" i="1"/>
  <c r="D46" i="1"/>
  <c r="D27" i="1" l="1"/>
  <c r="G379" i="1" l="1"/>
  <c r="E404" i="1"/>
  <c r="G404" i="1"/>
  <c r="D86" i="1"/>
  <c r="E428" i="1" l="1"/>
  <c r="E387" i="1"/>
  <c r="D222" i="1"/>
  <c r="D164" i="1"/>
  <c r="D157" i="1"/>
  <c r="D150" i="1"/>
  <c r="D136" i="1"/>
  <c r="D428" i="1" l="1"/>
  <c r="D279" i="1" l="1"/>
  <c r="D327" i="1" l="1"/>
  <c r="D326" i="1"/>
  <c r="G430" i="1" l="1"/>
  <c r="G402" i="1"/>
  <c r="D402" i="1" s="1"/>
  <c r="E392" i="1"/>
  <c r="D38" i="1"/>
  <c r="D238" i="1" l="1"/>
  <c r="D239" i="1"/>
  <c r="E432" i="1" l="1"/>
  <c r="F432" i="1"/>
  <c r="F429" i="1" s="1"/>
  <c r="G432" i="1"/>
  <c r="G429" i="1" s="1"/>
  <c r="D426" i="1"/>
  <c r="G426" i="1"/>
  <c r="E425" i="1"/>
  <c r="F425" i="1"/>
  <c r="F422" i="1" s="1"/>
  <c r="E406" i="1"/>
  <c r="G406" i="1"/>
  <c r="D406" i="1" s="1"/>
  <c r="G401" i="1"/>
  <c r="D401" i="1" s="1"/>
  <c r="D387" i="1"/>
  <c r="G384" i="1"/>
  <c r="E378" i="1"/>
  <c r="D378" i="1" s="1"/>
  <c r="F378" i="1"/>
  <c r="E377" i="1"/>
  <c r="D377" i="1" s="1"/>
  <c r="F377" i="1"/>
  <c r="D57" i="1"/>
  <c r="D53" i="1"/>
  <c r="D37" i="1"/>
  <c r="D36" i="1"/>
  <c r="D33" i="1"/>
  <c r="D32" i="1"/>
  <c r="D26" i="1"/>
  <c r="D21" i="1"/>
  <c r="D22" i="1"/>
  <c r="D432" i="1" l="1"/>
  <c r="F319" i="1"/>
  <c r="E284" i="1" l="1"/>
  <c r="F284" i="1"/>
  <c r="G284" i="1"/>
  <c r="D285" i="1"/>
  <c r="D293" i="1"/>
  <c r="E138" i="1" l="1"/>
  <c r="F138" i="1"/>
  <c r="G425" i="1" l="1"/>
  <c r="G423" i="1"/>
  <c r="G416" i="1"/>
  <c r="E417" i="1"/>
  <c r="D417" i="1" s="1"/>
  <c r="D373" i="1"/>
  <c r="E412" i="1"/>
  <c r="G412" i="1"/>
  <c r="E411" i="1"/>
  <c r="F411" i="1"/>
  <c r="G411" i="1"/>
  <c r="D364" i="1"/>
  <c r="D362" i="1"/>
  <c r="D110" i="1"/>
  <c r="G405" i="1"/>
  <c r="D126" i="1"/>
  <c r="D104" i="1"/>
  <c r="D98" i="1"/>
  <c r="D92" i="1"/>
  <c r="D80" i="1"/>
  <c r="D74" i="1"/>
  <c r="D394" i="1"/>
  <c r="E397" i="1"/>
  <c r="E355" i="1"/>
  <c r="F355" i="1"/>
  <c r="G355" i="1"/>
  <c r="E350" i="1"/>
  <c r="F350" i="1"/>
  <c r="G350" i="1"/>
  <c r="D412" i="1" l="1"/>
  <c r="F393" i="1"/>
  <c r="D395" i="1"/>
  <c r="E345" i="1"/>
  <c r="F345" i="1"/>
  <c r="G345" i="1"/>
  <c r="E335" i="1"/>
  <c r="F335" i="1"/>
  <c r="G335" i="1"/>
  <c r="E324" i="1"/>
  <c r="F324" i="1"/>
  <c r="G324" i="1"/>
  <c r="E319" i="1"/>
  <c r="G319" i="1"/>
  <c r="E297" i="1"/>
  <c r="F297" i="1"/>
  <c r="G297" i="1"/>
  <c r="E384" i="1" l="1"/>
  <c r="F384" i="1"/>
  <c r="F392" i="1"/>
  <c r="G392" i="1"/>
  <c r="E385" i="1"/>
  <c r="D390" i="1" l="1"/>
  <c r="G389" i="1"/>
  <c r="D143" i="1"/>
  <c r="D133" i="1"/>
  <c r="F382" i="1" l="1"/>
  <c r="D45" i="1" l="1"/>
  <c r="D24" i="1" l="1"/>
  <c r="E431" i="1" l="1"/>
  <c r="D431" i="1" s="1"/>
  <c r="E430" i="1"/>
  <c r="E429" i="1" s="1"/>
  <c r="D425" i="1"/>
  <c r="G424" i="1"/>
  <c r="G422" i="1" s="1"/>
  <c r="E424" i="1"/>
  <c r="E423" i="1"/>
  <c r="E421" i="1"/>
  <c r="D421" i="1" s="1"/>
  <c r="F420" i="1"/>
  <c r="E420" i="1"/>
  <c r="F416" i="1"/>
  <c r="E416" i="1"/>
  <c r="D416" i="1" s="1"/>
  <c r="F414" i="1"/>
  <c r="E414" i="1"/>
  <c r="D414" i="1" s="1"/>
  <c r="E413" i="1"/>
  <c r="D413" i="1" s="1"/>
  <c r="G410" i="1"/>
  <c r="F410" i="1"/>
  <c r="E410" i="1"/>
  <c r="E409" i="1"/>
  <c r="D409" i="1" s="1"/>
  <c r="E407" i="1"/>
  <c r="D407" i="1" s="1"/>
  <c r="D405" i="1"/>
  <c r="D404" i="1"/>
  <c r="G403" i="1"/>
  <c r="G400" i="1" s="1"/>
  <c r="F403" i="1"/>
  <c r="F400" i="1" s="1"/>
  <c r="E403" i="1"/>
  <c r="G399" i="1"/>
  <c r="E399" i="1"/>
  <c r="E393" i="1" s="1"/>
  <c r="D397" i="1"/>
  <c r="D389" i="1"/>
  <c r="D388" i="1"/>
  <c r="D386" i="1"/>
  <c r="D385" i="1"/>
  <c r="D382" i="1"/>
  <c r="E381" i="1"/>
  <c r="G376" i="1"/>
  <c r="F379" i="1"/>
  <c r="F376" i="1" s="1"/>
  <c r="E379" i="1"/>
  <c r="E376" i="1" s="1"/>
  <c r="D374" i="1"/>
  <c r="D372" i="1"/>
  <c r="G369" i="1"/>
  <c r="D368" i="1"/>
  <c r="D367" i="1"/>
  <c r="G366" i="1"/>
  <c r="F366" i="1"/>
  <c r="E366" i="1"/>
  <c r="D365" i="1"/>
  <c r="D363" i="1"/>
  <c r="D361" i="1"/>
  <c r="G360" i="1"/>
  <c r="F360" i="1"/>
  <c r="E360" i="1"/>
  <c r="D359" i="1"/>
  <c r="D358" i="1"/>
  <c r="D357" i="1"/>
  <c r="D356" i="1"/>
  <c r="D354" i="1"/>
  <c r="D353" i="1"/>
  <c r="D352" i="1"/>
  <c r="D351" i="1"/>
  <c r="D349" i="1"/>
  <c r="D348" i="1"/>
  <c r="D347" i="1"/>
  <c r="D346" i="1"/>
  <c r="D344" i="1"/>
  <c r="D343" i="1"/>
  <c r="D342" i="1"/>
  <c r="D341" i="1"/>
  <c r="G340" i="1"/>
  <c r="F340" i="1"/>
  <c r="E340" i="1"/>
  <c r="D339" i="1"/>
  <c r="D338" i="1"/>
  <c r="D337" i="1"/>
  <c r="D336" i="1"/>
  <c r="D334" i="1"/>
  <c r="D333" i="1"/>
  <c r="D332" i="1"/>
  <c r="G331" i="1"/>
  <c r="F331" i="1"/>
  <c r="E331" i="1"/>
  <c r="D330" i="1"/>
  <c r="D329" i="1"/>
  <c r="D328" i="1"/>
  <c r="D325" i="1"/>
  <c r="D323" i="1"/>
  <c r="D322" i="1"/>
  <c r="D321" i="1"/>
  <c r="D320" i="1"/>
  <c r="D318" i="1"/>
  <c r="D317" i="1"/>
  <c r="D316" i="1"/>
  <c r="D314" i="1"/>
  <c r="D313" i="1"/>
  <c r="F312" i="1"/>
  <c r="E312" i="1"/>
  <c r="D311" i="1"/>
  <c r="D310" i="1"/>
  <c r="D309" i="1"/>
  <c r="D308" i="1"/>
  <c r="G307" i="1"/>
  <c r="F307" i="1"/>
  <c r="E307" i="1"/>
  <c r="D306" i="1"/>
  <c r="D305" i="1"/>
  <c r="D304" i="1"/>
  <c r="D303" i="1"/>
  <c r="G302" i="1"/>
  <c r="F302" i="1"/>
  <c r="E302" i="1"/>
  <c r="D301" i="1"/>
  <c r="D300" i="1"/>
  <c r="D299" i="1"/>
  <c r="D298" i="1"/>
  <c r="D296" i="1"/>
  <c r="D295" i="1"/>
  <c r="D294" i="1"/>
  <c r="D292" i="1"/>
  <c r="G291" i="1"/>
  <c r="F291" i="1"/>
  <c r="E291" i="1"/>
  <c r="D288" i="1"/>
  <c r="D287" i="1"/>
  <c r="D286" i="1"/>
  <c r="D283" i="1"/>
  <c r="D282" i="1"/>
  <c r="G281" i="1"/>
  <c r="F281" i="1"/>
  <c r="E281" i="1"/>
  <c r="D280" i="1"/>
  <c r="D276" i="1"/>
  <c r="G275" i="1"/>
  <c r="F275" i="1"/>
  <c r="E275" i="1"/>
  <c r="D274" i="1"/>
  <c r="D273" i="1"/>
  <c r="D272" i="1"/>
  <c r="D271" i="1"/>
  <c r="G270" i="1"/>
  <c r="F270" i="1"/>
  <c r="E270" i="1"/>
  <c r="D269" i="1"/>
  <c r="D268" i="1"/>
  <c r="D267" i="1"/>
  <c r="D266" i="1"/>
  <c r="G265" i="1"/>
  <c r="F265" i="1"/>
  <c r="E265" i="1"/>
  <c r="D264" i="1"/>
  <c r="D263" i="1"/>
  <c r="D262" i="1"/>
  <c r="G260" i="1"/>
  <c r="D259" i="1"/>
  <c r="D258" i="1"/>
  <c r="D257" i="1"/>
  <c r="D256" i="1"/>
  <c r="G255" i="1"/>
  <c r="F255" i="1"/>
  <c r="E255" i="1"/>
  <c r="D254" i="1"/>
  <c r="D253" i="1"/>
  <c r="D252" i="1"/>
  <c r="D251" i="1"/>
  <c r="G250" i="1"/>
  <c r="F250" i="1"/>
  <c r="E250" i="1"/>
  <c r="D249" i="1"/>
  <c r="D248" i="1"/>
  <c r="D247" i="1"/>
  <c r="G246" i="1"/>
  <c r="F246" i="1"/>
  <c r="E246" i="1"/>
  <c r="D245" i="1"/>
  <c r="D244" i="1"/>
  <c r="D243" i="1"/>
  <c r="D242" i="1"/>
  <c r="G241" i="1"/>
  <c r="F241" i="1"/>
  <c r="E241" i="1"/>
  <c r="D240" i="1"/>
  <c r="D237" i="1"/>
  <c r="D236" i="1"/>
  <c r="D235" i="1"/>
  <c r="G234" i="1"/>
  <c r="F234" i="1"/>
  <c r="E234" i="1"/>
  <c r="D233" i="1"/>
  <c r="D232" i="1"/>
  <c r="D231" i="1"/>
  <c r="D230" i="1"/>
  <c r="G229" i="1"/>
  <c r="F229" i="1"/>
  <c r="E229" i="1"/>
  <c r="D228" i="1"/>
  <c r="D227" i="1"/>
  <c r="D226" i="1"/>
  <c r="D225" i="1"/>
  <c r="G224" i="1"/>
  <c r="F224" i="1"/>
  <c r="E224" i="1"/>
  <c r="D223" i="1"/>
  <c r="D221" i="1"/>
  <c r="D220" i="1"/>
  <c r="D219" i="1"/>
  <c r="D218" i="1"/>
  <c r="G217" i="1"/>
  <c r="F217" i="1"/>
  <c r="E217" i="1"/>
  <c r="D216" i="1"/>
  <c r="D215" i="1"/>
  <c r="D214" i="1"/>
  <c r="D213" i="1"/>
  <c r="G212" i="1"/>
  <c r="F212" i="1"/>
  <c r="E212" i="1"/>
  <c r="D211" i="1"/>
  <c r="D210" i="1"/>
  <c r="D209" i="1"/>
  <c r="D208" i="1"/>
  <c r="G207" i="1"/>
  <c r="F207" i="1"/>
  <c r="E207" i="1"/>
  <c r="D206" i="1"/>
  <c r="D205" i="1"/>
  <c r="D204" i="1"/>
  <c r="D203" i="1"/>
  <c r="D202" i="1"/>
  <c r="G201" i="1"/>
  <c r="F201" i="1"/>
  <c r="E201" i="1"/>
  <c r="D200" i="1"/>
  <c r="D199" i="1"/>
  <c r="D198" i="1"/>
  <c r="D197" i="1"/>
  <c r="D196" i="1"/>
  <c r="G195" i="1"/>
  <c r="F195" i="1"/>
  <c r="E195" i="1"/>
  <c r="D194" i="1"/>
  <c r="D193" i="1"/>
  <c r="D192" i="1"/>
  <c r="D191" i="1"/>
  <c r="D190" i="1"/>
  <c r="G189" i="1"/>
  <c r="F189" i="1"/>
  <c r="E189" i="1"/>
  <c r="D188" i="1"/>
  <c r="D187" i="1"/>
  <c r="D186" i="1"/>
  <c r="D185" i="1"/>
  <c r="D184" i="1"/>
  <c r="G183" i="1"/>
  <c r="F183" i="1"/>
  <c r="E183" i="1"/>
  <c r="D182" i="1"/>
  <c r="D181" i="1"/>
  <c r="D180" i="1"/>
  <c r="D179" i="1"/>
  <c r="G178" i="1"/>
  <c r="F178" i="1"/>
  <c r="E178" i="1"/>
  <c r="D177" i="1"/>
  <c r="D176" i="1"/>
  <c r="D175" i="1"/>
  <c r="D174" i="1"/>
  <c r="D173" i="1"/>
  <c r="G172" i="1"/>
  <c r="F172" i="1"/>
  <c r="E172" i="1"/>
  <c r="D171" i="1"/>
  <c r="D170" i="1"/>
  <c r="D169" i="1"/>
  <c r="D168" i="1"/>
  <c r="D167" i="1"/>
  <c r="G166" i="1"/>
  <c r="F166" i="1"/>
  <c r="E166" i="1"/>
  <c r="D165" i="1"/>
  <c r="D163" i="1"/>
  <c r="D162" i="1"/>
  <c r="D161" i="1"/>
  <c r="D160" i="1"/>
  <c r="G159" i="1"/>
  <c r="F159" i="1"/>
  <c r="E159" i="1"/>
  <c r="D144" i="1"/>
  <c r="D158" i="1"/>
  <c r="D156" i="1"/>
  <c r="D155" i="1"/>
  <c r="D154" i="1"/>
  <c r="D153" i="1"/>
  <c r="G152" i="1"/>
  <c r="F152" i="1"/>
  <c r="E152" i="1"/>
  <c r="D151" i="1"/>
  <c r="D149" i="1"/>
  <c r="D148" i="1"/>
  <c r="D147" i="1"/>
  <c r="D146" i="1"/>
  <c r="G145" i="1"/>
  <c r="F145" i="1"/>
  <c r="E145" i="1"/>
  <c r="D142" i="1"/>
  <c r="D141" i="1"/>
  <c r="D140" i="1"/>
  <c r="D139" i="1"/>
  <c r="G138" i="1"/>
  <c r="D137" i="1"/>
  <c r="D135" i="1"/>
  <c r="D134" i="1"/>
  <c r="D132" i="1"/>
  <c r="G131" i="1"/>
  <c r="F131" i="1"/>
  <c r="E131" i="1"/>
  <c r="D130" i="1"/>
  <c r="D129" i="1"/>
  <c r="F128" i="1"/>
  <c r="E128" i="1"/>
  <c r="D127" i="1"/>
  <c r="D125" i="1"/>
  <c r="D124" i="1"/>
  <c r="D123" i="1"/>
  <c r="G122" i="1"/>
  <c r="F122" i="1"/>
  <c r="E122" i="1"/>
  <c r="D121" i="1"/>
  <c r="D120" i="1"/>
  <c r="D119" i="1"/>
  <c r="D118" i="1"/>
  <c r="G117" i="1"/>
  <c r="F117" i="1"/>
  <c r="E117" i="1"/>
  <c r="D116" i="1"/>
  <c r="D115" i="1"/>
  <c r="D114" i="1"/>
  <c r="D113" i="1"/>
  <c r="G112" i="1"/>
  <c r="F112" i="1"/>
  <c r="E112" i="1"/>
  <c r="D111" i="1"/>
  <c r="D109" i="1"/>
  <c r="D108" i="1"/>
  <c r="D107" i="1"/>
  <c r="G106" i="1"/>
  <c r="F106" i="1"/>
  <c r="E106" i="1"/>
  <c r="D105" i="1"/>
  <c r="D103" i="1"/>
  <c r="D102" i="1"/>
  <c r="D101" i="1"/>
  <c r="G100" i="1"/>
  <c r="F100" i="1"/>
  <c r="E100" i="1"/>
  <c r="D99" i="1"/>
  <c r="D97" i="1"/>
  <c r="D96" i="1"/>
  <c r="D95" i="1"/>
  <c r="G94" i="1"/>
  <c r="F94" i="1"/>
  <c r="E94" i="1"/>
  <c r="D93" i="1"/>
  <c r="D91" i="1"/>
  <c r="D90" i="1"/>
  <c r="D89" i="1"/>
  <c r="F88" i="1"/>
  <c r="E88" i="1"/>
  <c r="D87" i="1"/>
  <c r="D85" i="1"/>
  <c r="D84" i="1"/>
  <c r="D83" i="1"/>
  <c r="G82" i="1"/>
  <c r="F82" i="1"/>
  <c r="E82" i="1"/>
  <c r="D81" i="1"/>
  <c r="D79" i="1"/>
  <c r="D78" i="1"/>
  <c r="D77" i="1"/>
  <c r="G76" i="1"/>
  <c r="F76" i="1"/>
  <c r="E76" i="1"/>
  <c r="D75" i="1"/>
  <c r="D73" i="1"/>
  <c r="D72" i="1"/>
  <c r="D71" i="1"/>
  <c r="G70" i="1"/>
  <c r="F70" i="1"/>
  <c r="E70" i="1"/>
  <c r="D69" i="1"/>
  <c r="D68" i="1"/>
  <c r="D67" i="1"/>
  <c r="D66" i="1"/>
  <c r="G65" i="1"/>
  <c r="F65" i="1"/>
  <c r="E65" i="1"/>
  <c r="D64" i="1"/>
  <c r="D63" i="1"/>
  <c r="D62" i="1"/>
  <c r="D61" i="1"/>
  <c r="G60" i="1"/>
  <c r="F60" i="1"/>
  <c r="E60" i="1"/>
  <c r="D59" i="1"/>
  <c r="D56" i="1"/>
  <c r="D52" i="1"/>
  <c r="D51" i="1"/>
  <c r="D50" i="1"/>
  <c r="D49" i="1"/>
  <c r="D48" i="1"/>
  <c r="D44" i="1"/>
  <c r="D41" i="1"/>
  <c r="D43" i="1"/>
  <c r="D42" i="1"/>
  <c r="D40" i="1"/>
  <c r="D39" i="1"/>
  <c r="D35" i="1"/>
  <c r="D34" i="1"/>
  <c r="D30" i="1"/>
  <c r="D29" i="1"/>
  <c r="D28" i="1"/>
  <c r="D25" i="1"/>
  <c r="D23" i="1"/>
  <c r="D20" i="1"/>
  <c r="D17" i="1"/>
  <c r="D16" i="1"/>
  <c r="D14" i="1"/>
  <c r="G13" i="1"/>
  <c r="F13" i="1"/>
  <c r="E13" i="1"/>
  <c r="E400" i="1" l="1"/>
  <c r="D423" i="1"/>
  <c r="E422" i="1"/>
  <c r="D15" i="1"/>
  <c r="G393" i="1"/>
  <c r="D270" i="1"/>
  <c r="D355" i="1"/>
  <c r="D145" i="1"/>
  <c r="D166" i="1"/>
  <c r="D369" i="1"/>
  <c r="D275" i="1"/>
  <c r="D360" i="1"/>
  <c r="D366" i="1"/>
  <c r="D207" i="1"/>
  <c r="D229" i="1"/>
  <c r="D250" i="1"/>
  <c r="D255" i="1"/>
  <c r="D335" i="1"/>
  <c r="D340" i="1"/>
  <c r="D379" i="1"/>
  <c r="D392" i="1"/>
  <c r="E415" i="1"/>
  <c r="D430" i="1"/>
  <c r="D384" i="1"/>
  <c r="D403" i="1"/>
  <c r="E408" i="1"/>
  <c r="F415" i="1"/>
  <c r="D178" i="1"/>
  <c r="D241" i="1"/>
  <c r="D281" i="1"/>
  <c r="D291" i="1"/>
  <c r="D183" i="1"/>
  <c r="D189" i="1"/>
  <c r="D284" i="1"/>
  <c r="D319" i="1"/>
  <c r="D411" i="1"/>
  <c r="D13" i="1"/>
  <c r="D60" i="1"/>
  <c r="D82" i="1"/>
  <c r="D106" i="1"/>
  <c r="D172" i="1"/>
  <c r="D217" i="1"/>
  <c r="D246" i="1"/>
  <c r="D307" i="1"/>
  <c r="D324" i="1"/>
  <c r="D331" i="1"/>
  <c r="D399" i="1"/>
  <c r="F408" i="1"/>
  <c r="D424" i="1"/>
  <c r="D76" i="1"/>
  <c r="D100" i="1"/>
  <c r="D122" i="1"/>
  <c r="D138" i="1"/>
  <c r="D159" i="1"/>
  <c r="D195" i="1"/>
  <c r="D201" i="1"/>
  <c r="D224" i="1"/>
  <c r="D297" i="1"/>
  <c r="D302" i="1"/>
  <c r="D345" i="1"/>
  <c r="D350" i="1"/>
  <c r="F383" i="1"/>
  <c r="D398" i="1"/>
  <c r="D410" i="1"/>
  <c r="G415" i="1"/>
  <c r="D420" i="1"/>
  <c r="D128" i="1"/>
  <c r="D131" i="1"/>
  <c r="D381" i="1"/>
  <c r="D376" i="1"/>
  <c r="D70" i="1"/>
  <c r="D94" i="1"/>
  <c r="D117" i="1"/>
  <c r="D265" i="1"/>
  <c r="D65" i="1"/>
  <c r="D88" i="1"/>
  <c r="D112" i="1"/>
  <c r="D152" i="1"/>
  <c r="D212" i="1"/>
  <c r="D234" i="1"/>
  <c r="D260" i="1"/>
  <c r="D312" i="1"/>
  <c r="E383" i="1"/>
  <c r="G408" i="1"/>
  <c r="G383" i="1"/>
  <c r="D400" i="1" l="1"/>
  <c r="D383" i="1"/>
  <c r="D415" i="1"/>
  <c r="D393" i="1"/>
  <c r="F375" i="1"/>
  <c r="D422" i="1"/>
  <c r="D408" i="1"/>
  <c r="E375" i="1"/>
  <c r="D429" i="1"/>
  <c r="G375" i="1"/>
  <c r="D375" i="1" l="1"/>
</calcChain>
</file>

<file path=xl/sharedStrings.xml><?xml version="1.0" encoding="utf-8"?>
<sst xmlns="http://schemas.openxmlformats.org/spreadsheetml/2006/main" count="794" uniqueCount="166">
  <si>
    <t>PATVIRTINTA</t>
  </si>
  <si>
    <t>Panevėžio rajono savivaldybės tarybos</t>
  </si>
  <si>
    <t xml:space="preserve"> 3 priedas</t>
  </si>
  <si>
    <t>(tūkst.Eur)</t>
  </si>
  <si>
    <t>Eil.
Nr.</t>
  </si>
  <si>
    <t>Asignavimų valdytojas</t>
  </si>
  <si>
    <t>Programos kodas</t>
  </si>
  <si>
    <t>Iš viso</t>
  </si>
  <si>
    <t>Iš jų</t>
  </si>
  <si>
    <t>išlaidoms</t>
  </si>
  <si>
    <t>turtui</t>
  </si>
  <si>
    <t>iš viso</t>
  </si>
  <si>
    <t>iš jų darbo
užmokesčiui</t>
  </si>
  <si>
    <t>1.</t>
  </si>
  <si>
    <t>Savivaldybės kontrolės ir audito tarnyba, iš viso</t>
  </si>
  <si>
    <t>savivaldybės biudžeto lėšos</t>
  </si>
  <si>
    <t>01</t>
  </si>
  <si>
    <t>2.</t>
  </si>
  <si>
    <t>Savivaldybės administracija, iš viso</t>
  </si>
  <si>
    <t>iš jų: Mero fondas</t>
  </si>
  <si>
    <t>įstaigos pajamų lėšos</t>
  </si>
  <si>
    <t xml:space="preserve">valstybinėms (valstybės perduotoms savivaldybėms) funkcijoms atlikti </t>
  </si>
  <si>
    <t>02</t>
  </si>
  <si>
    <t xml:space="preserve">ES finansinės paramos lėšos </t>
  </si>
  <si>
    <t>mokinio krepšelio lėšos</t>
  </si>
  <si>
    <t>valstybės biudžeto lėšos</t>
  </si>
  <si>
    <t>03</t>
  </si>
  <si>
    <t>04</t>
  </si>
  <si>
    <t>savivaldybės biudžeto lėšos socialinei paramai</t>
  </si>
  <si>
    <t>05</t>
  </si>
  <si>
    <t>06</t>
  </si>
  <si>
    <t>aplinkos apsaugos rėmimo specialiosios programos lėšos</t>
  </si>
  <si>
    <t>07</t>
  </si>
  <si>
    <t>08</t>
  </si>
  <si>
    <t>3.</t>
  </si>
  <si>
    <t>Karsakiškio seniūnija, iš viso</t>
  </si>
  <si>
    <t>4.</t>
  </si>
  <si>
    <t>Krekenavos seniūnija, iš viso</t>
  </si>
  <si>
    <t>5.</t>
  </si>
  <si>
    <t>Miežiškių seniūnija, iš viso</t>
  </si>
  <si>
    <t>6.</t>
  </si>
  <si>
    <t>Naujamiesčio seniūnija, iš viso</t>
  </si>
  <si>
    <t>7.</t>
  </si>
  <si>
    <t>Paįstrio seniūnija, iš viso</t>
  </si>
  <si>
    <t>8.</t>
  </si>
  <si>
    <t>Panevėžio seniūnija, iš viso</t>
  </si>
  <si>
    <t>9.</t>
  </si>
  <si>
    <t>Raguvos seniūnija, iš viso</t>
  </si>
  <si>
    <t>10.</t>
  </si>
  <si>
    <t>Ramygalos seniūnija, iš viso</t>
  </si>
  <si>
    <t>11.</t>
  </si>
  <si>
    <t>Smilgių seniūnija, iš viso</t>
  </si>
  <si>
    <t>12.</t>
  </si>
  <si>
    <t>Upytės seniūnija, iš viso</t>
  </si>
  <si>
    <t>13.</t>
  </si>
  <si>
    <t>Vadoklių seniūnija, iš viso</t>
  </si>
  <si>
    <t>14.</t>
  </si>
  <si>
    <t>Velžio seniūnija, iš viso</t>
  </si>
  <si>
    <t>15.</t>
  </si>
  <si>
    <t>Priešgaisrinė tarnyba, iš viso</t>
  </si>
  <si>
    <t>16.</t>
  </si>
  <si>
    <t>Krekenavos Mykolo Antanaičio gimnazija, iš viso</t>
  </si>
  <si>
    <t>17.</t>
  </si>
  <si>
    <t>Naujamiesčio gimnazija, iš viso</t>
  </si>
  <si>
    <t>18.</t>
  </si>
  <si>
    <t>Paįstrio Juozo Zikaro gimnazija, iš viso</t>
  </si>
  <si>
    <t>19.</t>
  </si>
  <si>
    <t>Raguvos gimnazija, iš viso</t>
  </si>
  <si>
    <t>20.</t>
  </si>
  <si>
    <t>Ramygalos gimnazija, iš viso</t>
  </si>
  <si>
    <t>21.</t>
  </si>
  <si>
    <t>Smilgių gimnazija, iš viso</t>
  </si>
  <si>
    <t>22.</t>
  </si>
  <si>
    <t>Velžio gimnazija, iš viso</t>
  </si>
  <si>
    <t>23.</t>
  </si>
  <si>
    <t>Berčiūnų pagrindinė mokykla, iš viso</t>
  </si>
  <si>
    <t>24.</t>
  </si>
  <si>
    <t>Dembavos progimnazija, iš viso</t>
  </si>
  <si>
    <t>25.</t>
  </si>
  <si>
    <t>26.</t>
  </si>
  <si>
    <t>Karsakiškio Strazdelio pagrindinė mokykla, iš viso</t>
  </si>
  <si>
    <t>27.</t>
  </si>
  <si>
    <t>Linkaučių pagrindinė mokykla, iš viso</t>
  </si>
  <si>
    <t>28.</t>
  </si>
  <si>
    <t>Miežiškių pagrindinė mokykla, iš viso</t>
  </si>
  <si>
    <t>29.</t>
  </si>
  <si>
    <t>Paliūniškio pagrindinė mokykla, iš viso</t>
  </si>
  <si>
    <t>30.</t>
  </si>
  <si>
    <t>Upytės Antano Belazaro pagrindinė mokykla, iš viso</t>
  </si>
  <si>
    <t>Vadoklių pagrindinė mokykla, iš viso</t>
  </si>
  <si>
    <t>32.</t>
  </si>
  <si>
    <t>Žibartonių pagrindinė mokykla, iš viso</t>
  </si>
  <si>
    <t>33.</t>
  </si>
  <si>
    <t>Bernatonių mokykla-darželis, iš viso</t>
  </si>
  <si>
    <t>34.</t>
  </si>
  <si>
    <t>Pažagienių mokykla-darželis, iš viso</t>
  </si>
  <si>
    <t>35.</t>
  </si>
  <si>
    <t>Piniavos mokykla-darželis, iš viso</t>
  </si>
  <si>
    <t>36.</t>
  </si>
  <si>
    <t>Dembavos lopšelis-darželis „Smalsutis", iš viso</t>
  </si>
  <si>
    <t>37.</t>
  </si>
  <si>
    <t>Krekenavos lopšelis-darželis „Sigutė", iš viso</t>
  </si>
  <si>
    <t>38.</t>
  </si>
  <si>
    <t>Naujamiesčio lopšelis-darželis „Bitutė“, iš viso</t>
  </si>
  <si>
    <t>39.</t>
  </si>
  <si>
    <t>Raguvos lopšelis-darželis „Skruzdėliukas“, iš viso</t>
  </si>
  <si>
    <t>40.</t>
  </si>
  <si>
    <t>Ramygalos lopšelis-darželis „Gandriukas“, iš viso</t>
  </si>
  <si>
    <t>41.</t>
  </si>
  <si>
    <t>Velžio lopšelis-darželis, iš viso</t>
  </si>
  <si>
    <t>42.</t>
  </si>
  <si>
    <t>Švietimo centras, iš viso</t>
  </si>
  <si>
    <t>43.</t>
  </si>
  <si>
    <t>Pedagoginė psichologinė tarnyba, iš viso</t>
  </si>
  <si>
    <t>44.</t>
  </si>
  <si>
    <t>Muzikos mokykla, iš viso</t>
  </si>
  <si>
    <t>45.</t>
  </si>
  <si>
    <t>Viešoji biblioteka, iš viso</t>
  </si>
  <si>
    <t>46.</t>
  </si>
  <si>
    <t>Ėriškių kultūros centras, iš viso</t>
  </si>
  <si>
    <t>iš jų: pagrindiniams renginiams organizuoti</t>
  </si>
  <si>
    <t>47.</t>
  </si>
  <si>
    <t>Krekenavos kultūros centras, iš viso</t>
  </si>
  <si>
    <t>48.</t>
  </si>
  <si>
    <t>Liūdynės kultūros centras, iš viso</t>
  </si>
  <si>
    <t>49.</t>
  </si>
  <si>
    <t>Miežiškių kultūros centras, iš viso</t>
  </si>
  <si>
    <t>50.</t>
  </si>
  <si>
    <t>Naujamiesčio kultūros centras-dailės galerija, iš viso</t>
  </si>
  <si>
    <t>51.</t>
  </si>
  <si>
    <t>Paįstrio kultūros centras, iš viso</t>
  </si>
  <si>
    <t>52.</t>
  </si>
  <si>
    <t>Raguvos kultūros centras, iš viso</t>
  </si>
  <si>
    <t>53.</t>
  </si>
  <si>
    <t>Ramygalos kultūros centras, iš viso</t>
  </si>
  <si>
    <t>54.</t>
  </si>
  <si>
    <t>Smilgių kultūros centras, iš viso</t>
  </si>
  <si>
    <t>55.</t>
  </si>
  <si>
    <t>Šilagalio kultūros centras, iš viso</t>
  </si>
  <si>
    <t>56.</t>
  </si>
  <si>
    <t>Tiltagalių kultūros centras, iš viso</t>
  </si>
  <si>
    <t>57.</t>
  </si>
  <si>
    <t>Vadoklių kultūros centras, iš viso</t>
  </si>
  <si>
    <t>58.</t>
  </si>
  <si>
    <t>Rajono socialinių paslaugų centras, iš viso</t>
  </si>
  <si>
    <t>59.</t>
  </si>
  <si>
    <t>Vaikų globos namai, iš viso</t>
  </si>
  <si>
    <t>Visuomenės sveikatos biuras, iš viso</t>
  </si>
  <si>
    <t xml:space="preserve">Iš viso </t>
  </si>
  <si>
    <t>Savivaldybės valdymo programa</t>
  </si>
  <si>
    <t>Ugdymo proceso ir kokybiškos ugdymosi aplinkos užtikrinimo programa</t>
  </si>
  <si>
    <t>Aktyvaus bendruomenės gyvenimo skatinimo programa</t>
  </si>
  <si>
    <t>Rajono infrastruktūros priežiūros, modernizavimo ir plėtros programa</t>
  </si>
  <si>
    <t>Socialinės atskirties mažinimo programa</t>
  </si>
  <si>
    <t>Sveikatos apsaugos programa</t>
  </si>
  <si>
    <t>Aplinkos apsaugos programa</t>
  </si>
  <si>
    <t>Ekonominio konkurencingumo didinimo programa</t>
  </si>
  <si>
    <t xml:space="preserve">                                                              </t>
  </si>
  <si>
    <t>valstybės biudžeto lėšos (VIP)</t>
  </si>
  <si>
    <t>kita tikslinė dotacija(VIPA)</t>
  </si>
  <si>
    <t>PANEVĖŽIO RAJONO SAVIVALDYBĖS 2018 METŲ ASIGNAVIMAI PAGAL PROGRAMAS</t>
  </si>
  <si>
    <t>iš jų: VŠĮ "Bistrampolio dvaras" XVI festivaliui</t>
  </si>
  <si>
    <t>valstybės biudžeto speciali tikslinė dotacija</t>
  </si>
  <si>
    <t>Vyriausybės rezervo lėšos</t>
  </si>
  <si>
    <t>_____________________________________</t>
  </si>
  <si>
    <t>2018-11-29 sprendimu Nr. T-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</si>
</sst>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2" x14ac:knownFonts="1">
    <font>
      <sz val="11"/>
      <color theme="1"/>
      <name val="Calibri"/>
      <family val="2"/>
      <charset val="186"/>
      <scheme val="minor"/>
    </font>
    <font>
      <sz val="11"/>
      <color rgb="FF006100"/>
      <name val="Calibri"/>
      <family val="2"/>
      <charset val="186"/>
      <scheme val="minor"/>
    </font>
    <font>
      <sz val="12"/>
      <name val="Times New Roman"/>
      <family val="1"/>
      <charset val="186"/>
    </font>
    <font>
      <sz val="8"/>
      <name val="Arial"/>
      <family val="2"/>
      <charset val="186"/>
    </font>
    <font>
      <b/>
      <u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color indexed="56"/>
      <name val="Calibri"/>
      <family val="2"/>
      <charset val="186"/>
    </font>
    <font>
      <b/>
      <sz val="11"/>
      <name val="Times New Roman"/>
      <family val="1"/>
      <charset val="186"/>
    </font>
    <font>
      <b/>
      <sz val="11"/>
      <name val="Calibri"/>
      <family val="2"/>
      <charset val="186"/>
    </font>
    <font>
      <i/>
      <sz val="10"/>
      <name val="Times New Roman"/>
      <family val="1"/>
      <charset val="186"/>
    </font>
    <font>
      <sz val="10"/>
      <name val="Times New Roman"/>
      <family val="1"/>
      <charset val="186"/>
    </font>
    <font>
      <sz val="8"/>
      <color rgb="FFFF0000"/>
      <name val="Arial"/>
      <family val="2"/>
      <charset val="186"/>
    </font>
    <font>
      <i/>
      <sz val="9"/>
      <name val="Times New Roman"/>
      <family val="1"/>
      <charset val="186"/>
    </font>
    <font>
      <sz val="8"/>
      <color rgb="FF00B0F0"/>
      <name val="Arial"/>
      <family val="2"/>
      <charset val="186"/>
    </font>
    <font>
      <sz val="10"/>
      <color theme="1"/>
      <name val="Times New Roman"/>
      <family val="1"/>
      <charset val="186"/>
    </font>
    <font>
      <b/>
      <sz val="8"/>
      <name val="Times New Roman"/>
      <family val="1"/>
      <charset val="186"/>
    </font>
    <font>
      <sz val="8"/>
      <name val="Times New Roman"/>
      <family val="1"/>
      <charset val="186"/>
    </font>
    <font>
      <sz val="11"/>
      <name val="Times New Roman"/>
      <family val="1"/>
      <charset val="186"/>
    </font>
    <font>
      <b/>
      <sz val="10"/>
      <name val="Arial"/>
      <family val="2"/>
      <charset val="186"/>
    </font>
    <font>
      <i/>
      <u/>
      <sz val="9"/>
      <name val="Times New Roman"/>
      <family val="1"/>
      <charset val="186"/>
    </font>
    <font>
      <i/>
      <sz val="10"/>
      <color theme="1"/>
      <name val="Times New Roman"/>
      <family val="1"/>
      <charset val="186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indexed="27"/>
        <bgColor indexed="41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7" fillId="0" borderId="0" applyNumberFormat="0" applyFill="0" applyBorder="0" applyAlignment="0" applyProtection="0"/>
  </cellStyleXfs>
  <cellXfs count="113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8" fillId="3" borderId="2" xfId="2" applyNumberFormat="1" applyFont="1" applyFill="1" applyBorder="1" applyAlignment="1" applyProtection="1">
      <alignment horizontal="left" vertical="center"/>
    </xf>
    <xf numFmtId="49" fontId="9" fillId="3" borderId="2" xfId="2" applyNumberFormat="1" applyFont="1" applyFill="1" applyBorder="1" applyAlignment="1" applyProtection="1">
      <alignment horizontal="left" vertical="center"/>
    </xf>
    <xf numFmtId="164" fontId="8" fillId="3" borderId="2" xfId="2" applyNumberFormat="1" applyFont="1" applyFill="1" applyBorder="1" applyAlignment="1" applyProtection="1">
      <alignment horizontal="right" vertical="center"/>
    </xf>
    <xf numFmtId="0" fontId="0" fillId="3" borderId="0" xfId="0" applyFill="1"/>
    <xf numFmtId="0" fontId="3" fillId="3" borderId="0" xfId="0" applyFont="1" applyFill="1"/>
    <xf numFmtId="0" fontId="10" fillId="3" borderId="2" xfId="0" applyFont="1" applyFill="1" applyBorder="1" applyAlignment="1">
      <alignment horizontal="right"/>
    </xf>
    <xf numFmtId="49" fontId="11" fillId="3" borderId="2" xfId="0" applyNumberFormat="1" applyFont="1" applyFill="1" applyBorder="1" applyAlignment="1">
      <alignment horizontal="right"/>
    </xf>
    <xf numFmtId="164" fontId="10" fillId="3" borderId="2" xfId="0" applyNumberFormat="1" applyFont="1" applyFill="1" applyBorder="1"/>
    <xf numFmtId="1" fontId="11" fillId="3" borderId="2" xfId="0" applyNumberFormat="1" applyFont="1" applyFill="1" applyBorder="1"/>
    <xf numFmtId="0" fontId="8" fillId="4" borderId="2" xfId="0" applyFont="1" applyFill="1" applyBorder="1" applyAlignment="1">
      <alignment horizontal="left" vertical="center"/>
    </xf>
    <xf numFmtId="49" fontId="8" fillId="4" borderId="2" xfId="0" applyNumberFormat="1" applyFont="1" applyFill="1" applyBorder="1" applyAlignment="1">
      <alignment horizontal="left" vertical="center"/>
    </xf>
    <xf numFmtId="164" fontId="8" fillId="4" borderId="2" xfId="0" applyNumberFormat="1" applyFont="1" applyFill="1" applyBorder="1" applyAlignment="1">
      <alignment horizontal="right" vertical="center"/>
    </xf>
    <xf numFmtId="164" fontId="10" fillId="5" borderId="5" xfId="1" applyNumberFormat="1" applyFont="1" applyFill="1" applyBorder="1" applyAlignment="1">
      <alignment vertical="center"/>
    </xf>
    <xf numFmtId="0" fontId="12" fillId="0" borderId="0" xfId="0" applyFont="1"/>
    <xf numFmtId="0" fontId="13" fillId="3" borderId="2" xfId="0" applyFont="1" applyFill="1" applyBorder="1" applyAlignment="1">
      <alignment horizontal="right"/>
    </xf>
    <xf numFmtId="49" fontId="11" fillId="3" borderId="6" xfId="0" applyNumberFormat="1" applyFont="1" applyFill="1" applyBorder="1" applyAlignment="1">
      <alignment horizontal="right"/>
    </xf>
    <xf numFmtId="164" fontId="13" fillId="5" borderId="7" xfId="1" applyNumberFormat="1" applyFont="1" applyFill="1" applyBorder="1" applyAlignment="1">
      <alignment vertical="center"/>
    </xf>
    <xf numFmtId="164" fontId="10" fillId="5" borderId="7" xfId="1" applyNumberFormat="1" applyFont="1" applyFill="1" applyBorder="1" applyAlignment="1">
      <alignment vertical="center"/>
    </xf>
    <xf numFmtId="0" fontId="10" fillId="4" borderId="2" xfId="0" applyFont="1" applyFill="1" applyBorder="1" applyAlignment="1">
      <alignment horizontal="right"/>
    </xf>
    <xf numFmtId="164" fontId="10" fillId="4" borderId="2" xfId="0" applyNumberFormat="1" applyFont="1" applyFill="1" applyBorder="1"/>
    <xf numFmtId="0" fontId="10" fillId="4" borderId="2" xfId="0" applyFont="1" applyFill="1" applyBorder="1" applyAlignment="1">
      <alignment horizontal="left"/>
    </xf>
    <xf numFmtId="0" fontId="14" fillId="0" borderId="0" xfId="0" applyFont="1"/>
    <xf numFmtId="164" fontId="11" fillId="5" borderId="2" xfId="1" applyNumberFormat="1" applyFont="1" applyFill="1" applyBorder="1" applyAlignment="1">
      <alignment vertical="center"/>
    </xf>
    <xf numFmtId="1" fontId="10" fillId="3" borderId="2" xfId="0" applyNumberFormat="1" applyFont="1" applyFill="1" applyBorder="1"/>
    <xf numFmtId="0" fontId="8" fillId="4" borderId="2" xfId="0" applyFont="1" applyFill="1" applyBorder="1" applyAlignment="1">
      <alignment vertical="center"/>
    </xf>
    <xf numFmtId="49" fontId="8" fillId="4" borderId="2" xfId="0" applyNumberFormat="1" applyFont="1" applyFill="1" applyBorder="1" applyAlignment="1">
      <alignment horizontal="right"/>
    </xf>
    <xf numFmtId="164" fontId="8" fillId="4" borderId="2" xfId="0" applyNumberFormat="1" applyFont="1" applyFill="1" applyBorder="1" applyAlignment="1">
      <alignment vertical="center"/>
    </xf>
    <xf numFmtId="1" fontId="8" fillId="4" borderId="2" xfId="0" applyNumberFormat="1" applyFont="1" applyFill="1" applyBorder="1" applyAlignment="1">
      <alignment vertical="center"/>
    </xf>
    <xf numFmtId="1" fontId="15" fillId="5" borderId="2" xfId="1" applyNumberFormat="1" applyFont="1" applyFill="1" applyBorder="1" applyAlignment="1">
      <alignment vertical="center"/>
    </xf>
    <xf numFmtId="164" fontId="15" fillId="5" borderId="2" xfId="1" applyNumberFormat="1" applyFont="1" applyFill="1" applyBorder="1" applyAlignment="1">
      <alignment vertical="center"/>
    </xf>
    <xf numFmtId="0" fontId="6" fillId="0" borderId="0" xfId="0" applyFont="1" applyBorder="1" applyAlignment="1">
      <alignment vertical="top" wrapText="1"/>
    </xf>
    <xf numFmtId="0" fontId="16" fillId="0" borderId="0" xfId="0" applyFont="1" applyFill="1" applyBorder="1"/>
    <xf numFmtId="49" fontId="6" fillId="0" borderId="0" xfId="0" applyNumberFormat="1" applyFont="1" applyFill="1" applyBorder="1" applyAlignment="1">
      <alignment horizontal="right"/>
    </xf>
    <xf numFmtId="164" fontId="6" fillId="0" borderId="0" xfId="0" applyNumberFormat="1" applyFont="1" applyFill="1" applyBorder="1"/>
    <xf numFmtId="0" fontId="17" fillId="0" borderId="0" xfId="0" applyFont="1" applyFill="1" applyBorder="1"/>
    <xf numFmtId="49" fontId="11" fillId="0" borderId="0" xfId="0" applyNumberFormat="1" applyFont="1" applyFill="1" applyBorder="1" applyAlignment="1">
      <alignment horizontal="right"/>
    </xf>
    <xf numFmtId="164" fontId="11" fillId="0" borderId="0" xfId="0" applyNumberFormat="1" applyFont="1" applyFill="1" applyBorder="1"/>
    <xf numFmtId="0" fontId="8" fillId="3" borderId="8" xfId="0" applyFont="1" applyFill="1" applyBorder="1" applyAlignment="1">
      <alignment vertical="center"/>
    </xf>
    <xf numFmtId="0" fontId="10" fillId="0" borderId="0" xfId="0" applyFont="1" applyFill="1" applyBorder="1"/>
    <xf numFmtId="49" fontId="10" fillId="0" borderId="0" xfId="0" applyNumberFormat="1" applyFont="1" applyFill="1" applyBorder="1" applyAlignment="1">
      <alignment horizontal="right"/>
    </xf>
    <xf numFmtId="0" fontId="0" fillId="0" borderId="0" xfId="0" applyBorder="1"/>
    <xf numFmtId="164" fontId="10" fillId="0" borderId="0" xfId="0" applyNumberFormat="1" applyFont="1" applyFill="1" applyBorder="1"/>
    <xf numFmtId="0" fontId="3" fillId="0" borderId="0" xfId="0" applyFont="1" applyBorder="1"/>
    <xf numFmtId="0" fontId="18" fillId="0" borderId="0" xfId="0" applyFont="1" applyBorder="1" applyAlignment="1">
      <alignment horizontal="center" vertical="top" wrapText="1"/>
    </xf>
    <xf numFmtId="0" fontId="11" fillId="0" borderId="0" xfId="0" applyFont="1" applyFill="1" applyBorder="1"/>
    <xf numFmtId="164" fontId="11" fillId="3" borderId="2" xfId="0" applyNumberFormat="1" applyFont="1" applyFill="1" applyBorder="1"/>
    <xf numFmtId="164" fontId="13" fillId="3" borderId="2" xfId="0" applyNumberFormat="1" applyFont="1" applyFill="1" applyBorder="1"/>
    <xf numFmtId="0" fontId="10" fillId="4" borderId="3" xfId="0" applyFont="1" applyFill="1" applyBorder="1" applyAlignment="1">
      <alignment horizontal="right"/>
    </xf>
    <xf numFmtId="49" fontId="11" fillId="3" borderId="3" xfId="0" applyNumberFormat="1" applyFont="1" applyFill="1" applyBorder="1" applyAlignment="1">
      <alignment horizontal="right"/>
    </xf>
    <xf numFmtId="164" fontId="10" fillId="3" borderId="3" xfId="0" applyNumberFormat="1" applyFont="1" applyFill="1" applyBorder="1"/>
    <xf numFmtId="0" fontId="8" fillId="6" borderId="7" xfId="0" applyFont="1" applyFill="1" applyBorder="1" applyAlignment="1">
      <alignment vertical="center"/>
    </xf>
    <xf numFmtId="164" fontId="8" fillId="6" borderId="7" xfId="0" applyNumberFormat="1" applyFont="1" applyFill="1" applyBorder="1" applyAlignment="1">
      <alignment vertical="center"/>
    </xf>
    <xf numFmtId="49" fontId="6" fillId="3" borderId="7" xfId="0" applyNumberFormat="1" applyFont="1" applyFill="1" applyBorder="1" applyAlignment="1">
      <alignment horizontal="right"/>
    </xf>
    <xf numFmtId="164" fontId="6" fillId="3" borderId="7" xfId="0" applyNumberFormat="1" applyFont="1" applyFill="1" applyBorder="1" applyAlignment="1">
      <alignment vertical="center"/>
    </xf>
    <xf numFmtId="0" fontId="0" fillId="0" borderId="0" xfId="0" applyAlignment="1">
      <alignment horizontal="center"/>
    </xf>
    <xf numFmtId="0" fontId="18" fillId="3" borderId="7" xfId="0" applyFont="1" applyFill="1" applyBorder="1" applyAlignment="1"/>
    <xf numFmtId="0" fontId="6" fillId="3" borderId="7" xfId="0" applyFont="1" applyFill="1" applyBorder="1"/>
    <xf numFmtId="164" fontId="10" fillId="3" borderId="7" xfId="0" applyNumberFormat="1" applyFont="1" applyFill="1" applyBorder="1"/>
    <xf numFmtId="0" fontId="19" fillId="3" borderId="7" xfId="0" applyFont="1" applyFill="1" applyBorder="1"/>
    <xf numFmtId="164" fontId="13" fillId="3" borderId="7" xfId="0" applyNumberFormat="1" applyFont="1" applyFill="1" applyBorder="1"/>
    <xf numFmtId="0" fontId="18" fillId="3" borderId="13" xfId="0" applyFont="1" applyFill="1" applyBorder="1" applyAlignment="1"/>
    <xf numFmtId="0" fontId="10" fillId="3" borderId="3" xfId="0" applyFont="1" applyFill="1" applyBorder="1" applyAlignment="1">
      <alignment horizontal="right"/>
    </xf>
    <xf numFmtId="0" fontId="6" fillId="3" borderId="13" xfId="0" applyFont="1" applyFill="1" applyBorder="1"/>
    <xf numFmtId="164" fontId="10" fillId="3" borderId="13" xfId="0" applyNumberFormat="1" applyFont="1" applyFill="1" applyBorder="1"/>
    <xf numFmtId="0" fontId="10" fillId="3" borderId="7" xfId="0" applyFont="1" applyFill="1" applyBorder="1" applyAlignment="1">
      <alignment horizontal="right"/>
    </xf>
    <xf numFmtId="0" fontId="0" fillId="0" borderId="7" xfId="0" applyBorder="1"/>
    <xf numFmtId="0" fontId="10" fillId="4" borderId="7" xfId="0" applyFont="1" applyFill="1" applyBorder="1" applyAlignment="1">
      <alignment horizontal="left"/>
    </xf>
    <xf numFmtId="164" fontId="10" fillId="0" borderId="7" xfId="0" applyNumberFormat="1" applyFont="1" applyBorder="1"/>
    <xf numFmtId="1" fontId="10" fillId="0" borderId="7" xfId="0" applyNumberFormat="1" applyFont="1" applyBorder="1"/>
    <xf numFmtId="0" fontId="10" fillId="3" borderId="14" xfId="0" applyFont="1" applyFill="1" applyBorder="1" applyAlignment="1">
      <alignment horizontal="right"/>
    </xf>
    <xf numFmtId="0" fontId="6" fillId="3" borderId="7" xfId="0" applyFont="1" applyFill="1" applyBorder="1" applyAlignment="1">
      <alignment horizontal="center" vertical="center"/>
    </xf>
    <xf numFmtId="164" fontId="10" fillId="3" borderId="7" xfId="0" applyNumberFormat="1" applyFont="1" applyFill="1" applyBorder="1" applyAlignment="1">
      <alignment vertical="center"/>
    </xf>
    <xf numFmtId="164" fontId="13" fillId="4" borderId="2" xfId="0" applyNumberFormat="1" applyFont="1" applyFill="1" applyBorder="1"/>
    <xf numFmtId="0" fontId="20" fillId="3" borderId="2" xfId="0" applyFont="1" applyFill="1" applyBorder="1" applyAlignment="1">
      <alignment horizontal="right"/>
    </xf>
    <xf numFmtId="0" fontId="18" fillId="3" borderId="15" xfId="0" applyFont="1" applyFill="1" applyBorder="1" applyAlignment="1"/>
    <xf numFmtId="0" fontId="10" fillId="3" borderId="16" xfId="0" applyFont="1" applyFill="1" applyBorder="1" applyAlignment="1">
      <alignment horizontal="right"/>
    </xf>
    <xf numFmtId="0" fontId="6" fillId="3" borderId="15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right"/>
    </xf>
    <xf numFmtId="164" fontId="21" fillId="0" borderId="7" xfId="0" applyNumberFormat="1" applyFont="1" applyBorder="1"/>
    <xf numFmtId="0" fontId="0" fillId="0" borderId="13" xfId="0" applyBorder="1"/>
    <xf numFmtId="0" fontId="10" fillId="3" borderId="17" xfId="0" applyFont="1" applyFill="1" applyBorder="1" applyAlignment="1">
      <alignment horizontal="right"/>
    </xf>
    <xf numFmtId="164" fontId="21" fillId="5" borderId="2" xfId="1" applyNumberFormat="1" applyFont="1" applyFill="1" applyBorder="1" applyAlignment="1">
      <alignment vertical="center"/>
    </xf>
    <xf numFmtId="0" fontId="10" fillId="4" borderId="18" xfId="0" applyFont="1" applyFill="1" applyBorder="1" applyAlignment="1">
      <alignment horizontal="right"/>
    </xf>
    <xf numFmtId="0" fontId="10" fillId="3" borderId="6" xfId="0" applyFont="1" applyFill="1" applyBorder="1" applyAlignment="1">
      <alignment horizontal="right"/>
    </xf>
    <xf numFmtId="49" fontId="11" fillId="3" borderId="8" xfId="0" applyNumberFormat="1" applyFont="1" applyFill="1" applyBorder="1" applyAlignment="1">
      <alignment horizontal="right"/>
    </xf>
    <xf numFmtId="164" fontId="10" fillId="4" borderId="6" xfId="0" applyNumberFormat="1" applyFont="1" applyFill="1" applyBorder="1"/>
    <xf numFmtId="164" fontId="10" fillId="4" borderId="8" xfId="0" applyNumberFormat="1" applyFont="1" applyFill="1" applyBorder="1"/>
    <xf numFmtId="1" fontId="10" fillId="4" borderId="8" xfId="0" applyNumberFormat="1" applyFont="1" applyFill="1" applyBorder="1"/>
    <xf numFmtId="0" fontId="0" fillId="0" borderId="0" xfId="0" applyAlignment="1">
      <alignment horizontal="center"/>
    </xf>
    <xf numFmtId="0" fontId="5" fillId="0" borderId="0" xfId="0" applyFont="1" applyBorder="1" applyAlignment="1">
      <alignment horizontal="center"/>
    </xf>
    <xf numFmtId="0" fontId="2" fillId="0" borderId="1" xfId="0" applyFont="1" applyBorder="1" applyAlignment="1">
      <alignment horizontal="right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top" wrapText="1"/>
    </xf>
    <xf numFmtId="0" fontId="5" fillId="3" borderId="4" xfId="0" applyFont="1" applyFill="1" applyBorder="1" applyAlignment="1">
      <alignment horizontal="center" vertical="top" wrapText="1"/>
    </xf>
    <xf numFmtId="0" fontId="5" fillId="3" borderId="8" xfId="0" applyFont="1" applyFill="1" applyBorder="1" applyAlignment="1">
      <alignment horizontal="center" vertical="top" wrapText="1"/>
    </xf>
    <xf numFmtId="0" fontId="8" fillId="3" borderId="2" xfId="2" applyNumberFormat="1" applyFont="1" applyFill="1" applyBorder="1" applyAlignment="1" applyProtection="1">
      <alignment horizontal="center" vertical="top" wrapText="1"/>
    </xf>
    <xf numFmtId="0" fontId="8" fillId="3" borderId="3" xfId="0" applyFont="1" applyFill="1" applyBorder="1" applyAlignment="1">
      <alignment horizontal="center" vertical="top" wrapText="1"/>
    </xf>
    <xf numFmtId="0" fontId="8" fillId="4" borderId="4" xfId="0" applyFont="1" applyFill="1" applyBorder="1" applyAlignment="1">
      <alignment horizontal="center" vertical="top" wrapText="1"/>
    </xf>
    <xf numFmtId="0" fontId="8" fillId="3" borderId="2" xfId="0" applyFont="1" applyFill="1" applyBorder="1" applyAlignment="1">
      <alignment horizontal="center" vertical="top" wrapText="1"/>
    </xf>
    <xf numFmtId="0" fontId="8" fillId="3" borderId="8" xfId="0" applyFont="1" applyFill="1" applyBorder="1" applyAlignment="1">
      <alignment horizontal="center" vertical="top" wrapText="1"/>
    </xf>
    <xf numFmtId="0" fontId="8" fillId="3" borderId="4" xfId="0" applyFont="1" applyFill="1" applyBorder="1" applyAlignment="1">
      <alignment horizontal="center" vertical="top" wrapText="1"/>
    </xf>
    <xf numFmtId="0" fontId="6" fillId="3" borderId="11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8" fillId="6" borderId="7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</cellXfs>
  <cellStyles count="3">
    <cellStyle name="Excel_BuiltIn_4 antraštė" xfId="2" xr:uid="{00000000-0005-0000-0000-000000000000}"/>
    <cellStyle name="Geras" xfId="1" builtinId="26"/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497"/>
  <sheetViews>
    <sheetView tabSelected="1" workbookViewId="0">
      <pane ySplit="12" topLeftCell="A379" activePane="bottomLeft" state="frozen"/>
      <selection pane="bottomLeft" activeCell="H375" sqref="H375"/>
    </sheetView>
  </sheetViews>
  <sheetFormatPr defaultRowHeight="15" x14ac:dyDescent="0.25"/>
  <cols>
    <col min="1" max="1" width="4.85546875" customWidth="1"/>
    <col min="2" max="2" width="55.5703125" customWidth="1"/>
    <col min="3" max="3" width="6.28515625" customWidth="1"/>
    <col min="4" max="4" width="9.85546875" customWidth="1"/>
    <col min="5" max="5" width="9" customWidth="1"/>
    <col min="6" max="6" width="10.85546875" customWidth="1"/>
    <col min="7" max="7" width="8.5703125" customWidth="1"/>
    <col min="9" max="9" width="9.140625" style="2"/>
    <col min="257" max="257" width="4.85546875" customWidth="1"/>
    <col min="258" max="258" width="55.5703125" customWidth="1"/>
    <col min="259" max="259" width="6.28515625" customWidth="1"/>
    <col min="260" max="260" width="9.85546875" customWidth="1"/>
    <col min="261" max="261" width="9" customWidth="1"/>
    <col min="262" max="262" width="10.85546875" customWidth="1"/>
    <col min="263" max="263" width="8.5703125" customWidth="1"/>
    <col min="513" max="513" width="4.85546875" customWidth="1"/>
    <col min="514" max="514" width="55.5703125" customWidth="1"/>
    <col min="515" max="515" width="6.28515625" customWidth="1"/>
    <col min="516" max="516" width="9.85546875" customWidth="1"/>
    <col min="517" max="517" width="9" customWidth="1"/>
    <col min="518" max="518" width="10.85546875" customWidth="1"/>
    <col min="519" max="519" width="8.5703125" customWidth="1"/>
    <col min="769" max="769" width="4.85546875" customWidth="1"/>
    <col min="770" max="770" width="55.5703125" customWidth="1"/>
    <col min="771" max="771" width="6.28515625" customWidth="1"/>
    <col min="772" max="772" width="9.85546875" customWidth="1"/>
    <col min="773" max="773" width="9" customWidth="1"/>
    <col min="774" max="774" width="10.85546875" customWidth="1"/>
    <col min="775" max="775" width="8.5703125" customWidth="1"/>
    <col min="1025" max="1025" width="4.85546875" customWidth="1"/>
    <col min="1026" max="1026" width="55.5703125" customWidth="1"/>
    <col min="1027" max="1027" width="6.28515625" customWidth="1"/>
    <col min="1028" max="1028" width="9.85546875" customWidth="1"/>
    <col min="1029" max="1029" width="9" customWidth="1"/>
    <col min="1030" max="1030" width="10.85546875" customWidth="1"/>
    <col min="1031" max="1031" width="8.5703125" customWidth="1"/>
    <col min="1281" max="1281" width="4.85546875" customWidth="1"/>
    <col min="1282" max="1282" width="55.5703125" customWidth="1"/>
    <col min="1283" max="1283" width="6.28515625" customWidth="1"/>
    <col min="1284" max="1284" width="9.85546875" customWidth="1"/>
    <col min="1285" max="1285" width="9" customWidth="1"/>
    <col min="1286" max="1286" width="10.85546875" customWidth="1"/>
    <col min="1287" max="1287" width="8.5703125" customWidth="1"/>
    <col min="1537" max="1537" width="4.85546875" customWidth="1"/>
    <col min="1538" max="1538" width="55.5703125" customWidth="1"/>
    <col min="1539" max="1539" width="6.28515625" customWidth="1"/>
    <col min="1540" max="1540" width="9.85546875" customWidth="1"/>
    <col min="1541" max="1541" width="9" customWidth="1"/>
    <col min="1542" max="1542" width="10.85546875" customWidth="1"/>
    <col min="1543" max="1543" width="8.5703125" customWidth="1"/>
    <col min="1793" max="1793" width="4.85546875" customWidth="1"/>
    <col min="1794" max="1794" width="55.5703125" customWidth="1"/>
    <col min="1795" max="1795" width="6.28515625" customWidth="1"/>
    <col min="1796" max="1796" width="9.85546875" customWidth="1"/>
    <col min="1797" max="1797" width="9" customWidth="1"/>
    <col min="1798" max="1798" width="10.85546875" customWidth="1"/>
    <col min="1799" max="1799" width="8.5703125" customWidth="1"/>
    <col min="2049" max="2049" width="4.85546875" customWidth="1"/>
    <col min="2050" max="2050" width="55.5703125" customWidth="1"/>
    <col min="2051" max="2051" width="6.28515625" customWidth="1"/>
    <col min="2052" max="2052" width="9.85546875" customWidth="1"/>
    <col min="2053" max="2053" width="9" customWidth="1"/>
    <col min="2054" max="2054" width="10.85546875" customWidth="1"/>
    <col min="2055" max="2055" width="8.5703125" customWidth="1"/>
    <col min="2305" max="2305" width="4.85546875" customWidth="1"/>
    <col min="2306" max="2306" width="55.5703125" customWidth="1"/>
    <col min="2307" max="2307" width="6.28515625" customWidth="1"/>
    <col min="2308" max="2308" width="9.85546875" customWidth="1"/>
    <col min="2309" max="2309" width="9" customWidth="1"/>
    <col min="2310" max="2310" width="10.85546875" customWidth="1"/>
    <col min="2311" max="2311" width="8.5703125" customWidth="1"/>
    <col min="2561" max="2561" width="4.85546875" customWidth="1"/>
    <col min="2562" max="2562" width="55.5703125" customWidth="1"/>
    <col min="2563" max="2563" width="6.28515625" customWidth="1"/>
    <col min="2564" max="2564" width="9.85546875" customWidth="1"/>
    <col min="2565" max="2565" width="9" customWidth="1"/>
    <col min="2566" max="2566" width="10.85546875" customWidth="1"/>
    <col min="2567" max="2567" width="8.5703125" customWidth="1"/>
    <col min="2817" max="2817" width="4.85546875" customWidth="1"/>
    <col min="2818" max="2818" width="55.5703125" customWidth="1"/>
    <col min="2819" max="2819" width="6.28515625" customWidth="1"/>
    <col min="2820" max="2820" width="9.85546875" customWidth="1"/>
    <col min="2821" max="2821" width="9" customWidth="1"/>
    <col min="2822" max="2822" width="10.85546875" customWidth="1"/>
    <col min="2823" max="2823" width="8.5703125" customWidth="1"/>
    <col min="3073" max="3073" width="4.85546875" customWidth="1"/>
    <col min="3074" max="3074" width="55.5703125" customWidth="1"/>
    <col min="3075" max="3075" width="6.28515625" customWidth="1"/>
    <col min="3076" max="3076" width="9.85546875" customWidth="1"/>
    <col min="3077" max="3077" width="9" customWidth="1"/>
    <col min="3078" max="3078" width="10.85546875" customWidth="1"/>
    <col min="3079" max="3079" width="8.5703125" customWidth="1"/>
    <col min="3329" max="3329" width="4.85546875" customWidth="1"/>
    <col min="3330" max="3330" width="55.5703125" customWidth="1"/>
    <col min="3331" max="3331" width="6.28515625" customWidth="1"/>
    <col min="3332" max="3332" width="9.85546875" customWidth="1"/>
    <col min="3333" max="3333" width="9" customWidth="1"/>
    <col min="3334" max="3334" width="10.85546875" customWidth="1"/>
    <col min="3335" max="3335" width="8.5703125" customWidth="1"/>
    <col min="3585" max="3585" width="4.85546875" customWidth="1"/>
    <col min="3586" max="3586" width="55.5703125" customWidth="1"/>
    <col min="3587" max="3587" width="6.28515625" customWidth="1"/>
    <col min="3588" max="3588" width="9.85546875" customWidth="1"/>
    <col min="3589" max="3589" width="9" customWidth="1"/>
    <col min="3590" max="3590" width="10.85546875" customWidth="1"/>
    <col min="3591" max="3591" width="8.5703125" customWidth="1"/>
    <col min="3841" max="3841" width="4.85546875" customWidth="1"/>
    <col min="3842" max="3842" width="55.5703125" customWidth="1"/>
    <col min="3843" max="3843" width="6.28515625" customWidth="1"/>
    <col min="3844" max="3844" width="9.85546875" customWidth="1"/>
    <col min="3845" max="3845" width="9" customWidth="1"/>
    <col min="3846" max="3846" width="10.85546875" customWidth="1"/>
    <col min="3847" max="3847" width="8.5703125" customWidth="1"/>
    <col min="4097" max="4097" width="4.85546875" customWidth="1"/>
    <col min="4098" max="4098" width="55.5703125" customWidth="1"/>
    <col min="4099" max="4099" width="6.28515625" customWidth="1"/>
    <col min="4100" max="4100" width="9.85546875" customWidth="1"/>
    <col min="4101" max="4101" width="9" customWidth="1"/>
    <col min="4102" max="4102" width="10.85546875" customWidth="1"/>
    <col min="4103" max="4103" width="8.5703125" customWidth="1"/>
    <col min="4353" max="4353" width="4.85546875" customWidth="1"/>
    <col min="4354" max="4354" width="55.5703125" customWidth="1"/>
    <col min="4355" max="4355" width="6.28515625" customWidth="1"/>
    <col min="4356" max="4356" width="9.85546875" customWidth="1"/>
    <col min="4357" max="4357" width="9" customWidth="1"/>
    <col min="4358" max="4358" width="10.85546875" customWidth="1"/>
    <col min="4359" max="4359" width="8.5703125" customWidth="1"/>
    <col min="4609" max="4609" width="4.85546875" customWidth="1"/>
    <col min="4610" max="4610" width="55.5703125" customWidth="1"/>
    <col min="4611" max="4611" width="6.28515625" customWidth="1"/>
    <col min="4612" max="4612" width="9.85546875" customWidth="1"/>
    <col min="4613" max="4613" width="9" customWidth="1"/>
    <col min="4614" max="4614" width="10.85546875" customWidth="1"/>
    <col min="4615" max="4615" width="8.5703125" customWidth="1"/>
    <col min="4865" max="4865" width="4.85546875" customWidth="1"/>
    <col min="4866" max="4866" width="55.5703125" customWidth="1"/>
    <col min="4867" max="4867" width="6.28515625" customWidth="1"/>
    <col min="4868" max="4868" width="9.85546875" customWidth="1"/>
    <col min="4869" max="4869" width="9" customWidth="1"/>
    <col min="4870" max="4870" width="10.85546875" customWidth="1"/>
    <col min="4871" max="4871" width="8.5703125" customWidth="1"/>
    <col min="5121" max="5121" width="4.85546875" customWidth="1"/>
    <col min="5122" max="5122" width="55.5703125" customWidth="1"/>
    <col min="5123" max="5123" width="6.28515625" customWidth="1"/>
    <col min="5124" max="5124" width="9.85546875" customWidth="1"/>
    <col min="5125" max="5125" width="9" customWidth="1"/>
    <col min="5126" max="5126" width="10.85546875" customWidth="1"/>
    <col min="5127" max="5127" width="8.5703125" customWidth="1"/>
    <col min="5377" max="5377" width="4.85546875" customWidth="1"/>
    <col min="5378" max="5378" width="55.5703125" customWidth="1"/>
    <col min="5379" max="5379" width="6.28515625" customWidth="1"/>
    <col min="5380" max="5380" width="9.85546875" customWidth="1"/>
    <col min="5381" max="5381" width="9" customWidth="1"/>
    <col min="5382" max="5382" width="10.85546875" customWidth="1"/>
    <col min="5383" max="5383" width="8.5703125" customWidth="1"/>
    <col min="5633" max="5633" width="4.85546875" customWidth="1"/>
    <col min="5634" max="5634" width="55.5703125" customWidth="1"/>
    <col min="5635" max="5635" width="6.28515625" customWidth="1"/>
    <col min="5636" max="5636" width="9.85546875" customWidth="1"/>
    <col min="5637" max="5637" width="9" customWidth="1"/>
    <col min="5638" max="5638" width="10.85546875" customWidth="1"/>
    <col min="5639" max="5639" width="8.5703125" customWidth="1"/>
    <col min="5889" max="5889" width="4.85546875" customWidth="1"/>
    <col min="5890" max="5890" width="55.5703125" customWidth="1"/>
    <col min="5891" max="5891" width="6.28515625" customWidth="1"/>
    <col min="5892" max="5892" width="9.85546875" customWidth="1"/>
    <col min="5893" max="5893" width="9" customWidth="1"/>
    <col min="5894" max="5894" width="10.85546875" customWidth="1"/>
    <col min="5895" max="5895" width="8.5703125" customWidth="1"/>
    <col min="6145" max="6145" width="4.85546875" customWidth="1"/>
    <col min="6146" max="6146" width="55.5703125" customWidth="1"/>
    <col min="6147" max="6147" width="6.28515625" customWidth="1"/>
    <col min="6148" max="6148" width="9.85546875" customWidth="1"/>
    <col min="6149" max="6149" width="9" customWidth="1"/>
    <col min="6150" max="6150" width="10.85546875" customWidth="1"/>
    <col min="6151" max="6151" width="8.5703125" customWidth="1"/>
    <col min="6401" max="6401" width="4.85546875" customWidth="1"/>
    <col min="6402" max="6402" width="55.5703125" customWidth="1"/>
    <col min="6403" max="6403" width="6.28515625" customWidth="1"/>
    <col min="6404" max="6404" width="9.85546875" customWidth="1"/>
    <col min="6405" max="6405" width="9" customWidth="1"/>
    <col min="6406" max="6406" width="10.85546875" customWidth="1"/>
    <col min="6407" max="6407" width="8.5703125" customWidth="1"/>
    <col min="6657" max="6657" width="4.85546875" customWidth="1"/>
    <col min="6658" max="6658" width="55.5703125" customWidth="1"/>
    <col min="6659" max="6659" width="6.28515625" customWidth="1"/>
    <col min="6660" max="6660" width="9.85546875" customWidth="1"/>
    <col min="6661" max="6661" width="9" customWidth="1"/>
    <col min="6662" max="6662" width="10.85546875" customWidth="1"/>
    <col min="6663" max="6663" width="8.5703125" customWidth="1"/>
    <col min="6913" max="6913" width="4.85546875" customWidth="1"/>
    <col min="6914" max="6914" width="55.5703125" customWidth="1"/>
    <col min="6915" max="6915" width="6.28515625" customWidth="1"/>
    <col min="6916" max="6916" width="9.85546875" customWidth="1"/>
    <col min="6917" max="6917" width="9" customWidth="1"/>
    <col min="6918" max="6918" width="10.85546875" customWidth="1"/>
    <col min="6919" max="6919" width="8.5703125" customWidth="1"/>
    <col min="7169" max="7169" width="4.85546875" customWidth="1"/>
    <col min="7170" max="7170" width="55.5703125" customWidth="1"/>
    <col min="7171" max="7171" width="6.28515625" customWidth="1"/>
    <col min="7172" max="7172" width="9.85546875" customWidth="1"/>
    <col min="7173" max="7173" width="9" customWidth="1"/>
    <col min="7174" max="7174" width="10.85546875" customWidth="1"/>
    <col min="7175" max="7175" width="8.5703125" customWidth="1"/>
    <col min="7425" max="7425" width="4.85546875" customWidth="1"/>
    <col min="7426" max="7426" width="55.5703125" customWidth="1"/>
    <col min="7427" max="7427" width="6.28515625" customWidth="1"/>
    <col min="7428" max="7428" width="9.85546875" customWidth="1"/>
    <col min="7429" max="7429" width="9" customWidth="1"/>
    <col min="7430" max="7430" width="10.85546875" customWidth="1"/>
    <col min="7431" max="7431" width="8.5703125" customWidth="1"/>
    <col min="7681" max="7681" width="4.85546875" customWidth="1"/>
    <col min="7682" max="7682" width="55.5703125" customWidth="1"/>
    <col min="7683" max="7683" width="6.28515625" customWidth="1"/>
    <col min="7684" max="7684" width="9.85546875" customWidth="1"/>
    <col min="7685" max="7685" width="9" customWidth="1"/>
    <col min="7686" max="7686" width="10.85546875" customWidth="1"/>
    <col min="7687" max="7687" width="8.5703125" customWidth="1"/>
    <col min="7937" max="7937" width="4.85546875" customWidth="1"/>
    <col min="7938" max="7938" width="55.5703125" customWidth="1"/>
    <col min="7939" max="7939" width="6.28515625" customWidth="1"/>
    <col min="7940" max="7940" width="9.85546875" customWidth="1"/>
    <col min="7941" max="7941" width="9" customWidth="1"/>
    <col min="7942" max="7942" width="10.85546875" customWidth="1"/>
    <col min="7943" max="7943" width="8.5703125" customWidth="1"/>
    <col min="8193" max="8193" width="4.85546875" customWidth="1"/>
    <col min="8194" max="8194" width="55.5703125" customWidth="1"/>
    <col min="8195" max="8195" width="6.28515625" customWidth="1"/>
    <col min="8196" max="8196" width="9.85546875" customWidth="1"/>
    <col min="8197" max="8197" width="9" customWidth="1"/>
    <col min="8198" max="8198" width="10.85546875" customWidth="1"/>
    <col min="8199" max="8199" width="8.5703125" customWidth="1"/>
    <col min="8449" max="8449" width="4.85546875" customWidth="1"/>
    <col min="8450" max="8450" width="55.5703125" customWidth="1"/>
    <col min="8451" max="8451" width="6.28515625" customWidth="1"/>
    <col min="8452" max="8452" width="9.85546875" customWidth="1"/>
    <col min="8453" max="8453" width="9" customWidth="1"/>
    <col min="8454" max="8454" width="10.85546875" customWidth="1"/>
    <col min="8455" max="8455" width="8.5703125" customWidth="1"/>
    <col min="8705" max="8705" width="4.85546875" customWidth="1"/>
    <col min="8706" max="8706" width="55.5703125" customWidth="1"/>
    <col min="8707" max="8707" width="6.28515625" customWidth="1"/>
    <col min="8708" max="8708" width="9.85546875" customWidth="1"/>
    <col min="8709" max="8709" width="9" customWidth="1"/>
    <col min="8710" max="8710" width="10.85546875" customWidth="1"/>
    <col min="8711" max="8711" width="8.5703125" customWidth="1"/>
    <col min="8961" max="8961" width="4.85546875" customWidth="1"/>
    <col min="8962" max="8962" width="55.5703125" customWidth="1"/>
    <col min="8963" max="8963" width="6.28515625" customWidth="1"/>
    <col min="8964" max="8964" width="9.85546875" customWidth="1"/>
    <col min="8965" max="8965" width="9" customWidth="1"/>
    <col min="8966" max="8966" width="10.85546875" customWidth="1"/>
    <col min="8967" max="8967" width="8.5703125" customWidth="1"/>
    <col min="9217" max="9217" width="4.85546875" customWidth="1"/>
    <col min="9218" max="9218" width="55.5703125" customWidth="1"/>
    <col min="9219" max="9219" width="6.28515625" customWidth="1"/>
    <col min="9220" max="9220" width="9.85546875" customWidth="1"/>
    <col min="9221" max="9221" width="9" customWidth="1"/>
    <col min="9222" max="9222" width="10.85546875" customWidth="1"/>
    <col min="9223" max="9223" width="8.5703125" customWidth="1"/>
    <col min="9473" max="9473" width="4.85546875" customWidth="1"/>
    <col min="9474" max="9474" width="55.5703125" customWidth="1"/>
    <col min="9475" max="9475" width="6.28515625" customWidth="1"/>
    <col min="9476" max="9476" width="9.85546875" customWidth="1"/>
    <col min="9477" max="9477" width="9" customWidth="1"/>
    <col min="9478" max="9478" width="10.85546875" customWidth="1"/>
    <col min="9479" max="9479" width="8.5703125" customWidth="1"/>
    <col min="9729" max="9729" width="4.85546875" customWidth="1"/>
    <col min="9730" max="9730" width="55.5703125" customWidth="1"/>
    <col min="9731" max="9731" width="6.28515625" customWidth="1"/>
    <col min="9732" max="9732" width="9.85546875" customWidth="1"/>
    <col min="9733" max="9733" width="9" customWidth="1"/>
    <col min="9734" max="9734" width="10.85546875" customWidth="1"/>
    <col min="9735" max="9735" width="8.5703125" customWidth="1"/>
    <col min="9985" max="9985" width="4.85546875" customWidth="1"/>
    <col min="9986" max="9986" width="55.5703125" customWidth="1"/>
    <col min="9987" max="9987" width="6.28515625" customWidth="1"/>
    <col min="9988" max="9988" width="9.85546875" customWidth="1"/>
    <col min="9989" max="9989" width="9" customWidth="1"/>
    <col min="9990" max="9990" width="10.85546875" customWidth="1"/>
    <col min="9991" max="9991" width="8.5703125" customWidth="1"/>
    <col min="10241" max="10241" width="4.85546875" customWidth="1"/>
    <col min="10242" max="10242" width="55.5703125" customWidth="1"/>
    <col min="10243" max="10243" width="6.28515625" customWidth="1"/>
    <col min="10244" max="10244" width="9.85546875" customWidth="1"/>
    <col min="10245" max="10245" width="9" customWidth="1"/>
    <col min="10246" max="10246" width="10.85546875" customWidth="1"/>
    <col min="10247" max="10247" width="8.5703125" customWidth="1"/>
    <col min="10497" max="10497" width="4.85546875" customWidth="1"/>
    <col min="10498" max="10498" width="55.5703125" customWidth="1"/>
    <col min="10499" max="10499" width="6.28515625" customWidth="1"/>
    <col min="10500" max="10500" width="9.85546875" customWidth="1"/>
    <col min="10501" max="10501" width="9" customWidth="1"/>
    <col min="10502" max="10502" width="10.85546875" customWidth="1"/>
    <col min="10503" max="10503" width="8.5703125" customWidth="1"/>
    <col min="10753" max="10753" width="4.85546875" customWidth="1"/>
    <col min="10754" max="10754" width="55.5703125" customWidth="1"/>
    <col min="10755" max="10755" width="6.28515625" customWidth="1"/>
    <col min="10756" max="10756" width="9.85546875" customWidth="1"/>
    <col min="10757" max="10757" width="9" customWidth="1"/>
    <col min="10758" max="10758" width="10.85546875" customWidth="1"/>
    <col min="10759" max="10759" width="8.5703125" customWidth="1"/>
    <col min="11009" max="11009" width="4.85546875" customWidth="1"/>
    <col min="11010" max="11010" width="55.5703125" customWidth="1"/>
    <col min="11011" max="11011" width="6.28515625" customWidth="1"/>
    <col min="11012" max="11012" width="9.85546875" customWidth="1"/>
    <col min="11013" max="11013" width="9" customWidth="1"/>
    <col min="11014" max="11014" width="10.85546875" customWidth="1"/>
    <col min="11015" max="11015" width="8.5703125" customWidth="1"/>
    <col min="11265" max="11265" width="4.85546875" customWidth="1"/>
    <col min="11266" max="11266" width="55.5703125" customWidth="1"/>
    <col min="11267" max="11267" width="6.28515625" customWidth="1"/>
    <col min="11268" max="11268" width="9.85546875" customWidth="1"/>
    <col min="11269" max="11269" width="9" customWidth="1"/>
    <col min="11270" max="11270" width="10.85546875" customWidth="1"/>
    <col min="11271" max="11271" width="8.5703125" customWidth="1"/>
    <col min="11521" max="11521" width="4.85546875" customWidth="1"/>
    <col min="11522" max="11522" width="55.5703125" customWidth="1"/>
    <col min="11523" max="11523" width="6.28515625" customWidth="1"/>
    <col min="11524" max="11524" width="9.85546875" customWidth="1"/>
    <col min="11525" max="11525" width="9" customWidth="1"/>
    <col min="11526" max="11526" width="10.85546875" customWidth="1"/>
    <col min="11527" max="11527" width="8.5703125" customWidth="1"/>
    <col min="11777" max="11777" width="4.85546875" customWidth="1"/>
    <col min="11778" max="11778" width="55.5703125" customWidth="1"/>
    <col min="11779" max="11779" width="6.28515625" customWidth="1"/>
    <col min="11780" max="11780" width="9.85546875" customWidth="1"/>
    <col min="11781" max="11781" width="9" customWidth="1"/>
    <col min="11782" max="11782" width="10.85546875" customWidth="1"/>
    <col min="11783" max="11783" width="8.5703125" customWidth="1"/>
    <col min="12033" max="12033" width="4.85546875" customWidth="1"/>
    <col min="12034" max="12034" width="55.5703125" customWidth="1"/>
    <col min="12035" max="12035" width="6.28515625" customWidth="1"/>
    <col min="12036" max="12036" width="9.85546875" customWidth="1"/>
    <col min="12037" max="12037" width="9" customWidth="1"/>
    <col min="12038" max="12038" width="10.85546875" customWidth="1"/>
    <col min="12039" max="12039" width="8.5703125" customWidth="1"/>
    <col min="12289" max="12289" width="4.85546875" customWidth="1"/>
    <col min="12290" max="12290" width="55.5703125" customWidth="1"/>
    <col min="12291" max="12291" width="6.28515625" customWidth="1"/>
    <col min="12292" max="12292" width="9.85546875" customWidth="1"/>
    <col min="12293" max="12293" width="9" customWidth="1"/>
    <col min="12294" max="12294" width="10.85546875" customWidth="1"/>
    <col min="12295" max="12295" width="8.5703125" customWidth="1"/>
    <col min="12545" max="12545" width="4.85546875" customWidth="1"/>
    <col min="12546" max="12546" width="55.5703125" customWidth="1"/>
    <col min="12547" max="12547" width="6.28515625" customWidth="1"/>
    <col min="12548" max="12548" width="9.85546875" customWidth="1"/>
    <col min="12549" max="12549" width="9" customWidth="1"/>
    <col min="12550" max="12550" width="10.85546875" customWidth="1"/>
    <col min="12551" max="12551" width="8.5703125" customWidth="1"/>
    <col min="12801" max="12801" width="4.85546875" customWidth="1"/>
    <col min="12802" max="12802" width="55.5703125" customWidth="1"/>
    <col min="12803" max="12803" width="6.28515625" customWidth="1"/>
    <col min="12804" max="12804" width="9.85546875" customWidth="1"/>
    <col min="12805" max="12805" width="9" customWidth="1"/>
    <col min="12806" max="12806" width="10.85546875" customWidth="1"/>
    <col min="12807" max="12807" width="8.5703125" customWidth="1"/>
    <col min="13057" max="13057" width="4.85546875" customWidth="1"/>
    <col min="13058" max="13058" width="55.5703125" customWidth="1"/>
    <col min="13059" max="13059" width="6.28515625" customWidth="1"/>
    <col min="13060" max="13060" width="9.85546875" customWidth="1"/>
    <col min="13061" max="13061" width="9" customWidth="1"/>
    <col min="13062" max="13062" width="10.85546875" customWidth="1"/>
    <col min="13063" max="13063" width="8.5703125" customWidth="1"/>
    <col min="13313" max="13313" width="4.85546875" customWidth="1"/>
    <col min="13314" max="13314" width="55.5703125" customWidth="1"/>
    <col min="13315" max="13315" width="6.28515625" customWidth="1"/>
    <col min="13316" max="13316" width="9.85546875" customWidth="1"/>
    <col min="13317" max="13317" width="9" customWidth="1"/>
    <col min="13318" max="13318" width="10.85546875" customWidth="1"/>
    <col min="13319" max="13319" width="8.5703125" customWidth="1"/>
    <col min="13569" max="13569" width="4.85546875" customWidth="1"/>
    <col min="13570" max="13570" width="55.5703125" customWidth="1"/>
    <col min="13571" max="13571" width="6.28515625" customWidth="1"/>
    <col min="13572" max="13572" width="9.85546875" customWidth="1"/>
    <col min="13573" max="13573" width="9" customWidth="1"/>
    <col min="13574" max="13574" width="10.85546875" customWidth="1"/>
    <col min="13575" max="13575" width="8.5703125" customWidth="1"/>
    <col min="13825" max="13825" width="4.85546875" customWidth="1"/>
    <col min="13826" max="13826" width="55.5703125" customWidth="1"/>
    <col min="13827" max="13827" width="6.28515625" customWidth="1"/>
    <col min="13828" max="13828" width="9.85546875" customWidth="1"/>
    <col min="13829" max="13829" width="9" customWidth="1"/>
    <col min="13830" max="13830" width="10.85546875" customWidth="1"/>
    <col min="13831" max="13831" width="8.5703125" customWidth="1"/>
    <col min="14081" max="14081" width="4.85546875" customWidth="1"/>
    <col min="14082" max="14082" width="55.5703125" customWidth="1"/>
    <col min="14083" max="14083" width="6.28515625" customWidth="1"/>
    <col min="14084" max="14084" width="9.85546875" customWidth="1"/>
    <col min="14085" max="14085" width="9" customWidth="1"/>
    <col min="14086" max="14086" width="10.85546875" customWidth="1"/>
    <col min="14087" max="14087" width="8.5703125" customWidth="1"/>
    <col min="14337" max="14337" width="4.85546875" customWidth="1"/>
    <col min="14338" max="14338" width="55.5703125" customWidth="1"/>
    <col min="14339" max="14339" width="6.28515625" customWidth="1"/>
    <col min="14340" max="14340" width="9.85546875" customWidth="1"/>
    <col min="14341" max="14341" width="9" customWidth="1"/>
    <col min="14342" max="14342" width="10.85546875" customWidth="1"/>
    <col min="14343" max="14343" width="8.5703125" customWidth="1"/>
    <col min="14593" max="14593" width="4.85546875" customWidth="1"/>
    <col min="14594" max="14594" width="55.5703125" customWidth="1"/>
    <col min="14595" max="14595" width="6.28515625" customWidth="1"/>
    <col min="14596" max="14596" width="9.85546875" customWidth="1"/>
    <col min="14597" max="14597" width="9" customWidth="1"/>
    <col min="14598" max="14598" width="10.85546875" customWidth="1"/>
    <col min="14599" max="14599" width="8.5703125" customWidth="1"/>
    <col min="14849" max="14849" width="4.85546875" customWidth="1"/>
    <col min="14850" max="14850" width="55.5703125" customWidth="1"/>
    <col min="14851" max="14851" width="6.28515625" customWidth="1"/>
    <col min="14852" max="14852" width="9.85546875" customWidth="1"/>
    <col min="14853" max="14853" width="9" customWidth="1"/>
    <col min="14854" max="14854" width="10.85546875" customWidth="1"/>
    <col min="14855" max="14855" width="8.5703125" customWidth="1"/>
    <col min="15105" max="15105" width="4.85546875" customWidth="1"/>
    <col min="15106" max="15106" width="55.5703125" customWidth="1"/>
    <col min="15107" max="15107" width="6.28515625" customWidth="1"/>
    <col min="15108" max="15108" width="9.85546875" customWidth="1"/>
    <col min="15109" max="15109" width="9" customWidth="1"/>
    <col min="15110" max="15110" width="10.85546875" customWidth="1"/>
    <col min="15111" max="15111" width="8.5703125" customWidth="1"/>
    <col min="15361" max="15361" width="4.85546875" customWidth="1"/>
    <col min="15362" max="15362" width="55.5703125" customWidth="1"/>
    <col min="15363" max="15363" width="6.28515625" customWidth="1"/>
    <col min="15364" max="15364" width="9.85546875" customWidth="1"/>
    <col min="15365" max="15365" width="9" customWidth="1"/>
    <col min="15366" max="15366" width="10.85546875" customWidth="1"/>
    <col min="15367" max="15367" width="8.5703125" customWidth="1"/>
    <col min="15617" max="15617" width="4.85546875" customWidth="1"/>
    <col min="15618" max="15618" width="55.5703125" customWidth="1"/>
    <col min="15619" max="15619" width="6.28515625" customWidth="1"/>
    <col min="15620" max="15620" width="9.85546875" customWidth="1"/>
    <col min="15621" max="15621" width="9" customWidth="1"/>
    <col min="15622" max="15622" width="10.85546875" customWidth="1"/>
    <col min="15623" max="15623" width="8.5703125" customWidth="1"/>
    <col min="15873" max="15873" width="4.85546875" customWidth="1"/>
    <col min="15874" max="15874" width="55.5703125" customWidth="1"/>
    <col min="15875" max="15875" width="6.28515625" customWidth="1"/>
    <col min="15876" max="15876" width="9.85546875" customWidth="1"/>
    <col min="15877" max="15877" width="9" customWidth="1"/>
    <col min="15878" max="15878" width="10.85546875" customWidth="1"/>
    <col min="15879" max="15879" width="8.5703125" customWidth="1"/>
    <col min="16129" max="16129" width="4.85546875" customWidth="1"/>
    <col min="16130" max="16130" width="55.5703125" customWidth="1"/>
    <col min="16131" max="16131" width="6.28515625" customWidth="1"/>
    <col min="16132" max="16132" width="9.85546875" customWidth="1"/>
    <col min="16133" max="16133" width="9" customWidth="1"/>
    <col min="16134" max="16134" width="10.85546875" customWidth="1"/>
    <col min="16135" max="16135" width="8.5703125" customWidth="1"/>
  </cols>
  <sheetData>
    <row r="1" spans="1:9" ht="15.75" x14ac:dyDescent="0.25">
      <c r="A1" s="1"/>
      <c r="B1" s="1"/>
      <c r="C1" s="1"/>
      <c r="D1" s="1" t="s">
        <v>0</v>
      </c>
      <c r="E1" s="1"/>
      <c r="F1" s="1"/>
      <c r="G1" s="1"/>
    </row>
    <row r="2" spans="1:9" ht="15.75" x14ac:dyDescent="0.25">
      <c r="A2" s="1"/>
      <c r="B2" s="1"/>
      <c r="C2" s="1"/>
      <c r="D2" s="1" t="s">
        <v>1</v>
      </c>
      <c r="E2" s="1"/>
      <c r="F2" s="1"/>
      <c r="G2" s="1"/>
    </row>
    <row r="3" spans="1:9" ht="15.75" x14ac:dyDescent="0.25">
      <c r="A3" s="1"/>
      <c r="B3" s="1"/>
      <c r="C3" s="1"/>
      <c r="D3" s="1" t="s">
        <v>165</v>
      </c>
      <c r="E3" s="1"/>
      <c r="F3" s="1"/>
      <c r="G3" s="1"/>
    </row>
    <row r="4" spans="1:9" ht="15.75" x14ac:dyDescent="0.25">
      <c r="A4" s="1"/>
      <c r="B4" s="1"/>
      <c r="C4" s="1"/>
      <c r="D4" s="1" t="s">
        <v>2</v>
      </c>
      <c r="E4" s="1"/>
      <c r="F4" s="1"/>
      <c r="G4" s="1"/>
    </row>
    <row r="5" spans="1:9" ht="15.75" x14ac:dyDescent="0.25">
      <c r="A5" s="1"/>
      <c r="B5" s="1"/>
      <c r="C5" s="1"/>
      <c r="D5" s="3"/>
      <c r="E5" s="1"/>
      <c r="F5" s="1"/>
      <c r="G5" s="1"/>
    </row>
    <row r="6" spans="1:9" ht="15.75" x14ac:dyDescent="0.25">
      <c r="A6" s="1"/>
      <c r="B6" s="1"/>
      <c r="C6" s="1"/>
      <c r="D6" s="1"/>
      <c r="E6" s="1"/>
      <c r="F6" s="1"/>
      <c r="G6" s="1"/>
    </row>
    <row r="7" spans="1:9" ht="15.75" x14ac:dyDescent="0.25">
      <c r="A7" s="95" t="s">
        <v>160</v>
      </c>
      <c r="B7" s="95"/>
      <c r="C7" s="95"/>
      <c r="D7" s="95"/>
      <c r="E7" s="95"/>
      <c r="F7" s="95"/>
      <c r="G7" s="95"/>
    </row>
    <row r="8" spans="1:9" ht="15.75" x14ac:dyDescent="0.25">
      <c r="A8" s="1"/>
      <c r="B8" s="1"/>
      <c r="C8" s="1"/>
      <c r="D8" s="1"/>
      <c r="E8" s="1"/>
      <c r="F8" s="1"/>
      <c r="G8" s="1"/>
    </row>
    <row r="9" spans="1:9" ht="15.75" x14ac:dyDescent="0.25">
      <c r="A9" s="1"/>
      <c r="B9" s="1"/>
      <c r="C9" s="1"/>
      <c r="D9" s="1"/>
      <c r="E9" s="1"/>
      <c r="F9" s="96" t="s">
        <v>3</v>
      </c>
      <c r="G9" s="96"/>
    </row>
    <row r="10" spans="1:9" ht="12.75" customHeight="1" x14ac:dyDescent="0.25">
      <c r="A10" s="97" t="s">
        <v>4</v>
      </c>
      <c r="B10" s="98" t="s">
        <v>5</v>
      </c>
      <c r="C10" s="97" t="s">
        <v>6</v>
      </c>
      <c r="D10" s="98" t="s">
        <v>7</v>
      </c>
      <c r="E10" s="98" t="s">
        <v>8</v>
      </c>
      <c r="F10" s="98"/>
      <c r="G10" s="98"/>
    </row>
    <row r="11" spans="1:9" x14ac:dyDescent="0.25">
      <c r="A11" s="97"/>
      <c r="B11" s="98"/>
      <c r="C11" s="97"/>
      <c r="D11" s="98"/>
      <c r="E11" s="98" t="s">
        <v>9</v>
      </c>
      <c r="F11" s="98"/>
      <c r="G11" s="98" t="s">
        <v>10</v>
      </c>
    </row>
    <row r="12" spans="1:9" ht="38.25" x14ac:dyDescent="0.25">
      <c r="A12" s="97"/>
      <c r="B12" s="98"/>
      <c r="C12" s="97"/>
      <c r="D12" s="98"/>
      <c r="E12" s="4" t="s">
        <v>11</v>
      </c>
      <c r="F12" s="5" t="s">
        <v>12</v>
      </c>
      <c r="G12" s="98"/>
    </row>
    <row r="13" spans="1:9" s="9" customFormat="1" ht="15" customHeight="1" x14ac:dyDescent="0.25">
      <c r="A13" s="102" t="s">
        <v>13</v>
      </c>
      <c r="B13" s="6" t="s">
        <v>14</v>
      </c>
      <c r="C13" s="7"/>
      <c r="D13" s="8">
        <f t="shared" ref="D13:D17" si="0">SUM(G13+E13)</f>
        <v>81</v>
      </c>
      <c r="E13" s="8">
        <f>SUM(E14:E14)</f>
        <v>80.5</v>
      </c>
      <c r="F13" s="8">
        <f>SUM(F14:F14)</f>
        <v>58</v>
      </c>
      <c r="G13" s="8">
        <f>SUM(G14:G14)</f>
        <v>0.5</v>
      </c>
      <c r="I13" s="10"/>
    </row>
    <row r="14" spans="1:9" s="9" customFormat="1" ht="12.75" customHeight="1" x14ac:dyDescent="0.25">
      <c r="A14" s="102"/>
      <c r="B14" s="11" t="s">
        <v>15</v>
      </c>
      <c r="C14" s="12" t="s">
        <v>16</v>
      </c>
      <c r="D14" s="13">
        <f t="shared" si="0"/>
        <v>81</v>
      </c>
      <c r="E14" s="13">
        <v>80.5</v>
      </c>
      <c r="F14" s="13">
        <v>58</v>
      </c>
      <c r="G14" s="13">
        <v>0.5</v>
      </c>
      <c r="I14" s="10"/>
    </row>
    <row r="15" spans="1:9" ht="15" customHeight="1" x14ac:dyDescent="0.25">
      <c r="A15" s="103" t="s">
        <v>17</v>
      </c>
      <c r="B15" s="15" t="s">
        <v>18</v>
      </c>
      <c r="C15" s="16"/>
      <c r="D15" s="17">
        <f>SUM(D59+D56+D52+D51+D50+D49+D48+D44+D41+D43+D42+D40+D39+D35+D34+D30+D29+D28+D25+D23+D20+D19+D16+D24+D45+D21+D22+D26+D32+D33+D36+D37+D53+D57+D38+D55+D27+D46+D47+D58+D18)</f>
        <v>16525.100000000002</v>
      </c>
      <c r="E15" s="17">
        <f>SUM(E59+E56+E52+E51+E50+E49+E48+E44+E41+E43+E42+E40+E39+E35+E34+E30+E29+E28+E25+E23+E20+E19+E16+E24+E45+E21+E22+E26+E32+E33+E36+E37+E53+E57+E38+E55+E27+E46+E47+E58+E18)</f>
        <v>10543.4</v>
      </c>
      <c r="F15" s="17">
        <f>SUM(F59+F56+F52+F51+F50+F49+F48+F44+F41+F43+F42+F40+F39+F35+F34+F30+F29+F28+F25+F23+F20+F19+F16+F24+F45+F21+F22+F26+F32+F33+F36+F37+F53+F57+F38+F55+F27+F46+F47+F58+F18)</f>
        <v>3056.4999999999995</v>
      </c>
      <c r="G15" s="17">
        <f>SUM(G59+G56+G52+G51+G50+G49+G48+G44+G41+G43+G42+G40+G39+G35+G34+G30+G29+G28+G25+G23+G20+G19+G16+G24+G45+G21+G22+G26+G32+G33+G36+G37+G53+G57+G38+G55+G27+G46+G47+G58+G18)</f>
        <v>5981.7</v>
      </c>
    </row>
    <row r="16" spans="1:9" ht="12.75" customHeight="1" x14ac:dyDescent="0.25">
      <c r="A16" s="104"/>
      <c r="B16" s="11" t="s">
        <v>15</v>
      </c>
      <c r="C16" s="12" t="s">
        <v>16</v>
      </c>
      <c r="D16" s="18">
        <f t="shared" si="0"/>
        <v>3888</v>
      </c>
      <c r="E16" s="18">
        <v>3080.9</v>
      </c>
      <c r="F16" s="18">
        <v>1948.7</v>
      </c>
      <c r="G16" s="18">
        <v>807.1</v>
      </c>
      <c r="H16" s="19"/>
    </row>
    <row r="17" spans="1:8" ht="12.75" customHeight="1" x14ac:dyDescent="0.25">
      <c r="A17" s="104"/>
      <c r="B17" s="79" t="s">
        <v>19</v>
      </c>
      <c r="C17" s="21"/>
      <c r="D17" s="22">
        <f t="shared" si="0"/>
        <v>3.5</v>
      </c>
      <c r="E17" s="22">
        <v>3.5</v>
      </c>
      <c r="F17" s="23"/>
      <c r="G17" s="23"/>
      <c r="H17" s="19"/>
    </row>
    <row r="18" spans="1:8" ht="12.75" customHeight="1" x14ac:dyDescent="0.25">
      <c r="A18" s="104"/>
      <c r="B18" s="89" t="s">
        <v>23</v>
      </c>
      <c r="C18" s="90" t="s">
        <v>16</v>
      </c>
      <c r="D18" s="91">
        <f t="shared" ref="D18:D101" si="1">SUM(G18+E18)</f>
        <v>3.4</v>
      </c>
      <c r="E18" s="22">
        <v>3.4</v>
      </c>
      <c r="F18" s="23"/>
      <c r="G18" s="23"/>
      <c r="H18" s="19"/>
    </row>
    <row r="19" spans="1:8" ht="12.95" customHeight="1" x14ac:dyDescent="0.25">
      <c r="A19" s="104"/>
      <c r="B19" s="24" t="s">
        <v>20</v>
      </c>
      <c r="C19" s="12" t="s">
        <v>16</v>
      </c>
      <c r="D19" s="25">
        <f t="shared" si="1"/>
        <v>27.5</v>
      </c>
      <c r="E19" s="92">
        <v>27.5</v>
      </c>
      <c r="F19" s="92"/>
      <c r="G19" s="93"/>
    </row>
    <row r="20" spans="1:8" ht="12.95" customHeight="1" x14ac:dyDescent="0.25">
      <c r="A20" s="104"/>
      <c r="B20" s="26" t="s">
        <v>21</v>
      </c>
      <c r="C20" s="12" t="s">
        <v>16</v>
      </c>
      <c r="D20" s="25">
        <f t="shared" si="1"/>
        <v>1408.4</v>
      </c>
      <c r="E20" s="25">
        <v>1408.4</v>
      </c>
      <c r="F20" s="25">
        <v>658.5</v>
      </c>
      <c r="G20" s="25"/>
    </row>
    <row r="21" spans="1:8" ht="12.95" customHeight="1" x14ac:dyDescent="0.25">
      <c r="A21" s="104"/>
      <c r="B21" s="24" t="s">
        <v>162</v>
      </c>
      <c r="C21" s="12" t="s">
        <v>16</v>
      </c>
      <c r="D21" s="25">
        <f t="shared" si="1"/>
        <v>3.7</v>
      </c>
      <c r="E21" s="25">
        <v>3.7</v>
      </c>
      <c r="F21" s="25">
        <v>2.8</v>
      </c>
      <c r="G21" s="25"/>
    </row>
    <row r="22" spans="1:8" ht="12.95" customHeight="1" x14ac:dyDescent="0.25">
      <c r="A22" s="104"/>
      <c r="B22" s="11" t="s">
        <v>25</v>
      </c>
      <c r="C22" s="12" t="s">
        <v>16</v>
      </c>
      <c r="D22" s="25">
        <f t="shared" si="1"/>
        <v>28</v>
      </c>
      <c r="E22" s="25">
        <v>28</v>
      </c>
      <c r="F22" s="25">
        <v>0.2</v>
      </c>
      <c r="G22" s="25"/>
    </row>
    <row r="23" spans="1:8" ht="12.95" customHeight="1" x14ac:dyDescent="0.25">
      <c r="A23" s="104"/>
      <c r="B23" s="11" t="s">
        <v>15</v>
      </c>
      <c r="C23" s="12" t="s">
        <v>22</v>
      </c>
      <c r="D23" s="25">
        <f t="shared" si="1"/>
        <v>189.8</v>
      </c>
      <c r="E23" s="25">
        <v>44.9</v>
      </c>
      <c r="F23" s="25">
        <v>6.2</v>
      </c>
      <c r="G23" s="25">
        <v>144.9</v>
      </c>
      <c r="H23" s="19"/>
    </row>
    <row r="24" spans="1:8" ht="12.95" customHeight="1" x14ac:dyDescent="0.25">
      <c r="A24" s="104"/>
      <c r="B24" s="11" t="s">
        <v>28</v>
      </c>
      <c r="C24" s="12" t="s">
        <v>22</v>
      </c>
      <c r="D24" s="25">
        <f t="shared" si="1"/>
        <v>15</v>
      </c>
      <c r="E24" s="25">
        <v>15</v>
      </c>
      <c r="F24" s="25"/>
      <c r="G24" s="25"/>
      <c r="H24" s="19"/>
    </row>
    <row r="25" spans="1:8" ht="12.95" customHeight="1" x14ac:dyDescent="0.25">
      <c r="A25" s="104"/>
      <c r="B25" s="11" t="s">
        <v>23</v>
      </c>
      <c r="C25" s="12" t="s">
        <v>22</v>
      </c>
      <c r="D25" s="25">
        <f t="shared" si="1"/>
        <v>496.6</v>
      </c>
      <c r="E25" s="25">
        <v>156.80000000000001</v>
      </c>
      <c r="F25" s="25">
        <v>39</v>
      </c>
      <c r="G25" s="25">
        <v>339.8</v>
      </c>
    </row>
    <row r="26" spans="1:8" ht="12.95" customHeight="1" x14ac:dyDescent="0.25">
      <c r="A26" s="104"/>
      <c r="B26" s="11" t="s">
        <v>25</v>
      </c>
      <c r="C26" s="12" t="s">
        <v>22</v>
      </c>
      <c r="D26" s="25">
        <f t="shared" si="1"/>
        <v>51.9</v>
      </c>
      <c r="E26" s="25">
        <v>4.8</v>
      </c>
      <c r="F26" s="25">
        <v>0.2</v>
      </c>
      <c r="G26" s="25">
        <v>47.1</v>
      </c>
    </row>
    <row r="27" spans="1:8" ht="12.95" customHeight="1" x14ac:dyDescent="0.25">
      <c r="A27" s="104"/>
      <c r="B27" s="24" t="s">
        <v>159</v>
      </c>
      <c r="C27" s="12" t="s">
        <v>22</v>
      </c>
      <c r="D27" s="25">
        <f t="shared" si="1"/>
        <v>15.100000000000001</v>
      </c>
      <c r="E27" s="25">
        <v>4.7</v>
      </c>
      <c r="F27" s="25"/>
      <c r="G27" s="25">
        <v>10.4</v>
      </c>
    </row>
    <row r="28" spans="1:8" ht="12.95" customHeight="1" x14ac:dyDescent="0.25">
      <c r="A28" s="104"/>
      <c r="B28" s="11" t="s">
        <v>24</v>
      </c>
      <c r="C28" s="12" t="s">
        <v>22</v>
      </c>
      <c r="D28" s="25">
        <f t="shared" si="1"/>
        <v>0</v>
      </c>
      <c r="E28" s="25"/>
      <c r="F28" s="25"/>
      <c r="G28" s="25"/>
    </row>
    <row r="29" spans="1:8" ht="12.95" customHeight="1" x14ac:dyDescent="0.25">
      <c r="A29" s="104"/>
      <c r="B29" s="11" t="s">
        <v>158</v>
      </c>
      <c r="C29" s="12" t="s">
        <v>22</v>
      </c>
      <c r="D29" s="25">
        <f t="shared" si="1"/>
        <v>298</v>
      </c>
      <c r="E29" s="25"/>
      <c r="F29" s="25"/>
      <c r="G29" s="25">
        <v>298</v>
      </c>
    </row>
    <row r="30" spans="1:8" ht="12.95" customHeight="1" x14ac:dyDescent="0.25">
      <c r="A30" s="104"/>
      <c r="B30" s="11" t="s">
        <v>15</v>
      </c>
      <c r="C30" s="12" t="s">
        <v>26</v>
      </c>
      <c r="D30" s="25">
        <f t="shared" si="1"/>
        <v>509.4</v>
      </c>
      <c r="E30" s="25">
        <v>426.4</v>
      </c>
      <c r="F30" s="25">
        <v>69</v>
      </c>
      <c r="G30" s="25">
        <v>83</v>
      </c>
      <c r="H30" s="19"/>
    </row>
    <row r="31" spans="1:8" ht="12.95" customHeight="1" x14ac:dyDescent="0.25">
      <c r="A31" s="104"/>
      <c r="B31" s="79" t="s">
        <v>161</v>
      </c>
      <c r="C31" s="12"/>
      <c r="D31" s="78">
        <v>5</v>
      </c>
      <c r="E31" s="78">
        <v>5</v>
      </c>
      <c r="F31" s="25"/>
      <c r="G31" s="25"/>
      <c r="H31" s="19"/>
    </row>
    <row r="32" spans="1:8" ht="12.95" customHeight="1" x14ac:dyDescent="0.25">
      <c r="A32" s="104"/>
      <c r="B32" s="11" t="s">
        <v>23</v>
      </c>
      <c r="C32" s="12" t="s">
        <v>26</v>
      </c>
      <c r="D32" s="25">
        <f t="shared" si="1"/>
        <v>1170.7</v>
      </c>
      <c r="E32" s="78">
        <v>12.3</v>
      </c>
      <c r="F32" s="25">
        <v>9</v>
      </c>
      <c r="G32" s="25">
        <v>1158.4000000000001</v>
      </c>
      <c r="H32" s="19"/>
    </row>
    <row r="33" spans="1:8" ht="12.95" customHeight="1" x14ac:dyDescent="0.25">
      <c r="A33" s="104"/>
      <c r="B33" s="11" t="s">
        <v>25</v>
      </c>
      <c r="C33" s="12" t="s">
        <v>26</v>
      </c>
      <c r="D33" s="78">
        <f t="shared" si="1"/>
        <v>146.9</v>
      </c>
      <c r="E33" s="78">
        <v>0.9</v>
      </c>
      <c r="F33" s="25">
        <v>0.6</v>
      </c>
      <c r="G33" s="25">
        <v>146</v>
      </c>
      <c r="H33" s="19"/>
    </row>
    <row r="34" spans="1:8" ht="12.95" customHeight="1" x14ac:dyDescent="0.25">
      <c r="A34" s="104"/>
      <c r="B34" s="24" t="s">
        <v>159</v>
      </c>
      <c r="C34" s="12" t="s">
        <v>26</v>
      </c>
      <c r="D34" s="25">
        <f t="shared" si="1"/>
        <v>53.3</v>
      </c>
      <c r="E34" s="25"/>
      <c r="F34" s="25"/>
      <c r="G34" s="25">
        <v>53.3</v>
      </c>
      <c r="H34" s="27"/>
    </row>
    <row r="35" spans="1:8" ht="12.95" customHeight="1" x14ac:dyDescent="0.25">
      <c r="A35" s="104"/>
      <c r="B35" s="11" t="s">
        <v>15</v>
      </c>
      <c r="C35" s="12" t="s">
        <v>27</v>
      </c>
      <c r="D35" s="25">
        <f t="shared" si="1"/>
        <v>761.8</v>
      </c>
      <c r="E35" s="25">
        <v>304.10000000000002</v>
      </c>
      <c r="F35" s="25">
        <v>63.5</v>
      </c>
      <c r="G35" s="25">
        <v>457.7</v>
      </c>
      <c r="H35" s="19"/>
    </row>
    <row r="36" spans="1:8" ht="12.95" customHeight="1" x14ac:dyDescent="0.25">
      <c r="A36" s="104"/>
      <c r="B36" s="11" t="s">
        <v>23</v>
      </c>
      <c r="C36" s="12" t="s">
        <v>27</v>
      </c>
      <c r="D36" s="25">
        <f t="shared" si="1"/>
        <v>560.5</v>
      </c>
      <c r="E36" s="25"/>
      <c r="F36" s="25"/>
      <c r="G36" s="25">
        <v>560.5</v>
      </c>
      <c r="H36" s="19"/>
    </row>
    <row r="37" spans="1:8" ht="12.95" customHeight="1" x14ac:dyDescent="0.25">
      <c r="A37" s="104"/>
      <c r="B37" s="24" t="s">
        <v>162</v>
      </c>
      <c r="C37" s="12" t="s">
        <v>27</v>
      </c>
      <c r="D37" s="25">
        <f t="shared" si="1"/>
        <v>1837.1</v>
      </c>
      <c r="E37" s="25">
        <v>736</v>
      </c>
      <c r="F37" s="25"/>
      <c r="G37" s="25">
        <v>1101.0999999999999</v>
      </c>
      <c r="H37" s="19"/>
    </row>
    <row r="38" spans="1:8" ht="12.95" customHeight="1" x14ac:dyDescent="0.25">
      <c r="A38" s="104"/>
      <c r="B38" s="11" t="s">
        <v>25</v>
      </c>
      <c r="C38" s="12" t="s">
        <v>27</v>
      </c>
      <c r="D38" s="25">
        <f t="shared" si="1"/>
        <v>47</v>
      </c>
      <c r="E38" s="25"/>
      <c r="F38" s="25"/>
      <c r="G38" s="25">
        <v>47</v>
      </c>
      <c r="H38" s="19"/>
    </row>
    <row r="39" spans="1:8" ht="12.75" customHeight="1" x14ac:dyDescent="0.25">
      <c r="A39" s="104"/>
      <c r="B39" s="24" t="s">
        <v>159</v>
      </c>
      <c r="C39" s="12" t="s">
        <v>27</v>
      </c>
      <c r="D39" s="25">
        <f t="shared" si="1"/>
        <v>50.1</v>
      </c>
      <c r="E39" s="28"/>
      <c r="F39" s="28"/>
      <c r="G39" s="25">
        <v>50.1</v>
      </c>
    </row>
    <row r="40" spans="1:8" ht="12.95" customHeight="1" x14ac:dyDescent="0.25">
      <c r="A40" s="104"/>
      <c r="B40" s="11" t="s">
        <v>15</v>
      </c>
      <c r="C40" s="12" t="s">
        <v>29</v>
      </c>
      <c r="D40" s="25">
        <f t="shared" si="1"/>
        <v>475</v>
      </c>
      <c r="E40" s="13">
        <v>475</v>
      </c>
      <c r="F40" s="13"/>
      <c r="G40" s="29"/>
    </row>
    <row r="41" spans="1:8" ht="12.95" customHeight="1" x14ac:dyDescent="0.25">
      <c r="A41" s="104"/>
      <c r="B41" s="11" t="s">
        <v>28</v>
      </c>
      <c r="C41" s="12" t="s">
        <v>29</v>
      </c>
      <c r="D41" s="13">
        <f>SUM(G41+E41)</f>
        <v>2272.1999999999998</v>
      </c>
      <c r="E41" s="13">
        <v>2225.1</v>
      </c>
      <c r="F41" s="13">
        <v>186.6</v>
      </c>
      <c r="G41" s="13">
        <v>47.1</v>
      </c>
    </row>
    <row r="42" spans="1:8" ht="12.95" customHeight="1" x14ac:dyDescent="0.25">
      <c r="A42" s="104"/>
      <c r="B42" s="11" t="s">
        <v>23</v>
      </c>
      <c r="C42" s="12" t="s">
        <v>29</v>
      </c>
      <c r="D42" s="25">
        <f t="shared" si="1"/>
        <v>257</v>
      </c>
      <c r="E42" s="13">
        <v>104.4</v>
      </c>
      <c r="F42" s="13">
        <v>65.599999999999994</v>
      </c>
      <c r="G42" s="13">
        <v>152.6</v>
      </c>
    </row>
    <row r="43" spans="1:8" ht="12.95" customHeight="1" x14ac:dyDescent="0.25">
      <c r="A43" s="104"/>
      <c r="B43" s="26" t="s">
        <v>21</v>
      </c>
      <c r="C43" s="12" t="s">
        <v>29</v>
      </c>
      <c r="D43" s="13">
        <f t="shared" si="1"/>
        <v>0.3</v>
      </c>
      <c r="E43" s="13">
        <v>0.3</v>
      </c>
      <c r="F43" s="13"/>
      <c r="G43" s="29"/>
    </row>
    <row r="44" spans="1:8" ht="12.95" customHeight="1" x14ac:dyDescent="0.25">
      <c r="A44" s="104"/>
      <c r="B44" s="11" t="s">
        <v>15</v>
      </c>
      <c r="C44" s="12" t="s">
        <v>30</v>
      </c>
      <c r="D44" s="13">
        <f t="shared" si="1"/>
        <v>50.4</v>
      </c>
      <c r="E44" s="13">
        <v>5.6</v>
      </c>
      <c r="F44" s="13"/>
      <c r="G44" s="13">
        <v>44.8</v>
      </c>
      <c r="H44" s="19"/>
    </row>
    <row r="45" spans="1:8" ht="12.95" customHeight="1" x14ac:dyDescent="0.25">
      <c r="A45" s="104"/>
      <c r="B45" s="11" t="s">
        <v>28</v>
      </c>
      <c r="C45" s="12" t="s">
        <v>30</v>
      </c>
      <c r="D45" s="13">
        <f t="shared" si="1"/>
        <v>40</v>
      </c>
      <c r="E45" s="13">
        <v>40</v>
      </c>
      <c r="F45" s="13"/>
      <c r="G45" s="13"/>
      <c r="H45" s="19"/>
    </row>
    <row r="46" spans="1:8" ht="12.95" customHeight="1" x14ac:dyDescent="0.25">
      <c r="A46" s="104"/>
      <c r="B46" s="11" t="s">
        <v>23</v>
      </c>
      <c r="C46" s="12" t="s">
        <v>30</v>
      </c>
      <c r="D46" s="13">
        <f t="shared" si="1"/>
        <v>35.699999999999996</v>
      </c>
      <c r="E46" s="13">
        <v>2.8</v>
      </c>
      <c r="F46" s="13">
        <v>0.2</v>
      </c>
      <c r="G46" s="13">
        <v>32.9</v>
      </c>
      <c r="H46" s="19"/>
    </row>
    <row r="47" spans="1:8" ht="12.95" customHeight="1" x14ac:dyDescent="0.25">
      <c r="A47" s="104"/>
      <c r="B47" s="11" t="s">
        <v>25</v>
      </c>
      <c r="C47" s="12" t="s">
        <v>30</v>
      </c>
      <c r="D47" s="13">
        <f t="shared" si="1"/>
        <v>6.4</v>
      </c>
      <c r="E47" s="13">
        <v>0.5</v>
      </c>
      <c r="F47" s="13"/>
      <c r="G47" s="13">
        <v>5.9</v>
      </c>
      <c r="H47" s="19"/>
    </row>
    <row r="48" spans="1:8" ht="12.95" customHeight="1" x14ac:dyDescent="0.25">
      <c r="A48" s="104"/>
      <c r="B48" s="26" t="s">
        <v>21</v>
      </c>
      <c r="C48" s="12" t="s">
        <v>30</v>
      </c>
      <c r="D48" s="13">
        <f t="shared" si="1"/>
        <v>2.6</v>
      </c>
      <c r="E48" s="13">
        <v>2.6</v>
      </c>
      <c r="F48" s="13">
        <v>2</v>
      </c>
      <c r="G48" s="29"/>
    </row>
    <row r="49" spans="1:8" ht="12.95" customHeight="1" x14ac:dyDescent="0.25">
      <c r="A49" s="104"/>
      <c r="B49" s="11" t="s">
        <v>31</v>
      </c>
      <c r="C49" s="12" t="s">
        <v>30</v>
      </c>
      <c r="D49" s="13">
        <f t="shared" si="1"/>
        <v>18.399999999999999</v>
      </c>
      <c r="E49" s="13">
        <v>18.399999999999999</v>
      </c>
      <c r="F49" s="13"/>
      <c r="G49" s="29"/>
    </row>
    <row r="50" spans="1:8" ht="12.75" customHeight="1" x14ac:dyDescent="0.25">
      <c r="A50" s="104"/>
      <c r="B50" s="11" t="s">
        <v>15</v>
      </c>
      <c r="C50" s="12" t="s">
        <v>32</v>
      </c>
      <c r="D50" s="13">
        <f t="shared" si="1"/>
        <v>776.7</v>
      </c>
      <c r="E50" s="13">
        <v>763.7</v>
      </c>
      <c r="F50" s="13"/>
      <c r="G50" s="13">
        <v>13</v>
      </c>
      <c r="H50" s="19"/>
    </row>
    <row r="51" spans="1:8" ht="12.95" customHeight="1" x14ac:dyDescent="0.25">
      <c r="A51" s="104"/>
      <c r="B51" s="11" t="s">
        <v>31</v>
      </c>
      <c r="C51" s="12" t="s">
        <v>32</v>
      </c>
      <c r="D51" s="13">
        <f t="shared" si="1"/>
        <v>109.6</v>
      </c>
      <c r="E51" s="13">
        <v>42.4</v>
      </c>
      <c r="F51" s="13"/>
      <c r="G51" s="13">
        <v>67.2</v>
      </c>
    </row>
    <row r="52" spans="1:8" ht="12.75" customHeight="1" x14ac:dyDescent="0.25">
      <c r="A52" s="104"/>
      <c r="B52" s="11" t="s">
        <v>23</v>
      </c>
      <c r="C52" s="12" t="s">
        <v>32</v>
      </c>
      <c r="D52" s="13">
        <f t="shared" si="1"/>
        <v>260</v>
      </c>
      <c r="E52" s="13">
        <v>81.099999999999994</v>
      </c>
      <c r="F52" s="13">
        <v>2.8</v>
      </c>
      <c r="G52" s="13">
        <v>178.9</v>
      </c>
    </row>
    <row r="53" spans="1:8" ht="12.75" customHeight="1" x14ac:dyDescent="0.25">
      <c r="A53" s="104"/>
      <c r="B53" s="11" t="s">
        <v>25</v>
      </c>
      <c r="C53" s="12" t="s">
        <v>32</v>
      </c>
      <c r="D53" s="13">
        <f t="shared" si="1"/>
        <v>21</v>
      </c>
      <c r="E53" s="13"/>
      <c r="F53" s="13"/>
      <c r="G53" s="13">
        <v>21</v>
      </c>
    </row>
    <row r="54" spans="1:8" ht="12.75" customHeight="1" x14ac:dyDescent="0.25">
      <c r="A54" s="104"/>
      <c r="B54" s="24" t="s">
        <v>162</v>
      </c>
      <c r="C54" s="12" t="s">
        <v>32</v>
      </c>
      <c r="D54" s="13">
        <f t="shared" si="1"/>
        <v>6.6</v>
      </c>
      <c r="E54" s="13">
        <v>6.6</v>
      </c>
      <c r="F54" s="13"/>
      <c r="G54" s="13"/>
    </row>
    <row r="55" spans="1:8" ht="12.75" customHeight="1" x14ac:dyDescent="0.25">
      <c r="A55" s="104"/>
      <c r="B55" s="11" t="s">
        <v>163</v>
      </c>
      <c r="C55" s="12" t="s">
        <v>32</v>
      </c>
      <c r="D55" s="13">
        <v>19.600000000000001</v>
      </c>
      <c r="E55" s="13">
        <v>19.600000000000001</v>
      </c>
      <c r="F55" s="13"/>
      <c r="G55" s="13"/>
    </row>
    <row r="56" spans="1:8" ht="12.95" customHeight="1" x14ac:dyDescent="0.25">
      <c r="A56" s="104"/>
      <c r="B56" s="11" t="s">
        <v>15</v>
      </c>
      <c r="C56" s="12" t="s">
        <v>33</v>
      </c>
      <c r="D56" s="13">
        <f t="shared" si="1"/>
        <v>49.2</v>
      </c>
      <c r="E56" s="13">
        <v>47.1</v>
      </c>
      <c r="F56" s="13"/>
      <c r="G56" s="13">
        <v>2.1</v>
      </c>
      <c r="H56" s="19"/>
    </row>
    <row r="57" spans="1:8" ht="12.95" customHeight="1" x14ac:dyDescent="0.25">
      <c r="A57" s="104"/>
      <c r="B57" s="11" t="s">
        <v>23</v>
      </c>
      <c r="C57" s="12" t="s">
        <v>33</v>
      </c>
      <c r="D57" s="13">
        <f t="shared" si="1"/>
        <v>106.1</v>
      </c>
      <c r="E57" s="13">
        <v>6</v>
      </c>
      <c r="F57" s="13">
        <v>1.6</v>
      </c>
      <c r="G57" s="13">
        <v>100.1</v>
      </c>
      <c r="H57" s="19"/>
    </row>
    <row r="58" spans="1:8" ht="12.95" customHeight="1" x14ac:dyDescent="0.25">
      <c r="A58" s="104"/>
      <c r="B58" s="24" t="s">
        <v>159</v>
      </c>
      <c r="C58" s="12" t="s">
        <v>33</v>
      </c>
      <c r="D58" s="13">
        <f t="shared" si="1"/>
        <v>11.7</v>
      </c>
      <c r="E58" s="13"/>
      <c r="F58" s="13"/>
      <c r="G58" s="13">
        <v>11.7</v>
      </c>
      <c r="H58" s="19"/>
    </row>
    <row r="59" spans="1:8" ht="12.75" customHeight="1" x14ac:dyDescent="0.25">
      <c r="A59" s="104"/>
      <c r="B59" s="26" t="s">
        <v>21</v>
      </c>
      <c r="C59" s="12" t="s">
        <v>33</v>
      </c>
      <c r="D59" s="25">
        <f t="shared" si="1"/>
        <v>451</v>
      </c>
      <c r="E59" s="25">
        <v>451</v>
      </c>
      <c r="F59" s="25"/>
      <c r="G59" s="25"/>
    </row>
    <row r="60" spans="1:8" ht="15" customHeight="1" x14ac:dyDescent="0.25">
      <c r="A60" s="105" t="s">
        <v>34</v>
      </c>
      <c r="B60" s="30" t="s">
        <v>35</v>
      </c>
      <c r="C60" s="31"/>
      <c r="D60" s="32">
        <f t="shared" si="1"/>
        <v>26.5</v>
      </c>
      <c r="E60" s="32">
        <f>SUM(E61:E64)</f>
        <v>25.2</v>
      </c>
      <c r="F60" s="33">
        <f>SUM(F61:F64)</f>
        <v>0</v>
      </c>
      <c r="G60" s="32">
        <f>SUM(G61:G64)</f>
        <v>1.3</v>
      </c>
    </row>
    <row r="61" spans="1:8" ht="12.75" customHeight="1" x14ac:dyDescent="0.25">
      <c r="A61" s="105"/>
      <c r="B61" s="11" t="s">
        <v>15</v>
      </c>
      <c r="C61" s="12" t="s">
        <v>16</v>
      </c>
      <c r="D61" s="13">
        <f t="shared" si="1"/>
        <v>9.8000000000000007</v>
      </c>
      <c r="E61" s="13">
        <v>9.8000000000000007</v>
      </c>
      <c r="F61" s="29"/>
      <c r="G61" s="13"/>
    </row>
    <row r="62" spans="1:8" ht="12.95" customHeight="1" x14ac:dyDescent="0.25">
      <c r="A62" s="105"/>
      <c r="B62" s="11" t="s">
        <v>15</v>
      </c>
      <c r="C62" s="12" t="s">
        <v>27</v>
      </c>
      <c r="D62" s="13">
        <f t="shared" si="1"/>
        <v>12.5</v>
      </c>
      <c r="E62" s="13">
        <v>11.2</v>
      </c>
      <c r="F62" s="29"/>
      <c r="G62" s="13">
        <v>1.3</v>
      </c>
    </row>
    <row r="63" spans="1:8" ht="12.95" customHeight="1" x14ac:dyDescent="0.25">
      <c r="A63" s="105"/>
      <c r="B63" s="24" t="s">
        <v>20</v>
      </c>
      <c r="C63" s="12" t="s">
        <v>27</v>
      </c>
      <c r="D63" s="13">
        <f t="shared" si="1"/>
        <v>0.4</v>
      </c>
      <c r="E63" s="13">
        <v>0.4</v>
      </c>
      <c r="F63" s="29"/>
      <c r="G63" s="29"/>
    </row>
    <row r="64" spans="1:8" ht="12.75" customHeight="1" x14ac:dyDescent="0.25">
      <c r="A64" s="105"/>
      <c r="B64" s="11" t="s">
        <v>28</v>
      </c>
      <c r="C64" s="12" t="s">
        <v>29</v>
      </c>
      <c r="D64" s="13">
        <f t="shared" si="1"/>
        <v>3.8</v>
      </c>
      <c r="E64" s="13">
        <v>3.8</v>
      </c>
      <c r="F64" s="34"/>
      <c r="G64" s="34"/>
    </row>
    <row r="65" spans="1:7" ht="15" customHeight="1" x14ac:dyDescent="0.25">
      <c r="A65" s="103" t="s">
        <v>36</v>
      </c>
      <c r="B65" s="30" t="s">
        <v>37</v>
      </c>
      <c r="C65" s="31"/>
      <c r="D65" s="32">
        <f t="shared" si="1"/>
        <v>42.1</v>
      </c>
      <c r="E65" s="32">
        <f>SUM(E66:E69)</f>
        <v>30.1</v>
      </c>
      <c r="F65" s="33">
        <f>SUM(F66:F69)</f>
        <v>0</v>
      </c>
      <c r="G65" s="32">
        <f>SUM(G66:G69)</f>
        <v>12</v>
      </c>
    </row>
    <row r="66" spans="1:7" ht="12.75" customHeight="1" x14ac:dyDescent="0.25">
      <c r="A66" s="104"/>
      <c r="B66" s="11" t="s">
        <v>15</v>
      </c>
      <c r="C66" s="12" t="s">
        <v>16</v>
      </c>
      <c r="D66" s="13">
        <f t="shared" si="1"/>
        <v>23</v>
      </c>
      <c r="E66" s="13">
        <v>11</v>
      </c>
      <c r="F66" s="13"/>
      <c r="G66" s="13">
        <v>12</v>
      </c>
    </row>
    <row r="67" spans="1:7" ht="12.75" customHeight="1" x14ac:dyDescent="0.25">
      <c r="A67" s="104"/>
      <c r="B67" s="11" t="s">
        <v>15</v>
      </c>
      <c r="C67" s="12" t="s">
        <v>27</v>
      </c>
      <c r="D67" s="13">
        <f t="shared" si="1"/>
        <v>12.5</v>
      </c>
      <c r="E67" s="13">
        <v>12.5</v>
      </c>
      <c r="F67" s="13"/>
      <c r="G67" s="13"/>
    </row>
    <row r="68" spans="1:7" ht="12.75" customHeight="1" x14ac:dyDescent="0.25">
      <c r="A68" s="104"/>
      <c r="B68" s="24" t="s">
        <v>20</v>
      </c>
      <c r="C68" s="12" t="s">
        <v>27</v>
      </c>
      <c r="D68" s="13">
        <f t="shared" si="1"/>
        <v>1.3</v>
      </c>
      <c r="E68" s="13">
        <v>1.3</v>
      </c>
      <c r="F68" s="13"/>
      <c r="G68" s="13"/>
    </row>
    <row r="69" spans="1:7" ht="12.75" customHeight="1" x14ac:dyDescent="0.25">
      <c r="A69" s="106"/>
      <c r="B69" s="11" t="s">
        <v>28</v>
      </c>
      <c r="C69" s="12" t="s">
        <v>29</v>
      </c>
      <c r="D69" s="13">
        <f t="shared" si="1"/>
        <v>5.3</v>
      </c>
      <c r="E69" s="13">
        <v>5.3</v>
      </c>
      <c r="F69" s="35"/>
      <c r="G69" s="34"/>
    </row>
    <row r="70" spans="1:7" ht="15" customHeight="1" x14ac:dyDescent="0.25">
      <c r="A70" s="103" t="s">
        <v>38</v>
      </c>
      <c r="B70" s="30" t="s">
        <v>39</v>
      </c>
      <c r="C70" s="31"/>
      <c r="D70" s="32">
        <f t="shared" si="1"/>
        <v>29.399999999999995</v>
      </c>
      <c r="E70" s="32">
        <f>SUM(E71:E75)</f>
        <v>29.399999999999995</v>
      </c>
      <c r="F70" s="33">
        <f>SUM(F71:F75)</f>
        <v>0</v>
      </c>
      <c r="G70" s="33">
        <f>SUM(G71:G75)</f>
        <v>0</v>
      </c>
    </row>
    <row r="71" spans="1:7" ht="12.75" customHeight="1" x14ac:dyDescent="0.25">
      <c r="A71" s="104"/>
      <c r="B71" s="11" t="s">
        <v>15</v>
      </c>
      <c r="C71" s="12" t="s">
        <v>16</v>
      </c>
      <c r="D71" s="13">
        <f t="shared" si="1"/>
        <v>8.6</v>
      </c>
      <c r="E71" s="13">
        <v>8.6</v>
      </c>
      <c r="F71" s="13"/>
      <c r="G71" s="13"/>
    </row>
    <row r="72" spans="1:7" ht="12.75" customHeight="1" x14ac:dyDescent="0.25">
      <c r="A72" s="104"/>
      <c r="B72" s="11" t="s">
        <v>15</v>
      </c>
      <c r="C72" s="12" t="s">
        <v>27</v>
      </c>
      <c r="D72" s="13">
        <f t="shared" si="1"/>
        <v>11.7</v>
      </c>
      <c r="E72" s="13">
        <v>11.7</v>
      </c>
      <c r="F72" s="13"/>
      <c r="G72" s="13"/>
    </row>
    <row r="73" spans="1:7" ht="12.75" customHeight="1" x14ac:dyDescent="0.25">
      <c r="A73" s="104"/>
      <c r="B73" s="24" t="s">
        <v>20</v>
      </c>
      <c r="C73" s="12" t="s">
        <v>27</v>
      </c>
      <c r="D73" s="13">
        <f t="shared" si="1"/>
        <v>0.2</v>
      </c>
      <c r="E73" s="13">
        <v>0.2</v>
      </c>
      <c r="F73" s="13"/>
      <c r="G73" s="13"/>
    </row>
    <row r="74" spans="1:7" ht="12.75" customHeight="1" x14ac:dyDescent="0.25">
      <c r="A74" s="104"/>
      <c r="B74" s="11" t="s">
        <v>28</v>
      </c>
      <c r="C74" s="12" t="s">
        <v>27</v>
      </c>
      <c r="D74" s="13">
        <f t="shared" si="1"/>
        <v>5</v>
      </c>
      <c r="E74" s="13">
        <v>5</v>
      </c>
      <c r="F74" s="13"/>
      <c r="G74" s="13"/>
    </row>
    <row r="75" spans="1:7" ht="12.75" customHeight="1" x14ac:dyDescent="0.25">
      <c r="A75" s="106"/>
      <c r="B75" s="11" t="s">
        <v>28</v>
      </c>
      <c r="C75" s="12" t="s">
        <v>29</v>
      </c>
      <c r="D75" s="13">
        <f t="shared" si="1"/>
        <v>3.9</v>
      </c>
      <c r="E75" s="13">
        <v>3.9</v>
      </c>
      <c r="F75" s="35"/>
      <c r="G75" s="34"/>
    </row>
    <row r="76" spans="1:7" ht="15" customHeight="1" x14ac:dyDescent="0.25">
      <c r="A76" s="103" t="s">
        <v>40</v>
      </c>
      <c r="B76" s="30" t="s">
        <v>41</v>
      </c>
      <c r="C76" s="31"/>
      <c r="D76" s="32">
        <f t="shared" si="1"/>
        <v>42.6</v>
      </c>
      <c r="E76" s="32">
        <f>SUM(E77:E81)</f>
        <v>31.1</v>
      </c>
      <c r="F76" s="33">
        <f>SUM(F77:F81)</f>
        <v>0</v>
      </c>
      <c r="G76" s="32">
        <f>SUM(G77:G81)</f>
        <v>11.5</v>
      </c>
    </row>
    <row r="77" spans="1:7" ht="12.75" customHeight="1" x14ac:dyDescent="0.25">
      <c r="A77" s="104"/>
      <c r="B77" s="11" t="s">
        <v>15</v>
      </c>
      <c r="C77" s="12" t="s">
        <v>16</v>
      </c>
      <c r="D77" s="13">
        <f t="shared" si="1"/>
        <v>22.9</v>
      </c>
      <c r="E77" s="13">
        <v>11.4</v>
      </c>
      <c r="F77" s="13"/>
      <c r="G77" s="13">
        <v>11.5</v>
      </c>
    </row>
    <row r="78" spans="1:7" ht="12.75" customHeight="1" x14ac:dyDescent="0.25">
      <c r="A78" s="104"/>
      <c r="B78" s="11" t="s">
        <v>15</v>
      </c>
      <c r="C78" s="12" t="s">
        <v>27</v>
      </c>
      <c r="D78" s="13">
        <f t="shared" si="1"/>
        <v>10.1</v>
      </c>
      <c r="E78" s="13">
        <v>10.1</v>
      </c>
      <c r="F78" s="13"/>
      <c r="G78" s="13"/>
    </row>
    <row r="79" spans="1:7" ht="12.75" customHeight="1" x14ac:dyDescent="0.25">
      <c r="A79" s="104"/>
      <c r="B79" s="24" t="s">
        <v>20</v>
      </c>
      <c r="C79" s="12" t="s">
        <v>27</v>
      </c>
      <c r="D79" s="13">
        <f t="shared" si="1"/>
        <v>2</v>
      </c>
      <c r="E79" s="13">
        <v>2</v>
      </c>
      <c r="F79" s="13"/>
      <c r="G79" s="13"/>
    </row>
    <row r="80" spans="1:7" ht="12.75" customHeight="1" x14ac:dyDescent="0.25">
      <c r="A80" s="104"/>
      <c r="B80" s="11" t="s">
        <v>28</v>
      </c>
      <c r="C80" s="12" t="s">
        <v>27</v>
      </c>
      <c r="D80" s="13">
        <f t="shared" si="1"/>
        <v>4.3</v>
      </c>
      <c r="E80" s="13">
        <v>4.3</v>
      </c>
      <c r="F80" s="13"/>
      <c r="G80" s="13"/>
    </row>
    <row r="81" spans="1:7" ht="12.75" customHeight="1" x14ac:dyDescent="0.25">
      <c r="A81" s="106"/>
      <c r="B81" s="11" t="s">
        <v>28</v>
      </c>
      <c r="C81" s="12" t="s">
        <v>29</v>
      </c>
      <c r="D81" s="13">
        <f t="shared" si="1"/>
        <v>3.3</v>
      </c>
      <c r="E81" s="13">
        <v>3.3</v>
      </c>
      <c r="F81" s="35"/>
      <c r="G81" s="34"/>
    </row>
    <row r="82" spans="1:7" ht="15" customHeight="1" x14ac:dyDescent="0.25">
      <c r="A82" s="99" t="s">
        <v>42</v>
      </c>
      <c r="B82" s="30" t="s">
        <v>43</v>
      </c>
      <c r="C82" s="31"/>
      <c r="D82" s="32">
        <f t="shared" si="1"/>
        <v>38.599999999999994</v>
      </c>
      <c r="E82" s="32">
        <f>SUM(E83:E87)</f>
        <v>36.299999999999997</v>
      </c>
      <c r="F82" s="33">
        <f>SUM(F83:F87)</f>
        <v>0</v>
      </c>
      <c r="G82" s="32">
        <f>SUM(G83:G87)</f>
        <v>2.2999999999999998</v>
      </c>
    </row>
    <row r="83" spans="1:7" ht="12.75" customHeight="1" x14ac:dyDescent="0.25">
      <c r="A83" s="100"/>
      <c r="B83" s="11" t="s">
        <v>15</v>
      </c>
      <c r="C83" s="12" t="s">
        <v>16</v>
      </c>
      <c r="D83" s="13">
        <f t="shared" si="1"/>
        <v>9.1999999999999993</v>
      </c>
      <c r="E83" s="13">
        <v>9.1999999999999993</v>
      </c>
      <c r="F83" s="13"/>
      <c r="G83" s="13"/>
    </row>
    <row r="84" spans="1:7" ht="12.75" customHeight="1" x14ac:dyDescent="0.25">
      <c r="A84" s="100"/>
      <c r="B84" s="11" t="s">
        <v>15</v>
      </c>
      <c r="C84" s="12" t="s">
        <v>27</v>
      </c>
      <c r="D84" s="13">
        <f t="shared" si="1"/>
        <v>7.1000000000000005</v>
      </c>
      <c r="E84" s="13">
        <v>5.4</v>
      </c>
      <c r="F84" s="13"/>
      <c r="G84" s="13">
        <v>1.7</v>
      </c>
    </row>
    <row r="85" spans="1:7" ht="12.75" customHeight="1" x14ac:dyDescent="0.25">
      <c r="A85" s="100"/>
      <c r="B85" s="24" t="s">
        <v>20</v>
      </c>
      <c r="C85" s="12" t="s">
        <v>27</v>
      </c>
      <c r="D85" s="13">
        <f t="shared" si="1"/>
        <v>1</v>
      </c>
      <c r="E85" s="13">
        <v>1</v>
      </c>
      <c r="F85" s="13"/>
      <c r="G85" s="13"/>
    </row>
    <row r="86" spans="1:7" ht="12.75" customHeight="1" x14ac:dyDescent="0.25">
      <c r="A86" s="100"/>
      <c r="B86" s="11" t="s">
        <v>28</v>
      </c>
      <c r="C86" s="12" t="s">
        <v>27</v>
      </c>
      <c r="D86" s="13">
        <f t="shared" si="1"/>
        <v>15.4</v>
      </c>
      <c r="E86" s="13">
        <v>15.4</v>
      </c>
      <c r="F86" s="13"/>
      <c r="G86" s="13"/>
    </row>
    <row r="87" spans="1:7" ht="12.75" customHeight="1" x14ac:dyDescent="0.25">
      <c r="A87" s="101"/>
      <c r="B87" s="11" t="s">
        <v>28</v>
      </c>
      <c r="C87" s="12" t="s">
        <v>29</v>
      </c>
      <c r="D87" s="13">
        <f t="shared" si="1"/>
        <v>5.8999999999999995</v>
      </c>
      <c r="E87" s="13">
        <v>5.3</v>
      </c>
      <c r="F87" s="35"/>
      <c r="G87" s="87">
        <v>0.6</v>
      </c>
    </row>
    <row r="88" spans="1:7" ht="15" customHeight="1" x14ac:dyDescent="0.25">
      <c r="A88" s="99" t="s">
        <v>44</v>
      </c>
      <c r="B88" s="30" t="s">
        <v>45</v>
      </c>
      <c r="C88" s="31"/>
      <c r="D88" s="32">
        <f t="shared" si="1"/>
        <v>59.3</v>
      </c>
      <c r="E88" s="32">
        <f>SUM(E89:E93)</f>
        <v>59.3</v>
      </c>
      <c r="F88" s="33">
        <f>SUM(F89:F93)</f>
        <v>0</v>
      </c>
      <c r="G88" s="33">
        <f>SUM(G89:G93)</f>
        <v>0</v>
      </c>
    </row>
    <row r="89" spans="1:7" ht="12.75" customHeight="1" x14ac:dyDescent="0.25">
      <c r="A89" s="100"/>
      <c r="B89" s="11" t="s">
        <v>15</v>
      </c>
      <c r="C89" s="12" t="s">
        <v>16</v>
      </c>
      <c r="D89" s="13">
        <f t="shared" si="1"/>
        <v>8.3000000000000007</v>
      </c>
      <c r="E89" s="13">
        <v>8.3000000000000007</v>
      </c>
      <c r="F89" s="13"/>
      <c r="G89" s="13"/>
    </row>
    <row r="90" spans="1:7" ht="12.75" customHeight="1" x14ac:dyDescent="0.25">
      <c r="A90" s="100"/>
      <c r="B90" s="11" t="s">
        <v>15</v>
      </c>
      <c r="C90" s="12" t="s">
        <v>27</v>
      </c>
      <c r="D90" s="13">
        <f t="shared" si="1"/>
        <v>35.299999999999997</v>
      </c>
      <c r="E90" s="13">
        <v>35.299999999999997</v>
      </c>
      <c r="F90" s="13"/>
      <c r="G90" s="13"/>
    </row>
    <row r="91" spans="1:7" ht="12.75" customHeight="1" x14ac:dyDescent="0.25">
      <c r="A91" s="100"/>
      <c r="B91" s="24" t="s">
        <v>20</v>
      </c>
      <c r="C91" s="12" t="s">
        <v>27</v>
      </c>
      <c r="D91" s="13">
        <f t="shared" si="1"/>
        <v>3.5</v>
      </c>
      <c r="E91" s="13">
        <v>3.5</v>
      </c>
      <c r="F91" s="13"/>
      <c r="G91" s="13"/>
    </row>
    <row r="92" spans="1:7" ht="12.75" customHeight="1" x14ac:dyDescent="0.25">
      <c r="A92" s="100"/>
      <c r="B92" s="11" t="s">
        <v>28</v>
      </c>
      <c r="C92" s="12" t="s">
        <v>27</v>
      </c>
      <c r="D92" s="13">
        <f t="shared" si="1"/>
        <v>9.1</v>
      </c>
      <c r="E92" s="13">
        <v>9.1</v>
      </c>
      <c r="F92" s="13"/>
      <c r="G92" s="13"/>
    </row>
    <row r="93" spans="1:7" ht="12.75" customHeight="1" x14ac:dyDescent="0.25">
      <c r="A93" s="101"/>
      <c r="B93" s="11" t="s">
        <v>28</v>
      </c>
      <c r="C93" s="12" t="s">
        <v>29</v>
      </c>
      <c r="D93" s="13">
        <f t="shared" si="1"/>
        <v>3.1</v>
      </c>
      <c r="E93" s="13">
        <v>3.1</v>
      </c>
      <c r="F93" s="35"/>
      <c r="G93" s="34"/>
    </row>
    <row r="94" spans="1:7" ht="15" customHeight="1" x14ac:dyDescent="0.25">
      <c r="A94" s="99" t="s">
        <v>46</v>
      </c>
      <c r="B94" s="30" t="s">
        <v>47</v>
      </c>
      <c r="C94" s="31"/>
      <c r="D94" s="32">
        <f t="shared" si="1"/>
        <v>33.9</v>
      </c>
      <c r="E94" s="32">
        <f>SUM(E95:E99)</f>
        <v>33.9</v>
      </c>
      <c r="F94" s="33">
        <f>SUM(F95:F99)</f>
        <v>0</v>
      </c>
      <c r="G94" s="33">
        <f>SUM(G95:G99)</f>
        <v>0</v>
      </c>
    </row>
    <row r="95" spans="1:7" ht="12.95" customHeight="1" x14ac:dyDescent="0.25">
      <c r="A95" s="100"/>
      <c r="B95" s="11" t="s">
        <v>15</v>
      </c>
      <c r="C95" s="12" t="s">
        <v>16</v>
      </c>
      <c r="D95" s="13">
        <f t="shared" si="1"/>
        <v>6.7</v>
      </c>
      <c r="E95" s="13">
        <v>6.7</v>
      </c>
      <c r="F95" s="13"/>
      <c r="G95" s="13"/>
    </row>
    <row r="96" spans="1:7" ht="12.95" customHeight="1" x14ac:dyDescent="0.25">
      <c r="A96" s="100"/>
      <c r="B96" s="11" t="s">
        <v>15</v>
      </c>
      <c r="C96" s="12" t="s">
        <v>27</v>
      </c>
      <c r="D96" s="13">
        <f t="shared" si="1"/>
        <v>7.8</v>
      </c>
      <c r="E96" s="13">
        <v>7.8</v>
      </c>
      <c r="F96" s="13"/>
      <c r="G96" s="13"/>
    </row>
    <row r="97" spans="1:7" ht="12.95" customHeight="1" x14ac:dyDescent="0.25">
      <c r="A97" s="100"/>
      <c r="B97" s="24" t="s">
        <v>20</v>
      </c>
      <c r="C97" s="12" t="s">
        <v>27</v>
      </c>
      <c r="D97" s="13">
        <f t="shared" si="1"/>
        <v>0.2</v>
      </c>
      <c r="E97" s="13">
        <v>0.2</v>
      </c>
      <c r="F97" s="13"/>
      <c r="G97" s="13"/>
    </row>
    <row r="98" spans="1:7" ht="12.95" customHeight="1" x14ac:dyDescent="0.25">
      <c r="A98" s="100"/>
      <c r="B98" s="11" t="s">
        <v>28</v>
      </c>
      <c r="C98" s="12" t="s">
        <v>27</v>
      </c>
      <c r="D98" s="13">
        <f t="shared" si="1"/>
        <v>16.8</v>
      </c>
      <c r="E98" s="13">
        <v>16.8</v>
      </c>
      <c r="F98" s="13"/>
      <c r="G98" s="13"/>
    </row>
    <row r="99" spans="1:7" ht="12.95" customHeight="1" x14ac:dyDescent="0.25">
      <c r="A99" s="101"/>
      <c r="B99" s="11" t="s">
        <v>28</v>
      </c>
      <c r="C99" s="12" t="s">
        <v>29</v>
      </c>
      <c r="D99" s="13">
        <f t="shared" si="1"/>
        <v>2.4</v>
      </c>
      <c r="E99" s="13">
        <v>2.4</v>
      </c>
      <c r="F99" s="35"/>
      <c r="G99" s="34"/>
    </row>
    <row r="100" spans="1:7" ht="15" customHeight="1" x14ac:dyDescent="0.25">
      <c r="A100" s="99" t="s">
        <v>48</v>
      </c>
      <c r="B100" s="30" t="s">
        <v>49</v>
      </c>
      <c r="C100" s="31"/>
      <c r="D100" s="32">
        <f t="shared" si="1"/>
        <v>50.800000000000004</v>
      </c>
      <c r="E100" s="32">
        <f>SUM(E101:E105)</f>
        <v>38.200000000000003</v>
      </c>
      <c r="F100" s="33">
        <f>SUM(F101:F105)</f>
        <v>0</v>
      </c>
      <c r="G100" s="32">
        <f>SUM(G101:G105)</f>
        <v>12.6</v>
      </c>
    </row>
    <row r="101" spans="1:7" ht="12.75" customHeight="1" x14ac:dyDescent="0.25">
      <c r="A101" s="100"/>
      <c r="B101" s="11" t="s">
        <v>15</v>
      </c>
      <c r="C101" s="12" t="s">
        <v>16</v>
      </c>
      <c r="D101" s="13">
        <f t="shared" si="1"/>
        <v>14.3</v>
      </c>
      <c r="E101" s="13">
        <v>14.3</v>
      </c>
      <c r="F101" s="13"/>
      <c r="G101" s="13"/>
    </row>
    <row r="102" spans="1:7" ht="12.75" customHeight="1" x14ac:dyDescent="0.25">
      <c r="A102" s="100"/>
      <c r="B102" s="11" t="s">
        <v>15</v>
      </c>
      <c r="C102" s="12" t="s">
        <v>27</v>
      </c>
      <c r="D102" s="13">
        <f t="shared" ref="D102:D167" si="2">SUM(G102+E102)</f>
        <v>16.600000000000001</v>
      </c>
      <c r="E102" s="13">
        <v>14</v>
      </c>
      <c r="F102" s="13"/>
      <c r="G102" s="13">
        <v>2.6</v>
      </c>
    </row>
    <row r="103" spans="1:7" ht="12.75" customHeight="1" x14ac:dyDescent="0.25">
      <c r="A103" s="100"/>
      <c r="B103" s="24" t="s">
        <v>20</v>
      </c>
      <c r="C103" s="12" t="s">
        <v>27</v>
      </c>
      <c r="D103" s="13">
        <f t="shared" si="2"/>
        <v>4</v>
      </c>
      <c r="E103" s="13">
        <v>4</v>
      </c>
      <c r="F103" s="13"/>
      <c r="G103" s="13"/>
    </row>
    <row r="104" spans="1:7" ht="12.75" customHeight="1" x14ac:dyDescent="0.25">
      <c r="A104" s="100"/>
      <c r="B104" s="11" t="s">
        <v>28</v>
      </c>
      <c r="C104" s="12" t="s">
        <v>27</v>
      </c>
      <c r="D104" s="13">
        <f t="shared" si="2"/>
        <v>12.2</v>
      </c>
      <c r="E104" s="13">
        <v>2.2000000000000002</v>
      </c>
      <c r="F104" s="13"/>
      <c r="G104" s="13">
        <v>10</v>
      </c>
    </row>
    <row r="105" spans="1:7" ht="12.75" customHeight="1" x14ac:dyDescent="0.25">
      <c r="A105" s="101"/>
      <c r="B105" s="11" t="s">
        <v>28</v>
      </c>
      <c r="C105" s="12" t="s">
        <v>29</v>
      </c>
      <c r="D105" s="13">
        <f t="shared" si="2"/>
        <v>3.7</v>
      </c>
      <c r="E105" s="13">
        <v>3.7</v>
      </c>
      <c r="F105" s="35"/>
      <c r="G105" s="34"/>
    </row>
    <row r="106" spans="1:7" ht="15" customHeight="1" x14ac:dyDescent="0.25">
      <c r="A106" s="99" t="s">
        <v>50</v>
      </c>
      <c r="B106" s="30" t="s">
        <v>51</v>
      </c>
      <c r="C106" s="31"/>
      <c r="D106" s="32">
        <f t="shared" si="2"/>
        <v>25.799999999999997</v>
      </c>
      <c r="E106" s="32">
        <f>SUM(E107:E111)</f>
        <v>24.799999999999997</v>
      </c>
      <c r="F106" s="33">
        <f>SUM(F107:F111)</f>
        <v>0</v>
      </c>
      <c r="G106" s="32">
        <f>SUM(G107:G111)</f>
        <v>1</v>
      </c>
    </row>
    <row r="107" spans="1:7" ht="12.75" customHeight="1" x14ac:dyDescent="0.25">
      <c r="A107" s="100"/>
      <c r="B107" s="11" t="s">
        <v>15</v>
      </c>
      <c r="C107" s="12" t="s">
        <v>16</v>
      </c>
      <c r="D107" s="13">
        <f t="shared" si="2"/>
        <v>8</v>
      </c>
      <c r="E107" s="13">
        <v>8</v>
      </c>
      <c r="F107" s="13"/>
      <c r="G107" s="13"/>
    </row>
    <row r="108" spans="1:7" ht="12.75" customHeight="1" x14ac:dyDescent="0.25">
      <c r="A108" s="100"/>
      <c r="B108" s="11" t="s">
        <v>15</v>
      </c>
      <c r="C108" s="12" t="s">
        <v>27</v>
      </c>
      <c r="D108" s="13">
        <f t="shared" si="2"/>
        <v>8.3000000000000007</v>
      </c>
      <c r="E108" s="13">
        <v>7.3</v>
      </c>
      <c r="F108" s="13"/>
      <c r="G108" s="13">
        <v>1</v>
      </c>
    </row>
    <row r="109" spans="1:7" ht="12.75" customHeight="1" x14ac:dyDescent="0.25">
      <c r="A109" s="100"/>
      <c r="B109" s="24" t="s">
        <v>20</v>
      </c>
      <c r="C109" s="12" t="s">
        <v>27</v>
      </c>
      <c r="D109" s="13">
        <f t="shared" si="2"/>
        <v>1</v>
      </c>
      <c r="E109" s="13">
        <v>1</v>
      </c>
      <c r="F109" s="13"/>
      <c r="G109" s="13"/>
    </row>
    <row r="110" spans="1:7" ht="12.75" customHeight="1" x14ac:dyDescent="0.25">
      <c r="A110" s="100"/>
      <c r="B110" s="11" t="s">
        <v>28</v>
      </c>
      <c r="C110" s="12" t="s">
        <v>27</v>
      </c>
      <c r="D110" s="13">
        <f t="shared" si="2"/>
        <v>2.9</v>
      </c>
      <c r="E110" s="13">
        <v>2.9</v>
      </c>
      <c r="F110" s="13"/>
      <c r="G110" s="13"/>
    </row>
    <row r="111" spans="1:7" ht="12.75" customHeight="1" x14ac:dyDescent="0.25">
      <c r="A111" s="101"/>
      <c r="B111" s="11" t="s">
        <v>28</v>
      </c>
      <c r="C111" s="12" t="s">
        <v>29</v>
      </c>
      <c r="D111" s="13">
        <f t="shared" si="2"/>
        <v>5.6</v>
      </c>
      <c r="E111" s="13">
        <v>5.6</v>
      </c>
      <c r="F111" s="35"/>
      <c r="G111" s="34"/>
    </row>
    <row r="112" spans="1:7" ht="15" customHeight="1" x14ac:dyDescent="0.25">
      <c r="A112" s="99" t="s">
        <v>52</v>
      </c>
      <c r="B112" s="30" t="s">
        <v>53</v>
      </c>
      <c r="C112" s="31"/>
      <c r="D112" s="32">
        <f t="shared" si="2"/>
        <v>15.8</v>
      </c>
      <c r="E112" s="32">
        <f>SUM(E113:E116)</f>
        <v>13.600000000000001</v>
      </c>
      <c r="F112" s="33">
        <f>SUM(F113:F116)</f>
        <v>0</v>
      </c>
      <c r="G112" s="32">
        <f>SUM(G113:G116)</f>
        <v>2.2000000000000002</v>
      </c>
    </row>
    <row r="113" spans="1:14" ht="12.75" customHeight="1" x14ac:dyDescent="0.25">
      <c r="A113" s="100"/>
      <c r="B113" s="11" t="s">
        <v>15</v>
      </c>
      <c r="C113" s="12" t="s">
        <v>16</v>
      </c>
      <c r="D113" s="13">
        <f t="shared" si="2"/>
        <v>4.9000000000000004</v>
      </c>
      <c r="E113" s="13">
        <v>4.9000000000000004</v>
      </c>
      <c r="F113" s="13"/>
      <c r="G113" s="13"/>
    </row>
    <row r="114" spans="1:14" ht="12.75" customHeight="1" x14ac:dyDescent="0.25">
      <c r="A114" s="100"/>
      <c r="B114" s="11" t="s">
        <v>15</v>
      </c>
      <c r="C114" s="12" t="s">
        <v>27</v>
      </c>
      <c r="D114" s="13">
        <f t="shared" si="2"/>
        <v>7.3</v>
      </c>
      <c r="E114" s="13">
        <v>5.0999999999999996</v>
      </c>
      <c r="F114" s="13"/>
      <c r="G114" s="13">
        <v>2.2000000000000002</v>
      </c>
    </row>
    <row r="115" spans="1:14" ht="12.75" customHeight="1" x14ac:dyDescent="0.25">
      <c r="A115" s="100"/>
      <c r="B115" s="24" t="s">
        <v>20</v>
      </c>
      <c r="C115" s="12" t="s">
        <v>27</v>
      </c>
      <c r="D115" s="13">
        <f t="shared" si="2"/>
        <v>0.4</v>
      </c>
      <c r="E115" s="13">
        <v>0.4</v>
      </c>
      <c r="F115" s="13"/>
      <c r="G115" s="13"/>
    </row>
    <row r="116" spans="1:14" ht="12.75" customHeight="1" x14ac:dyDescent="0.25">
      <c r="A116" s="101"/>
      <c r="B116" s="11" t="s">
        <v>28</v>
      </c>
      <c r="C116" s="12" t="s">
        <v>29</v>
      </c>
      <c r="D116" s="13">
        <f t="shared" si="2"/>
        <v>3.2</v>
      </c>
      <c r="E116" s="13">
        <v>3.2</v>
      </c>
      <c r="F116" s="35"/>
      <c r="G116" s="34"/>
    </row>
    <row r="117" spans="1:14" ht="15" customHeight="1" x14ac:dyDescent="0.25">
      <c r="A117" s="103" t="s">
        <v>54</v>
      </c>
      <c r="B117" s="30" t="s">
        <v>55</v>
      </c>
      <c r="C117" s="31"/>
      <c r="D117" s="32">
        <f t="shared" si="2"/>
        <v>26.8</v>
      </c>
      <c r="E117" s="32">
        <f>SUM(E118:E121)</f>
        <v>20.5</v>
      </c>
      <c r="F117" s="33">
        <f>SUM(F118:F121)</f>
        <v>0</v>
      </c>
      <c r="G117" s="32">
        <f>SUM(G118:G121)</f>
        <v>6.3</v>
      </c>
    </row>
    <row r="118" spans="1:14" ht="12.75" customHeight="1" x14ac:dyDescent="0.25">
      <c r="A118" s="104"/>
      <c r="B118" s="11" t="s">
        <v>15</v>
      </c>
      <c r="C118" s="12" t="s">
        <v>16</v>
      </c>
      <c r="D118" s="13">
        <f t="shared" si="2"/>
        <v>7.8</v>
      </c>
      <c r="E118" s="13">
        <v>7.8</v>
      </c>
      <c r="F118" s="13"/>
      <c r="G118" s="13"/>
    </row>
    <row r="119" spans="1:14" ht="12.75" customHeight="1" x14ac:dyDescent="0.25">
      <c r="A119" s="104"/>
      <c r="B119" s="11" t="s">
        <v>15</v>
      </c>
      <c r="C119" s="12" t="s">
        <v>27</v>
      </c>
      <c r="D119" s="13">
        <f t="shared" si="2"/>
        <v>12.899999999999999</v>
      </c>
      <c r="E119" s="13">
        <v>6.6</v>
      </c>
      <c r="F119" s="13"/>
      <c r="G119" s="13">
        <v>6.3</v>
      </c>
    </row>
    <row r="120" spans="1:14" ht="12.75" customHeight="1" x14ac:dyDescent="0.25">
      <c r="A120" s="104"/>
      <c r="B120" s="24" t="s">
        <v>20</v>
      </c>
      <c r="C120" s="12" t="s">
        <v>27</v>
      </c>
      <c r="D120" s="13">
        <f t="shared" si="2"/>
        <v>1.4</v>
      </c>
      <c r="E120" s="13">
        <v>1.4</v>
      </c>
      <c r="F120" s="13"/>
      <c r="G120" s="13"/>
    </row>
    <row r="121" spans="1:14" ht="12.75" customHeight="1" x14ac:dyDescent="0.25">
      <c r="A121" s="106"/>
      <c r="B121" s="11" t="s">
        <v>28</v>
      </c>
      <c r="C121" s="12" t="s">
        <v>29</v>
      </c>
      <c r="D121" s="13">
        <f t="shared" si="2"/>
        <v>4.7</v>
      </c>
      <c r="E121" s="13">
        <v>4.7</v>
      </c>
      <c r="F121" s="35"/>
      <c r="G121" s="34"/>
    </row>
    <row r="122" spans="1:14" ht="15" customHeight="1" x14ac:dyDescent="0.25">
      <c r="A122" s="103" t="s">
        <v>56</v>
      </c>
      <c r="B122" s="30" t="s">
        <v>57</v>
      </c>
      <c r="C122" s="31"/>
      <c r="D122" s="32">
        <f t="shared" si="2"/>
        <v>64.900000000000006</v>
      </c>
      <c r="E122" s="32">
        <f>SUM(E123:E127)</f>
        <v>62.7</v>
      </c>
      <c r="F122" s="33">
        <f>SUM(F123:F127)</f>
        <v>0</v>
      </c>
      <c r="G122" s="32">
        <f>SUM(G123:G127)</f>
        <v>2.2000000000000002</v>
      </c>
    </row>
    <row r="123" spans="1:14" ht="12.75" customHeight="1" x14ac:dyDescent="0.25">
      <c r="A123" s="104"/>
      <c r="B123" s="11" t="s">
        <v>15</v>
      </c>
      <c r="C123" s="12" t="s">
        <v>16</v>
      </c>
      <c r="D123" s="13">
        <f t="shared" si="2"/>
        <v>15.5</v>
      </c>
      <c r="E123" s="13">
        <v>15.5</v>
      </c>
      <c r="F123" s="13"/>
      <c r="G123" s="13"/>
    </row>
    <row r="124" spans="1:14" ht="12.75" customHeight="1" x14ac:dyDescent="0.25">
      <c r="A124" s="104"/>
      <c r="B124" s="11" t="s">
        <v>15</v>
      </c>
      <c r="C124" s="12" t="s">
        <v>27</v>
      </c>
      <c r="D124" s="13">
        <f t="shared" si="2"/>
        <v>12.399999999999999</v>
      </c>
      <c r="E124" s="13">
        <v>10.199999999999999</v>
      </c>
      <c r="F124" s="13"/>
      <c r="G124" s="13">
        <v>2.2000000000000002</v>
      </c>
      <c r="H124" s="36"/>
      <c r="I124" s="37"/>
      <c r="J124" s="38"/>
      <c r="K124" s="39"/>
      <c r="L124" s="39"/>
      <c r="M124" s="39"/>
      <c r="N124" s="39"/>
    </row>
    <row r="125" spans="1:14" ht="12.75" customHeight="1" x14ac:dyDescent="0.25">
      <c r="A125" s="104"/>
      <c r="B125" s="24" t="s">
        <v>20</v>
      </c>
      <c r="C125" s="12" t="s">
        <v>27</v>
      </c>
      <c r="D125" s="13">
        <f t="shared" si="2"/>
        <v>6.3</v>
      </c>
      <c r="E125" s="13">
        <v>6.3</v>
      </c>
      <c r="F125" s="13"/>
      <c r="G125" s="13"/>
      <c r="H125" s="36"/>
      <c r="I125" s="40"/>
      <c r="J125" s="41"/>
      <c r="K125" s="42"/>
      <c r="L125" s="42"/>
      <c r="M125" s="42"/>
      <c r="N125" s="42"/>
    </row>
    <row r="126" spans="1:14" ht="12.75" customHeight="1" x14ac:dyDescent="0.25">
      <c r="A126" s="104"/>
      <c r="B126" s="11" t="s">
        <v>28</v>
      </c>
      <c r="C126" s="12" t="s">
        <v>27</v>
      </c>
      <c r="D126" s="13">
        <f t="shared" si="2"/>
        <v>26.6</v>
      </c>
      <c r="E126" s="13">
        <v>26.6</v>
      </c>
      <c r="F126" s="13"/>
      <c r="G126" s="13"/>
      <c r="H126" s="36"/>
      <c r="I126" s="40"/>
      <c r="J126" s="41"/>
      <c r="K126" s="42"/>
      <c r="L126" s="42"/>
      <c r="M126" s="42"/>
      <c r="N126" s="42"/>
    </row>
    <row r="127" spans="1:14" ht="12.75" customHeight="1" x14ac:dyDescent="0.25">
      <c r="A127" s="106"/>
      <c r="B127" s="11" t="s">
        <v>28</v>
      </c>
      <c r="C127" s="12" t="s">
        <v>29</v>
      </c>
      <c r="D127" s="13">
        <f t="shared" si="2"/>
        <v>4.0999999999999996</v>
      </c>
      <c r="E127" s="13">
        <v>4.0999999999999996</v>
      </c>
      <c r="F127" s="35"/>
      <c r="G127" s="34"/>
      <c r="H127" s="36"/>
      <c r="I127" s="40"/>
      <c r="J127" s="41"/>
      <c r="K127" s="42"/>
      <c r="L127" s="42"/>
      <c r="M127" s="42"/>
      <c r="N127" s="42"/>
    </row>
    <row r="128" spans="1:14" ht="15" customHeight="1" x14ac:dyDescent="0.25">
      <c r="A128" s="103" t="s">
        <v>58</v>
      </c>
      <c r="B128" s="30" t="s">
        <v>59</v>
      </c>
      <c r="C128" s="31"/>
      <c r="D128" s="32">
        <f t="shared" si="2"/>
        <v>693.3</v>
      </c>
      <c r="E128" s="32">
        <f>SUM(E129:E130)</f>
        <v>693.3</v>
      </c>
      <c r="F128" s="32">
        <f>SUM(F129:F130)</f>
        <v>487.70000000000005</v>
      </c>
      <c r="G128" s="33">
        <f>SUM(G129:G130)</f>
        <v>0</v>
      </c>
      <c r="H128" s="36"/>
      <c r="I128" s="40"/>
      <c r="J128" s="41"/>
      <c r="K128" s="42"/>
      <c r="L128" s="42"/>
      <c r="M128" s="42"/>
      <c r="N128" s="42"/>
    </row>
    <row r="129" spans="1:14" ht="12.75" customHeight="1" x14ac:dyDescent="0.25">
      <c r="A129" s="104"/>
      <c r="B129" s="11" t="s">
        <v>15</v>
      </c>
      <c r="C129" s="12" t="s">
        <v>16</v>
      </c>
      <c r="D129" s="13">
        <f t="shared" si="2"/>
        <v>27.4</v>
      </c>
      <c r="E129" s="13">
        <v>27.4</v>
      </c>
      <c r="F129" s="13">
        <v>14.6</v>
      </c>
      <c r="G129" s="29"/>
      <c r="H129" s="36"/>
      <c r="I129" s="40"/>
      <c r="J129" s="41"/>
      <c r="K129" s="42"/>
      <c r="L129" s="42"/>
      <c r="M129" s="42"/>
      <c r="N129" s="42"/>
    </row>
    <row r="130" spans="1:14" ht="12.75" customHeight="1" x14ac:dyDescent="0.25">
      <c r="A130" s="106"/>
      <c r="B130" s="26" t="s">
        <v>21</v>
      </c>
      <c r="C130" s="12" t="s">
        <v>16</v>
      </c>
      <c r="D130" s="13">
        <f t="shared" si="2"/>
        <v>665.9</v>
      </c>
      <c r="E130" s="13">
        <v>665.9</v>
      </c>
      <c r="F130" s="13">
        <v>473.1</v>
      </c>
      <c r="G130" s="29"/>
      <c r="H130" s="36"/>
      <c r="I130" s="40"/>
      <c r="J130" s="41"/>
      <c r="K130" s="42"/>
      <c r="L130" s="42"/>
      <c r="M130" s="42"/>
      <c r="N130" s="42"/>
    </row>
    <row r="131" spans="1:14" ht="15" customHeight="1" x14ac:dyDescent="0.25">
      <c r="A131" s="105" t="s">
        <v>60</v>
      </c>
      <c r="B131" s="43" t="s">
        <v>61</v>
      </c>
      <c r="C131" s="31"/>
      <c r="D131" s="32">
        <f t="shared" si="2"/>
        <v>830.79999999999984</v>
      </c>
      <c r="E131" s="32">
        <f>SUM(E132:E137)</f>
        <v>824.99999999999989</v>
      </c>
      <c r="F131" s="32">
        <f>SUM(F132:F137)</f>
        <v>513.20000000000005</v>
      </c>
      <c r="G131" s="32">
        <f>SUM(G132:G137)</f>
        <v>5.8</v>
      </c>
      <c r="H131" s="36"/>
      <c r="I131" s="40"/>
      <c r="J131" s="41"/>
      <c r="K131" s="42"/>
      <c r="L131" s="42"/>
      <c r="M131" s="42"/>
      <c r="N131" s="42"/>
    </row>
    <row r="132" spans="1:14" ht="12.75" customHeight="1" x14ac:dyDescent="0.25">
      <c r="A132" s="105"/>
      <c r="B132" s="26" t="s">
        <v>21</v>
      </c>
      <c r="C132" s="12" t="s">
        <v>16</v>
      </c>
      <c r="D132" s="13">
        <f t="shared" si="2"/>
        <v>19.2</v>
      </c>
      <c r="E132" s="13">
        <v>19.2</v>
      </c>
      <c r="F132" s="13"/>
      <c r="G132" s="51"/>
      <c r="H132" s="36"/>
      <c r="I132" s="40"/>
      <c r="J132" s="41"/>
      <c r="K132" s="42"/>
      <c r="L132" s="42"/>
      <c r="M132" s="42"/>
      <c r="N132" s="42"/>
    </row>
    <row r="133" spans="1:14" ht="12.75" customHeight="1" x14ac:dyDescent="0.25">
      <c r="A133" s="105"/>
      <c r="B133" s="11" t="s">
        <v>15</v>
      </c>
      <c r="C133" s="12" t="s">
        <v>22</v>
      </c>
      <c r="D133" s="13">
        <f t="shared" si="2"/>
        <v>328.5</v>
      </c>
      <c r="E133" s="13">
        <v>322.7</v>
      </c>
      <c r="F133" s="13">
        <v>162.5</v>
      </c>
      <c r="G133" s="13">
        <v>5.8</v>
      </c>
      <c r="H133" s="36"/>
      <c r="I133" s="37"/>
      <c r="K133" s="39"/>
      <c r="L133" s="39"/>
      <c r="M133" s="39"/>
      <c r="N133" s="39"/>
    </row>
    <row r="134" spans="1:14" ht="12.75" customHeight="1" x14ac:dyDescent="0.25">
      <c r="A134" s="105"/>
      <c r="B134" s="11" t="s">
        <v>24</v>
      </c>
      <c r="C134" s="12" t="s">
        <v>22</v>
      </c>
      <c r="D134" s="13">
        <f t="shared" si="2"/>
        <v>464.7</v>
      </c>
      <c r="E134" s="13">
        <v>464.7</v>
      </c>
      <c r="F134" s="13">
        <v>349.7</v>
      </c>
      <c r="G134" s="29"/>
      <c r="H134" s="36"/>
      <c r="I134" s="37"/>
      <c r="J134" s="38"/>
      <c r="K134" s="39"/>
      <c r="L134" s="39"/>
      <c r="M134" s="39"/>
      <c r="N134" s="39"/>
    </row>
    <row r="135" spans="1:14" ht="12.75" customHeight="1" x14ac:dyDescent="0.25">
      <c r="A135" s="105"/>
      <c r="B135" s="11" t="s">
        <v>28</v>
      </c>
      <c r="C135" s="12" t="s">
        <v>22</v>
      </c>
      <c r="D135" s="13">
        <f t="shared" si="2"/>
        <v>14.9</v>
      </c>
      <c r="E135" s="13">
        <v>14.9</v>
      </c>
      <c r="F135" s="13"/>
      <c r="G135" s="29"/>
      <c r="H135" s="36"/>
      <c r="I135" s="37"/>
      <c r="J135" s="38"/>
      <c r="K135" s="39"/>
      <c r="L135" s="39"/>
      <c r="M135" s="39"/>
      <c r="N135" s="39"/>
    </row>
    <row r="136" spans="1:14" ht="12.75" customHeight="1" x14ac:dyDescent="0.25">
      <c r="A136" s="105"/>
      <c r="B136" s="11" t="s">
        <v>25</v>
      </c>
      <c r="C136" s="12" t="s">
        <v>22</v>
      </c>
      <c r="D136" s="13">
        <f t="shared" si="2"/>
        <v>1.3</v>
      </c>
      <c r="E136" s="13">
        <v>1.3</v>
      </c>
      <c r="F136" s="13">
        <v>1</v>
      </c>
      <c r="G136" s="29"/>
      <c r="H136" s="36"/>
      <c r="I136" s="37"/>
      <c r="J136" s="38"/>
      <c r="K136" s="39"/>
      <c r="L136" s="39"/>
      <c r="M136" s="39"/>
      <c r="N136" s="39"/>
    </row>
    <row r="137" spans="1:14" ht="12.75" customHeight="1" x14ac:dyDescent="0.25">
      <c r="A137" s="105"/>
      <c r="B137" s="24" t="s">
        <v>20</v>
      </c>
      <c r="C137" s="12" t="s">
        <v>22</v>
      </c>
      <c r="D137" s="13">
        <f t="shared" si="2"/>
        <v>2.2000000000000002</v>
      </c>
      <c r="E137" s="13">
        <v>2.2000000000000002</v>
      </c>
      <c r="F137" s="29"/>
      <c r="G137" s="29"/>
      <c r="H137" s="36"/>
      <c r="I137" s="40"/>
      <c r="J137" s="41"/>
      <c r="K137" s="42"/>
      <c r="L137" s="42"/>
      <c r="M137" s="42"/>
      <c r="N137" s="42"/>
    </row>
    <row r="138" spans="1:14" ht="15" customHeight="1" x14ac:dyDescent="0.25">
      <c r="A138" s="105" t="s">
        <v>62</v>
      </c>
      <c r="B138" s="43" t="s">
        <v>63</v>
      </c>
      <c r="C138" s="31"/>
      <c r="D138" s="32">
        <f t="shared" si="2"/>
        <v>646.1</v>
      </c>
      <c r="E138" s="32">
        <f t="shared" ref="E138:F138" si="3">SUM(E139:E144)</f>
        <v>629.70000000000005</v>
      </c>
      <c r="F138" s="32">
        <f t="shared" si="3"/>
        <v>390</v>
      </c>
      <c r="G138" s="32">
        <f>SUM(G139:G144)</f>
        <v>16.399999999999999</v>
      </c>
      <c r="H138" s="36"/>
      <c r="I138" s="40"/>
      <c r="J138" s="44"/>
      <c r="K138" s="45"/>
      <c r="L138" s="46"/>
      <c r="M138" s="46"/>
      <c r="N138" s="42"/>
    </row>
    <row r="139" spans="1:14" ht="12.75" customHeight="1" x14ac:dyDescent="0.25">
      <c r="A139" s="105"/>
      <c r="B139" s="26" t="s">
        <v>21</v>
      </c>
      <c r="C139" s="12" t="s">
        <v>16</v>
      </c>
      <c r="D139" s="13">
        <f t="shared" si="2"/>
        <v>12.6</v>
      </c>
      <c r="E139" s="13">
        <v>12.6</v>
      </c>
      <c r="F139" s="13"/>
      <c r="G139" s="51"/>
      <c r="H139" s="36"/>
      <c r="I139" s="40"/>
      <c r="J139" s="44"/>
      <c r="K139" s="45"/>
      <c r="L139" s="47"/>
      <c r="M139" s="47"/>
      <c r="N139" s="42"/>
    </row>
    <row r="140" spans="1:14" ht="12.75" customHeight="1" x14ac:dyDescent="0.25">
      <c r="A140" s="105"/>
      <c r="B140" s="11" t="s">
        <v>15</v>
      </c>
      <c r="C140" s="12" t="s">
        <v>22</v>
      </c>
      <c r="D140" s="13">
        <f t="shared" si="2"/>
        <v>255</v>
      </c>
      <c r="E140" s="13">
        <v>238.6</v>
      </c>
      <c r="F140" s="13">
        <v>113.1</v>
      </c>
      <c r="G140" s="13">
        <v>16.399999999999999</v>
      </c>
      <c r="H140" s="36"/>
      <c r="I140" s="40"/>
      <c r="J140" s="44"/>
      <c r="K140" s="45"/>
      <c r="L140" s="46"/>
      <c r="M140" s="46"/>
      <c r="N140" s="42"/>
    </row>
    <row r="141" spans="1:14" ht="12.75" customHeight="1" x14ac:dyDescent="0.25">
      <c r="A141" s="105"/>
      <c r="B141" s="11" t="s">
        <v>24</v>
      </c>
      <c r="C141" s="12" t="s">
        <v>22</v>
      </c>
      <c r="D141" s="13">
        <f t="shared" si="2"/>
        <v>366.7</v>
      </c>
      <c r="E141" s="13">
        <v>366.7</v>
      </c>
      <c r="F141" s="13">
        <v>276.89999999999998</v>
      </c>
      <c r="G141" s="29"/>
      <c r="H141" s="36"/>
      <c r="I141" s="37"/>
      <c r="J141" s="44"/>
      <c r="K141" s="45"/>
      <c r="L141" s="47"/>
      <c r="M141" s="47"/>
      <c r="N141" s="39"/>
    </row>
    <row r="142" spans="1:14" ht="12.75" customHeight="1" x14ac:dyDescent="0.25">
      <c r="A142" s="105"/>
      <c r="B142" s="11" t="s">
        <v>28</v>
      </c>
      <c r="C142" s="12" t="s">
        <v>22</v>
      </c>
      <c r="D142" s="13">
        <f t="shared" si="2"/>
        <v>10.9</v>
      </c>
      <c r="E142" s="13">
        <v>10.9</v>
      </c>
      <c r="F142" s="13"/>
      <c r="G142" s="29"/>
      <c r="H142" s="36"/>
      <c r="I142" s="40"/>
      <c r="J142" s="44"/>
      <c r="K142" s="45"/>
      <c r="L142" s="46"/>
      <c r="M142" s="46"/>
      <c r="N142" s="42"/>
    </row>
    <row r="143" spans="1:14" ht="12.75" customHeight="1" x14ac:dyDescent="0.25">
      <c r="A143" s="105"/>
      <c r="B143" s="24" t="s">
        <v>20</v>
      </c>
      <c r="C143" s="12" t="s">
        <v>22</v>
      </c>
      <c r="D143" s="13">
        <f t="shared" si="2"/>
        <v>0.7</v>
      </c>
      <c r="E143" s="13">
        <v>0.7</v>
      </c>
      <c r="F143" s="13"/>
      <c r="G143" s="29"/>
      <c r="H143" s="36"/>
      <c r="I143" s="40"/>
      <c r="J143" s="44"/>
      <c r="K143" s="45"/>
      <c r="L143" s="46"/>
      <c r="M143" s="46"/>
      <c r="N143" s="42"/>
    </row>
    <row r="144" spans="1:14" ht="12.75" customHeight="1" x14ac:dyDescent="0.25">
      <c r="A144" s="105"/>
      <c r="B144" s="11" t="s">
        <v>15</v>
      </c>
      <c r="C144" s="12" t="s">
        <v>26</v>
      </c>
      <c r="D144" s="13">
        <f>SUM(G144+E144)</f>
        <v>0.2</v>
      </c>
      <c r="E144" s="13">
        <v>0.2</v>
      </c>
      <c r="F144" s="14"/>
      <c r="G144" s="14"/>
      <c r="H144" s="36"/>
      <c r="I144" s="40"/>
      <c r="J144" s="44"/>
      <c r="K144" s="45"/>
      <c r="L144" s="46"/>
      <c r="M144" s="46"/>
      <c r="N144" s="42"/>
    </row>
    <row r="145" spans="1:14" ht="15" customHeight="1" x14ac:dyDescent="0.25">
      <c r="A145" s="105" t="s">
        <v>64</v>
      </c>
      <c r="B145" s="43" t="s">
        <v>65</v>
      </c>
      <c r="C145" s="31"/>
      <c r="D145" s="32">
        <f t="shared" si="2"/>
        <v>985.2</v>
      </c>
      <c r="E145" s="32">
        <f>SUM(E146:E151)</f>
        <v>961.90000000000009</v>
      </c>
      <c r="F145" s="32">
        <f>SUM(F146:F151)</f>
        <v>586.29999999999995</v>
      </c>
      <c r="G145" s="32">
        <f>SUM(G146:G151)</f>
        <v>23.3</v>
      </c>
      <c r="H145" s="36"/>
      <c r="I145" s="40"/>
      <c r="J145" s="44"/>
      <c r="K145" s="45"/>
      <c r="L145" s="46"/>
      <c r="M145" s="46"/>
      <c r="N145" s="42"/>
    </row>
    <row r="146" spans="1:14" ht="12.75" customHeight="1" x14ac:dyDescent="0.25">
      <c r="A146" s="105"/>
      <c r="B146" s="26" t="s">
        <v>21</v>
      </c>
      <c r="C146" s="12" t="s">
        <v>16</v>
      </c>
      <c r="D146" s="13">
        <f t="shared" si="2"/>
        <v>27.3</v>
      </c>
      <c r="E146" s="13">
        <v>27.3</v>
      </c>
      <c r="F146" s="13"/>
      <c r="G146" s="51"/>
      <c r="H146" s="46"/>
      <c r="I146" s="48"/>
      <c r="J146" s="44"/>
      <c r="K146" s="45"/>
      <c r="L146" s="46"/>
      <c r="M146" s="46"/>
      <c r="N146" s="46"/>
    </row>
    <row r="147" spans="1:14" ht="12.75" customHeight="1" x14ac:dyDescent="0.25">
      <c r="A147" s="105"/>
      <c r="B147" s="11" t="s">
        <v>15</v>
      </c>
      <c r="C147" s="12" t="s">
        <v>22</v>
      </c>
      <c r="D147" s="13">
        <f t="shared" si="2"/>
        <v>398.1</v>
      </c>
      <c r="E147" s="13">
        <v>374.8</v>
      </c>
      <c r="F147" s="13">
        <v>200.6</v>
      </c>
      <c r="G147" s="13">
        <v>23.3</v>
      </c>
      <c r="J147" s="44"/>
      <c r="K147" s="45"/>
      <c r="L147" s="46"/>
      <c r="M147" s="46"/>
    </row>
    <row r="148" spans="1:14" ht="12.75" customHeight="1" x14ac:dyDescent="0.25">
      <c r="A148" s="105"/>
      <c r="B148" s="11" t="s">
        <v>24</v>
      </c>
      <c r="C148" s="12" t="s">
        <v>22</v>
      </c>
      <c r="D148" s="13">
        <f t="shared" si="2"/>
        <v>523.4</v>
      </c>
      <c r="E148" s="13">
        <v>523.4</v>
      </c>
      <c r="F148" s="13">
        <v>382.3</v>
      </c>
      <c r="G148" s="29"/>
      <c r="J148" s="44"/>
      <c r="K148" s="45"/>
      <c r="L148" s="46"/>
      <c r="M148" s="46"/>
    </row>
    <row r="149" spans="1:14" ht="12.75" customHeight="1" x14ac:dyDescent="0.25">
      <c r="A149" s="105"/>
      <c r="B149" s="11" t="s">
        <v>28</v>
      </c>
      <c r="C149" s="12" t="s">
        <v>22</v>
      </c>
      <c r="D149" s="13">
        <f t="shared" si="2"/>
        <v>16.7</v>
      </c>
      <c r="E149" s="13">
        <v>16.7</v>
      </c>
      <c r="F149" s="13"/>
      <c r="G149" s="29"/>
      <c r="J149" s="44"/>
      <c r="K149" s="45"/>
      <c r="L149" s="46"/>
      <c r="M149" s="46"/>
    </row>
    <row r="150" spans="1:14" ht="12.75" customHeight="1" x14ac:dyDescent="0.25">
      <c r="A150" s="105"/>
      <c r="B150" s="11" t="s">
        <v>25</v>
      </c>
      <c r="C150" s="12" t="s">
        <v>22</v>
      </c>
      <c r="D150" s="13">
        <f t="shared" ref="D150" si="4">SUM(G150+E150)</f>
        <v>4.5</v>
      </c>
      <c r="E150" s="13">
        <v>4.5</v>
      </c>
      <c r="F150" s="13">
        <v>3.4</v>
      </c>
      <c r="G150" s="29"/>
      <c r="J150" s="44"/>
      <c r="K150" s="45"/>
      <c r="L150" s="46"/>
      <c r="M150" s="46"/>
    </row>
    <row r="151" spans="1:14" ht="12.75" customHeight="1" x14ac:dyDescent="0.25">
      <c r="A151" s="105"/>
      <c r="B151" s="24" t="s">
        <v>20</v>
      </c>
      <c r="C151" s="12" t="s">
        <v>22</v>
      </c>
      <c r="D151" s="13">
        <f t="shared" si="2"/>
        <v>15.2</v>
      </c>
      <c r="E151" s="13">
        <v>15.2</v>
      </c>
      <c r="F151" s="29"/>
      <c r="G151" s="29"/>
      <c r="J151" s="44"/>
      <c r="K151" s="45"/>
      <c r="L151" s="46"/>
      <c r="M151" s="46"/>
    </row>
    <row r="152" spans="1:14" ht="15" customHeight="1" x14ac:dyDescent="0.25">
      <c r="A152" s="103" t="s">
        <v>66</v>
      </c>
      <c r="B152" s="43" t="s">
        <v>67</v>
      </c>
      <c r="C152" s="31"/>
      <c r="D152" s="32">
        <f t="shared" si="2"/>
        <v>731.89999999999986</v>
      </c>
      <c r="E152" s="32">
        <f>SUM(E153:E158)</f>
        <v>731.89999999999986</v>
      </c>
      <c r="F152" s="32">
        <f>SUM(F153:F158)</f>
        <v>474.59999999999997</v>
      </c>
      <c r="G152" s="33">
        <f>SUM(G153:G158)</f>
        <v>0</v>
      </c>
      <c r="J152" s="44"/>
      <c r="K152" s="45"/>
      <c r="L152" s="47"/>
      <c r="M152" s="47"/>
    </row>
    <row r="153" spans="1:14" ht="12.75" customHeight="1" x14ac:dyDescent="0.25">
      <c r="A153" s="104"/>
      <c r="B153" s="26" t="s">
        <v>21</v>
      </c>
      <c r="C153" s="12" t="s">
        <v>16</v>
      </c>
      <c r="D153" s="13">
        <f t="shared" si="2"/>
        <v>13.5</v>
      </c>
      <c r="E153" s="13">
        <v>13.5</v>
      </c>
      <c r="F153" s="13"/>
      <c r="G153" s="14"/>
      <c r="J153" s="44"/>
      <c r="K153" s="45"/>
      <c r="L153" s="47"/>
      <c r="M153" s="47"/>
    </row>
    <row r="154" spans="1:14" ht="12.75" customHeight="1" x14ac:dyDescent="0.25">
      <c r="A154" s="104"/>
      <c r="B154" s="11" t="s">
        <v>15</v>
      </c>
      <c r="C154" s="12" t="s">
        <v>22</v>
      </c>
      <c r="D154" s="13">
        <f t="shared" si="2"/>
        <v>281.89999999999998</v>
      </c>
      <c r="E154" s="13">
        <v>281.89999999999998</v>
      </c>
      <c r="F154" s="13">
        <v>160.5</v>
      </c>
      <c r="G154" s="29"/>
      <c r="J154" s="44"/>
      <c r="K154" s="45"/>
      <c r="L154" s="47"/>
      <c r="M154" s="47"/>
    </row>
    <row r="155" spans="1:14" ht="12.75" customHeight="1" x14ac:dyDescent="0.25">
      <c r="A155" s="104"/>
      <c r="B155" s="11" t="s">
        <v>24</v>
      </c>
      <c r="C155" s="12" t="s">
        <v>22</v>
      </c>
      <c r="D155" s="13">
        <f t="shared" si="2"/>
        <v>421.9</v>
      </c>
      <c r="E155" s="13">
        <v>421.9</v>
      </c>
      <c r="F155" s="13">
        <v>313.39999999999998</v>
      </c>
      <c r="G155" s="29"/>
      <c r="J155" s="44"/>
      <c r="K155" s="45"/>
      <c r="L155" s="47"/>
      <c r="M155" s="47"/>
    </row>
    <row r="156" spans="1:14" ht="12.75" customHeight="1" x14ac:dyDescent="0.25">
      <c r="A156" s="104"/>
      <c r="B156" s="11" t="s">
        <v>28</v>
      </c>
      <c r="C156" s="12" t="s">
        <v>22</v>
      </c>
      <c r="D156" s="13">
        <f t="shared" si="2"/>
        <v>11.3</v>
      </c>
      <c r="E156" s="13">
        <v>11.3</v>
      </c>
      <c r="F156" s="13"/>
      <c r="G156" s="29"/>
      <c r="J156" s="44"/>
      <c r="K156" s="45"/>
      <c r="L156" s="47"/>
      <c r="M156" s="47"/>
    </row>
    <row r="157" spans="1:14" ht="12.75" customHeight="1" x14ac:dyDescent="0.25">
      <c r="A157" s="104"/>
      <c r="B157" s="11" t="s">
        <v>25</v>
      </c>
      <c r="C157" s="12" t="s">
        <v>22</v>
      </c>
      <c r="D157" s="13">
        <f t="shared" si="2"/>
        <v>0.9</v>
      </c>
      <c r="E157" s="13">
        <v>0.9</v>
      </c>
      <c r="F157" s="13">
        <v>0.7</v>
      </c>
      <c r="G157" s="29"/>
      <c r="J157" s="44"/>
      <c r="K157" s="45"/>
      <c r="L157" s="47"/>
      <c r="M157" s="47"/>
    </row>
    <row r="158" spans="1:14" ht="12.75" customHeight="1" x14ac:dyDescent="0.25">
      <c r="A158" s="104"/>
      <c r="B158" s="24" t="s">
        <v>20</v>
      </c>
      <c r="C158" s="12" t="s">
        <v>22</v>
      </c>
      <c r="D158" s="13">
        <f t="shared" si="2"/>
        <v>2.4</v>
      </c>
      <c r="E158" s="13">
        <v>2.4</v>
      </c>
      <c r="F158" s="29"/>
      <c r="G158" s="29"/>
      <c r="J158" s="44"/>
      <c r="K158" s="45"/>
      <c r="L158" s="47"/>
      <c r="M158" s="47"/>
    </row>
    <row r="159" spans="1:14" ht="15" customHeight="1" x14ac:dyDescent="0.25">
      <c r="A159" s="105" t="s">
        <v>68</v>
      </c>
      <c r="B159" s="43" t="s">
        <v>69</v>
      </c>
      <c r="C159" s="31"/>
      <c r="D159" s="32">
        <f t="shared" si="2"/>
        <v>1027.6999999999998</v>
      </c>
      <c r="E159" s="32">
        <f>SUM(E160:E165)</f>
        <v>1026.3999999999999</v>
      </c>
      <c r="F159" s="32">
        <f>SUM(F160:F165)</f>
        <v>619.29999999999995</v>
      </c>
      <c r="G159" s="32">
        <f>SUM(G160:G165)</f>
        <v>1.3</v>
      </c>
      <c r="J159" s="44"/>
      <c r="K159" s="45"/>
      <c r="L159" s="47"/>
      <c r="M159" s="47"/>
    </row>
    <row r="160" spans="1:14" ht="12.75" customHeight="1" x14ac:dyDescent="0.25">
      <c r="A160" s="105"/>
      <c r="B160" s="26" t="s">
        <v>21</v>
      </c>
      <c r="C160" s="12" t="s">
        <v>16</v>
      </c>
      <c r="D160" s="13">
        <f t="shared" si="2"/>
        <v>31.7</v>
      </c>
      <c r="E160" s="13">
        <v>31.7</v>
      </c>
      <c r="F160" s="13"/>
      <c r="G160" s="51"/>
      <c r="J160" s="44"/>
      <c r="K160" s="45"/>
      <c r="L160" s="47"/>
      <c r="M160" s="47"/>
    </row>
    <row r="161" spans="1:14" ht="12.75" customHeight="1" x14ac:dyDescent="0.25">
      <c r="A161" s="105"/>
      <c r="B161" s="11" t="s">
        <v>15</v>
      </c>
      <c r="C161" s="12" t="s">
        <v>22</v>
      </c>
      <c r="D161" s="13">
        <f t="shared" si="2"/>
        <v>408.1</v>
      </c>
      <c r="E161" s="13">
        <v>408.1</v>
      </c>
      <c r="F161" s="13">
        <v>202.1</v>
      </c>
      <c r="G161" s="13"/>
      <c r="J161" s="44"/>
      <c r="K161" s="45"/>
      <c r="L161" s="47"/>
      <c r="M161" s="47"/>
    </row>
    <row r="162" spans="1:14" ht="12.75" customHeight="1" x14ac:dyDescent="0.25">
      <c r="A162" s="105"/>
      <c r="B162" s="11" t="s">
        <v>24</v>
      </c>
      <c r="C162" s="12" t="s">
        <v>22</v>
      </c>
      <c r="D162" s="13">
        <f t="shared" si="2"/>
        <v>556.09999999999991</v>
      </c>
      <c r="E162" s="13">
        <v>554.79999999999995</v>
      </c>
      <c r="F162" s="13">
        <v>414.4</v>
      </c>
      <c r="G162" s="13">
        <v>1.3</v>
      </c>
      <c r="J162" s="44"/>
      <c r="K162" s="45"/>
      <c r="L162" s="47"/>
      <c r="M162" s="47"/>
    </row>
    <row r="163" spans="1:14" ht="12.75" customHeight="1" x14ac:dyDescent="0.25">
      <c r="A163" s="105"/>
      <c r="B163" s="11" t="s">
        <v>28</v>
      </c>
      <c r="C163" s="12" t="s">
        <v>22</v>
      </c>
      <c r="D163" s="13">
        <f t="shared" si="2"/>
        <v>24.5</v>
      </c>
      <c r="E163" s="13">
        <v>24.5</v>
      </c>
      <c r="F163" s="13"/>
      <c r="G163" s="29"/>
      <c r="J163" s="44"/>
      <c r="K163" s="45"/>
      <c r="L163" s="46"/>
      <c r="M163" s="46"/>
    </row>
    <row r="164" spans="1:14" ht="12.75" customHeight="1" x14ac:dyDescent="0.25">
      <c r="A164" s="105"/>
      <c r="B164" s="11" t="s">
        <v>25</v>
      </c>
      <c r="C164" s="12" t="s">
        <v>22</v>
      </c>
      <c r="D164" s="13">
        <f t="shared" ref="D164" si="5">SUM(G164+E164)</f>
        <v>3.7</v>
      </c>
      <c r="E164" s="13">
        <v>3.7</v>
      </c>
      <c r="F164" s="13">
        <v>2.8</v>
      </c>
      <c r="G164" s="29"/>
      <c r="J164" s="44"/>
      <c r="K164" s="45"/>
      <c r="L164" s="46"/>
      <c r="M164" s="46"/>
    </row>
    <row r="165" spans="1:14" ht="12.75" customHeight="1" x14ac:dyDescent="0.25">
      <c r="A165" s="105"/>
      <c r="B165" s="24" t="s">
        <v>20</v>
      </c>
      <c r="C165" s="12" t="s">
        <v>22</v>
      </c>
      <c r="D165" s="13">
        <f t="shared" si="2"/>
        <v>3.6</v>
      </c>
      <c r="E165" s="13">
        <v>3.6</v>
      </c>
      <c r="F165" s="29"/>
      <c r="G165" s="29"/>
      <c r="J165" s="44"/>
      <c r="K165" s="45"/>
      <c r="L165" s="46"/>
      <c r="M165" s="46"/>
    </row>
    <row r="166" spans="1:14" ht="15" customHeight="1" x14ac:dyDescent="0.25">
      <c r="A166" s="105" t="s">
        <v>70</v>
      </c>
      <c r="B166" s="43" t="s">
        <v>71</v>
      </c>
      <c r="C166" s="31"/>
      <c r="D166" s="32">
        <f t="shared" si="2"/>
        <v>895.6</v>
      </c>
      <c r="E166" s="32">
        <f>SUM(E167:E171)</f>
        <v>891.2</v>
      </c>
      <c r="F166" s="32">
        <f>SUM(F167:F171)</f>
        <v>542.79999999999995</v>
      </c>
      <c r="G166" s="32">
        <f>SUM(G167:G171)</f>
        <v>4.4000000000000004</v>
      </c>
      <c r="J166" s="44"/>
      <c r="K166" s="45"/>
      <c r="L166" s="46"/>
      <c r="M166" s="46"/>
    </row>
    <row r="167" spans="1:14" ht="12.75" customHeight="1" x14ac:dyDescent="0.25">
      <c r="A167" s="105"/>
      <c r="B167" s="26" t="s">
        <v>21</v>
      </c>
      <c r="C167" s="12" t="s">
        <v>16</v>
      </c>
      <c r="D167" s="13">
        <f t="shared" si="2"/>
        <v>27</v>
      </c>
      <c r="E167" s="13">
        <v>27</v>
      </c>
      <c r="F167" s="13"/>
      <c r="G167" s="51"/>
      <c r="I167" s="48"/>
      <c r="J167" s="44"/>
      <c r="K167" s="45"/>
      <c r="L167" s="46"/>
      <c r="M167" s="46"/>
      <c r="N167" s="46"/>
    </row>
    <row r="168" spans="1:14" ht="12.75" customHeight="1" x14ac:dyDescent="0.25">
      <c r="A168" s="105"/>
      <c r="B168" s="11" t="s">
        <v>15</v>
      </c>
      <c r="C168" s="12" t="s">
        <v>22</v>
      </c>
      <c r="D168" s="13">
        <f t="shared" ref="D168:D188" si="6">SUM(G168+E168)</f>
        <v>383.5</v>
      </c>
      <c r="E168" s="13">
        <v>379.6</v>
      </c>
      <c r="F168" s="13">
        <v>201.1</v>
      </c>
      <c r="G168" s="13">
        <v>3.9</v>
      </c>
      <c r="I168" s="48"/>
      <c r="J168" s="44"/>
      <c r="K168" s="45"/>
      <c r="L168" s="46"/>
      <c r="M168" s="46"/>
      <c r="N168" s="46"/>
    </row>
    <row r="169" spans="1:14" ht="12.75" customHeight="1" x14ac:dyDescent="0.25">
      <c r="A169" s="105"/>
      <c r="B169" s="11" t="s">
        <v>24</v>
      </c>
      <c r="C169" s="12" t="s">
        <v>22</v>
      </c>
      <c r="D169" s="13">
        <f t="shared" si="6"/>
        <v>452.8</v>
      </c>
      <c r="E169" s="13">
        <v>452.3</v>
      </c>
      <c r="F169" s="13">
        <v>341.7</v>
      </c>
      <c r="G169" s="13">
        <v>0.5</v>
      </c>
      <c r="I169" s="48"/>
      <c r="J169" s="44"/>
      <c r="K169" s="45"/>
      <c r="L169" s="46"/>
      <c r="M169" s="46"/>
      <c r="N169" s="46"/>
    </row>
    <row r="170" spans="1:14" ht="12.75" customHeight="1" x14ac:dyDescent="0.25">
      <c r="A170" s="105"/>
      <c r="B170" s="11" t="s">
        <v>28</v>
      </c>
      <c r="C170" s="12" t="s">
        <v>22</v>
      </c>
      <c r="D170" s="13">
        <f t="shared" si="6"/>
        <v>18.899999999999999</v>
      </c>
      <c r="E170" s="13">
        <v>18.899999999999999</v>
      </c>
      <c r="F170" s="13"/>
      <c r="G170" s="29"/>
      <c r="I170" s="48"/>
      <c r="J170" s="44"/>
      <c r="K170" s="45"/>
      <c r="L170" s="46"/>
      <c r="M170" s="46"/>
      <c r="N170" s="46"/>
    </row>
    <row r="171" spans="1:14" ht="12.75" customHeight="1" x14ac:dyDescent="0.25">
      <c r="A171" s="105"/>
      <c r="B171" s="24" t="s">
        <v>20</v>
      </c>
      <c r="C171" s="12" t="s">
        <v>22</v>
      </c>
      <c r="D171" s="13">
        <f t="shared" si="6"/>
        <v>13.4</v>
      </c>
      <c r="E171" s="13">
        <v>13.4</v>
      </c>
      <c r="F171" s="29"/>
      <c r="G171" s="29"/>
      <c r="I171" s="48"/>
      <c r="J171" s="44"/>
      <c r="K171" s="45"/>
      <c r="L171" s="46"/>
      <c r="M171" s="46"/>
      <c r="N171" s="46"/>
    </row>
    <row r="172" spans="1:14" ht="15" customHeight="1" x14ac:dyDescent="0.25">
      <c r="A172" s="105" t="s">
        <v>72</v>
      </c>
      <c r="B172" s="43" t="s">
        <v>73</v>
      </c>
      <c r="C172" s="31"/>
      <c r="D172" s="32">
        <f t="shared" si="6"/>
        <v>1225.7</v>
      </c>
      <c r="E172" s="32">
        <f>SUM(E173:E177)</f>
        <v>1225.7</v>
      </c>
      <c r="F172" s="32">
        <f>SUM(F173:F177)</f>
        <v>747.7</v>
      </c>
      <c r="G172" s="33">
        <f>SUM(G173:G177)</f>
        <v>0</v>
      </c>
      <c r="I172" s="48"/>
      <c r="J172" s="44"/>
      <c r="K172" s="45"/>
      <c r="L172" s="46"/>
      <c r="M172" s="46"/>
      <c r="N172" s="46"/>
    </row>
    <row r="173" spans="1:14" ht="12.75" customHeight="1" x14ac:dyDescent="0.25">
      <c r="A173" s="105"/>
      <c r="B173" s="26" t="s">
        <v>21</v>
      </c>
      <c r="C173" s="12" t="s">
        <v>16</v>
      </c>
      <c r="D173" s="13">
        <f t="shared" si="6"/>
        <v>19.8</v>
      </c>
      <c r="E173" s="13">
        <v>19.8</v>
      </c>
      <c r="F173" s="13"/>
      <c r="G173" s="14"/>
      <c r="I173" s="48"/>
      <c r="J173" s="44"/>
      <c r="K173" s="45"/>
      <c r="L173" s="46"/>
      <c r="M173" s="46"/>
      <c r="N173" s="46"/>
    </row>
    <row r="174" spans="1:14" ht="12.75" customHeight="1" x14ac:dyDescent="0.25">
      <c r="A174" s="105"/>
      <c r="B174" s="11" t="s">
        <v>15</v>
      </c>
      <c r="C174" s="12" t="s">
        <v>22</v>
      </c>
      <c r="D174" s="13">
        <f t="shared" si="6"/>
        <v>423.6</v>
      </c>
      <c r="E174" s="13">
        <v>423.6</v>
      </c>
      <c r="F174" s="13">
        <v>172</v>
      </c>
      <c r="G174" s="29"/>
      <c r="I174" s="48"/>
      <c r="J174" s="44"/>
      <c r="K174" s="45"/>
      <c r="L174" s="46"/>
      <c r="M174" s="46"/>
      <c r="N174" s="46"/>
    </row>
    <row r="175" spans="1:14" ht="12.75" customHeight="1" x14ac:dyDescent="0.25">
      <c r="A175" s="105"/>
      <c r="B175" s="11" t="s">
        <v>24</v>
      </c>
      <c r="C175" s="12" t="s">
        <v>22</v>
      </c>
      <c r="D175" s="13">
        <f t="shared" si="6"/>
        <v>765.7</v>
      </c>
      <c r="E175" s="13">
        <v>765.7</v>
      </c>
      <c r="F175" s="13">
        <v>575.70000000000005</v>
      </c>
      <c r="G175" s="29"/>
      <c r="I175" s="48"/>
      <c r="J175" s="44"/>
      <c r="K175" s="45"/>
      <c r="L175" s="47"/>
      <c r="M175" s="47"/>
      <c r="N175" s="46"/>
    </row>
    <row r="176" spans="1:14" ht="12.75" customHeight="1" x14ac:dyDescent="0.25">
      <c r="A176" s="105"/>
      <c r="B176" s="11" t="s">
        <v>28</v>
      </c>
      <c r="C176" s="12" t="s">
        <v>22</v>
      </c>
      <c r="D176" s="13">
        <f t="shared" si="6"/>
        <v>14.6</v>
      </c>
      <c r="E176" s="13">
        <v>14.6</v>
      </c>
      <c r="F176" s="13"/>
      <c r="G176" s="29"/>
      <c r="I176" s="48"/>
      <c r="J176" s="44"/>
      <c r="K176" s="45"/>
      <c r="L176" s="47"/>
      <c r="M176" s="47"/>
      <c r="N176" s="46"/>
    </row>
    <row r="177" spans="1:14" ht="12.75" customHeight="1" x14ac:dyDescent="0.25">
      <c r="A177" s="105"/>
      <c r="B177" s="24" t="s">
        <v>20</v>
      </c>
      <c r="C177" s="12" t="s">
        <v>22</v>
      </c>
      <c r="D177" s="13">
        <f t="shared" si="6"/>
        <v>2</v>
      </c>
      <c r="E177" s="13">
        <v>2</v>
      </c>
      <c r="F177" s="29"/>
      <c r="G177" s="29"/>
      <c r="I177" s="48"/>
      <c r="J177" s="44"/>
      <c r="K177" s="45"/>
      <c r="L177" s="47"/>
      <c r="M177" s="47"/>
      <c r="N177" s="46"/>
    </row>
    <row r="178" spans="1:14" ht="15" customHeight="1" x14ac:dyDescent="0.25">
      <c r="A178" s="103" t="s">
        <v>74</v>
      </c>
      <c r="B178" s="30" t="s">
        <v>75</v>
      </c>
      <c r="C178" s="31"/>
      <c r="D178" s="32">
        <f t="shared" si="6"/>
        <v>343.59999999999997</v>
      </c>
      <c r="E178" s="32">
        <f>SUM(E179:E182)</f>
        <v>343.59999999999997</v>
      </c>
      <c r="F178" s="32">
        <f>SUM(F179:F182)</f>
        <v>219.5</v>
      </c>
      <c r="G178" s="33">
        <f>SUM(G179:G182)</f>
        <v>0</v>
      </c>
      <c r="I178" s="48"/>
      <c r="J178" s="44"/>
      <c r="K178" s="45"/>
      <c r="L178" s="47"/>
      <c r="M178" s="47"/>
      <c r="N178" s="46"/>
    </row>
    <row r="179" spans="1:14" ht="12.75" customHeight="1" x14ac:dyDescent="0.25">
      <c r="A179" s="104"/>
      <c r="B179" s="26" t="s">
        <v>21</v>
      </c>
      <c r="C179" s="12" t="s">
        <v>16</v>
      </c>
      <c r="D179" s="13">
        <f t="shared" si="6"/>
        <v>8.4</v>
      </c>
      <c r="E179" s="13">
        <v>8.4</v>
      </c>
      <c r="F179" s="13"/>
      <c r="G179" s="14"/>
      <c r="I179" s="48"/>
      <c r="J179" s="44"/>
      <c r="K179" s="45"/>
      <c r="L179" s="47"/>
      <c r="M179" s="47"/>
      <c r="N179" s="46"/>
    </row>
    <row r="180" spans="1:14" ht="12.75" customHeight="1" x14ac:dyDescent="0.25">
      <c r="A180" s="104"/>
      <c r="B180" s="11" t="s">
        <v>15</v>
      </c>
      <c r="C180" s="12" t="s">
        <v>22</v>
      </c>
      <c r="D180" s="13">
        <f t="shared" si="6"/>
        <v>156.19999999999999</v>
      </c>
      <c r="E180" s="13">
        <v>156.19999999999999</v>
      </c>
      <c r="F180" s="13">
        <v>89.7</v>
      </c>
      <c r="G180" s="29"/>
      <c r="I180" s="48"/>
      <c r="J180" s="44"/>
      <c r="K180" s="45"/>
      <c r="L180" s="47"/>
      <c r="M180" s="47"/>
      <c r="N180" s="46"/>
    </row>
    <row r="181" spans="1:14" ht="12.75" customHeight="1" x14ac:dyDescent="0.25">
      <c r="A181" s="104"/>
      <c r="B181" s="11" t="s">
        <v>24</v>
      </c>
      <c r="C181" s="12" t="s">
        <v>22</v>
      </c>
      <c r="D181" s="13">
        <f t="shared" si="6"/>
        <v>171.6</v>
      </c>
      <c r="E181" s="13">
        <v>171.6</v>
      </c>
      <c r="F181" s="13">
        <v>129.80000000000001</v>
      </c>
      <c r="G181" s="29"/>
      <c r="I181" s="48"/>
      <c r="J181" s="44"/>
      <c r="K181" s="45"/>
      <c r="L181" s="47"/>
      <c r="M181" s="47"/>
      <c r="N181" s="46"/>
    </row>
    <row r="182" spans="1:14" ht="12.75" customHeight="1" x14ac:dyDescent="0.25">
      <c r="A182" s="106"/>
      <c r="B182" s="24" t="s">
        <v>20</v>
      </c>
      <c r="C182" s="12" t="s">
        <v>22</v>
      </c>
      <c r="D182" s="13">
        <f t="shared" si="6"/>
        <v>7.4</v>
      </c>
      <c r="E182" s="13">
        <v>7.4</v>
      </c>
      <c r="F182" s="13"/>
      <c r="G182" s="29"/>
      <c r="I182" s="48"/>
      <c r="J182" s="44"/>
      <c r="K182" s="45"/>
      <c r="L182" s="47"/>
      <c r="M182" s="47"/>
      <c r="N182" s="46"/>
    </row>
    <row r="183" spans="1:14" ht="15" customHeight="1" x14ac:dyDescent="0.25">
      <c r="A183" s="103" t="s">
        <v>76</v>
      </c>
      <c r="B183" s="30" t="s">
        <v>77</v>
      </c>
      <c r="C183" s="31"/>
      <c r="D183" s="32">
        <f t="shared" si="6"/>
        <v>401.70000000000005</v>
      </c>
      <c r="E183" s="32">
        <f>SUM(E184:E188)</f>
        <v>401.70000000000005</v>
      </c>
      <c r="F183" s="32">
        <f>SUM(F184:F188)</f>
        <v>266.8</v>
      </c>
      <c r="G183" s="33">
        <f>SUM(G184:G188)</f>
        <v>0</v>
      </c>
      <c r="I183" s="48"/>
      <c r="J183" s="44"/>
      <c r="K183" s="45"/>
      <c r="L183" s="47"/>
      <c r="M183" s="47"/>
      <c r="N183" s="46"/>
    </row>
    <row r="184" spans="1:14" ht="12.75" customHeight="1" x14ac:dyDescent="0.25">
      <c r="A184" s="104"/>
      <c r="B184" s="26" t="s">
        <v>21</v>
      </c>
      <c r="C184" s="12" t="s">
        <v>16</v>
      </c>
      <c r="D184" s="13">
        <f t="shared" si="6"/>
        <v>4.4000000000000004</v>
      </c>
      <c r="E184" s="13">
        <v>4.4000000000000004</v>
      </c>
      <c r="F184" s="13"/>
      <c r="G184" s="14"/>
      <c r="I184" s="48"/>
      <c r="J184" s="44"/>
      <c r="K184" s="45"/>
      <c r="L184" s="47"/>
      <c r="M184" s="47"/>
      <c r="N184" s="46"/>
    </row>
    <row r="185" spans="1:14" ht="12.75" customHeight="1" x14ac:dyDescent="0.25">
      <c r="A185" s="104"/>
      <c r="B185" s="11" t="s">
        <v>15</v>
      </c>
      <c r="C185" s="12" t="s">
        <v>22</v>
      </c>
      <c r="D185" s="13">
        <f t="shared" si="6"/>
        <v>163.1</v>
      </c>
      <c r="E185" s="13">
        <v>163.1</v>
      </c>
      <c r="F185" s="13">
        <v>97.4</v>
      </c>
      <c r="G185" s="29"/>
      <c r="I185" s="48"/>
      <c r="J185" s="44"/>
      <c r="K185" s="45"/>
      <c r="L185" s="47"/>
      <c r="M185" s="47"/>
      <c r="N185" s="46"/>
    </row>
    <row r="186" spans="1:14" ht="12.75" customHeight="1" x14ac:dyDescent="0.25">
      <c r="A186" s="104"/>
      <c r="B186" s="11" t="s">
        <v>24</v>
      </c>
      <c r="C186" s="12" t="s">
        <v>22</v>
      </c>
      <c r="D186" s="13">
        <f t="shared" si="6"/>
        <v>224.6</v>
      </c>
      <c r="E186" s="13">
        <v>224.6</v>
      </c>
      <c r="F186" s="13">
        <v>169.4</v>
      </c>
      <c r="G186" s="29"/>
      <c r="I186" s="48"/>
      <c r="J186" s="44"/>
      <c r="K186" s="45"/>
      <c r="L186" s="47"/>
      <c r="M186" s="47"/>
      <c r="N186" s="46"/>
    </row>
    <row r="187" spans="1:14" ht="12.75" customHeight="1" x14ac:dyDescent="0.25">
      <c r="A187" s="104"/>
      <c r="B187" s="11" t="s">
        <v>28</v>
      </c>
      <c r="C187" s="12" t="s">
        <v>22</v>
      </c>
      <c r="D187" s="13">
        <f t="shared" si="6"/>
        <v>6.1</v>
      </c>
      <c r="E187" s="13">
        <v>6.1</v>
      </c>
      <c r="F187" s="13"/>
      <c r="G187" s="29"/>
      <c r="I187" s="48"/>
      <c r="J187" s="44"/>
      <c r="K187" s="45"/>
      <c r="L187" s="47"/>
      <c r="M187" s="47"/>
      <c r="N187" s="46"/>
    </row>
    <row r="188" spans="1:14" ht="12.75" customHeight="1" x14ac:dyDescent="0.25">
      <c r="A188" s="106"/>
      <c r="B188" s="24" t="s">
        <v>20</v>
      </c>
      <c r="C188" s="12" t="s">
        <v>22</v>
      </c>
      <c r="D188" s="13">
        <f t="shared" si="6"/>
        <v>3.5</v>
      </c>
      <c r="E188" s="13">
        <v>3.5</v>
      </c>
      <c r="F188" s="13"/>
      <c r="G188" s="29"/>
      <c r="I188" s="48"/>
      <c r="J188" s="44"/>
      <c r="K188" s="45"/>
      <c r="L188" s="47"/>
      <c r="M188" s="47"/>
      <c r="N188" s="46"/>
    </row>
    <row r="189" spans="1:14" ht="15" customHeight="1" x14ac:dyDescent="0.25">
      <c r="A189" s="103" t="s">
        <v>78</v>
      </c>
      <c r="B189" s="30" t="s">
        <v>80</v>
      </c>
      <c r="C189" s="31"/>
      <c r="D189" s="32">
        <f t="shared" ref="D189:D252" si="7">SUM(G189+E189)</f>
        <v>460.99999999999994</v>
      </c>
      <c r="E189" s="32">
        <f>SUM(E190:E194)</f>
        <v>434.99999999999994</v>
      </c>
      <c r="F189" s="32">
        <f>SUM(F190:F194)</f>
        <v>283</v>
      </c>
      <c r="G189" s="32">
        <f>SUM(G190:G194)</f>
        <v>26</v>
      </c>
      <c r="I189" s="48"/>
      <c r="J189" s="44"/>
      <c r="K189" s="45"/>
      <c r="L189" s="47"/>
      <c r="M189" s="47"/>
      <c r="N189" s="46"/>
    </row>
    <row r="190" spans="1:14" ht="12.75" customHeight="1" x14ac:dyDescent="0.25">
      <c r="A190" s="104"/>
      <c r="B190" s="26" t="s">
        <v>21</v>
      </c>
      <c r="C190" s="12" t="s">
        <v>16</v>
      </c>
      <c r="D190" s="13">
        <f t="shared" si="7"/>
        <v>10.199999999999999</v>
      </c>
      <c r="E190" s="13">
        <v>10.199999999999999</v>
      </c>
      <c r="F190" s="13"/>
      <c r="G190" s="51"/>
      <c r="I190" s="48"/>
      <c r="J190" s="44"/>
      <c r="K190" s="45"/>
      <c r="L190" s="47"/>
      <c r="M190" s="47"/>
      <c r="N190" s="46"/>
    </row>
    <row r="191" spans="1:14" ht="12.75" customHeight="1" x14ac:dyDescent="0.25">
      <c r="A191" s="104"/>
      <c r="B191" s="11" t="s">
        <v>15</v>
      </c>
      <c r="C191" s="12" t="s">
        <v>22</v>
      </c>
      <c r="D191" s="13">
        <f t="shared" si="7"/>
        <v>244.5</v>
      </c>
      <c r="E191" s="13">
        <v>223</v>
      </c>
      <c r="F191" s="13">
        <v>140.80000000000001</v>
      </c>
      <c r="G191" s="13">
        <v>21.5</v>
      </c>
      <c r="I191" s="48"/>
      <c r="J191" s="44"/>
      <c r="K191" s="45"/>
      <c r="L191" s="47"/>
      <c r="M191" s="47"/>
      <c r="N191" s="46"/>
    </row>
    <row r="192" spans="1:14" ht="12.75" customHeight="1" x14ac:dyDescent="0.25">
      <c r="A192" s="104"/>
      <c r="B192" s="11" t="s">
        <v>24</v>
      </c>
      <c r="C192" s="12" t="s">
        <v>22</v>
      </c>
      <c r="D192" s="13">
        <f t="shared" si="7"/>
        <v>194.1</v>
      </c>
      <c r="E192" s="13">
        <v>189.6</v>
      </c>
      <c r="F192" s="13">
        <v>142.19999999999999</v>
      </c>
      <c r="G192" s="13">
        <v>4.5</v>
      </c>
      <c r="I192" s="48"/>
      <c r="J192" s="44"/>
      <c r="K192" s="45"/>
      <c r="L192" s="47"/>
      <c r="M192" s="47"/>
      <c r="N192" s="46"/>
    </row>
    <row r="193" spans="1:14" ht="12.75" customHeight="1" x14ac:dyDescent="0.25">
      <c r="A193" s="104"/>
      <c r="B193" s="11" t="s">
        <v>28</v>
      </c>
      <c r="C193" s="12" t="s">
        <v>22</v>
      </c>
      <c r="D193" s="13">
        <f t="shared" si="7"/>
        <v>2.2000000000000002</v>
      </c>
      <c r="E193" s="13">
        <v>2.2000000000000002</v>
      </c>
      <c r="F193" s="13"/>
      <c r="G193" s="29"/>
      <c r="I193" s="48"/>
      <c r="J193" s="44"/>
      <c r="K193" s="45"/>
      <c r="L193" s="47"/>
      <c r="M193" s="47"/>
      <c r="N193" s="46"/>
    </row>
    <row r="194" spans="1:14" ht="12.75" customHeight="1" x14ac:dyDescent="0.25">
      <c r="A194" s="106"/>
      <c r="B194" s="24" t="s">
        <v>20</v>
      </c>
      <c r="C194" s="12" t="s">
        <v>22</v>
      </c>
      <c r="D194" s="13">
        <f t="shared" si="7"/>
        <v>10</v>
      </c>
      <c r="E194" s="13">
        <v>10</v>
      </c>
      <c r="F194" s="13"/>
      <c r="G194" s="29"/>
      <c r="I194" s="48"/>
      <c r="J194" s="44"/>
      <c r="K194" s="45"/>
      <c r="L194" s="47"/>
      <c r="M194" s="47"/>
      <c r="N194" s="46"/>
    </row>
    <row r="195" spans="1:14" ht="15" customHeight="1" x14ac:dyDescent="0.25">
      <c r="A195" s="103" t="s">
        <v>79</v>
      </c>
      <c r="B195" s="30" t="s">
        <v>82</v>
      </c>
      <c r="C195" s="31"/>
      <c r="D195" s="32">
        <f t="shared" si="7"/>
        <v>355.2</v>
      </c>
      <c r="E195" s="32">
        <f>SUM(E196:E200)</f>
        <v>354.7</v>
      </c>
      <c r="F195" s="32">
        <f>SUM(F196:F200)</f>
        <v>229.29999999999998</v>
      </c>
      <c r="G195" s="32">
        <f>SUM(G196:G200)</f>
        <v>0.5</v>
      </c>
      <c r="I195" s="48"/>
      <c r="J195" s="44"/>
      <c r="K195" s="45"/>
      <c r="L195" s="47"/>
      <c r="M195" s="47"/>
      <c r="N195" s="46"/>
    </row>
    <row r="196" spans="1:14" ht="12.75" customHeight="1" x14ac:dyDescent="0.25">
      <c r="A196" s="104"/>
      <c r="B196" s="26" t="s">
        <v>21</v>
      </c>
      <c r="C196" s="12" t="s">
        <v>16</v>
      </c>
      <c r="D196" s="13">
        <f t="shared" si="7"/>
        <v>7.6</v>
      </c>
      <c r="E196" s="13">
        <v>7.6</v>
      </c>
      <c r="F196" s="13"/>
      <c r="G196" s="51"/>
      <c r="I196" s="48"/>
      <c r="J196" s="44"/>
      <c r="K196" s="45"/>
      <c r="L196" s="47"/>
      <c r="M196" s="47"/>
      <c r="N196" s="46"/>
    </row>
    <row r="197" spans="1:14" ht="12.75" customHeight="1" x14ac:dyDescent="0.25">
      <c r="A197" s="104"/>
      <c r="B197" s="11" t="s">
        <v>15</v>
      </c>
      <c r="C197" s="12" t="s">
        <v>22</v>
      </c>
      <c r="D197" s="13">
        <f t="shared" si="7"/>
        <v>153.1</v>
      </c>
      <c r="E197" s="13">
        <v>152.6</v>
      </c>
      <c r="F197" s="13">
        <v>90.6</v>
      </c>
      <c r="G197" s="13">
        <v>0.5</v>
      </c>
      <c r="I197" s="48"/>
      <c r="J197" s="44"/>
      <c r="K197" s="45"/>
      <c r="L197" s="47"/>
      <c r="M197" s="47"/>
      <c r="N197" s="46"/>
    </row>
    <row r="198" spans="1:14" ht="12.75" customHeight="1" x14ac:dyDescent="0.25">
      <c r="A198" s="104"/>
      <c r="B198" s="11" t="s">
        <v>24</v>
      </c>
      <c r="C198" s="12" t="s">
        <v>22</v>
      </c>
      <c r="D198" s="13">
        <f t="shared" si="7"/>
        <v>183.3</v>
      </c>
      <c r="E198" s="13">
        <v>183.3</v>
      </c>
      <c r="F198" s="13">
        <v>138.69999999999999</v>
      </c>
      <c r="G198" s="29"/>
      <c r="I198" s="48"/>
      <c r="J198" s="44"/>
      <c r="K198" s="45"/>
      <c r="L198" s="47"/>
      <c r="M198" s="47"/>
      <c r="N198" s="46"/>
    </row>
    <row r="199" spans="1:14" ht="12.75" customHeight="1" x14ac:dyDescent="0.25">
      <c r="A199" s="104"/>
      <c r="B199" s="11" t="s">
        <v>28</v>
      </c>
      <c r="C199" s="12" t="s">
        <v>22</v>
      </c>
      <c r="D199" s="13">
        <f>SUM(G199+E199)</f>
        <v>8.3000000000000007</v>
      </c>
      <c r="E199" s="13">
        <v>8.3000000000000007</v>
      </c>
      <c r="F199" s="13"/>
      <c r="G199" s="29"/>
      <c r="I199" s="48"/>
      <c r="J199" s="44"/>
      <c r="K199" s="45"/>
      <c r="L199" s="47"/>
      <c r="M199" s="47"/>
      <c r="N199" s="46"/>
    </row>
    <row r="200" spans="1:14" ht="12.75" customHeight="1" x14ac:dyDescent="0.25">
      <c r="A200" s="106"/>
      <c r="B200" s="24" t="s">
        <v>20</v>
      </c>
      <c r="C200" s="12" t="s">
        <v>22</v>
      </c>
      <c r="D200" s="13">
        <f t="shared" si="7"/>
        <v>2.9</v>
      </c>
      <c r="E200" s="13">
        <v>2.9</v>
      </c>
      <c r="F200" s="13"/>
      <c r="G200" s="29"/>
      <c r="I200" s="48"/>
      <c r="J200" s="44"/>
      <c r="K200" s="45"/>
      <c r="L200" s="47"/>
      <c r="M200" s="47"/>
      <c r="N200" s="46"/>
    </row>
    <row r="201" spans="1:14" ht="15" customHeight="1" x14ac:dyDescent="0.25">
      <c r="A201" s="103" t="s">
        <v>81</v>
      </c>
      <c r="B201" s="30" t="s">
        <v>84</v>
      </c>
      <c r="C201" s="31"/>
      <c r="D201" s="32">
        <f t="shared" si="7"/>
        <v>406.39999999999992</v>
      </c>
      <c r="E201" s="32">
        <f>SUM(E202:E206)</f>
        <v>406.39999999999992</v>
      </c>
      <c r="F201" s="32">
        <f>SUM(F202:F206)</f>
        <v>254.2</v>
      </c>
      <c r="G201" s="33">
        <f>SUM(G202:G206)</f>
        <v>0</v>
      </c>
      <c r="I201" s="48"/>
      <c r="J201" s="44"/>
      <c r="K201" s="45"/>
      <c r="L201" s="47"/>
      <c r="M201" s="47"/>
      <c r="N201" s="46"/>
    </row>
    <row r="202" spans="1:14" ht="12.75" customHeight="1" x14ac:dyDescent="0.25">
      <c r="A202" s="104"/>
      <c r="B202" s="26" t="s">
        <v>21</v>
      </c>
      <c r="C202" s="12" t="s">
        <v>16</v>
      </c>
      <c r="D202" s="13">
        <f t="shared" si="7"/>
        <v>10.9</v>
      </c>
      <c r="E202" s="13">
        <v>10.9</v>
      </c>
      <c r="F202" s="13"/>
      <c r="G202" s="14"/>
      <c r="I202" s="48"/>
      <c r="J202" s="44"/>
      <c r="K202" s="45"/>
      <c r="L202" s="47"/>
      <c r="M202" s="47"/>
      <c r="N202" s="46"/>
    </row>
    <row r="203" spans="1:14" ht="12.75" customHeight="1" x14ac:dyDescent="0.25">
      <c r="A203" s="104"/>
      <c r="B203" s="11" t="s">
        <v>15</v>
      </c>
      <c r="C203" s="12" t="s">
        <v>22</v>
      </c>
      <c r="D203" s="13">
        <f t="shared" si="7"/>
        <v>163.69999999999999</v>
      </c>
      <c r="E203" s="13">
        <v>163.69999999999999</v>
      </c>
      <c r="F203" s="13">
        <v>95.3</v>
      </c>
      <c r="G203" s="29"/>
      <c r="I203" s="48"/>
      <c r="J203" s="44"/>
      <c r="K203" s="45"/>
      <c r="L203" s="47"/>
      <c r="M203" s="47"/>
      <c r="N203" s="46"/>
    </row>
    <row r="204" spans="1:14" ht="12.75" customHeight="1" x14ac:dyDescent="0.25">
      <c r="A204" s="104"/>
      <c r="B204" s="11" t="s">
        <v>24</v>
      </c>
      <c r="C204" s="12" t="s">
        <v>22</v>
      </c>
      <c r="D204" s="13">
        <f t="shared" si="7"/>
        <v>217.7</v>
      </c>
      <c r="E204" s="13">
        <v>217.7</v>
      </c>
      <c r="F204" s="13">
        <v>158.9</v>
      </c>
      <c r="G204" s="29"/>
      <c r="I204" s="48"/>
      <c r="J204" s="44"/>
      <c r="K204" s="45"/>
      <c r="L204" s="47"/>
      <c r="M204" s="47"/>
      <c r="N204" s="46"/>
    </row>
    <row r="205" spans="1:14" ht="12.75" customHeight="1" x14ac:dyDescent="0.25">
      <c r="A205" s="104"/>
      <c r="B205" s="11" t="s">
        <v>28</v>
      </c>
      <c r="C205" s="12" t="s">
        <v>22</v>
      </c>
      <c r="D205" s="13">
        <f t="shared" si="7"/>
        <v>11.9</v>
      </c>
      <c r="E205" s="13">
        <v>11.9</v>
      </c>
      <c r="F205" s="13"/>
      <c r="G205" s="29"/>
      <c r="I205" s="48"/>
      <c r="J205" s="44"/>
      <c r="K205" s="45"/>
      <c r="L205" s="47"/>
      <c r="M205" s="47"/>
      <c r="N205" s="46"/>
    </row>
    <row r="206" spans="1:14" ht="12.75" customHeight="1" x14ac:dyDescent="0.25">
      <c r="A206" s="106"/>
      <c r="B206" s="24" t="s">
        <v>20</v>
      </c>
      <c r="C206" s="12" t="s">
        <v>22</v>
      </c>
      <c r="D206" s="13">
        <f t="shared" si="7"/>
        <v>2.2000000000000002</v>
      </c>
      <c r="E206" s="13">
        <v>2.2000000000000002</v>
      </c>
      <c r="F206" s="13"/>
      <c r="G206" s="29"/>
      <c r="I206" s="48"/>
      <c r="J206" s="44"/>
      <c r="K206" s="45"/>
      <c r="L206" s="47"/>
      <c r="M206" s="47"/>
      <c r="N206" s="46"/>
    </row>
    <row r="207" spans="1:14" ht="15" customHeight="1" x14ac:dyDescent="0.25">
      <c r="A207" s="103" t="s">
        <v>83</v>
      </c>
      <c r="B207" s="30" t="s">
        <v>86</v>
      </c>
      <c r="C207" s="31"/>
      <c r="D207" s="32">
        <f t="shared" si="7"/>
        <v>474.49999999999994</v>
      </c>
      <c r="E207" s="32">
        <f>SUM(E208:E211)</f>
        <v>474.49999999999994</v>
      </c>
      <c r="F207" s="32">
        <f>SUM(F208:F211)</f>
        <v>300.39999999999998</v>
      </c>
      <c r="G207" s="33">
        <f>SUM(G208:G211)</f>
        <v>0</v>
      </c>
      <c r="I207" s="48"/>
      <c r="J207" s="44"/>
      <c r="K207" s="45"/>
      <c r="L207" s="47"/>
      <c r="M207" s="47"/>
      <c r="N207" s="46"/>
    </row>
    <row r="208" spans="1:14" ht="12.75" customHeight="1" x14ac:dyDescent="0.25">
      <c r="A208" s="104"/>
      <c r="B208" s="26" t="s">
        <v>21</v>
      </c>
      <c r="C208" s="12" t="s">
        <v>16</v>
      </c>
      <c r="D208" s="13">
        <f t="shared" si="7"/>
        <v>10.6</v>
      </c>
      <c r="E208" s="13">
        <v>10.6</v>
      </c>
      <c r="F208" s="13"/>
      <c r="G208" s="14"/>
      <c r="I208" s="48"/>
      <c r="J208" s="44"/>
      <c r="K208" s="45"/>
      <c r="L208" s="47"/>
      <c r="M208" s="47"/>
      <c r="N208" s="46"/>
    </row>
    <row r="209" spans="1:20" ht="12.75" customHeight="1" x14ac:dyDescent="0.25">
      <c r="A209" s="104"/>
      <c r="B209" s="11" t="s">
        <v>15</v>
      </c>
      <c r="C209" s="12" t="s">
        <v>22</v>
      </c>
      <c r="D209" s="13">
        <f t="shared" si="7"/>
        <v>188</v>
      </c>
      <c r="E209" s="13">
        <v>188</v>
      </c>
      <c r="F209" s="13">
        <v>100.7</v>
      </c>
      <c r="G209" s="29"/>
      <c r="I209" s="48"/>
      <c r="J209" s="44"/>
      <c r="K209" s="45"/>
      <c r="L209" s="47"/>
      <c r="M209" s="47"/>
      <c r="N209" s="46"/>
    </row>
    <row r="210" spans="1:20" ht="12.75" customHeight="1" x14ac:dyDescent="0.25">
      <c r="A210" s="104"/>
      <c r="B210" s="11" t="s">
        <v>24</v>
      </c>
      <c r="C210" s="12" t="s">
        <v>22</v>
      </c>
      <c r="D210" s="13">
        <f t="shared" si="7"/>
        <v>263.7</v>
      </c>
      <c r="E210" s="13">
        <v>263.7</v>
      </c>
      <c r="F210" s="13">
        <v>199.7</v>
      </c>
      <c r="G210" s="29"/>
      <c r="J210" s="44"/>
      <c r="K210" s="45"/>
      <c r="L210" s="47"/>
      <c r="M210" s="47"/>
      <c r="N210" s="46"/>
    </row>
    <row r="211" spans="1:20" ht="12.75" customHeight="1" x14ac:dyDescent="0.25">
      <c r="A211" s="106"/>
      <c r="B211" s="24" t="s">
        <v>20</v>
      </c>
      <c r="C211" s="12" t="s">
        <v>22</v>
      </c>
      <c r="D211" s="13">
        <f t="shared" si="7"/>
        <v>12.2</v>
      </c>
      <c r="E211" s="13">
        <v>12.2</v>
      </c>
      <c r="F211" s="13"/>
      <c r="G211" s="29"/>
      <c r="J211" s="44"/>
      <c r="K211" s="45"/>
      <c r="L211" s="47"/>
      <c r="M211" s="47"/>
      <c r="N211" s="46"/>
    </row>
    <row r="212" spans="1:20" ht="15" customHeight="1" x14ac:dyDescent="0.25">
      <c r="A212" s="103" t="s">
        <v>85</v>
      </c>
      <c r="B212" s="30" t="s">
        <v>88</v>
      </c>
      <c r="C212" s="31"/>
      <c r="D212" s="32">
        <f t="shared" si="7"/>
        <v>506.6</v>
      </c>
      <c r="E212" s="32">
        <f>SUM(E213:E216)</f>
        <v>484.6</v>
      </c>
      <c r="F212" s="32">
        <f>SUM(F213:F216)</f>
        <v>299.39999999999998</v>
      </c>
      <c r="G212" s="32">
        <f>SUM(G213:G216)</f>
        <v>22</v>
      </c>
      <c r="J212" s="44"/>
      <c r="K212" s="45"/>
      <c r="L212" s="47"/>
      <c r="M212" s="47"/>
      <c r="N212" s="46"/>
    </row>
    <row r="213" spans="1:20" ht="12.75" customHeight="1" x14ac:dyDescent="0.25">
      <c r="A213" s="104"/>
      <c r="B213" s="26" t="s">
        <v>21</v>
      </c>
      <c r="C213" s="12" t="s">
        <v>16</v>
      </c>
      <c r="D213" s="13">
        <f t="shared" si="7"/>
        <v>8.9</v>
      </c>
      <c r="E213" s="13">
        <v>8.9</v>
      </c>
      <c r="F213" s="13"/>
      <c r="G213" s="51"/>
      <c r="J213" s="44"/>
      <c r="K213" s="45"/>
      <c r="L213" s="47"/>
      <c r="M213" s="47"/>
      <c r="N213" s="46"/>
    </row>
    <row r="214" spans="1:20" ht="12.75" customHeight="1" x14ac:dyDescent="0.25">
      <c r="A214" s="104"/>
      <c r="B214" s="11" t="s">
        <v>15</v>
      </c>
      <c r="C214" s="12" t="s">
        <v>22</v>
      </c>
      <c r="D214" s="13">
        <f t="shared" si="7"/>
        <v>251.9</v>
      </c>
      <c r="E214" s="13">
        <v>229.9</v>
      </c>
      <c r="F214" s="13">
        <v>129.1</v>
      </c>
      <c r="G214" s="13">
        <v>22</v>
      </c>
      <c r="J214" s="44"/>
      <c r="K214" s="45"/>
      <c r="L214" s="47"/>
      <c r="M214" s="47"/>
      <c r="N214" s="46"/>
    </row>
    <row r="215" spans="1:20" ht="12.75" customHeight="1" x14ac:dyDescent="0.25">
      <c r="A215" s="104"/>
      <c r="B215" s="11" t="s">
        <v>24</v>
      </c>
      <c r="C215" s="12" t="s">
        <v>22</v>
      </c>
      <c r="D215" s="13">
        <f t="shared" si="7"/>
        <v>229.7</v>
      </c>
      <c r="E215" s="13">
        <v>229.7</v>
      </c>
      <c r="F215" s="13">
        <v>170.3</v>
      </c>
      <c r="G215" s="29"/>
      <c r="J215" s="44"/>
      <c r="K215" s="45"/>
      <c r="L215" s="47"/>
      <c r="M215" s="47"/>
      <c r="N215" s="46"/>
    </row>
    <row r="216" spans="1:20" ht="12.75" customHeight="1" x14ac:dyDescent="0.25">
      <c r="A216" s="106"/>
      <c r="B216" s="24" t="s">
        <v>20</v>
      </c>
      <c r="C216" s="12" t="s">
        <v>22</v>
      </c>
      <c r="D216" s="13">
        <f t="shared" si="7"/>
        <v>16.100000000000001</v>
      </c>
      <c r="E216" s="13">
        <v>16.100000000000001</v>
      </c>
      <c r="F216" s="13"/>
      <c r="G216" s="29"/>
      <c r="J216" s="44"/>
      <c r="K216" s="45"/>
      <c r="L216" s="47"/>
      <c r="M216" s="47"/>
      <c r="N216" s="46"/>
    </row>
    <row r="217" spans="1:20" ht="15" customHeight="1" x14ac:dyDescent="0.25">
      <c r="A217" s="103" t="s">
        <v>87</v>
      </c>
      <c r="B217" s="30" t="s">
        <v>89</v>
      </c>
      <c r="C217" s="31"/>
      <c r="D217" s="32">
        <f t="shared" si="7"/>
        <v>488.7</v>
      </c>
      <c r="E217" s="32">
        <f>SUM(E218:E223)</f>
        <v>487.2</v>
      </c>
      <c r="F217" s="32">
        <f>SUM(F218:F223)</f>
        <v>296.30000000000007</v>
      </c>
      <c r="G217" s="32">
        <f>SUM(G218:G223)</f>
        <v>1.5</v>
      </c>
      <c r="J217" s="44"/>
      <c r="K217" s="45"/>
      <c r="L217" s="47"/>
      <c r="M217" s="47"/>
      <c r="N217" s="46"/>
    </row>
    <row r="218" spans="1:20" ht="12.75" customHeight="1" x14ac:dyDescent="0.25">
      <c r="A218" s="104"/>
      <c r="B218" s="26" t="s">
        <v>21</v>
      </c>
      <c r="C218" s="12" t="s">
        <v>16</v>
      </c>
      <c r="D218" s="13">
        <f t="shared" si="7"/>
        <v>20</v>
      </c>
      <c r="E218" s="13">
        <v>20</v>
      </c>
      <c r="F218" s="13"/>
      <c r="G218" s="51"/>
      <c r="J218" s="44"/>
      <c r="K218" s="45"/>
      <c r="L218" s="47"/>
      <c r="M218" s="47"/>
      <c r="N218" s="46"/>
    </row>
    <row r="219" spans="1:20" ht="12.75" customHeight="1" x14ac:dyDescent="0.25">
      <c r="A219" s="104"/>
      <c r="B219" s="11" t="s">
        <v>15</v>
      </c>
      <c r="C219" s="12" t="s">
        <v>22</v>
      </c>
      <c r="D219" s="13">
        <f t="shared" si="7"/>
        <v>194.4</v>
      </c>
      <c r="E219" s="13">
        <v>192.9</v>
      </c>
      <c r="F219" s="13">
        <v>105.9</v>
      </c>
      <c r="G219" s="13">
        <v>1.5</v>
      </c>
      <c r="J219" s="44"/>
      <c r="K219" s="45"/>
      <c r="L219" s="46"/>
      <c r="M219" s="46"/>
      <c r="N219" s="46"/>
    </row>
    <row r="220" spans="1:20" ht="12.75" customHeight="1" x14ac:dyDescent="0.25">
      <c r="A220" s="104"/>
      <c r="B220" s="11" t="s">
        <v>24</v>
      </c>
      <c r="C220" s="12" t="s">
        <v>22</v>
      </c>
      <c r="D220" s="13">
        <f t="shared" si="7"/>
        <v>248.4</v>
      </c>
      <c r="E220" s="13">
        <v>248.4</v>
      </c>
      <c r="F220" s="13">
        <v>187.3</v>
      </c>
      <c r="G220" s="29"/>
      <c r="J220" s="46"/>
      <c r="K220" s="46"/>
      <c r="L220" s="46"/>
      <c r="M220" s="46"/>
      <c r="N220" s="49"/>
      <c r="O220" s="44"/>
      <c r="P220" s="45"/>
      <c r="Q220" s="47"/>
      <c r="R220" s="47"/>
      <c r="S220" s="47"/>
      <c r="T220" s="47"/>
    </row>
    <row r="221" spans="1:20" ht="12.75" customHeight="1" x14ac:dyDescent="0.25">
      <c r="A221" s="104"/>
      <c r="B221" s="11" t="s">
        <v>28</v>
      </c>
      <c r="C221" s="12" t="s">
        <v>22</v>
      </c>
      <c r="D221" s="13">
        <f t="shared" si="7"/>
        <v>17.7</v>
      </c>
      <c r="E221" s="13">
        <v>17.7</v>
      </c>
      <c r="F221" s="13"/>
      <c r="G221" s="29"/>
      <c r="J221" s="46"/>
      <c r="K221" s="46"/>
      <c r="L221" s="46"/>
      <c r="M221" s="46"/>
      <c r="N221" s="49"/>
      <c r="O221" s="44"/>
      <c r="P221" s="45"/>
      <c r="Q221" s="47"/>
      <c r="R221" s="47"/>
      <c r="S221" s="47"/>
      <c r="T221" s="47"/>
    </row>
    <row r="222" spans="1:20" ht="12.75" customHeight="1" x14ac:dyDescent="0.25">
      <c r="A222" s="104"/>
      <c r="B222" s="11" t="s">
        <v>25</v>
      </c>
      <c r="C222" s="12" t="s">
        <v>22</v>
      </c>
      <c r="D222" s="13">
        <f t="shared" si="7"/>
        <v>4</v>
      </c>
      <c r="E222" s="13">
        <v>4</v>
      </c>
      <c r="F222" s="13">
        <v>3.1</v>
      </c>
      <c r="G222" s="29"/>
      <c r="J222" s="46"/>
      <c r="K222" s="46"/>
      <c r="L222" s="46"/>
      <c r="M222" s="46"/>
      <c r="N222" s="49"/>
      <c r="O222" s="44"/>
      <c r="P222" s="45"/>
      <c r="Q222" s="47"/>
      <c r="R222" s="47"/>
      <c r="S222" s="47"/>
      <c r="T222" s="47"/>
    </row>
    <row r="223" spans="1:20" ht="12.75" customHeight="1" x14ac:dyDescent="0.25">
      <c r="A223" s="106"/>
      <c r="B223" s="24" t="s">
        <v>20</v>
      </c>
      <c r="C223" s="12" t="s">
        <v>22</v>
      </c>
      <c r="D223" s="13">
        <f t="shared" si="7"/>
        <v>4.2</v>
      </c>
      <c r="E223" s="13">
        <v>4.2</v>
      </c>
      <c r="F223" s="13"/>
      <c r="G223" s="29"/>
      <c r="J223" s="46"/>
      <c r="K223" s="46"/>
      <c r="L223" s="46"/>
      <c r="M223" s="46"/>
      <c r="N223" s="49"/>
      <c r="O223" s="44"/>
      <c r="P223" s="45"/>
      <c r="Q223" s="47"/>
      <c r="R223" s="47"/>
      <c r="S223" s="47"/>
      <c r="T223" s="47"/>
    </row>
    <row r="224" spans="1:20" ht="15" customHeight="1" x14ac:dyDescent="0.25">
      <c r="A224" s="103" t="s">
        <v>90</v>
      </c>
      <c r="B224" s="30" t="s">
        <v>91</v>
      </c>
      <c r="C224" s="31"/>
      <c r="D224" s="32">
        <f t="shared" si="7"/>
        <v>412.1</v>
      </c>
      <c r="E224" s="32">
        <f>SUM(E225:E228)</f>
        <v>412.1</v>
      </c>
      <c r="F224" s="32">
        <f>SUM(F225:F228)</f>
        <v>262.5</v>
      </c>
      <c r="G224" s="33">
        <f>SUM(G225:G228)</f>
        <v>0</v>
      </c>
      <c r="J224" s="46"/>
      <c r="K224" s="46"/>
      <c r="L224" s="46"/>
      <c r="M224" s="46"/>
      <c r="N224" s="49"/>
      <c r="O224" s="44"/>
      <c r="P224" s="45"/>
      <c r="Q224" s="47"/>
      <c r="R224" s="47"/>
      <c r="S224" s="47"/>
      <c r="T224" s="47"/>
    </row>
    <row r="225" spans="1:20" ht="12.75" customHeight="1" x14ac:dyDescent="0.25">
      <c r="A225" s="104"/>
      <c r="B225" s="26" t="s">
        <v>21</v>
      </c>
      <c r="C225" s="12" t="s">
        <v>16</v>
      </c>
      <c r="D225" s="13">
        <f t="shared" si="7"/>
        <v>11.5</v>
      </c>
      <c r="E225" s="13">
        <v>11.5</v>
      </c>
      <c r="F225" s="13"/>
      <c r="G225" s="14"/>
      <c r="N225" s="49"/>
      <c r="O225" s="44"/>
      <c r="P225" s="45"/>
      <c r="Q225" s="47"/>
      <c r="R225" s="47"/>
      <c r="S225" s="47"/>
      <c r="T225" s="47"/>
    </row>
    <row r="226" spans="1:20" ht="12.75" customHeight="1" x14ac:dyDescent="0.25">
      <c r="A226" s="104"/>
      <c r="B226" s="11" t="s">
        <v>15</v>
      </c>
      <c r="C226" s="12" t="s">
        <v>22</v>
      </c>
      <c r="D226" s="13">
        <f t="shared" si="7"/>
        <v>193.4</v>
      </c>
      <c r="E226" s="13">
        <v>193.4</v>
      </c>
      <c r="F226" s="13">
        <v>115.8</v>
      </c>
      <c r="G226" s="29"/>
      <c r="N226" s="49"/>
      <c r="O226" s="44"/>
      <c r="P226" s="45"/>
      <c r="Q226" s="47"/>
      <c r="R226" s="47"/>
      <c r="S226" s="47"/>
      <c r="T226" s="47"/>
    </row>
    <row r="227" spans="1:20" ht="12.75" customHeight="1" x14ac:dyDescent="0.25">
      <c r="A227" s="104"/>
      <c r="B227" s="11" t="s">
        <v>24</v>
      </c>
      <c r="C227" s="12" t="s">
        <v>22</v>
      </c>
      <c r="D227" s="13">
        <f t="shared" si="7"/>
        <v>195.2</v>
      </c>
      <c r="E227" s="13">
        <v>195.2</v>
      </c>
      <c r="F227" s="13">
        <v>146.69999999999999</v>
      </c>
      <c r="G227" s="29"/>
      <c r="N227" s="49"/>
      <c r="O227" s="44"/>
      <c r="P227" s="45"/>
      <c r="Q227" s="47"/>
      <c r="R227" s="47"/>
      <c r="S227" s="47"/>
      <c r="T227" s="47"/>
    </row>
    <row r="228" spans="1:20" ht="12.75" customHeight="1" x14ac:dyDescent="0.25">
      <c r="A228" s="106"/>
      <c r="B228" s="24" t="s">
        <v>20</v>
      </c>
      <c r="C228" s="12" t="s">
        <v>22</v>
      </c>
      <c r="D228" s="13">
        <f t="shared" si="7"/>
        <v>12</v>
      </c>
      <c r="E228" s="13">
        <v>12</v>
      </c>
      <c r="F228" s="13"/>
      <c r="G228" s="29"/>
      <c r="N228" s="49"/>
      <c r="O228" s="44"/>
      <c r="P228" s="45"/>
      <c r="Q228" s="47"/>
      <c r="R228" s="47"/>
      <c r="S228" s="47"/>
      <c r="T228" s="47"/>
    </row>
    <row r="229" spans="1:20" ht="15" customHeight="1" x14ac:dyDescent="0.25">
      <c r="A229" s="103" t="s">
        <v>90</v>
      </c>
      <c r="B229" s="30" t="s">
        <v>93</v>
      </c>
      <c r="C229" s="31"/>
      <c r="D229" s="32">
        <f t="shared" si="7"/>
        <v>195.2</v>
      </c>
      <c r="E229" s="32">
        <f>SUM(E230:E233)</f>
        <v>195.2</v>
      </c>
      <c r="F229" s="32">
        <f>SUM(F230:F233)</f>
        <v>123</v>
      </c>
      <c r="G229" s="33">
        <f>SUM(G230:G233)</f>
        <v>0</v>
      </c>
      <c r="N229" s="49"/>
      <c r="O229" s="44"/>
      <c r="P229" s="45"/>
      <c r="Q229" s="47"/>
      <c r="R229" s="47"/>
      <c r="S229" s="47"/>
      <c r="T229" s="47"/>
    </row>
    <row r="230" spans="1:20" ht="12.95" customHeight="1" x14ac:dyDescent="0.25">
      <c r="A230" s="104"/>
      <c r="B230" s="26" t="s">
        <v>21</v>
      </c>
      <c r="C230" s="12" t="s">
        <v>16</v>
      </c>
      <c r="D230" s="13">
        <f t="shared" si="7"/>
        <v>1.1000000000000001</v>
      </c>
      <c r="E230" s="13">
        <v>1.1000000000000001</v>
      </c>
      <c r="F230" s="13"/>
      <c r="G230" s="14"/>
      <c r="N230" s="49"/>
      <c r="O230" s="44"/>
      <c r="P230" s="45"/>
      <c r="Q230" s="47"/>
      <c r="R230" s="47"/>
      <c r="S230" s="47"/>
      <c r="T230" s="47"/>
    </row>
    <row r="231" spans="1:20" ht="12.95" customHeight="1" x14ac:dyDescent="0.25">
      <c r="A231" s="104"/>
      <c r="B231" s="11" t="s">
        <v>15</v>
      </c>
      <c r="C231" s="12" t="s">
        <v>22</v>
      </c>
      <c r="D231" s="13">
        <f t="shared" si="7"/>
        <v>114.1</v>
      </c>
      <c r="E231" s="13">
        <v>114.1</v>
      </c>
      <c r="F231" s="13">
        <v>69.8</v>
      </c>
      <c r="G231" s="29"/>
      <c r="N231" s="49"/>
      <c r="O231" s="44"/>
      <c r="P231" s="45"/>
      <c r="Q231" s="47"/>
      <c r="R231" s="47"/>
      <c r="S231" s="47"/>
      <c r="T231" s="47"/>
    </row>
    <row r="232" spans="1:20" ht="12.95" customHeight="1" x14ac:dyDescent="0.25">
      <c r="A232" s="104"/>
      <c r="B232" s="11" t="s">
        <v>24</v>
      </c>
      <c r="C232" s="12" t="s">
        <v>22</v>
      </c>
      <c r="D232" s="13">
        <f t="shared" si="7"/>
        <v>70.5</v>
      </c>
      <c r="E232" s="13">
        <v>70.5</v>
      </c>
      <c r="F232" s="13">
        <v>53.2</v>
      </c>
      <c r="G232" s="29"/>
      <c r="N232" s="49"/>
      <c r="O232" s="44"/>
      <c r="P232" s="45"/>
      <c r="Q232" s="47"/>
      <c r="R232" s="47"/>
      <c r="S232" s="47"/>
      <c r="T232" s="47"/>
    </row>
    <row r="233" spans="1:20" ht="12.95" customHeight="1" x14ac:dyDescent="0.25">
      <c r="A233" s="106"/>
      <c r="B233" s="24" t="s">
        <v>20</v>
      </c>
      <c r="C233" s="12" t="s">
        <v>22</v>
      </c>
      <c r="D233" s="13">
        <f t="shared" si="7"/>
        <v>9.5</v>
      </c>
      <c r="E233" s="13">
        <v>9.5</v>
      </c>
      <c r="F233" s="13"/>
      <c r="G233" s="29"/>
      <c r="N233" s="49"/>
      <c r="O233" s="44"/>
      <c r="P233" s="45"/>
      <c r="Q233" s="47"/>
      <c r="R233" s="47"/>
      <c r="S233" s="47"/>
      <c r="T233" s="47"/>
    </row>
    <row r="234" spans="1:20" ht="15" customHeight="1" x14ac:dyDescent="0.25">
      <c r="A234" s="103" t="s">
        <v>92</v>
      </c>
      <c r="B234" s="30" t="s">
        <v>95</v>
      </c>
      <c r="C234" s="31"/>
      <c r="D234" s="32">
        <f t="shared" si="7"/>
        <v>378.1</v>
      </c>
      <c r="E234" s="32">
        <f>SUM(E235:E240)</f>
        <v>351.8</v>
      </c>
      <c r="F234" s="32">
        <f>SUM(F235:F240)</f>
        <v>225.5</v>
      </c>
      <c r="G234" s="32">
        <f>SUM(G235:G240)</f>
        <v>26.3</v>
      </c>
      <c r="N234" s="49"/>
      <c r="O234" s="44"/>
      <c r="P234" s="45"/>
      <c r="Q234" s="47"/>
      <c r="R234" s="47"/>
      <c r="S234" s="47"/>
      <c r="T234" s="47"/>
    </row>
    <row r="235" spans="1:20" ht="12.75" customHeight="1" x14ac:dyDescent="0.25">
      <c r="A235" s="104"/>
      <c r="B235" s="26" t="s">
        <v>21</v>
      </c>
      <c r="C235" s="12" t="s">
        <v>16</v>
      </c>
      <c r="D235" s="13">
        <f t="shared" si="7"/>
        <v>1.4</v>
      </c>
      <c r="E235" s="13">
        <v>1.4</v>
      </c>
      <c r="F235" s="13"/>
      <c r="G235" s="51"/>
      <c r="N235" s="49"/>
      <c r="O235" s="44"/>
      <c r="P235" s="45"/>
      <c r="Q235" s="47"/>
      <c r="R235" s="47"/>
      <c r="S235" s="47"/>
      <c r="T235" s="47"/>
    </row>
    <row r="236" spans="1:20" ht="12.75" customHeight="1" x14ac:dyDescent="0.25">
      <c r="A236" s="104"/>
      <c r="B236" s="11" t="s">
        <v>15</v>
      </c>
      <c r="C236" s="12" t="s">
        <v>22</v>
      </c>
      <c r="D236" s="13">
        <f t="shared" si="7"/>
        <v>210.4</v>
      </c>
      <c r="E236" s="13">
        <v>190.9</v>
      </c>
      <c r="F236" s="13">
        <v>124</v>
      </c>
      <c r="G236" s="13">
        <v>19.5</v>
      </c>
      <c r="N236" s="49"/>
      <c r="O236" s="44"/>
      <c r="P236" s="45"/>
      <c r="Q236" s="47"/>
      <c r="R236" s="47"/>
      <c r="S236" s="47"/>
      <c r="T236" s="47"/>
    </row>
    <row r="237" spans="1:20" ht="12.75" customHeight="1" x14ac:dyDescent="0.25">
      <c r="A237" s="104"/>
      <c r="B237" s="11" t="s">
        <v>24</v>
      </c>
      <c r="C237" s="12" t="s">
        <v>22</v>
      </c>
      <c r="D237" s="13">
        <f t="shared" si="7"/>
        <v>134.80000000000001</v>
      </c>
      <c r="E237" s="13">
        <v>134.80000000000001</v>
      </c>
      <c r="F237" s="13">
        <v>101.5</v>
      </c>
      <c r="G237" s="29"/>
      <c r="N237" s="49"/>
      <c r="O237" s="44"/>
      <c r="P237" s="45"/>
      <c r="Q237" s="47"/>
      <c r="R237" s="47"/>
      <c r="S237" s="47"/>
      <c r="T237" s="47"/>
    </row>
    <row r="238" spans="1:20" ht="12.75" customHeight="1" x14ac:dyDescent="0.25">
      <c r="A238" s="104"/>
      <c r="B238" s="11" t="s">
        <v>23</v>
      </c>
      <c r="C238" s="12" t="s">
        <v>22</v>
      </c>
      <c r="D238" s="13">
        <f t="shared" si="7"/>
        <v>6.8</v>
      </c>
      <c r="E238" s="13"/>
      <c r="F238" s="13"/>
      <c r="G238" s="13">
        <v>6.8</v>
      </c>
      <c r="N238" s="49"/>
      <c r="O238" s="44"/>
      <c r="P238" s="45"/>
      <c r="Q238" s="47"/>
      <c r="R238" s="47"/>
      <c r="S238" s="47"/>
      <c r="T238" s="47"/>
    </row>
    <row r="239" spans="1:20" ht="12.75" customHeight="1" x14ac:dyDescent="0.25">
      <c r="A239" s="104"/>
      <c r="B239" s="11" t="s">
        <v>25</v>
      </c>
      <c r="C239" s="12" t="s">
        <v>22</v>
      </c>
      <c r="D239" s="13">
        <f t="shared" si="7"/>
        <v>0</v>
      </c>
      <c r="E239" s="13"/>
      <c r="F239" s="13"/>
      <c r="G239" s="13"/>
      <c r="N239" s="49"/>
      <c r="O239" s="44"/>
      <c r="P239" s="45"/>
      <c r="Q239" s="47"/>
      <c r="R239" s="47"/>
      <c r="S239" s="47"/>
      <c r="T239" s="47"/>
    </row>
    <row r="240" spans="1:20" ht="12.75" customHeight="1" x14ac:dyDescent="0.25">
      <c r="A240" s="106"/>
      <c r="B240" s="24" t="s">
        <v>20</v>
      </c>
      <c r="C240" s="12" t="s">
        <v>22</v>
      </c>
      <c r="D240" s="13">
        <f t="shared" si="7"/>
        <v>24.7</v>
      </c>
      <c r="E240" s="13">
        <v>24.7</v>
      </c>
      <c r="F240" s="13"/>
      <c r="G240" s="29"/>
      <c r="N240" s="49"/>
      <c r="O240" s="44"/>
      <c r="P240" s="45"/>
      <c r="Q240" s="47"/>
      <c r="R240" s="47"/>
      <c r="S240" s="47"/>
      <c r="T240" s="47"/>
    </row>
    <row r="241" spans="1:22" ht="15" customHeight="1" x14ac:dyDescent="0.25">
      <c r="A241" s="103" t="s">
        <v>94</v>
      </c>
      <c r="B241" s="30" t="s">
        <v>97</v>
      </c>
      <c r="C241" s="31"/>
      <c r="D241" s="32">
        <f t="shared" si="7"/>
        <v>464.1</v>
      </c>
      <c r="E241" s="32">
        <f>SUM(E242:E245)</f>
        <v>464.1</v>
      </c>
      <c r="F241" s="32">
        <f>SUM(F242:F245)</f>
        <v>301.10000000000002</v>
      </c>
      <c r="G241" s="33">
        <f>SUM(G242:G245)</f>
        <v>0</v>
      </c>
      <c r="J241" s="50"/>
      <c r="K241" s="50"/>
      <c r="L241" s="42"/>
      <c r="M241" s="42"/>
      <c r="N241" s="42"/>
      <c r="O241" s="42"/>
      <c r="P241" s="45"/>
      <c r="Q241" s="47"/>
      <c r="R241" s="47"/>
      <c r="S241" s="47"/>
      <c r="T241" s="47"/>
    </row>
    <row r="242" spans="1:22" ht="12.75" customHeight="1" x14ac:dyDescent="0.25">
      <c r="A242" s="104"/>
      <c r="B242" s="26" t="s">
        <v>21</v>
      </c>
      <c r="C242" s="12" t="s">
        <v>16</v>
      </c>
      <c r="D242" s="13">
        <f t="shared" si="7"/>
        <v>4.5</v>
      </c>
      <c r="E242" s="13">
        <v>4.5</v>
      </c>
      <c r="F242" s="13"/>
      <c r="G242" s="14"/>
      <c r="J242" s="50"/>
      <c r="K242" s="50"/>
      <c r="L242" s="42"/>
      <c r="M242" s="42"/>
      <c r="N242" s="42"/>
      <c r="O242" s="42"/>
      <c r="P242" s="45"/>
      <c r="Q242" s="47"/>
      <c r="R242" s="47"/>
      <c r="S242" s="47"/>
      <c r="T242" s="47"/>
    </row>
    <row r="243" spans="1:22" ht="12.75" customHeight="1" x14ac:dyDescent="0.25">
      <c r="A243" s="104"/>
      <c r="B243" s="11" t="s">
        <v>15</v>
      </c>
      <c r="C243" s="12" t="s">
        <v>22</v>
      </c>
      <c r="D243" s="13">
        <f t="shared" si="7"/>
        <v>228.5</v>
      </c>
      <c r="E243" s="13">
        <v>228.5</v>
      </c>
      <c r="F243" s="13">
        <v>150</v>
      </c>
      <c r="G243" s="29"/>
      <c r="J243" s="50"/>
      <c r="K243" s="50"/>
      <c r="L243" s="42"/>
      <c r="M243" s="42"/>
      <c r="N243" s="42"/>
      <c r="O243" s="42"/>
      <c r="P243" s="45"/>
      <c r="Q243" s="47"/>
      <c r="R243" s="47"/>
      <c r="S243" s="47"/>
      <c r="T243" s="47"/>
    </row>
    <row r="244" spans="1:22" ht="12.75" customHeight="1" x14ac:dyDescent="0.25">
      <c r="A244" s="104"/>
      <c r="B244" s="11" t="s">
        <v>24</v>
      </c>
      <c r="C244" s="12" t="s">
        <v>22</v>
      </c>
      <c r="D244" s="13">
        <f t="shared" si="7"/>
        <v>201.1</v>
      </c>
      <c r="E244" s="13">
        <v>201.1</v>
      </c>
      <c r="F244" s="13">
        <v>151.1</v>
      </c>
      <c r="G244" s="29"/>
      <c r="J244" s="50"/>
      <c r="K244" s="50"/>
      <c r="L244" s="42"/>
      <c r="M244" s="42"/>
      <c r="N244" s="42"/>
      <c r="O244" s="42"/>
      <c r="P244" s="45"/>
      <c r="Q244" s="47"/>
      <c r="R244" s="47"/>
      <c r="S244" s="47"/>
      <c r="T244" s="47"/>
    </row>
    <row r="245" spans="1:22" ht="12.75" customHeight="1" x14ac:dyDescent="0.25">
      <c r="A245" s="106"/>
      <c r="B245" s="24" t="s">
        <v>20</v>
      </c>
      <c r="C245" s="12" t="s">
        <v>22</v>
      </c>
      <c r="D245" s="13">
        <f t="shared" si="7"/>
        <v>30</v>
      </c>
      <c r="E245" s="13">
        <v>30</v>
      </c>
      <c r="F245" s="13"/>
      <c r="G245" s="29"/>
      <c r="J245" s="50"/>
      <c r="K245" s="50"/>
      <c r="L245" s="42"/>
      <c r="M245" s="42"/>
      <c r="N245" s="42"/>
      <c r="O245" s="42"/>
      <c r="P245" s="45"/>
      <c r="Q245" s="47"/>
      <c r="R245" s="47"/>
      <c r="S245" s="47"/>
      <c r="T245" s="47"/>
    </row>
    <row r="246" spans="1:22" ht="15" customHeight="1" x14ac:dyDescent="0.25">
      <c r="A246" s="103" t="s">
        <v>96</v>
      </c>
      <c r="B246" s="30" t="s">
        <v>99</v>
      </c>
      <c r="C246" s="31"/>
      <c r="D246" s="32">
        <f t="shared" si="7"/>
        <v>305.20000000000005</v>
      </c>
      <c r="E246" s="32">
        <f>SUM(E247:E249)</f>
        <v>305.20000000000005</v>
      </c>
      <c r="F246" s="32">
        <f>SUM(F247:F249)</f>
        <v>189.8</v>
      </c>
      <c r="G246" s="33">
        <f>SUM(G247:G249)</f>
        <v>0</v>
      </c>
      <c r="J246" s="50"/>
      <c r="K246" s="50"/>
      <c r="L246" s="42"/>
      <c r="M246" s="42"/>
      <c r="N246" s="42"/>
      <c r="O246" s="42"/>
      <c r="P246" s="45"/>
      <c r="Q246" s="47"/>
      <c r="R246" s="47"/>
      <c r="S246" s="47"/>
      <c r="T246" s="47"/>
    </row>
    <row r="247" spans="1:22" ht="12.75" customHeight="1" x14ac:dyDescent="0.25">
      <c r="A247" s="104"/>
      <c r="B247" s="11" t="s">
        <v>15</v>
      </c>
      <c r="C247" s="12" t="s">
        <v>22</v>
      </c>
      <c r="D247" s="13">
        <f t="shared" si="7"/>
        <v>194.5</v>
      </c>
      <c r="E247" s="13">
        <v>194.5</v>
      </c>
      <c r="F247" s="13">
        <v>126.1</v>
      </c>
      <c r="G247" s="29"/>
      <c r="J247" s="50"/>
      <c r="K247" s="50"/>
      <c r="L247" s="42"/>
      <c r="M247" s="42"/>
      <c r="N247" s="42"/>
      <c r="O247" s="42"/>
      <c r="P247" s="45"/>
      <c r="Q247" s="47"/>
      <c r="R247" s="47"/>
      <c r="S247" s="47"/>
      <c r="T247" s="47"/>
    </row>
    <row r="248" spans="1:22" ht="12.75" customHeight="1" x14ac:dyDescent="0.25">
      <c r="A248" s="104"/>
      <c r="B248" s="11" t="s">
        <v>24</v>
      </c>
      <c r="C248" s="12" t="s">
        <v>22</v>
      </c>
      <c r="D248" s="13">
        <f t="shared" si="7"/>
        <v>85.6</v>
      </c>
      <c r="E248" s="13">
        <v>85.6</v>
      </c>
      <c r="F248" s="13">
        <v>63.7</v>
      </c>
      <c r="G248" s="29"/>
      <c r="J248" s="50"/>
      <c r="K248" s="50"/>
      <c r="L248" s="42"/>
      <c r="M248" s="42"/>
      <c r="N248" s="42"/>
      <c r="O248" s="42"/>
      <c r="P248" s="45"/>
      <c r="Q248" s="47"/>
      <c r="R248" s="47"/>
      <c r="S248" s="47"/>
      <c r="T248" s="47"/>
    </row>
    <row r="249" spans="1:22" ht="12.75" customHeight="1" x14ac:dyDescent="0.25">
      <c r="A249" s="106"/>
      <c r="B249" s="24" t="s">
        <v>20</v>
      </c>
      <c r="C249" s="12" t="s">
        <v>22</v>
      </c>
      <c r="D249" s="13">
        <f t="shared" si="7"/>
        <v>25.1</v>
      </c>
      <c r="E249" s="13">
        <v>25.1</v>
      </c>
      <c r="F249" s="13"/>
      <c r="G249" s="29"/>
      <c r="J249" s="50"/>
      <c r="K249" s="50"/>
      <c r="L249" s="42"/>
      <c r="M249" s="42"/>
      <c r="N249" s="42"/>
      <c r="O249" s="42"/>
      <c r="P249" s="45"/>
      <c r="Q249" s="47"/>
      <c r="R249" s="47"/>
      <c r="S249" s="47"/>
      <c r="T249" s="47"/>
    </row>
    <row r="250" spans="1:22" ht="15" customHeight="1" x14ac:dyDescent="0.25">
      <c r="A250" s="103" t="s">
        <v>98</v>
      </c>
      <c r="B250" s="30" t="s">
        <v>101</v>
      </c>
      <c r="C250" s="31"/>
      <c r="D250" s="32">
        <f t="shared" si="7"/>
        <v>292.89999999999998</v>
      </c>
      <c r="E250" s="32">
        <f>SUM(E251:E254)</f>
        <v>290.5</v>
      </c>
      <c r="F250" s="32">
        <f>SUM(F251:F254)</f>
        <v>180.5</v>
      </c>
      <c r="G250" s="32">
        <f>SUM(G251:G254)</f>
        <v>2.4</v>
      </c>
      <c r="J250" s="50"/>
      <c r="K250" s="50"/>
      <c r="L250" s="50"/>
      <c r="M250" s="50"/>
      <c r="N250" s="50"/>
      <c r="O250" s="50"/>
      <c r="P250" s="45"/>
      <c r="Q250" s="47"/>
      <c r="R250" s="47"/>
      <c r="S250" s="47"/>
      <c r="T250" s="47"/>
    </row>
    <row r="251" spans="1:22" ht="12.75" customHeight="1" x14ac:dyDescent="0.25">
      <c r="A251" s="104"/>
      <c r="B251" s="26" t="s">
        <v>21</v>
      </c>
      <c r="C251" s="12" t="s">
        <v>16</v>
      </c>
      <c r="D251" s="13">
        <f t="shared" si="7"/>
        <v>0.8</v>
      </c>
      <c r="E251" s="13">
        <v>0.8</v>
      </c>
      <c r="F251" s="13"/>
      <c r="G251" s="51"/>
      <c r="J251" s="50"/>
      <c r="K251" s="50"/>
      <c r="L251" s="50"/>
      <c r="M251" s="50"/>
      <c r="N251" s="50"/>
      <c r="O251" s="50"/>
      <c r="P251" s="45"/>
      <c r="Q251" s="47"/>
      <c r="R251" s="47"/>
      <c r="S251" s="47"/>
      <c r="T251" s="47"/>
    </row>
    <row r="252" spans="1:22" ht="12.75" customHeight="1" x14ac:dyDescent="0.25">
      <c r="A252" s="104"/>
      <c r="B252" s="11" t="s">
        <v>15</v>
      </c>
      <c r="C252" s="12" t="s">
        <v>22</v>
      </c>
      <c r="D252" s="13">
        <f t="shared" si="7"/>
        <v>203.70000000000002</v>
      </c>
      <c r="E252" s="13">
        <v>201.3</v>
      </c>
      <c r="F252" s="13">
        <v>128.80000000000001</v>
      </c>
      <c r="G252" s="13">
        <v>2.4</v>
      </c>
      <c r="J252" s="50"/>
      <c r="K252" s="50"/>
      <c r="L252" s="42"/>
      <c r="M252" s="42"/>
      <c r="N252" s="42"/>
      <c r="O252" s="42"/>
      <c r="P252" s="45"/>
      <c r="Q252" s="47"/>
      <c r="R252" s="47"/>
      <c r="S252" s="47"/>
      <c r="T252" s="47"/>
    </row>
    <row r="253" spans="1:22" ht="12.75" customHeight="1" x14ac:dyDescent="0.25">
      <c r="A253" s="104"/>
      <c r="B253" s="11" t="s">
        <v>24</v>
      </c>
      <c r="C253" s="12" t="s">
        <v>22</v>
      </c>
      <c r="D253" s="13">
        <f t="shared" ref="D253:D317" si="8">SUM(G253+E253)</f>
        <v>69</v>
      </c>
      <c r="E253" s="13">
        <v>69</v>
      </c>
      <c r="F253" s="13">
        <v>51.7</v>
      </c>
      <c r="G253" s="29"/>
      <c r="J253" s="50"/>
      <c r="K253" s="50"/>
      <c r="L253" s="42"/>
      <c r="M253" s="42"/>
      <c r="N253" s="42"/>
      <c r="O253" s="42"/>
      <c r="P253" s="45"/>
      <c r="Q253" s="47"/>
      <c r="R253" s="47"/>
      <c r="S253" s="47"/>
      <c r="T253" s="47"/>
    </row>
    <row r="254" spans="1:22" ht="12.75" customHeight="1" x14ac:dyDescent="0.25">
      <c r="A254" s="106"/>
      <c r="B254" s="24" t="s">
        <v>20</v>
      </c>
      <c r="C254" s="12" t="s">
        <v>22</v>
      </c>
      <c r="D254" s="13">
        <f t="shared" si="8"/>
        <v>19.399999999999999</v>
      </c>
      <c r="E254" s="13">
        <v>19.399999999999999</v>
      </c>
      <c r="F254" s="13"/>
      <c r="G254" s="29"/>
      <c r="J254" s="50"/>
      <c r="K254" s="50"/>
      <c r="L254" s="42"/>
      <c r="M254" s="42"/>
      <c r="N254" s="42"/>
      <c r="O254" s="42"/>
      <c r="P254" s="45"/>
      <c r="Q254" s="47"/>
      <c r="R254" s="47"/>
      <c r="S254" s="47"/>
      <c r="T254" s="47"/>
    </row>
    <row r="255" spans="1:22" ht="15" customHeight="1" x14ac:dyDescent="0.25">
      <c r="A255" s="103" t="s">
        <v>100</v>
      </c>
      <c r="B255" s="30" t="s">
        <v>103</v>
      </c>
      <c r="C255" s="31"/>
      <c r="D255" s="32">
        <f t="shared" si="8"/>
        <v>259.10000000000002</v>
      </c>
      <c r="E255" s="32">
        <f>SUM(E256:E259)</f>
        <v>259.10000000000002</v>
      </c>
      <c r="F255" s="32">
        <f>SUM(F256:F259)</f>
        <v>162.4</v>
      </c>
      <c r="G255" s="33">
        <f>SUM(G256:G259)</f>
        <v>0</v>
      </c>
      <c r="J255" s="46"/>
      <c r="K255" s="46"/>
      <c r="L255" s="46"/>
      <c r="M255" s="46"/>
      <c r="N255" s="49"/>
      <c r="O255" s="44"/>
      <c r="P255" s="45"/>
      <c r="Q255" s="47"/>
      <c r="R255" s="47"/>
      <c r="S255" s="47"/>
      <c r="T255" s="47"/>
    </row>
    <row r="256" spans="1:22" ht="12.75" customHeight="1" x14ac:dyDescent="0.25">
      <c r="A256" s="104"/>
      <c r="B256" s="26" t="s">
        <v>21</v>
      </c>
      <c r="C256" s="12" t="s">
        <v>16</v>
      </c>
      <c r="D256" s="13">
        <f t="shared" si="8"/>
        <v>0.5</v>
      </c>
      <c r="E256" s="13">
        <v>0.5</v>
      </c>
      <c r="F256" s="13"/>
      <c r="G256" s="14"/>
      <c r="N256" s="49"/>
      <c r="O256" s="44"/>
      <c r="P256" s="45"/>
      <c r="Q256" s="47"/>
      <c r="R256" s="47"/>
      <c r="S256" s="47"/>
      <c r="T256" s="47"/>
      <c r="U256" s="46"/>
      <c r="V256" s="46"/>
    </row>
    <row r="257" spans="1:22" ht="12.75" customHeight="1" x14ac:dyDescent="0.25">
      <c r="A257" s="104"/>
      <c r="B257" s="11" t="s">
        <v>15</v>
      </c>
      <c r="C257" s="12" t="s">
        <v>22</v>
      </c>
      <c r="D257" s="13">
        <f t="shared" si="8"/>
        <v>182</v>
      </c>
      <c r="E257" s="13">
        <v>182</v>
      </c>
      <c r="F257" s="13">
        <v>114.4</v>
      </c>
      <c r="G257" s="29"/>
      <c r="N257" s="49"/>
      <c r="O257" s="44"/>
      <c r="P257" s="45"/>
      <c r="Q257" s="47"/>
      <c r="R257" s="47"/>
      <c r="S257" s="47"/>
      <c r="T257" s="47"/>
      <c r="U257" s="46"/>
      <c r="V257" s="46"/>
    </row>
    <row r="258" spans="1:22" ht="12.75" customHeight="1" x14ac:dyDescent="0.25">
      <c r="A258" s="104"/>
      <c r="B258" s="11" t="s">
        <v>24</v>
      </c>
      <c r="C258" s="12" t="s">
        <v>22</v>
      </c>
      <c r="D258" s="13">
        <f t="shared" si="8"/>
        <v>64.400000000000006</v>
      </c>
      <c r="E258" s="13">
        <v>64.400000000000006</v>
      </c>
      <c r="F258" s="13">
        <v>48</v>
      </c>
      <c r="G258" s="29"/>
      <c r="N258" s="49"/>
      <c r="O258" s="44"/>
      <c r="P258" s="45"/>
      <c r="Q258" s="47"/>
      <c r="R258" s="47"/>
      <c r="S258" s="47"/>
      <c r="T258" s="47"/>
      <c r="U258" s="46"/>
      <c r="V258" s="46"/>
    </row>
    <row r="259" spans="1:22" ht="12.75" customHeight="1" x14ac:dyDescent="0.25">
      <c r="A259" s="106"/>
      <c r="B259" s="24" t="s">
        <v>20</v>
      </c>
      <c r="C259" s="12" t="s">
        <v>22</v>
      </c>
      <c r="D259" s="13">
        <f t="shared" si="8"/>
        <v>12.2</v>
      </c>
      <c r="E259" s="13">
        <v>12.2</v>
      </c>
      <c r="F259" s="13"/>
      <c r="G259" s="29"/>
      <c r="N259" s="49"/>
      <c r="O259" s="44"/>
      <c r="P259" s="45"/>
      <c r="Q259" s="47"/>
      <c r="R259" s="47"/>
      <c r="S259" s="47"/>
      <c r="T259" s="47"/>
      <c r="U259" s="46"/>
      <c r="V259" s="46"/>
    </row>
    <row r="260" spans="1:22" ht="15" customHeight="1" x14ac:dyDescent="0.25">
      <c r="A260" s="103" t="s">
        <v>102</v>
      </c>
      <c r="B260" s="30" t="s">
        <v>105</v>
      </c>
      <c r="C260" s="31"/>
      <c r="D260" s="32">
        <f t="shared" si="8"/>
        <v>176.3</v>
      </c>
      <c r="E260" s="32">
        <f>SUM(E261:E264)</f>
        <v>175.8</v>
      </c>
      <c r="F260" s="32">
        <f>SUM(F261:F264)</f>
        <v>106.80000000000001</v>
      </c>
      <c r="G260" s="32">
        <f>SUM(G262:G264)</f>
        <v>0.5</v>
      </c>
      <c r="N260" s="49"/>
      <c r="O260" s="44"/>
      <c r="P260" s="45"/>
      <c r="Q260" s="47"/>
      <c r="R260" s="47"/>
      <c r="S260" s="47"/>
      <c r="T260" s="47"/>
      <c r="U260" s="46"/>
      <c r="V260" s="46"/>
    </row>
    <row r="261" spans="1:22" ht="12.75" customHeight="1" x14ac:dyDescent="0.25">
      <c r="A261" s="107"/>
      <c r="B261" s="26" t="s">
        <v>21</v>
      </c>
      <c r="C261" s="12" t="s">
        <v>16</v>
      </c>
      <c r="D261" s="13">
        <f t="shared" si="8"/>
        <v>0.1</v>
      </c>
      <c r="E261" s="13">
        <v>0.1</v>
      </c>
      <c r="F261" s="32"/>
      <c r="G261" s="32"/>
      <c r="N261" s="49"/>
      <c r="O261" s="44"/>
      <c r="P261" s="45"/>
      <c r="Q261" s="47"/>
      <c r="R261" s="47"/>
      <c r="S261" s="47"/>
      <c r="T261" s="47"/>
      <c r="U261" s="46"/>
      <c r="V261" s="46"/>
    </row>
    <row r="262" spans="1:22" ht="12.75" customHeight="1" x14ac:dyDescent="0.25">
      <c r="A262" s="104"/>
      <c r="B262" s="11" t="s">
        <v>15</v>
      </c>
      <c r="C262" s="12" t="s">
        <v>22</v>
      </c>
      <c r="D262" s="13">
        <f t="shared" si="8"/>
        <v>125.4</v>
      </c>
      <c r="E262" s="13">
        <v>124.9</v>
      </c>
      <c r="F262" s="13">
        <v>76.2</v>
      </c>
      <c r="G262" s="13">
        <v>0.5</v>
      </c>
      <c r="N262" s="49"/>
      <c r="O262" s="44"/>
      <c r="P262" s="45"/>
      <c r="Q262" s="47"/>
      <c r="R262" s="47"/>
      <c r="S262" s="47"/>
      <c r="T262" s="47"/>
      <c r="U262" s="46"/>
      <c r="V262" s="46"/>
    </row>
    <row r="263" spans="1:22" ht="12.75" customHeight="1" x14ac:dyDescent="0.25">
      <c r="A263" s="104"/>
      <c r="B263" s="11" t="s">
        <v>24</v>
      </c>
      <c r="C263" s="12" t="s">
        <v>22</v>
      </c>
      <c r="D263" s="13">
        <f t="shared" si="8"/>
        <v>40.799999999999997</v>
      </c>
      <c r="E263" s="13">
        <v>40.799999999999997</v>
      </c>
      <c r="F263" s="13">
        <v>30.6</v>
      </c>
      <c r="G263" s="29"/>
      <c r="N263" s="49"/>
      <c r="O263" s="44"/>
      <c r="P263" s="45"/>
      <c r="Q263" s="47"/>
      <c r="R263" s="47"/>
      <c r="S263" s="47"/>
      <c r="T263" s="47"/>
      <c r="U263" s="46"/>
      <c r="V263" s="46"/>
    </row>
    <row r="264" spans="1:22" ht="12.75" customHeight="1" x14ac:dyDescent="0.25">
      <c r="A264" s="106"/>
      <c r="B264" s="24" t="s">
        <v>20</v>
      </c>
      <c r="C264" s="12" t="s">
        <v>22</v>
      </c>
      <c r="D264" s="13">
        <f t="shared" si="8"/>
        <v>10</v>
      </c>
      <c r="E264" s="13">
        <v>10</v>
      </c>
      <c r="F264" s="13"/>
      <c r="G264" s="29"/>
      <c r="N264" s="49"/>
      <c r="O264" s="44"/>
      <c r="P264" s="45"/>
      <c r="Q264" s="47"/>
      <c r="R264" s="47"/>
      <c r="S264" s="47"/>
      <c r="T264" s="47"/>
      <c r="U264" s="46"/>
      <c r="V264" s="46"/>
    </row>
    <row r="265" spans="1:22" ht="15" customHeight="1" x14ac:dyDescent="0.25">
      <c r="A265" s="103" t="s">
        <v>104</v>
      </c>
      <c r="B265" s="30" t="s">
        <v>107</v>
      </c>
      <c r="C265" s="31"/>
      <c r="D265" s="32">
        <f t="shared" si="8"/>
        <v>306.2</v>
      </c>
      <c r="E265" s="32">
        <f>SUM(E266:E269)</f>
        <v>305.2</v>
      </c>
      <c r="F265" s="32">
        <f>SUM(F266:F269)</f>
        <v>190.39999999999998</v>
      </c>
      <c r="G265" s="32">
        <f>SUM(G266:G269)</f>
        <v>1</v>
      </c>
      <c r="N265" s="49"/>
      <c r="O265" s="44"/>
      <c r="P265" s="45"/>
      <c r="Q265" s="47"/>
      <c r="R265" s="47"/>
      <c r="S265" s="47"/>
      <c r="T265" s="47"/>
      <c r="U265" s="46"/>
      <c r="V265" s="46"/>
    </row>
    <row r="266" spans="1:22" ht="12.75" customHeight="1" x14ac:dyDescent="0.25">
      <c r="A266" s="104"/>
      <c r="B266" s="26" t="s">
        <v>21</v>
      </c>
      <c r="C266" s="12" t="s">
        <v>16</v>
      </c>
      <c r="D266" s="13">
        <f t="shared" si="8"/>
        <v>2</v>
      </c>
      <c r="E266" s="13">
        <v>2</v>
      </c>
      <c r="F266" s="13"/>
      <c r="G266" s="51"/>
      <c r="N266" s="49"/>
      <c r="O266" s="44"/>
      <c r="P266" s="45"/>
      <c r="Q266" s="47"/>
      <c r="R266" s="47"/>
      <c r="S266" s="47"/>
      <c r="T266" s="47"/>
      <c r="U266" s="46"/>
      <c r="V266" s="46"/>
    </row>
    <row r="267" spans="1:22" ht="12.75" customHeight="1" x14ac:dyDescent="0.25">
      <c r="A267" s="104"/>
      <c r="B267" s="11" t="s">
        <v>15</v>
      </c>
      <c r="C267" s="12" t="s">
        <v>22</v>
      </c>
      <c r="D267" s="13">
        <f t="shared" si="8"/>
        <v>199.3</v>
      </c>
      <c r="E267" s="13">
        <v>198.3</v>
      </c>
      <c r="F267" s="13">
        <v>126.3</v>
      </c>
      <c r="G267" s="13">
        <v>1</v>
      </c>
      <c r="N267" s="49"/>
      <c r="O267" s="44"/>
      <c r="P267" s="45"/>
      <c r="Q267" s="47"/>
      <c r="R267" s="47"/>
      <c r="S267" s="47"/>
      <c r="T267" s="47"/>
      <c r="U267" s="46"/>
      <c r="V267" s="46"/>
    </row>
    <row r="268" spans="1:22" ht="12.75" customHeight="1" x14ac:dyDescent="0.25">
      <c r="A268" s="104"/>
      <c r="B268" s="11" t="s">
        <v>24</v>
      </c>
      <c r="C268" s="12" t="s">
        <v>22</v>
      </c>
      <c r="D268" s="13">
        <f t="shared" si="8"/>
        <v>86.6</v>
      </c>
      <c r="E268" s="13">
        <v>86.6</v>
      </c>
      <c r="F268" s="13">
        <v>64.099999999999994</v>
      </c>
      <c r="G268" s="29"/>
      <c r="N268" s="49"/>
      <c r="O268" s="44"/>
      <c r="P268" s="45"/>
      <c r="Q268" s="47"/>
      <c r="R268" s="47"/>
      <c r="S268" s="47"/>
      <c r="T268" s="47"/>
      <c r="U268" s="46"/>
      <c r="V268" s="46"/>
    </row>
    <row r="269" spans="1:22" ht="12.75" customHeight="1" x14ac:dyDescent="0.25">
      <c r="A269" s="106"/>
      <c r="B269" s="24" t="s">
        <v>20</v>
      </c>
      <c r="C269" s="12" t="s">
        <v>22</v>
      </c>
      <c r="D269" s="13">
        <f t="shared" si="8"/>
        <v>18.3</v>
      </c>
      <c r="E269" s="13">
        <v>18.3</v>
      </c>
      <c r="F269" s="13"/>
      <c r="G269" s="29"/>
      <c r="N269" s="49"/>
      <c r="O269" s="44"/>
      <c r="P269" s="45"/>
      <c r="Q269" s="47"/>
      <c r="R269" s="47"/>
      <c r="S269" s="47"/>
      <c r="T269" s="47"/>
      <c r="U269" s="46"/>
      <c r="V269" s="46"/>
    </row>
    <row r="270" spans="1:22" ht="15" customHeight="1" x14ac:dyDescent="0.25">
      <c r="A270" s="103" t="s">
        <v>106</v>
      </c>
      <c r="B270" s="30" t="s">
        <v>109</v>
      </c>
      <c r="C270" s="31"/>
      <c r="D270" s="32">
        <f t="shared" si="8"/>
        <v>454.19999999999993</v>
      </c>
      <c r="E270" s="32">
        <f>SUM(E271:E274)</f>
        <v>454.19999999999993</v>
      </c>
      <c r="F270" s="32">
        <f>SUM(F271:F274)</f>
        <v>279</v>
      </c>
      <c r="G270" s="33">
        <f>SUM(G271:G274)</f>
        <v>0</v>
      </c>
      <c r="N270" s="49"/>
      <c r="O270" s="44"/>
      <c r="P270" s="45"/>
      <c r="Q270" s="47"/>
      <c r="R270" s="47"/>
      <c r="S270" s="47"/>
      <c r="T270" s="47"/>
      <c r="U270" s="46"/>
      <c r="V270" s="46"/>
    </row>
    <row r="271" spans="1:22" ht="12.75" customHeight="1" x14ac:dyDescent="0.25">
      <c r="A271" s="104"/>
      <c r="B271" s="26" t="s">
        <v>21</v>
      </c>
      <c r="C271" s="12" t="s">
        <v>16</v>
      </c>
      <c r="D271" s="13">
        <f t="shared" si="8"/>
        <v>1</v>
      </c>
      <c r="E271" s="13">
        <v>1</v>
      </c>
      <c r="F271" s="13"/>
      <c r="G271" s="51"/>
      <c r="N271" s="49"/>
      <c r="O271" s="44"/>
      <c r="P271" s="45"/>
      <c r="Q271" s="47"/>
      <c r="R271" s="47"/>
      <c r="S271" s="47"/>
      <c r="T271" s="47"/>
      <c r="U271" s="46"/>
      <c r="V271" s="46"/>
    </row>
    <row r="272" spans="1:22" ht="12.75" customHeight="1" x14ac:dyDescent="0.25">
      <c r="A272" s="104"/>
      <c r="B272" s="11" t="s">
        <v>15</v>
      </c>
      <c r="C272" s="12" t="s">
        <v>22</v>
      </c>
      <c r="D272" s="13">
        <f t="shared" si="8"/>
        <v>281.39999999999998</v>
      </c>
      <c r="E272" s="13">
        <v>281.39999999999998</v>
      </c>
      <c r="F272" s="13">
        <v>176.9</v>
      </c>
      <c r="G272" s="13"/>
      <c r="H272" s="19"/>
      <c r="N272" s="49"/>
      <c r="O272" s="44"/>
      <c r="P272" s="45"/>
      <c r="Q272" s="47"/>
      <c r="R272" s="47"/>
      <c r="S272" s="47"/>
      <c r="T272" s="47"/>
      <c r="U272" s="46"/>
      <c r="V272" s="46"/>
    </row>
    <row r="273" spans="1:22" ht="12.75" customHeight="1" x14ac:dyDescent="0.25">
      <c r="A273" s="104"/>
      <c r="B273" s="11" t="s">
        <v>24</v>
      </c>
      <c r="C273" s="12" t="s">
        <v>22</v>
      </c>
      <c r="D273" s="13">
        <f t="shared" si="8"/>
        <v>136.4</v>
      </c>
      <c r="E273" s="13">
        <v>136.4</v>
      </c>
      <c r="F273" s="13">
        <v>102.1</v>
      </c>
      <c r="G273" s="29"/>
      <c r="N273" s="49"/>
      <c r="O273" s="44"/>
      <c r="P273" s="45"/>
      <c r="Q273" s="47"/>
      <c r="R273" s="47"/>
      <c r="S273" s="47"/>
      <c r="T273" s="47"/>
      <c r="U273" s="46"/>
      <c r="V273" s="46"/>
    </row>
    <row r="274" spans="1:22" ht="12.75" customHeight="1" x14ac:dyDescent="0.25">
      <c r="A274" s="106"/>
      <c r="B274" s="24" t="s">
        <v>20</v>
      </c>
      <c r="C274" s="12" t="s">
        <v>22</v>
      </c>
      <c r="D274" s="13">
        <f t="shared" si="8"/>
        <v>35.4</v>
      </c>
      <c r="E274" s="13">
        <v>35.4</v>
      </c>
      <c r="F274" s="13"/>
      <c r="G274" s="29"/>
      <c r="N274" s="49"/>
      <c r="O274" s="44"/>
      <c r="P274" s="45"/>
      <c r="Q274" s="47"/>
      <c r="R274" s="47"/>
      <c r="S274" s="47"/>
      <c r="T274" s="47"/>
      <c r="U274" s="46"/>
      <c r="V274" s="46"/>
    </row>
    <row r="275" spans="1:22" ht="15" customHeight="1" x14ac:dyDescent="0.25">
      <c r="A275" s="103" t="s">
        <v>108</v>
      </c>
      <c r="B275" s="30" t="s">
        <v>111</v>
      </c>
      <c r="C275" s="31"/>
      <c r="D275" s="32">
        <f t="shared" si="8"/>
        <v>184.8</v>
      </c>
      <c r="E275" s="32">
        <f>SUM(E276:E280)</f>
        <v>172</v>
      </c>
      <c r="F275" s="32">
        <f>SUM(F276:F280)</f>
        <v>84</v>
      </c>
      <c r="G275" s="32">
        <f>SUM(G276:G280)</f>
        <v>12.8</v>
      </c>
      <c r="N275" s="49"/>
      <c r="O275" s="44"/>
      <c r="P275" s="45"/>
      <c r="Q275" s="47"/>
      <c r="R275" s="47"/>
      <c r="S275" s="47"/>
      <c r="T275" s="47"/>
      <c r="U275" s="46"/>
      <c r="V275" s="46"/>
    </row>
    <row r="276" spans="1:22" ht="12.95" customHeight="1" x14ac:dyDescent="0.25">
      <c r="A276" s="104"/>
      <c r="B276" s="11" t="s">
        <v>15</v>
      </c>
      <c r="C276" s="12" t="s">
        <v>22</v>
      </c>
      <c r="D276" s="13">
        <f t="shared" si="8"/>
        <v>158.30000000000001</v>
      </c>
      <c r="E276" s="13">
        <v>145.5</v>
      </c>
      <c r="F276" s="13">
        <v>83.7</v>
      </c>
      <c r="G276" s="13">
        <v>12.8</v>
      </c>
      <c r="N276" s="49"/>
      <c r="O276" s="44"/>
      <c r="P276" s="45"/>
      <c r="Q276" s="47"/>
      <c r="R276" s="47"/>
      <c r="S276" s="47"/>
      <c r="T276" s="47"/>
      <c r="U276" s="46"/>
      <c r="V276" s="46"/>
    </row>
    <row r="277" spans="1:22" ht="12.95" customHeight="1" x14ac:dyDescent="0.25">
      <c r="A277" s="104"/>
      <c r="B277" s="11" t="s">
        <v>23</v>
      </c>
      <c r="C277" s="12" t="s">
        <v>26</v>
      </c>
      <c r="D277" s="13">
        <f t="shared" si="8"/>
        <v>0</v>
      </c>
      <c r="E277" s="13"/>
      <c r="F277" s="13"/>
      <c r="G277" s="13"/>
      <c r="N277" s="49"/>
      <c r="O277" s="44"/>
      <c r="P277" s="45"/>
      <c r="Q277" s="47"/>
      <c r="R277" s="47"/>
      <c r="S277" s="47"/>
      <c r="T277" s="47"/>
      <c r="U277" s="46"/>
      <c r="V277" s="46"/>
    </row>
    <row r="278" spans="1:22" ht="12.95" customHeight="1" x14ac:dyDescent="0.25">
      <c r="A278" s="104"/>
      <c r="B278" s="11" t="s">
        <v>25</v>
      </c>
      <c r="C278" s="12" t="s">
        <v>26</v>
      </c>
      <c r="D278" s="13">
        <f t="shared" si="8"/>
        <v>0</v>
      </c>
      <c r="E278" s="13"/>
      <c r="F278" s="13"/>
      <c r="G278" s="13"/>
      <c r="N278" s="49"/>
      <c r="O278" s="44"/>
      <c r="P278" s="45"/>
      <c r="Q278" s="47"/>
      <c r="R278" s="47"/>
      <c r="S278" s="47"/>
      <c r="T278" s="47"/>
      <c r="U278" s="46"/>
      <c r="V278" s="46"/>
    </row>
    <row r="279" spans="1:22" ht="12.95" customHeight="1" x14ac:dyDescent="0.25">
      <c r="A279" s="104"/>
      <c r="B279" s="11" t="s">
        <v>15</v>
      </c>
      <c r="C279" s="12" t="s">
        <v>26</v>
      </c>
      <c r="D279" s="13">
        <f t="shared" si="8"/>
        <v>1.5</v>
      </c>
      <c r="E279" s="13">
        <v>1.5</v>
      </c>
      <c r="F279" s="13"/>
      <c r="G279" s="13"/>
      <c r="N279" s="49"/>
      <c r="O279" s="44"/>
      <c r="P279" s="45"/>
      <c r="Q279" s="47"/>
      <c r="R279" s="47"/>
      <c r="S279" s="47"/>
      <c r="T279" s="47"/>
      <c r="U279" s="46"/>
      <c r="V279" s="46"/>
    </row>
    <row r="280" spans="1:22" ht="12.95" customHeight="1" x14ac:dyDescent="0.25">
      <c r="A280" s="104"/>
      <c r="B280" s="24" t="s">
        <v>20</v>
      </c>
      <c r="C280" s="12" t="s">
        <v>22</v>
      </c>
      <c r="D280" s="13">
        <f t="shared" si="8"/>
        <v>25</v>
      </c>
      <c r="E280" s="13">
        <v>25</v>
      </c>
      <c r="F280" s="13">
        <v>0.3</v>
      </c>
      <c r="G280" s="13"/>
      <c r="N280" s="49"/>
      <c r="O280" s="44"/>
      <c r="P280" s="45"/>
      <c r="Q280" s="47"/>
      <c r="R280" s="47"/>
      <c r="S280" s="47"/>
      <c r="T280" s="47"/>
      <c r="U280" s="46"/>
      <c r="V280" s="46"/>
    </row>
    <row r="281" spans="1:22" ht="15" customHeight="1" x14ac:dyDescent="0.25">
      <c r="A281" s="103" t="s">
        <v>110</v>
      </c>
      <c r="B281" s="30" t="s">
        <v>113</v>
      </c>
      <c r="C281" s="31"/>
      <c r="D281" s="32">
        <f t="shared" si="8"/>
        <v>103.1</v>
      </c>
      <c r="E281" s="32">
        <f>SUM(E282:E283)</f>
        <v>102</v>
      </c>
      <c r="F281" s="32">
        <f>SUM(F282:F283)</f>
        <v>74.100000000000009</v>
      </c>
      <c r="G281" s="32">
        <f>SUM(G282:G283)</f>
        <v>1.1000000000000001</v>
      </c>
      <c r="N281" s="49"/>
      <c r="O281" s="44"/>
      <c r="P281" s="45"/>
      <c r="Q281" s="47"/>
      <c r="R281" s="47"/>
      <c r="S281" s="47"/>
      <c r="T281" s="47"/>
      <c r="U281" s="46"/>
      <c r="V281" s="46"/>
    </row>
    <row r="282" spans="1:22" ht="12.75" customHeight="1" x14ac:dyDescent="0.25">
      <c r="A282" s="104"/>
      <c r="B282" s="11" t="s">
        <v>15</v>
      </c>
      <c r="C282" s="12" t="s">
        <v>22</v>
      </c>
      <c r="D282" s="13">
        <f t="shared" si="8"/>
        <v>17.8</v>
      </c>
      <c r="E282" s="13">
        <v>16.7</v>
      </c>
      <c r="F282" s="13">
        <v>8.6999999999999993</v>
      </c>
      <c r="G282" s="13">
        <v>1.1000000000000001</v>
      </c>
      <c r="N282" s="49"/>
      <c r="O282" s="44"/>
      <c r="P282" s="45"/>
      <c r="Q282" s="47"/>
      <c r="R282" s="47"/>
      <c r="S282" s="47"/>
      <c r="T282" s="47"/>
      <c r="U282" s="46"/>
      <c r="V282" s="46"/>
    </row>
    <row r="283" spans="1:22" ht="12.75" customHeight="1" x14ac:dyDescent="0.25">
      <c r="A283" s="104"/>
      <c r="B283" s="11" t="s">
        <v>24</v>
      </c>
      <c r="C283" s="12" t="s">
        <v>22</v>
      </c>
      <c r="D283" s="13">
        <f t="shared" si="8"/>
        <v>85.3</v>
      </c>
      <c r="E283" s="13">
        <v>85.3</v>
      </c>
      <c r="F283" s="13">
        <v>65.400000000000006</v>
      </c>
      <c r="G283" s="29"/>
      <c r="N283" s="49"/>
      <c r="O283" s="44"/>
      <c r="P283" s="45"/>
      <c r="Q283" s="47"/>
      <c r="R283" s="47"/>
      <c r="S283" s="47"/>
      <c r="T283" s="47"/>
      <c r="U283" s="46"/>
      <c r="V283" s="46"/>
    </row>
    <row r="284" spans="1:22" ht="15" customHeight="1" x14ac:dyDescent="0.25">
      <c r="A284" s="103" t="s">
        <v>112</v>
      </c>
      <c r="B284" s="30" t="s">
        <v>115</v>
      </c>
      <c r="C284" s="31"/>
      <c r="D284" s="32">
        <f t="shared" si="8"/>
        <v>535.29999999999995</v>
      </c>
      <c r="E284" s="32">
        <f>SUM(E285:E290)</f>
        <v>368.7</v>
      </c>
      <c r="F284" s="32">
        <f>SUM(F285:F290)</f>
        <v>259.7</v>
      </c>
      <c r="G284" s="32">
        <f>SUM(G285:G290)</f>
        <v>166.60000000000002</v>
      </c>
      <c r="N284" s="49"/>
      <c r="O284" s="44"/>
      <c r="P284" s="45"/>
      <c r="Q284" s="47"/>
      <c r="R284" s="47"/>
      <c r="S284" s="47"/>
      <c r="T284" s="47"/>
      <c r="U284" s="46"/>
      <c r="V284" s="46"/>
    </row>
    <row r="285" spans="1:22" ht="12.75" customHeight="1" x14ac:dyDescent="0.25">
      <c r="A285" s="107"/>
      <c r="B285" s="11" t="s">
        <v>23</v>
      </c>
      <c r="C285" s="12" t="s">
        <v>22</v>
      </c>
      <c r="D285" s="13">
        <f t="shared" ref="D285" si="9">SUM(G285+E285)</f>
        <v>144.20000000000002</v>
      </c>
      <c r="E285" s="13">
        <v>5.4</v>
      </c>
      <c r="F285" s="13">
        <v>3.9</v>
      </c>
      <c r="G285" s="13">
        <v>138.80000000000001</v>
      </c>
      <c r="N285" s="49"/>
      <c r="O285" s="44"/>
      <c r="P285" s="45"/>
      <c r="Q285" s="47"/>
      <c r="R285" s="47"/>
      <c r="S285" s="47"/>
      <c r="T285" s="47"/>
      <c r="U285" s="46"/>
      <c r="V285" s="46"/>
    </row>
    <row r="286" spans="1:22" ht="12.75" customHeight="1" x14ac:dyDescent="0.25">
      <c r="A286" s="104"/>
      <c r="B286" s="11" t="s">
        <v>15</v>
      </c>
      <c r="C286" s="12" t="s">
        <v>22</v>
      </c>
      <c r="D286" s="13">
        <f t="shared" si="8"/>
        <v>345.7</v>
      </c>
      <c r="E286" s="13">
        <v>345.7</v>
      </c>
      <c r="F286" s="13">
        <v>247</v>
      </c>
      <c r="G286" s="13"/>
      <c r="H286" s="19"/>
      <c r="N286" s="49"/>
      <c r="O286" s="44"/>
      <c r="P286" s="45"/>
      <c r="Q286" s="47"/>
      <c r="R286" s="47"/>
      <c r="S286" s="47"/>
      <c r="T286" s="47"/>
      <c r="U286" s="46"/>
      <c r="V286" s="46"/>
    </row>
    <row r="287" spans="1:22" ht="12.75" customHeight="1" x14ac:dyDescent="0.25">
      <c r="A287" s="104"/>
      <c r="B287" s="11" t="s">
        <v>24</v>
      </c>
      <c r="C287" s="12" t="s">
        <v>22</v>
      </c>
      <c r="D287" s="13">
        <f t="shared" si="8"/>
        <v>7.1</v>
      </c>
      <c r="E287" s="13">
        <v>7.1</v>
      </c>
      <c r="F287" s="13">
        <v>5.4</v>
      </c>
      <c r="G287" s="29"/>
      <c r="N287" s="49"/>
      <c r="O287" s="44"/>
      <c r="P287" s="45"/>
      <c r="Q287" s="47"/>
      <c r="R287" s="47"/>
      <c r="S287" s="47"/>
      <c r="T287" s="47"/>
      <c r="U287" s="46"/>
      <c r="V287" s="46"/>
    </row>
    <row r="288" spans="1:22" ht="12.75" customHeight="1" x14ac:dyDescent="0.25">
      <c r="A288" s="104"/>
      <c r="B288" s="24" t="s">
        <v>159</v>
      </c>
      <c r="C288" s="12" t="s">
        <v>22</v>
      </c>
      <c r="D288" s="13">
        <f t="shared" si="8"/>
        <v>24.9</v>
      </c>
      <c r="E288" s="13"/>
      <c r="F288" s="13"/>
      <c r="G288" s="13">
        <v>24.9</v>
      </c>
      <c r="N288" s="49"/>
      <c r="O288" s="44"/>
      <c r="P288" s="45"/>
      <c r="Q288" s="47"/>
      <c r="R288" s="47"/>
      <c r="S288" s="47"/>
      <c r="T288" s="47"/>
      <c r="U288" s="46"/>
      <c r="V288" s="46"/>
    </row>
    <row r="289" spans="1:22" ht="12.75" customHeight="1" x14ac:dyDescent="0.25">
      <c r="A289" s="104"/>
      <c r="B289" s="24" t="s">
        <v>162</v>
      </c>
      <c r="C289" s="12" t="s">
        <v>22</v>
      </c>
      <c r="D289" s="13">
        <f t="shared" si="8"/>
        <v>4.5</v>
      </c>
      <c r="E289" s="13">
        <v>4.5</v>
      </c>
      <c r="F289" s="13">
        <v>3.4</v>
      </c>
      <c r="G289" s="13"/>
      <c r="N289" s="49"/>
      <c r="O289" s="44"/>
      <c r="P289" s="45"/>
      <c r="Q289" s="47"/>
      <c r="R289" s="47"/>
      <c r="S289" s="47"/>
      <c r="T289" s="47"/>
      <c r="U289" s="46"/>
      <c r="V289" s="46"/>
    </row>
    <row r="290" spans="1:22" ht="12.75" customHeight="1" x14ac:dyDescent="0.25">
      <c r="A290" s="106"/>
      <c r="B290" s="24" t="s">
        <v>20</v>
      </c>
      <c r="C290" s="12" t="s">
        <v>22</v>
      </c>
      <c r="D290" s="13">
        <f t="shared" si="8"/>
        <v>8.9</v>
      </c>
      <c r="E290" s="13">
        <v>6</v>
      </c>
      <c r="F290" s="13"/>
      <c r="G290" s="13">
        <v>2.9</v>
      </c>
      <c r="N290" s="49"/>
      <c r="O290" s="44"/>
      <c r="P290" s="45"/>
      <c r="Q290" s="47"/>
      <c r="R290" s="47"/>
      <c r="S290" s="47"/>
      <c r="T290" s="47"/>
      <c r="U290" s="46"/>
      <c r="V290" s="46"/>
    </row>
    <row r="291" spans="1:22" ht="15" customHeight="1" x14ac:dyDescent="0.25">
      <c r="A291" s="103" t="s">
        <v>114</v>
      </c>
      <c r="B291" s="30" t="s">
        <v>117</v>
      </c>
      <c r="C291" s="31"/>
      <c r="D291" s="32">
        <f t="shared" si="8"/>
        <v>837.4</v>
      </c>
      <c r="E291" s="32">
        <f>SUM(E292:E296)</f>
        <v>837.4</v>
      </c>
      <c r="F291" s="32">
        <f>SUM(F292:F296)</f>
        <v>543.1</v>
      </c>
      <c r="G291" s="33">
        <f>SUM(G292:G296)</f>
        <v>0</v>
      </c>
      <c r="N291" s="49"/>
      <c r="O291" s="44"/>
      <c r="P291" s="45"/>
      <c r="Q291" s="47"/>
      <c r="R291" s="47"/>
      <c r="S291" s="47"/>
      <c r="T291" s="47"/>
      <c r="U291" s="46"/>
      <c r="V291" s="46"/>
    </row>
    <row r="292" spans="1:22" ht="12.75" customHeight="1" x14ac:dyDescent="0.25">
      <c r="A292" s="104"/>
      <c r="B292" s="11" t="s">
        <v>23</v>
      </c>
      <c r="C292" s="12" t="s">
        <v>22</v>
      </c>
      <c r="D292" s="13">
        <f t="shared" si="8"/>
        <v>5.2</v>
      </c>
      <c r="E292" s="13">
        <v>5.2</v>
      </c>
      <c r="F292" s="13"/>
      <c r="G292" s="13"/>
      <c r="N292" s="49"/>
      <c r="O292" s="44"/>
      <c r="P292" s="45"/>
      <c r="Q292" s="47"/>
      <c r="R292" s="47"/>
      <c r="S292" s="47"/>
      <c r="T292" s="47"/>
      <c r="U292" s="46"/>
      <c r="V292" s="46"/>
    </row>
    <row r="293" spans="1:22" ht="12.75" customHeight="1" x14ac:dyDescent="0.25">
      <c r="A293" s="104"/>
      <c r="B293" s="11" t="s">
        <v>23</v>
      </c>
      <c r="C293" s="12" t="s">
        <v>26</v>
      </c>
      <c r="D293" s="13">
        <f t="shared" si="8"/>
        <v>7.8</v>
      </c>
      <c r="E293" s="13">
        <v>7.8</v>
      </c>
      <c r="F293" s="13">
        <v>5.6</v>
      </c>
      <c r="G293" s="13"/>
      <c r="N293" s="49"/>
      <c r="O293" s="44"/>
      <c r="P293" s="45"/>
      <c r="Q293" s="47"/>
      <c r="R293" s="47"/>
      <c r="S293" s="47"/>
      <c r="T293" s="47"/>
      <c r="U293" s="46"/>
      <c r="V293" s="46"/>
    </row>
    <row r="294" spans="1:22" ht="12.75" customHeight="1" x14ac:dyDescent="0.25">
      <c r="A294" s="104"/>
      <c r="B294" s="11" t="s">
        <v>25</v>
      </c>
      <c r="C294" s="12" t="s">
        <v>26</v>
      </c>
      <c r="D294" s="25">
        <f t="shared" si="8"/>
        <v>0.7</v>
      </c>
      <c r="E294" s="25">
        <v>0.7</v>
      </c>
      <c r="F294" s="13">
        <v>0.5</v>
      </c>
      <c r="G294" s="13"/>
      <c r="N294" s="49"/>
      <c r="O294" s="44"/>
      <c r="P294" s="45"/>
      <c r="Q294" s="47"/>
      <c r="R294" s="47"/>
      <c r="S294" s="47"/>
      <c r="T294" s="47"/>
      <c r="U294" s="46"/>
      <c r="V294" s="46"/>
    </row>
    <row r="295" spans="1:22" ht="12.75" customHeight="1" x14ac:dyDescent="0.25">
      <c r="A295" s="104"/>
      <c r="B295" s="11" t="s">
        <v>15</v>
      </c>
      <c r="C295" s="12" t="s">
        <v>26</v>
      </c>
      <c r="D295" s="13">
        <f t="shared" si="8"/>
        <v>821.4</v>
      </c>
      <c r="E295" s="13">
        <v>821.4</v>
      </c>
      <c r="F295" s="13">
        <v>537</v>
      </c>
      <c r="G295" s="29"/>
      <c r="N295" s="49"/>
      <c r="O295" s="44"/>
      <c r="P295" s="45"/>
      <c r="Q295" s="47"/>
      <c r="R295" s="47"/>
      <c r="S295" s="47"/>
      <c r="T295" s="47"/>
      <c r="U295" s="46"/>
      <c r="V295" s="46"/>
    </row>
    <row r="296" spans="1:22" ht="12.75" customHeight="1" x14ac:dyDescent="0.25">
      <c r="A296" s="106"/>
      <c r="B296" s="24" t="s">
        <v>20</v>
      </c>
      <c r="C296" s="12" t="s">
        <v>26</v>
      </c>
      <c r="D296" s="13">
        <f t="shared" si="8"/>
        <v>2.2999999999999998</v>
      </c>
      <c r="E296" s="13">
        <v>2.2999999999999998</v>
      </c>
      <c r="F296" s="13"/>
      <c r="G296" s="29"/>
      <c r="N296" s="49"/>
      <c r="O296" s="44"/>
      <c r="P296" s="45"/>
      <c r="Q296" s="47"/>
      <c r="R296" s="47"/>
      <c r="S296" s="47"/>
      <c r="T296" s="47"/>
      <c r="U296" s="46"/>
      <c r="V296" s="46"/>
    </row>
    <row r="297" spans="1:22" ht="15" customHeight="1" x14ac:dyDescent="0.25">
      <c r="A297" s="103" t="s">
        <v>116</v>
      </c>
      <c r="B297" s="30" t="s">
        <v>119</v>
      </c>
      <c r="C297" s="31"/>
      <c r="D297" s="32">
        <f t="shared" si="8"/>
        <v>102.8</v>
      </c>
      <c r="E297" s="32">
        <f t="shared" ref="E297:F297" si="10">SUM(E298+E299+E301)</f>
        <v>102.8</v>
      </c>
      <c r="F297" s="32">
        <f t="shared" si="10"/>
        <v>59.4</v>
      </c>
      <c r="G297" s="33">
        <f>SUM(G298+G299+G301)</f>
        <v>0</v>
      </c>
      <c r="N297" s="49"/>
      <c r="O297" s="44"/>
      <c r="P297" s="45"/>
      <c r="Q297" s="47"/>
      <c r="R297" s="47"/>
      <c r="S297" s="47"/>
      <c r="T297" s="47"/>
      <c r="U297" s="46"/>
      <c r="V297" s="46"/>
    </row>
    <row r="298" spans="1:22" ht="12.75" customHeight="1" x14ac:dyDescent="0.25">
      <c r="A298" s="104"/>
      <c r="B298" s="11" t="s">
        <v>23</v>
      </c>
      <c r="C298" s="12" t="s">
        <v>22</v>
      </c>
      <c r="D298" s="13">
        <f t="shared" si="8"/>
        <v>1.3</v>
      </c>
      <c r="E298" s="13">
        <v>1.3</v>
      </c>
      <c r="F298" s="13"/>
      <c r="G298" s="13"/>
      <c r="N298" s="49"/>
      <c r="O298" s="44"/>
      <c r="P298" s="45"/>
      <c r="Q298" s="47"/>
      <c r="R298" s="47"/>
      <c r="S298" s="47"/>
      <c r="T298" s="47"/>
      <c r="U298" s="46"/>
      <c r="V298" s="46"/>
    </row>
    <row r="299" spans="1:22" ht="12.75" customHeight="1" x14ac:dyDescent="0.25">
      <c r="A299" s="104"/>
      <c r="B299" s="11" t="s">
        <v>15</v>
      </c>
      <c r="C299" s="12" t="s">
        <v>26</v>
      </c>
      <c r="D299" s="13">
        <f t="shared" si="8"/>
        <v>98.1</v>
      </c>
      <c r="E299" s="13">
        <v>98.1</v>
      </c>
      <c r="F299" s="13">
        <v>59.4</v>
      </c>
      <c r="G299" s="29"/>
      <c r="N299" s="49"/>
      <c r="O299" s="44"/>
      <c r="P299" s="45"/>
      <c r="Q299" s="47"/>
      <c r="R299" s="47"/>
      <c r="S299" s="47"/>
      <c r="T299" s="47"/>
      <c r="U299" s="46"/>
      <c r="V299" s="46"/>
    </row>
    <row r="300" spans="1:22" ht="12.75" customHeight="1" x14ac:dyDescent="0.25">
      <c r="A300" s="104"/>
      <c r="B300" s="20" t="s">
        <v>120</v>
      </c>
      <c r="C300" s="12"/>
      <c r="D300" s="52">
        <f t="shared" si="8"/>
        <v>4.5</v>
      </c>
      <c r="E300" s="52">
        <v>4.5</v>
      </c>
      <c r="F300" s="13"/>
      <c r="G300" s="29"/>
      <c r="N300" s="49"/>
      <c r="O300" s="44"/>
      <c r="P300" s="45"/>
      <c r="Q300" s="47"/>
      <c r="R300" s="47"/>
      <c r="S300" s="47"/>
      <c r="T300" s="47"/>
      <c r="U300" s="46"/>
      <c r="V300" s="46"/>
    </row>
    <row r="301" spans="1:22" ht="12.75" customHeight="1" x14ac:dyDescent="0.25">
      <c r="A301" s="106"/>
      <c r="B301" s="24" t="s">
        <v>20</v>
      </c>
      <c r="C301" s="12" t="s">
        <v>26</v>
      </c>
      <c r="D301" s="13">
        <f t="shared" si="8"/>
        <v>3.4</v>
      </c>
      <c r="E301" s="13">
        <v>3.4</v>
      </c>
      <c r="F301" s="13"/>
      <c r="G301" s="29"/>
      <c r="N301" s="49"/>
      <c r="O301" s="44"/>
      <c r="P301" s="45"/>
      <c r="Q301" s="47"/>
      <c r="R301" s="47"/>
      <c r="S301" s="47"/>
      <c r="T301" s="47"/>
      <c r="U301" s="46"/>
      <c r="V301" s="46"/>
    </row>
    <row r="302" spans="1:22" ht="15" customHeight="1" x14ac:dyDescent="0.25">
      <c r="A302" s="103" t="s">
        <v>118</v>
      </c>
      <c r="B302" s="30" t="s">
        <v>122</v>
      </c>
      <c r="C302" s="31"/>
      <c r="D302" s="32">
        <f t="shared" si="8"/>
        <v>160.79999999999998</v>
      </c>
      <c r="E302" s="32">
        <f>SUM(E303+E304+E306)</f>
        <v>159.6</v>
      </c>
      <c r="F302" s="32">
        <f>SUM(F303+F304+F306)</f>
        <v>82.5</v>
      </c>
      <c r="G302" s="32">
        <f>SUM(G303+G304+G306)</f>
        <v>1.2</v>
      </c>
      <c r="N302" s="49"/>
      <c r="O302" s="44"/>
      <c r="P302" s="45"/>
      <c r="Q302" s="47"/>
      <c r="R302" s="47"/>
      <c r="S302" s="47"/>
      <c r="T302" s="47"/>
      <c r="U302" s="46"/>
      <c r="V302" s="46"/>
    </row>
    <row r="303" spans="1:22" ht="12.75" customHeight="1" x14ac:dyDescent="0.25">
      <c r="A303" s="104"/>
      <c r="B303" s="11" t="s">
        <v>23</v>
      </c>
      <c r="C303" s="12" t="s">
        <v>22</v>
      </c>
      <c r="D303" s="13">
        <f t="shared" si="8"/>
        <v>0</v>
      </c>
      <c r="E303" s="13"/>
      <c r="F303" s="13"/>
      <c r="G303" s="13"/>
      <c r="N303" s="49"/>
      <c r="O303" s="44"/>
      <c r="P303" s="45"/>
      <c r="Q303" s="47"/>
      <c r="R303" s="47"/>
      <c r="S303" s="47"/>
      <c r="T303" s="47"/>
      <c r="U303" s="46"/>
      <c r="V303" s="46"/>
    </row>
    <row r="304" spans="1:22" ht="12.75" customHeight="1" x14ac:dyDescent="0.25">
      <c r="A304" s="104"/>
      <c r="B304" s="11" t="s">
        <v>15</v>
      </c>
      <c r="C304" s="12" t="s">
        <v>26</v>
      </c>
      <c r="D304" s="13">
        <f t="shared" si="8"/>
        <v>157.79999999999998</v>
      </c>
      <c r="E304" s="13">
        <v>156.6</v>
      </c>
      <c r="F304" s="13">
        <v>82.5</v>
      </c>
      <c r="G304" s="13">
        <v>1.2</v>
      </c>
      <c r="N304" s="49"/>
      <c r="O304" s="44"/>
      <c r="P304" s="45"/>
      <c r="Q304" s="47"/>
      <c r="R304" s="47"/>
      <c r="S304" s="47"/>
      <c r="T304" s="47"/>
      <c r="U304" s="46"/>
      <c r="V304" s="46"/>
    </row>
    <row r="305" spans="1:22" ht="12.75" customHeight="1" x14ac:dyDescent="0.25">
      <c r="A305" s="104"/>
      <c r="B305" s="20" t="s">
        <v>120</v>
      </c>
      <c r="C305" s="12"/>
      <c r="D305" s="52">
        <f t="shared" si="8"/>
        <v>7.3</v>
      </c>
      <c r="E305" s="52">
        <v>7.3</v>
      </c>
      <c r="F305" s="13"/>
      <c r="G305" s="29"/>
      <c r="N305" s="49"/>
      <c r="O305" s="44"/>
      <c r="P305" s="45"/>
      <c r="Q305" s="47"/>
      <c r="R305" s="47"/>
      <c r="S305" s="47"/>
      <c r="T305" s="47"/>
      <c r="U305" s="46"/>
      <c r="V305" s="46"/>
    </row>
    <row r="306" spans="1:22" ht="12.75" customHeight="1" x14ac:dyDescent="0.25">
      <c r="A306" s="106"/>
      <c r="B306" s="24" t="s">
        <v>20</v>
      </c>
      <c r="C306" s="12" t="s">
        <v>26</v>
      </c>
      <c r="D306" s="13">
        <f t="shared" si="8"/>
        <v>3</v>
      </c>
      <c r="E306" s="13">
        <v>3</v>
      </c>
      <c r="F306" s="13"/>
      <c r="G306" s="29"/>
      <c r="N306" s="49"/>
      <c r="O306" s="44"/>
      <c r="P306" s="45"/>
      <c r="Q306" s="47"/>
      <c r="R306" s="47"/>
      <c r="S306" s="47"/>
      <c r="T306" s="47"/>
      <c r="U306" s="46"/>
      <c r="V306" s="46"/>
    </row>
    <row r="307" spans="1:22" ht="15" customHeight="1" x14ac:dyDescent="0.25">
      <c r="A307" s="103" t="s">
        <v>121</v>
      </c>
      <c r="B307" s="30" t="s">
        <v>124</v>
      </c>
      <c r="C307" s="31"/>
      <c r="D307" s="32">
        <f t="shared" si="8"/>
        <v>154.80000000000001</v>
      </c>
      <c r="E307" s="32">
        <f>SUM(E308+E309+E311)</f>
        <v>153.80000000000001</v>
      </c>
      <c r="F307" s="32">
        <f>SUM(F308+F309+F311)</f>
        <v>82.6</v>
      </c>
      <c r="G307" s="32">
        <f>SUM(G308+G309+G311)</f>
        <v>1</v>
      </c>
      <c r="N307" s="49"/>
      <c r="O307" s="44"/>
      <c r="P307" s="45"/>
      <c r="Q307" s="47"/>
      <c r="R307" s="47"/>
      <c r="S307" s="47"/>
      <c r="T307" s="47"/>
      <c r="U307" s="46"/>
      <c r="V307" s="46"/>
    </row>
    <row r="308" spans="1:22" ht="12.75" customHeight="1" x14ac:dyDescent="0.25">
      <c r="A308" s="104"/>
      <c r="B308" s="11" t="s">
        <v>23</v>
      </c>
      <c r="C308" s="12" t="s">
        <v>22</v>
      </c>
      <c r="D308" s="13">
        <f t="shared" si="8"/>
        <v>5.6</v>
      </c>
      <c r="E308" s="13">
        <v>5.6</v>
      </c>
      <c r="F308" s="13"/>
      <c r="G308" s="13"/>
      <c r="N308" s="49"/>
      <c r="O308" s="44"/>
      <c r="P308" s="45"/>
      <c r="Q308" s="47"/>
      <c r="R308" s="47"/>
      <c r="S308" s="47"/>
      <c r="T308" s="47"/>
      <c r="U308" s="46"/>
      <c r="V308" s="46"/>
    </row>
    <row r="309" spans="1:22" ht="12.75" customHeight="1" x14ac:dyDescent="0.25">
      <c r="A309" s="104"/>
      <c r="B309" s="11" t="s">
        <v>15</v>
      </c>
      <c r="C309" s="12" t="s">
        <v>26</v>
      </c>
      <c r="D309" s="13">
        <f t="shared" si="8"/>
        <v>147.4</v>
      </c>
      <c r="E309" s="13">
        <v>146.4</v>
      </c>
      <c r="F309" s="13">
        <v>82.6</v>
      </c>
      <c r="G309" s="13">
        <v>1</v>
      </c>
      <c r="N309" s="49"/>
      <c r="O309" s="44"/>
      <c r="P309" s="45"/>
      <c r="Q309" s="47"/>
      <c r="R309" s="47"/>
      <c r="S309" s="47"/>
      <c r="T309" s="47"/>
      <c r="U309" s="46"/>
      <c r="V309" s="46"/>
    </row>
    <row r="310" spans="1:22" ht="12.75" customHeight="1" x14ac:dyDescent="0.25">
      <c r="A310" s="104"/>
      <c r="B310" s="20" t="s">
        <v>120</v>
      </c>
      <c r="C310" s="12"/>
      <c r="D310" s="52">
        <f t="shared" si="8"/>
        <v>6.8</v>
      </c>
      <c r="E310" s="52">
        <v>6.8</v>
      </c>
      <c r="F310" s="13"/>
      <c r="G310" s="29"/>
      <c r="N310" s="49"/>
      <c r="O310" s="44"/>
      <c r="P310" s="45"/>
      <c r="Q310" s="47"/>
      <c r="R310" s="47"/>
      <c r="S310" s="47"/>
      <c r="T310" s="47"/>
      <c r="U310" s="46"/>
      <c r="V310" s="46"/>
    </row>
    <row r="311" spans="1:22" ht="12.75" customHeight="1" x14ac:dyDescent="0.25">
      <c r="A311" s="106"/>
      <c r="B311" s="24" t="s">
        <v>20</v>
      </c>
      <c r="C311" s="12" t="s">
        <v>26</v>
      </c>
      <c r="D311" s="13">
        <f t="shared" si="8"/>
        <v>1.8</v>
      </c>
      <c r="E311" s="13">
        <v>1.8</v>
      </c>
      <c r="F311" s="13"/>
      <c r="G311" s="29"/>
      <c r="N311" s="49"/>
      <c r="O311" s="44"/>
      <c r="P311" s="45"/>
      <c r="Q311" s="47"/>
      <c r="R311" s="47"/>
      <c r="S311" s="47"/>
      <c r="T311" s="47"/>
      <c r="U311" s="46"/>
      <c r="V311" s="46"/>
    </row>
    <row r="312" spans="1:22" ht="15" customHeight="1" x14ac:dyDescent="0.25">
      <c r="A312" s="103" t="s">
        <v>123</v>
      </c>
      <c r="B312" s="30" t="s">
        <v>126</v>
      </c>
      <c r="C312" s="31"/>
      <c r="D312" s="32">
        <f t="shared" si="8"/>
        <v>383.1</v>
      </c>
      <c r="E312" s="32">
        <f>SUM(E313+E314+E316+E318)</f>
        <v>248</v>
      </c>
      <c r="F312" s="32">
        <f>SUM(F313+F314+F316+F318)</f>
        <v>119.9</v>
      </c>
      <c r="G312" s="32">
        <f>SUM(G313+G314+G316+G318+G315)</f>
        <v>135.1</v>
      </c>
      <c r="N312" s="49"/>
      <c r="O312" s="44"/>
      <c r="P312" s="45"/>
      <c r="Q312" s="47"/>
      <c r="R312" s="47"/>
      <c r="S312" s="47"/>
      <c r="T312" s="47"/>
      <c r="U312" s="46"/>
      <c r="V312" s="46"/>
    </row>
    <row r="313" spans="1:22" ht="12.75" customHeight="1" x14ac:dyDescent="0.25">
      <c r="A313" s="104"/>
      <c r="B313" s="11" t="s">
        <v>23</v>
      </c>
      <c r="C313" s="12" t="s">
        <v>22</v>
      </c>
      <c r="D313" s="13">
        <f t="shared" si="8"/>
        <v>1.7</v>
      </c>
      <c r="E313" s="13">
        <v>1.7</v>
      </c>
      <c r="F313" s="13"/>
      <c r="G313" s="13"/>
      <c r="N313" s="49"/>
      <c r="O313" s="44"/>
      <c r="P313" s="45"/>
      <c r="Q313" s="47"/>
      <c r="R313" s="47"/>
      <c r="S313" s="47"/>
      <c r="T313" s="47"/>
      <c r="U313" s="46"/>
      <c r="V313" s="46"/>
    </row>
    <row r="314" spans="1:22" ht="12.75" customHeight="1" x14ac:dyDescent="0.25">
      <c r="A314" s="104"/>
      <c r="B314" s="11" t="s">
        <v>23</v>
      </c>
      <c r="C314" s="12" t="s">
        <v>26</v>
      </c>
      <c r="D314" s="25">
        <f t="shared" si="8"/>
        <v>134.5</v>
      </c>
      <c r="E314" s="25"/>
      <c r="F314" s="13"/>
      <c r="G314" s="13">
        <v>134.5</v>
      </c>
      <c r="N314" s="49"/>
      <c r="O314" s="44"/>
      <c r="P314" s="45"/>
      <c r="Q314" s="47"/>
      <c r="R314" s="47"/>
      <c r="S314" s="47"/>
      <c r="T314" s="47"/>
      <c r="U314" s="46"/>
      <c r="V314" s="46"/>
    </row>
    <row r="315" spans="1:22" ht="12.75" customHeight="1" x14ac:dyDescent="0.25">
      <c r="A315" s="104"/>
      <c r="B315" s="11" t="s">
        <v>25</v>
      </c>
      <c r="C315" s="12" t="s">
        <v>26</v>
      </c>
      <c r="D315" s="25">
        <f t="shared" si="8"/>
        <v>0</v>
      </c>
      <c r="E315" s="25"/>
      <c r="F315" s="13"/>
      <c r="G315" s="13"/>
      <c r="N315" s="49"/>
      <c r="O315" s="44"/>
      <c r="P315" s="45"/>
      <c r="Q315" s="47"/>
      <c r="R315" s="47"/>
      <c r="S315" s="47"/>
      <c r="T315" s="47"/>
      <c r="U315" s="46"/>
      <c r="V315" s="46"/>
    </row>
    <row r="316" spans="1:22" ht="12.75" customHeight="1" x14ac:dyDescent="0.25">
      <c r="A316" s="104"/>
      <c r="B316" s="11" t="s">
        <v>15</v>
      </c>
      <c r="C316" s="12" t="s">
        <v>26</v>
      </c>
      <c r="D316" s="13">
        <f t="shared" si="8"/>
        <v>242</v>
      </c>
      <c r="E316" s="13">
        <v>241.4</v>
      </c>
      <c r="F316" s="13">
        <v>119.9</v>
      </c>
      <c r="G316" s="13">
        <v>0.6</v>
      </c>
      <c r="H316" s="19"/>
      <c r="N316" s="49"/>
      <c r="O316" s="44"/>
      <c r="P316" s="45"/>
      <c r="Q316" s="47"/>
      <c r="R316" s="47"/>
      <c r="S316" s="47"/>
      <c r="T316" s="47"/>
      <c r="U316" s="46"/>
      <c r="V316" s="46"/>
    </row>
    <row r="317" spans="1:22" ht="12.75" customHeight="1" x14ac:dyDescent="0.25">
      <c r="A317" s="104"/>
      <c r="B317" s="20" t="s">
        <v>120</v>
      </c>
      <c r="C317" s="12"/>
      <c r="D317" s="52">
        <f t="shared" si="8"/>
        <v>10</v>
      </c>
      <c r="E317" s="52">
        <v>10</v>
      </c>
      <c r="F317" s="13"/>
      <c r="G317" s="13"/>
      <c r="H317" s="19"/>
      <c r="N317" s="49"/>
      <c r="O317" s="44"/>
      <c r="P317" s="45"/>
      <c r="Q317" s="47"/>
      <c r="R317" s="47"/>
      <c r="S317" s="47"/>
      <c r="T317" s="47"/>
      <c r="U317" s="46"/>
      <c r="V317" s="46"/>
    </row>
    <row r="318" spans="1:22" ht="12.75" customHeight="1" x14ac:dyDescent="0.25">
      <c r="A318" s="106"/>
      <c r="B318" s="24" t="s">
        <v>20</v>
      </c>
      <c r="C318" s="12" t="s">
        <v>26</v>
      </c>
      <c r="D318" s="13">
        <f t="shared" ref="D318:D374" si="11">SUM(G318+E318)</f>
        <v>4.9000000000000004</v>
      </c>
      <c r="E318" s="13">
        <v>4.9000000000000004</v>
      </c>
      <c r="F318" s="13"/>
      <c r="G318" s="29"/>
      <c r="N318" s="49"/>
      <c r="O318" s="44"/>
      <c r="P318" s="45"/>
      <c r="Q318" s="47"/>
      <c r="R318" s="47"/>
      <c r="S318" s="47"/>
      <c r="T318" s="47"/>
      <c r="U318" s="46"/>
      <c r="V318" s="46"/>
    </row>
    <row r="319" spans="1:22" ht="15" customHeight="1" x14ac:dyDescent="0.25">
      <c r="A319" s="103" t="s">
        <v>125</v>
      </c>
      <c r="B319" s="30" t="s">
        <v>128</v>
      </c>
      <c r="C319" s="31"/>
      <c r="D319" s="32">
        <f t="shared" si="11"/>
        <v>152.20000000000002</v>
      </c>
      <c r="E319" s="32">
        <f t="shared" ref="E319" si="12">SUM(E320+E321+E323)</f>
        <v>152.20000000000002</v>
      </c>
      <c r="F319" s="32">
        <f>SUM(F320+F321+F323)</f>
        <v>79.7</v>
      </c>
      <c r="G319" s="33">
        <f>SUM(G320+G321+G323)</f>
        <v>0</v>
      </c>
      <c r="N319" s="49"/>
      <c r="O319" s="44"/>
      <c r="P319" s="45"/>
      <c r="Q319" s="47"/>
      <c r="R319" s="47"/>
      <c r="S319" s="47"/>
      <c r="T319" s="47"/>
      <c r="U319" s="46"/>
      <c r="V319" s="46"/>
    </row>
    <row r="320" spans="1:22" ht="12.75" customHeight="1" x14ac:dyDescent="0.25">
      <c r="A320" s="104"/>
      <c r="B320" s="11" t="s">
        <v>23</v>
      </c>
      <c r="C320" s="12" t="s">
        <v>22</v>
      </c>
      <c r="D320" s="13">
        <f t="shared" si="11"/>
        <v>2.9</v>
      </c>
      <c r="E320" s="13">
        <v>2.9</v>
      </c>
      <c r="F320" s="13"/>
      <c r="G320" s="13"/>
      <c r="N320" s="49"/>
      <c r="O320" s="44"/>
      <c r="P320" s="45"/>
      <c r="Q320" s="47"/>
      <c r="R320" s="47"/>
      <c r="S320" s="47"/>
      <c r="T320" s="47"/>
      <c r="U320" s="46"/>
      <c r="V320" s="46"/>
    </row>
    <row r="321" spans="1:22" ht="12.75" customHeight="1" x14ac:dyDescent="0.25">
      <c r="A321" s="104"/>
      <c r="B321" s="11" t="s">
        <v>15</v>
      </c>
      <c r="C321" s="12" t="s">
        <v>26</v>
      </c>
      <c r="D321" s="13">
        <f t="shared" si="11"/>
        <v>147.30000000000001</v>
      </c>
      <c r="E321" s="13">
        <v>147.30000000000001</v>
      </c>
      <c r="F321" s="13">
        <v>79.7</v>
      </c>
      <c r="G321" s="29"/>
      <c r="N321" s="49"/>
      <c r="O321" s="44"/>
      <c r="P321" s="45"/>
      <c r="Q321" s="47"/>
      <c r="R321" s="47"/>
      <c r="S321" s="47"/>
      <c r="T321" s="47"/>
      <c r="U321" s="46"/>
      <c r="V321" s="46"/>
    </row>
    <row r="322" spans="1:22" ht="12.75" customHeight="1" x14ac:dyDescent="0.25">
      <c r="A322" s="104"/>
      <c r="B322" s="20" t="s">
        <v>120</v>
      </c>
      <c r="C322" s="12"/>
      <c r="D322" s="52">
        <f t="shared" si="11"/>
        <v>16.399999999999999</v>
      </c>
      <c r="E322" s="52">
        <v>16.399999999999999</v>
      </c>
      <c r="F322" s="13"/>
      <c r="G322" s="29"/>
      <c r="N322" s="49"/>
      <c r="O322" s="44"/>
      <c r="P322" s="45"/>
      <c r="Q322" s="47"/>
      <c r="R322" s="47"/>
      <c r="S322" s="47"/>
      <c r="T322" s="47"/>
      <c r="U322" s="46"/>
      <c r="V322" s="46"/>
    </row>
    <row r="323" spans="1:22" ht="12.75" customHeight="1" x14ac:dyDescent="0.25">
      <c r="A323" s="106"/>
      <c r="B323" s="24" t="s">
        <v>20</v>
      </c>
      <c r="C323" s="12" t="s">
        <v>26</v>
      </c>
      <c r="D323" s="13">
        <f t="shared" si="11"/>
        <v>2</v>
      </c>
      <c r="E323" s="13">
        <v>2</v>
      </c>
      <c r="F323" s="13"/>
      <c r="G323" s="29"/>
      <c r="N323" s="49"/>
      <c r="O323" s="44"/>
      <c r="P323" s="45"/>
      <c r="Q323" s="47"/>
      <c r="R323" s="47"/>
      <c r="S323" s="47"/>
      <c r="T323" s="47"/>
      <c r="U323" s="46"/>
      <c r="V323" s="46"/>
    </row>
    <row r="324" spans="1:22" ht="15" customHeight="1" x14ac:dyDescent="0.25">
      <c r="A324" s="103" t="s">
        <v>127</v>
      </c>
      <c r="B324" s="30" t="s">
        <v>130</v>
      </c>
      <c r="C324" s="31"/>
      <c r="D324" s="32">
        <f t="shared" si="11"/>
        <v>171.3</v>
      </c>
      <c r="E324" s="32">
        <f t="shared" ref="E324:F324" si="13">SUM(E325+E328+E330)</f>
        <v>171.3</v>
      </c>
      <c r="F324" s="32">
        <f t="shared" si="13"/>
        <v>87.8</v>
      </c>
      <c r="G324" s="33">
        <f>SUM(G325+G328+G330)</f>
        <v>0</v>
      </c>
      <c r="N324" s="49"/>
      <c r="O324" s="44"/>
      <c r="P324" s="45"/>
      <c r="Q324" s="47"/>
      <c r="R324" s="47"/>
      <c r="S324" s="47"/>
      <c r="T324" s="47"/>
      <c r="U324" s="46"/>
      <c r="V324" s="46"/>
    </row>
    <row r="325" spans="1:22" ht="12.75" customHeight="1" x14ac:dyDescent="0.25">
      <c r="A325" s="104"/>
      <c r="B325" s="11" t="s">
        <v>23</v>
      </c>
      <c r="C325" s="12" t="s">
        <v>22</v>
      </c>
      <c r="D325" s="13">
        <f t="shared" si="11"/>
        <v>7.6</v>
      </c>
      <c r="E325" s="13">
        <v>7.6</v>
      </c>
      <c r="F325" s="13"/>
      <c r="G325" s="13"/>
      <c r="N325" s="49"/>
      <c r="O325" s="44"/>
      <c r="P325" s="45"/>
      <c r="Q325" s="47"/>
      <c r="R325" s="47"/>
      <c r="S325" s="47"/>
      <c r="T325" s="47"/>
      <c r="U325" s="46"/>
      <c r="V325" s="46"/>
    </row>
    <row r="326" spans="1:22" ht="12.75" customHeight="1" x14ac:dyDescent="0.25">
      <c r="A326" s="104"/>
      <c r="B326" s="11" t="s">
        <v>23</v>
      </c>
      <c r="C326" s="12" t="s">
        <v>26</v>
      </c>
      <c r="D326" s="13">
        <f t="shared" si="11"/>
        <v>3.9</v>
      </c>
      <c r="E326" s="13">
        <v>3.9</v>
      </c>
      <c r="F326" s="13"/>
      <c r="G326" s="13"/>
      <c r="N326" s="49"/>
      <c r="O326" s="44"/>
      <c r="P326" s="45"/>
      <c r="Q326" s="47"/>
      <c r="R326" s="47"/>
      <c r="S326" s="47"/>
      <c r="T326" s="47"/>
      <c r="U326" s="46"/>
      <c r="V326" s="46"/>
    </row>
    <row r="327" spans="1:22" ht="12.75" customHeight="1" x14ac:dyDescent="0.25">
      <c r="A327" s="104"/>
      <c r="B327" s="11" t="s">
        <v>25</v>
      </c>
      <c r="C327" s="12" t="s">
        <v>26</v>
      </c>
      <c r="D327" s="13">
        <f t="shared" si="11"/>
        <v>0.7</v>
      </c>
      <c r="E327" s="13">
        <v>0.7</v>
      </c>
      <c r="F327" s="13"/>
      <c r="G327" s="13"/>
      <c r="N327" s="49"/>
      <c r="O327" s="44"/>
      <c r="P327" s="45"/>
      <c r="Q327" s="47"/>
      <c r="R327" s="47"/>
      <c r="S327" s="47"/>
      <c r="T327" s="47"/>
      <c r="U327" s="46"/>
      <c r="V327" s="46"/>
    </row>
    <row r="328" spans="1:22" ht="12.75" customHeight="1" x14ac:dyDescent="0.25">
      <c r="A328" s="104"/>
      <c r="B328" s="11" t="s">
        <v>15</v>
      </c>
      <c r="C328" s="12" t="s">
        <v>26</v>
      </c>
      <c r="D328" s="13">
        <f t="shared" si="11"/>
        <v>159.4</v>
      </c>
      <c r="E328" s="13">
        <v>159.4</v>
      </c>
      <c r="F328" s="13">
        <v>87.8</v>
      </c>
      <c r="G328" s="29"/>
      <c r="N328" s="49"/>
      <c r="O328" s="44"/>
      <c r="P328" s="45"/>
      <c r="Q328" s="47"/>
      <c r="R328" s="47"/>
      <c r="S328" s="47"/>
      <c r="T328" s="47"/>
      <c r="U328" s="46"/>
      <c r="V328" s="46"/>
    </row>
    <row r="329" spans="1:22" ht="12.75" customHeight="1" x14ac:dyDescent="0.25">
      <c r="A329" s="104"/>
      <c r="B329" s="20" t="s">
        <v>120</v>
      </c>
      <c r="C329" s="12"/>
      <c r="D329" s="52">
        <f t="shared" si="11"/>
        <v>10.9</v>
      </c>
      <c r="E329" s="52">
        <v>10.9</v>
      </c>
      <c r="F329" s="13"/>
      <c r="G329" s="29"/>
      <c r="N329" s="49"/>
      <c r="O329" s="44"/>
      <c r="P329" s="45"/>
      <c r="Q329" s="47"/>
      <c r="R329" s="47"/>
      <c r="S329" s="47"/>
      <c r="T329" s="47"/>
      <c r="U329" s="46"/>
      <c r="V329" s="46"/>
    </row>
    <row r="330" spans="1:22" ht="12.75" customHeight="1" x14ac:dyDescent="0.25">
      <c r="A330" s="106"/>
      <c r="B330" s="24" t="s">
        <v>20</v>
      </c>
      <c r="C330" s="12" t="s">
        <v>26</v>
      </c>
      <c r="D330" s="13">
        <f t="shared" si="11"/>
        <v>4.3</v>
      </c>
      <c r="E330" s="13">
        <v>4.3</v>
      </c>
      <c r="F330" s="13"/>
      <c r="G330" s="29"/>
      <c r="N330" s="49"/>
      <c r="O330" s="44"/>
      <c r="P330" s="45"/>
      <c r="Q330" s="47"/>
      <c r="R330" s="47"/>
      <c r="S330" s="47"/>
      <c r="T330" s="47"/>
      <c r="U330" s="46"/>
      <c r="V330" s="46"/>
    </row>
    <row r="331" spans="1:22" ht="15" customHeight="1" x14ac:dyDescent="0.25">
      <c r="A331" s="103" t="s">
        <v>129</v>
      </c>
      <c r="B331" s="30" t="s">
        <v>132</v>
      </c>
      <c r="C331" s="31"/>
      <c r="D331" s="32">
        <f t="shared" si="11"/>
        <v>104.2</v>
      </c>
      <c r="E331" s="32">
        <f>SUM(E332+E334)</f>
        <v>104.2</v>
      </c>
      <c r="F331" s="32">
        <f>SUM(F332+F334)</f>
        <v>56.3</v>
      </c>
      <c r="G331" s="33">
        <f>SUM(G332+G334)</f>
        <v>0</v>
      </c>
      <c r="N331" s="49"/>
      <c r="O331" s="44"/>
      <c r="P331" s="45"/>
      <c r="Q331" s="47"/>
      <c r="R331" s="47"/>
      <c r="S331" s="47"/>
      <c r="T331" s="47"/>
      <c r="U331" s="46"/>
      <c r="V331" s="46"/>
    </row>
    <row r="332" spans="1:22" ht="12.75" customHeight="1" x14ac:dyDescent="0.25">
      <c r="A332" s="104"/>
      <c r="B332" s="11" t="s">
        <v>15</v>
      </c>
      <c r="C332" s="12" t="s">
        <v>26</v>
      </c>
      <c r="D332" s="13">
        <f t="shared" si="11"/>
        <v>103.9</v>
      </c>
      <c r="E332" s="13">
        <v>103.9</v>
      </c>
      <c r="F332" s="13">
        <v>56.3</v>
      </c>
      <c r="G332" s="29"/>
      <c r="N332" s="49"/>
      <c r="O332" s="44"/>
      <c r="P332" s="45"/>
      <c r="Q332" s="47"/>
      <c r="R332" s="47"/>
      <c r="S332" s="47"/>
      <c r="T332" s="47"/>
      <c r="U332" s="46"/>
      <c r="V332" s="46"/>
    </row>
    <row r="333" spans="1:22" ht="12.75" customHeight="1" x14ac:dyDescent="0.25">
      <c r="A333" s="104"/>
      <c r="B333" s="20" t="s">
        <v>120</v>
      </c>
      <c r="C333" s="12"/>
      <c r="D333" s="52">
        <f t="shared" si="11"/>
        <v>5.5</v>
      </c>
      <c r="E333" s="52">
        <v>5.5</v>
      </c>
      <c r="F333" s="13"/>
      <c r="G333" s="29"/>
      <c r="N333" s="49"/>
      <c r="O333" s="44"/>
      <c r="P333" s="45"/>
      <c r="Q333" s="47"/>
      <c r="R333" s="47"/>
      <c r="S333" s="47"/>
      <c r="T333" s="47"/>
      <c r="U333" s="46"/>
      <c r="V333" s="46"/>
    </row>
    <row r="334" spans="1:22" ht="12.75" customHeight="1" x14ac:dyDescent="0.25">
      <c r="A334" s="106"/>
      <c r="B334" s="24" t="s">
        <v>20</v>
      </c>
      <c r="C334" s="12" t="s">
        <v>26</v>
      </c>
      <c r="D334" s="13">
        <f t="shared" si="11"/>
        <v>0.3</v>
      </c>
      <c r="E334" s="13">
        <v>0.3</v>
      </c>
      <c r="F334" s="13"/>
      <c r="G334" s="29"/>
      <c r="N334" s="49"/>
      <c r="O334" s="44"/>
      <c r="P334" s="45"/>
      <c r="Q334" s="47"/>
      <c r="R334" s="47"/>
      <c r="S334" s="47"/>
      <c r="T334" s="47"/>
      <c r="U334" s="46"/>
      <c r="V334" s="46"/>
    </row>
    <row r="335" spans="1:22" ht="15" customHeight="1" x14ac:dyDescent="0.25">
      <c r="A335" s="103" t="s">
        <v>131</v>
      </c>
      <c r="B335" s="30" t="s">
        <v>134</v>
      </c>
      <c r="C335" s="31"/>
      <c r="D335" s="32">
        <f t="shared" si="11"/>
        <v>146.9</v>
      </c>
      <c r="E335" s="32">
        <f t="shared" ref="E335:F335" si="14">SUM(E336+E337+E339)</f>
        <v>146.9</v>
      </c>
      <c r="F335" s="32">
        <f t="shared" si="14"/>
        <v>82.6</v>
      </c>
      <c r="G335" s="33">
        <f>SUM(G336+G337+G339)</f>
        <v>0</v>
      </c>
      <c r="N335" s="49"/>
      <c r="O335" s="44"/>
      <c r="P335" s="45"/>
      <c r="Q335" s="47"/>
      <c r="R335" s="47"/>
      <c r="S335" s="47"/>
      <c r="T335" s="47"/>
      <c r="U335" s="46"/>
      <c r="V335" s="46"/>
    </row>
    <row r="336" spans="1:22" ht="12.75" customHeight="1" x14ac:dyDescent="0.25">
      <c r="A336" s="104"/>
      <c r="B336" s="11" t="s">
        <v>23</v>
      </c>
      <c r="C336" s="12" t="s">
        <v>22</v>
      </c>
      <c r="D336" s="13">
        <f t="shared" si="11"/>
        <v>6.6</v>
      </c>
      <c r="E336" s="13">
        <v>6.6</v>
      </c>
      <c r="F336" s="13"/>
      <c r="G336" s="13"/>
      <c r="N336" s="49"/>
      <c r="O336" s="44"/>
      <c r="P336" s="45"/>
      <c r="Q336" s="47"/>
      <c r="R336" s="47"/>
      <c r="S336" s="47"/>
      <c r="T336" s="47"/>
      <c r="U336" s="46"/>
      <c r="V336" s="46"/>
    </row>
    <row r="337" spans="1:22" ht="12.75" customHeight="1" x14ac:dyDescent="0.25">
      <c r="A337" s="104"/>
      <c r="B337" s="11" t="s">
        <v>15</v>
      </c>
      <c r="C337" s="12" t="s">
        <v>26</v>
      </c>
      <c r="D337" s="13">
        <f t="shared" si="11"/>
        <v>138.4</v>
      </c>
      <c r="E337" s="13">
        <v>138.4</v>
      </c>
      <c r="F337" s="13">
        <v>82.6</v>
      </c>
      <c r="G337" s="29"/>
      <c r="N337" s="49"/>
      <c r="O337" s="44"/>
      <c r="P337" s="45"/>
      <c r="Q337" s="47"/>
      <c r="R337" s="47"/>
      <c r="S337" s="47"/>
      <c r="T337" s="47"/>
      <c r="U337" s="46"/>
      <c r="V337" s="46"/>
    </row>
    <row r="338" spans="1:22" ht="12.75" customHeight="1" x14ac:dyDescent="0.25">
      <c r="A338" s="104"/>
      <c r="B338" s="20" t="s">
        <v>120</v>
      </c>
      <c r="C338" s="12"/>
      <c r="D338" s="52">
        <f t="shared" si="11"/>
        <v>9.6</v>
      </c>
      <c r="E338" s="52">
        <v>9.6</v>
      </c>
      <c r="F338" s="13"/>
      <c r="G338" s="29"/>
      <c r="N338" s="49"/>
      <c r="O338" s="44"/>
      <c r="P338" s="45"/>
      <c r="Q338" s="47"/>
      <c r="R338" s="47"/>
      <c r="S338" s="47"/>
      <c r="T338" s="47"/>
      <c r="U338" s="46"/>
      <c r="V338" s="46"/>
    </row>
    <row r="339" spans="1:22" ht="12.75" customHeight="1" x14ac:dyDescent="0.25">
      <c r="A339" s="106"/>
      <c r="B339" s="24" t="s">
        <v>20</v>
      </c>
      <c r="C339" s="12" t="s">
        <v>26</v>
      </c>
      <c r="D339" s="13">
        <f t="shared" si="11"/>
        <v>1.9</v>
      </c>
      <c r="E339" s="13">
        <v>1.9</v>
      </c>
      <c r="F339" s="13"/>
      <c r="G339" s="29"/>
      <c r="N339" s="49"/>
      <c r="O339" s="44"/>
      <c r="P339" s="45"/>
      <c r="Q339" s="47"/>
      <c r="R339" s="47"/>
      <c r="S339" s="47"/>
      <c r="T339" s="47"/>
      <c r="U339" s="46"/>
      <c r="V339" s="46"/>
    </row>
    <row r="340" spans="1:22" ht="15" customHeight="1" x14ac:dyDescent="0.25">
      <c r="A340" s="103" t="s">
        <v>133</v>
      </c>
      <c r="B340" s="30" t="s">
        <v>136</v>
      </c>
      <c r="C340" s="31"/>
      <c r="D340" s="32">
        <f t="shared" si="11"/>
        <v>146.80000000000001</v>
      </c>
      <c r="E340" s="32">
        <f>SUM(E342+E341+E344)</f>
        <v>146.80000000000001</v>
      </c>
      <c r="F340" s="32">
        <f>SUM(F342+F341+F344)</f>
        <v>78.3</v>
      </c>
      <c r="G340" s="33">
        <f>SUM(G342+G341+G344)</f>
        <v>0</v>
      </c>
      <c r="N340" s="49"/>
      <c r="O340" s="44"/>
      <c r="P340" s="45"/>
      <c r="Q340" s="47"/>
      <c r="R340" s="47"/>
      <c r="S340" s="47"/>
      <c r="T340" s="47"/>
      <c r="U340" s="46"/>
      <c r="V340" s="46"/>
    </row>
    <row r="341" spans="1:22" ht="12.75" customHeight="1" x14ac:dyDescent="0.25">
      <c r="A341" s="104"/>
      <c r="B341" s="11" t="s">
        <v>23</v>
      </c>
      <c r="C341" s="12" t="s">
        <v>22</v>
      </c>
      <c r="D341" s="25">
        <f>SUM(G341+E341)</f>
        <v>7.3</v>
      </c>
      <c r="E341" s="25">
        <v>7.3</v>
      </c>
      <c r="F341" s="13"/>
      <c r="G341" s="33"/>
      <c r="N341" s="49"/>
      <c r="O341" s="44"/>
      <c r="P341" s="45"/>
      <c r="Q341" s="47"/>
      <c r="R341" s="47"/>
      <c r="S341" s="47"/>
      <c r="T341" s="47"/>
      <c r="U341" s="46"/>
      <c r="V341" s="46"/>
    </row>
    <row r="342" spans="1:22" ht="12.75" customHeight="1" x14ac:dyDescent="0.25">
      <c r="A342" s="104"/>
      <c r="B342" s="11" t="s">
        <v>15</v>
      </c>
      <c r="C342" s="12" t="s">
        <v>26</v>
      </c>
      <c r="D342" s="13">
        <f t="shared" si="11"/>
        <v>137.80000000000001</v>
      </c>
      <c r="E342" s="13">
        <v>137.80000000000001</v>
      </c>
      <c r="F342" s="13">
        <v>78.3</v>
      </c>
      <c r="G342" s="29"/>
      <c r="N342" s="49"/>
      <c r="O342" s="44"/>
      <c r="P342" s="45"/>
      <c r="Q342" s="47"/>
      <c r="R342" s="47"/>
      <c r="S342" s="47"/>
      <c r="T342" s="47"/>
      <c r="U342" s="46"/>
      <c r="V342" s="46"/>
    </row>
    <row r="343" spans="1:22" ht="12.75" customHeight="1" x14ac:dyDescent="0.25">
      <c r="A343" s="104"/>
      <c r="B343" s="20" t="s">
        <v>120</v>
      </c>
      <c r="C343" s="12"/>
      <c r="D343" s="52">
        <f t="shared" si="11"/>
        <v>7.3</v>
      </c>
      <c r="E343" s="52">
        <v>7.3</v>
      </c>
      <c r="F343" s="13"/>
      <c r="G343" s="29"/>
      <c r="N343" s="49"/>
      <c r="O343" s="44"/>
      <c r="P343" s="45"/>
      <c r="Q343" s="47"/>
      <c r="R343" s="47"/>
      <c r="S343" s="47"/>
      <c r="T343" s="47"/>
      <c r="U343" s="46"/>
      <c r="V343" s="46"/>
    </row>
    <row r="344" spans="1:22" ht="12.75" customHeight="1" x14ac:dyDescent="0.25">
      <c r="A344" s="106"/>
      <c r="B344" s="24" t="s">
        <v>20</v>
      </c>
      <c r="C344" s="12" t="s">
        <v>26</v>
      </c>
      <c r="D344" s="13">
        <f t="shared" si="11"/>
        <v>1.7</v>
      </c>
      <c r="E344" s="13">
        <v>1.7</v>
      </c>
      <c r="F344" s="13"/>
      <c r="G344" s="29"/>
      <c r="N344" s="49"/>
      <c r="O344" s="44"/>
      <c r="P344" s="45"/>
      <c r="Q344" s="47"/>
      <c r="R344" s="47"/>
      <c r="S344" s="47"/>
      <c r="T344" s="47"/>
      <c r="U344" s="46"/>
      <c r="V344" s="46"/>
    </row>
    <row r="345" spans="1:22" ht="15" customHeight="1" x14ac:dyDescent="0.25">
      <c r="A345" s="103" t="s">
        <v>135</v>
      </c>
      <c r="B345" s="30" t="s">
        <v>138</v>
      </c>
      <c r="C345" s="31"/>
      <c r="D345" s="32">
        <f t="shared" si="11"/>
        <v>138.20000000000002</v>
      </c>
      <c r="E345" s="32">
        <f t="shared" ref="E345:F345" si="15">SUM(E346+E347+E349)</f>
        <v>134.80000000000001</v>
      </c>
      <c r="F345" s="32">
        <f t="shared" si="15"/>
        <v>60.7</v>
      </c>
      <c r="G345" s="32">
        <f>SUM(G346+G347+G349)</f>
        <v>3.4</v>
      </c>
      <c r="N345" s="49"/>
      <c r="O345" s="44"/>
      <c r="P345" s="45"/>
      <c r="Q345" s="47"/>
      <c r="R345" s="47"/>
      <c r="S345" s="47"/>
      <c r="T345" s="47"/>
      <c r="U345" s="46"/>
      <c r="V345" s="46"/>
    </row>
    <row r="346" spans="1:22" ht="12.75" customHeight="1" x14ac:dyDescent="0.25">
      <c r="A346" s="104"/>
      <c r="B346" s="11" t="s">
        <v>23</v>
      </c>
      <c r="C346" s="12" t="s">
        <v>22</v>
      </c>
      <c r="D346" s="13">
        <f t="shared" si="11"/>
        <v>3.9</v>
      </c>
      <c r="E346" s="13">
        <v>3.9</v>
      </c>
      <c r="F346" s="13"/>
      <c r="G346" s="13"/>
      <c r="N346" s="49"/>
      <c r="O346" s="44"/>
      <c r="P346" s="45"/>
      <c r="Q346" s="47"/>
      <c r="R346" s="47"/>
      <c r="S346" s="47"/>
      <c r="T346" s="47"/>
      <c r="U346" s="46"/>
      <c r="V346" s="46"/>
    </row>
    <row r="347" spans="1:22" ht="12.75" customHeight="1" x14ac:dyDescent="0.25">
      <c r="A347" s="104"/>
      <c r="B347" s="11" t="s">
        <v>15</v>
      </c>
      <c r="C347" s="12" t="s">
        <v>26</v>
      </c>
      <c r="D347" s="13">
        <f t="shared" si="11"/>
        <v>121.7</v>
      </c>
      <c r="E347" s="13">
        <v>121.7</v>
      </c>
      <c r="F347" s="13">
        <v>60.7</v>
      </c>
      <c r="G347" s="13"/>
      <c r="N347" s="49"/>
      <c r="O347" s="44"/>
      <c r="P347" s="45"/>
      <c r="Q347" s="47"/>
      <c r="R347" s="47"/>
      <c r="S347" s="47"/>
      <c r="T347" s="47"/>
      <c r="U347" s="46"/>
      <c r="V347" s="46"/>
    </row>
    <row r="348" spans="1:22" ht="12.75" customHeight="1" x14ac:dyDescent="0.25">
      <c r="A348" s="104"/>
      <c r="B348" s="20" t="s">
        <v>120</v>
      </c>
      <c r="C348" s="12"/>
      <c r="D348" s="52">
        <f t="shared" si="11"/>
        <v>6.4</v>
      </c>
      <c r="E348" s="52">
        <v>6.4</v>
      </c>
      <c r="F348" s="13"/>
      <c r="G348" s="13"/>
      <c r="N348" s="49"/>
      <c r="O348" s="44"/>
      <c r="P348" s="45"/>
      <c r="Q348" s="47"/>
      <c r="R348" s="47"/>
      <c r="S348" s="47"/>
      <c r="T348" s="47"/>
      <c r="U348" s="46"/>
      <c r="V348" s="46"/>
    </row>
    <row r="349" spans="1:22" ht="12.75" customHeight="1" x14ac:dyDescent="0.25">
      <c r="A349" s="106"/>
      <c r="B349" s="24" t="s">
        <v>20</v>
      </c>
      <c r="C349" s="12" t="s">
        <v>26</v>
      </c>
      <c r="D349" s="13">
        <f t="shared" si="11"/>
        <v>12.6</v>
      </c>
      <c r="E349" s="13">
        <v>9.1999999999999993</v>
      </c>
      <c r="F349" s="13"/>
      <c r="G349" s="13">
        <v>3.4</v>
      </c>
      <c r="S349" s="47"/>
      <c r="T349" s="47"/>
      <c r="U349" s="46"/>
      <c r="V349" s="46"/>
    </row>
    <row r="350" spans="1:22" ht="15" customHeight="1" x14ac:dyDescent="0.25">
      <c r="A350" s="103" t="s">
        <v>137</v>
      </c>
      <c r="B350" s="30" t="s">
        <v>140</v>
      </c>
      <c r="C350" s="31"/>
      <c r="D350" s="32">
        <f t="shared" si="11"/>
        <v>130.69999999999999</v>
      </c>
      <c r="E350" s="32">
        <f t="shared" ref="E350:F350" si="16">SUM(E351+E352+E354)</f>
        <v>130.69999999999999</v>
      </c>
      <c r="F350" s="32">
        <f t="shared" si="16"/>
        <v>71.900000000000006</v>
      </c>
      <c r="G350" s="33">
        <f>SUM(G351+G352+G354)</f>
        <v>0</v>
      </c>
      <c r="S350" s="47"/>
      <c r="T350" s="47"/>
      <c r="U350" s="46"/>
      <c r="V350" s="46"/>
    </row>
    <row r="351" spans="1:22" ht="12.75" customHeight="1" x14ac:dyDescent="0.25">
      <c r="A351" s="104"/>
      <c r="B351" s="11" t="s">
        <v>23</v>
      </c>
      <c r="C351" s="12" t="s">
        <v>22</v>
      </c>
      <c r="D351" s="13">
        <f t="shared" si="11"/>
        <v>2.2000000000000002</v>
      </c>
      <c r="E351" s="13">
        <v>2.2000000000000002</v>
      </c>
      <c r="F351" s="13"/>
      <c r="G351" s="13"/>
      <c r="S351" s="47"/>
      <c r="T351" s="47"/>
      <c r="U351" s="46"/>
      <c r="V351" s="46"/>
    </row>
    <row r="352" spans="1:22" ht="12.75" customHeight="1" x14ac:dyDescent="0.25">
      <c r="A352" s="104"/>
      <c r="B352" s="11" t="s">
        <v>15</v>
      </c>
      <c r="C352" s="12" t="s">
        <v>26</v>
      </c>
      <c r="D352" s="13">
        <f t="shared" si="11"/>
        <v>127.6</v>
      </c>
      <c r="E352" s="13">
        <v>127.6</v>
      </c>
      <c r="F352" s="13">
        <v>71.900000000000006</v>
      </c>
      <c r="G352" s="29"/>
      <c r="S352" s="47"/>
      <c r="T352" s="47"/>
      <c r="U352" s="46"/>
      <c r="V352" s="46"/>
    </row>
    <row r="353" spans="1:22" ht="12.75" customHeight="1" x14ac:dyDescent="0.25">
      <c r="A353" s="104"/>
      <c r="B353" s="20" t="s">
        <v>120</v>
      </c>
      <c r="C353" s="12"/>
      <c r="D353" s="52">
        <f t="shared" si="11"/>
        <v>10.8</v>
      </c>
      <c r="E353" s="52">
        <v>10.8</v>
      </c>
      <c r="F353" s="13"/>
      <c r="G353" s="29"/>
      <c r="S353" s="47"/>
      <c r="T353" s="47"/>
      <c r="U353" s="46"/>
      <c r="V353" s="46"/>
    </row>
    <row r="354" spans="1:22" ht="12.75" customHeight="1" x14ac:dyDescent="0.25">
      <c r="A354" s="106"/>
      <c r="B354" s="24" t="s">
        <v>20</v>
      </c>
      <c r="C354" s="12" t="s">
        <v>26</v>
      </c>
      <c r="D354" s="13">
        <f t="shared" si="11"/>
        <v>0.9</v>
      </c>
      <c r="E354" s="13">
        <v>0.9</v>
      </c>
      <c r="F354" s="13"/>
      <c r="G354" s="29"/>
      <c r="S354" s="47"/>
      <c r="T354" s="47"/>
      <c r="U354" s="46"/>
      <c r="V354" s="46"/>
    </row>
    <row r="355" spans="1:22" ht="15" customHeight="1" x14ac:dyDescent="0.25">
      <c r="A355" s="103" t="s">
        <v>139</v>
      </c>
      <c r="B355" s="30" t="s">
        <v>142</v>
      </c>
      <c r="C355" s="31"/>
      <c r="D355" s="32">
        <f t="shared" si="11"/>
        <v>94.399999999999991</v>
      </c>
      <c r="E355" s="32">
        <f t="shared" ref="E355:F355" si="17">SUM(E356+E357+E359)</f>
        <v>94.399999999999991</v>
      </c>
      <c r="F355" s="32">
        <f t="shared" si="17"/>
        <v>51.2</v>
      </c>
      <c r="G355" s="33">
        <f>SUM(G356+G357+G359)</f>
        <v>0</v>
      </c>
      <c r="S355" s="47"/>
      <c r="T355" s="47"/>
      <c r="U355" s="46"/>
      <c r="V355" s="46"/>
    </row>
    <row r="356" spans="1:22" ht="12.75" customHeight="1" x14ac:dyDescent="0.25">
      <c r="A356" s="104"/>
      <c r="B356" s="11" t="s">
        <v>23</v>
      </c>
      <c r="C356" s="12" t="s">
        <v>22</v>
      </c>
      <c r="D356" s="13">
        <f t="shared" si="11"/>
        <v>1.8</v>
      </c>
      <c r="E356" s="13">
        <v>1.8</v>
      </c>
      <c r="F356" s="13"/>
      <c r="G356" s="13"/>
      <c r="S356" s="47"/>
      <c r="T356" s="47"/>
      <c r="U356" s="46"/>
      <c r="V356" s="46"/>
    </row>
    <row r="357" spans="1:22" ht="12.75" customHeight="1" x14ac:dyDescent="0.25">
      <c r="A357" s="104"/>
      <c r="B357" s="11" t="s">
        <v>15</v>
      </c>
      <c r="C357" s="12" t="s">
        <v>26</v>
      </c>
      <c r="D357" s="13">
        <f t="shared" si="11"/>
        <v>91.3</v>
      </c>
      <c r="E357" s="13">
        <v>91.3</v>
      </c>
      <c r="F357" s="13">
        <v>51.2</v>
      </c>
      <c r="G357" s="29"/>
      <c r="S357" s="47"/>
      <c r="T357" s="47"/>
      <c r="U357" s="46"/>
      <c r="V357" s="46"/>
    </row>
    <row r="358" spans="1:22" ht="12.75" customHeight="1" x14ac:dyDescent="0.25">
      <c r="A358" s="104"/>
      <c r="B358" s="20" t="s">
        <v>120</v>
      </c>
      <c r="C358" s="12"/>
      <c r="D358" s="52">
        <f t="shared" si="11"/>
        <v>4.5</v>
      </c>
      <c r="E358" s="52">
        <v>4.5</v>
      </c>
      <c r="F358" s="13"/>
      <c r="G358" s="29"/>
      <c r="S358" s="47"/>
      <c r="T358" s="47"/>
      <c r="U358" s="46"/>
      <c r="V358" s="46"/>
    </row>
    <row r="359" spans="1:22" ht="12.75" customHeight="1" x14ac:dyDescent="0.25">
      <c r="A359" s="106"/>
      <c r="B359" s="24" t="s">
        <v>20</v>
      </c>
      <c r="C359" s="12" t="s">
        <v>26</v>
      </c>
      <c r="D359" s="13">
        <f t="shared" si="11"/>
        <v>1.3</v>
      </c>
      <c r="E359" s="13">
        <v>1.3</v>
      </c>
      <c r="F359" s="13"/>
      <c r="G359" s="29"/>
      <c r="S359" s="47"/>
      <c r="T359" s="47"/>
      <c r="U359" s="46"/>
      <c r="V359" s="46"/>
    </row>
    <row r="360" spans="1:22" ht="15" customHeight="1" x14ac:dyDescent="0.25">
      <c r="A360" s="103" t="s">
        <v>141</v>
      </c>
      <c r="B360" s="30" t="s">
        <v>144</v>
      </c>
      <c r="C360" s="31"/>
      <c r="D360" s="32">
        <f t="shared" si="11"/>
        <v>1112.3000000000002</v>
      </c>
      <c r="E360" s="32">
        <f>SUM(E361:E365)</f>
        <v>889.30000000000018</v>
      </c>
      <c r="F360" s="32">
        <f>SUM(F361:F365)</f>
        <v>499.5</v>
      </c>
      <c r="G360" s="32">
        <f>SUM(G361:G365)</f>
        <v>223</v>
      </c>
      <c r="S360" s="47"/>
      <c r="T360" s="47"/>
      <c r="U360" s="46"/>
      <c r="V360" s="46"/>
    </row>
    <row r="361" spans="1:22" ht="12.75" customHeight="1" x14ac:dyDescent="0.25">
      <c r="A361" s="104"/>
      <c r="B361" s="26" t="s">
        <v>21</v>
      </c>
      <c r="C361" s="12" t="s">
        <v>16</v>
      </c>
      <c r="D361" s="13">
        <f t="shared" si="11"/>
        <v>158.9</v>
      </c>
      <c r="E361" s="13">
        <v>158.9</v>
      </c>
      <c r="F361" s="13">
        <v>113.5</v>
      </c>
      <c r="G361" s="13"/>
      <c r="S361" s="47"/>
      <c r="T361" s="47"/>
      <c r="U361" s="46"/>
      <c r="V361" s="46"/>
    </row>
    <row r="362" spans="1:22" ht="12.75" customHeight="1" x14ac:dyDescent="0.25">
      <c r="A362" s="104"/>
      <c r="B362" s="11" t="s">
        <v>23</v>
      </c>
      <c r="C362" s="12" t="s">
        <v>29</v>
      </c>
      <c r="D362" s="13">
        <f t="shared" si="11"/>
        <v>238.2</v>
      </c>
      <c r="E362" s="13">
        <v>92.2</v>
      </c>
      <c r="F362" s="13">
        <v>57.7</v>
      </c>
      <c r="G362" s="13">
        <v>146</v>
      </c>
      <c r="S362" s="47"/>
      <c r="T362" s="47"/>
      <c r="U362" s="46"/>
      <c r="V362" s="46"/>
    </row>
    <row r="363" spans="1:22" ht="12.75" customHeight="1" x14ac:dyDescent="0.25">
      <c r="A363" s="104"/>
      <c r="B363" s="11" t="s">
        <v>28</v>
      </c>
      <c r="C363" s="12" t="s">
        <v>29</v>
      </c>
      <c r="D363" s="13">
        <f t="shared" si="11"/>
        <v>443.90000000000003</v>
      </c>
      <c r="E363" s="13">
        <v>433.3</v>
      </c>
      <c r="F363" s="13">
        <v>302.8</v>
      </c>
      <c r="G363" s="13">
        <v>10.6</v>
      </c>
      <c r="H363" s="19"/>
      <c r="S363" s="47"/>
      <c r="T363" s="47"/>
      <c r="U363" s="46"/>
      <c r="V363" s="46"/>
    </row>
    <row r="364" spans="1:22" ht="12.75" customHeight="1" x14ac:dyDescent="0.25">
      <c r="A364" s="104"/>
      <c r="B364" s="24" t="s">
        <v>159</v>
      </c>
      <c r="C364" s="12" t="s">
        <v>29</v>
      </c>
      <c r="D364" s="13">
        <f t="shared" si="11"/>
        <v>76.100000000000009</v>
      </c>
      <c r="E364" s="13">
        <v>9.6999999999999993</v>
      </c>
      <c r="F364" s="13"/>
      <c r="G364" s="13">
        <v>66.400000000000006</v>
      </c>
      <c r="H364" s="19"/>
      <c r="S364" s="47"/>
      <c r="T364" s="47"/>
      <c r="U364" s="46"/>
      <c r="V364" s="46"/>
    </row>
    <row r="365" spans="1:22" ht="12.75" customHeight="1" x14ac:dyDescent="0.25">
      <c r="A365" s="106"/>
      <c r="B365" s="24" t="s">
        <v>20</v>
      </c>
      <c r="C365" s="12" t="s">
        <v>29</v>
      </c>
      <c r="D365" s="13">
        <f t="shared" si="11"/>
        <v>195.2</v>
      </c>
      <c r="E365" s="13">
        <v>195.2</v>
      </c>
      <c r="F365" s="13">
        <v>25.5</v>
      </c>
      <c r="G365" s="29"/>
      <c r="S365" s="47"/>
      <c r="T365" s="47"/>
      <c r="U365" s="46"/>
      <c r="V365" s="46"/>
    </row>
    <row r="366" spans="1:22" ht="15" customHeight="1" x14ac:dyDescent="0.25">
      <c r="A366" s="103" t="s">
        <v>143</v>
      </c>
      <c r="B366" s="30" t="s">
        <v>146</v>
      </c>
      <c r="C366" s="31"/>
      <c r="D366" s="32">
        <f t="shared" si="11"/>
        <v>455.8</v>
      </c>
      <c r="E366" s="32">
        <f>SUM(E367:E368)</f>
        <v>455.8</v>
      </c>
      <c r="F366" s="32">
        <f>SUM(F367:F368)</f>
        <v>272.2</v>
      </c>
      <c r="G366" s="33">
        <f>SUM(G367:G368)</f>
        <v>0</v>
      </c>
      <c r="S366" s="47"/>
      <c r="T366" s="47"/>
      <c r="U366" s="46"/>
      <c r="V366" s="46"/>
    </row>
    <row r="367" spans="1:22" ht="12.75" customHeight="1" x14ac:dyDescent="0.25">
      <c r="A367" s="104"/>
      <c r="B367" s="11" t="s">
        <v>28</v>
      </c>
      <c r="C367" s="12" t="s">
        <v>29</v>
      </c>
      <c r="D367" s="13">
        <f t="shared" si="11"/>
        <v>448.1</v>
      </c>
      <c r="E367" s="13">
        <v>448.1</v>
      </c>
      <c r="F367" s="13">
        <v>272.2</v>
      </c>
      <c r="G367" s="13"/>
      <c r="S367" s="47"/>
      <c r="T367" s="47"/>
      <c r="U367" s="46"/>
      <c r="V367" s="46"/>
    </row>
    <row r="368" spans="1:22" ht="12.75" customHeight="1" x14ac:dyDescent="0.25">
      <c r="A368" s="106"/>
      <c r="B368" s="24" t="s">
        <v>20</v>
      </c>
      <c r="C368" s="12" t="s">
        <v>29</v>
      </c>
      <c r="D368" s="13">
        <f t="shared" si="11"/>
        <v>7.7</v>
      </c>
      <c r="E368" s="13">
        <v>7.7</v>
      </c>
      <c r="F368" s="13"/>
      <c r="G368" s="29"/>
      <c r="S368" s="47"/>
      <c r="T368" s="47"/>
      <c r="U368" s="46"/>
      <c r="V368" s="46"/>
    </row>
    <row r="369" spans="1:22" ht="15" customHeight="1" x14ac:dyDescent="0.25">
      <c r="A369" s="103" t="s">
        <v>145</v>
      </c>
      <c r="B369" s="30" t="s">
        <v>147</v>
      </c>
      <c r="C369" s="31"/>
      <c r="D369" s="32">
        <f t="shared" si="11"/>
        <v>170.79999999999998</v>
      </c>
      <c r="E369" s="32">
        <f>SUM(E370:E374)</f>
        <v>170.79999999999998</v>
      </c>
      <c r="F369" s="32">
        <f>SUM(F370:F374)</f>
        <v>111.4</v>
      </c>
      <c r="G369" s="33">
        <f>SUM(G372:G374)</f>
        <v>0</v>
      </c>
      <c r="S369" s="47"/>
      <c r="T369" s="47"/>
      <c r="U369" s="46"/>
      <c r="V369" s="46"/>
    </row>
    <row r="370" spans="1:22" ht="12.75" customHeight="1" x14ac:dyDescent="0.25">
      <c r="A370" s="107"/>
      <c r="B370" s="11" t="s">
        <v>23</v>
      </c>
      <c r="C370" s="54" t="s">
        <v>30</v>
      </c>
      <c r="D370" s="13">
        <f t="shared" si="11"/>
        <v>4.7</v>
      </c>
      <c r="E370" s="13">
        <v>4.7</v>
      </c>
      <c r="F370" s="13">
        <v>0.7</v>
      </c>
      <c r="G370" s="33"/>
      <c r="S370" s="47"/>
      <c r="T370" s="47"/>
      <c r="U370" s="46"/>
      <c r="V370" s="46"/>
    </row>
    <row r="371" spans="1:22" ht="12.75" customHeight="1" x14ac:dyDescent="0.25">
      <c r="A371" s="107"/>
      <c r="B371" s="11" t="s">
        <v>25</v>
      </c>
      <c r="C371" s="54" t="s">
        <v>30</v>
      </c>
      <c r="D371" s="13">
        <f t="shared" si="11"/>
        <v>2.7</v>
      </c>
      <c r="E371" s="13">
        <v>2.7</v>
      </c>
      <c r="F371" s="13"/>
      <c r="G371" s="33"/>
      <c r="S371" s="47"/>
      <c r="T371" s="47"/>
      <c r="U371" s="46"/>
      <c r="V371" s="46"/>
    </row>
    <row r="372" spans="1:22" ht="12.75" customHeight="1" x14ac:dyDescent="0.25">
      <c r="A372" s="104"/>
      <c r="B372" s="11" t="s">
        <v>15</v>
      </c>
      <c r="C372" s="12" t="s">
        <v>30</v>
      </c>
      <c r="D372" s="13">
        <f t="shared" si="11"/>
        <v>2.9</v>
      </c>
      <c r="E372" s="13">
        <v>2.9</v>
      </c>
      <c r="F372" s="13">
        <v>1.2</v>
      </c>
      <c r="G372" s="13"/>
      <c r="S372" s="47"/>
      <c r="T372" s="47"/>
      <c r="U372" s="46"/>
      <c r="V372" s="46"/>
    </row>
    <row r="373" spans="1:22" ht="12.75" customHeight="1" x14ac:dyDescent="0.25">
      <c r="A373" s="104"/>
      <c r="B373" s="11" t="s">
        <v>28</v>
      </c>
      <c r="C373" s="54" t="s">
        <v>30</v>
      </c>
      <c r="D373" s="55">
        <f t="shared" si="11"/>
        <v>2.2999999999999998</v>
      </c>
      <c r="E373" s="55">
        <v>2.2999999999999998</v>
      </c>
      <c r="F373" s="55"/>
      <c r="G373" s="55"/>
      <c r="S373" s="47"/>
      <c r="T373" s="47"/>
      <c r="U373" s="46"/>
      <c r="V373" s="46"/>
    </row>
    <row r="374" spans="1:22" ht="12.75" customHeight="1" x14ac:dyDescent="0.25">
      <c r="A374" s="104"/>
      <c r="B374" s="53" t="s">
        <v>21</v>
      </c>
      <c r="C374" s="54" t="s">
        <v>30</v>
      </c>
      <c r="D374" s="55">
        <f t="shared" si="11"/>
        <v>158.19999999999999</v>
      </c>
      <c r="E374" s="55">
        <v>158.19999999999999</v>
      </c>
      <c r="F374" s="55">
        <v>109.5</v>
      </c>
      <c r="G374" s="55"/>
      <c r="S374" s="47"/>
      <c r="T374" s="47"/>
      <c r="U374" s="46"/>
      <c r="V374" s="46"/>
    </row>
    <row r="375" spans="1:22" ht="18" customHeight="1" x14ac:dyDescent="0.25">
      <c r="A375" s="110" t="s">
        <v>148</v>
      </c>
      <c r="B375" s="110"/>
      <c r="C375" s="56"/>
      <c r="D375" s="57">
        <f>SUM(G375+E375)</f>
        <v>36076.900000000009</v>
      </c>
      <c r="E375" s="57">
        <f>SUM(E429+E422+E415+E408+E400+E393+E383+E376)</f>
        <v>29367.700000000004</v>
      </c>
      <c r="F375" s="57">
        <f>SUM(F429+F422+F415+F408+F400+F393+F383+F376)</f>
        <v>14402.899999999998</v>
      </c>
      <c r="G375" s="57">
        <f>SUM(G429+G422+G415+G408+G400+G393+G383+G376)</f>
        <v>6709.2000000000007</v>
      </c>
    </row>
    <row r="376" spans="1:22" ht="15" customHeight="1" x14ac:dyDescent="0.25">
      <c r="A376" s="111" t="s">
        <v>149</v>
      </c>
      <c r="B376" s="112"/>
      <c r="C376" s="58" t="s">
        <v>16</v>
      </c>
      <c r="D376" s="59">
        <f>SUM(G376+E376)</f>
        <v>6686.2000000000007</v>
      </c>
      <c r="E376" s="59">
        <f t="shared" ref="E376:F376" si="18">SUM(E377:E382)</f>
        <v>5855.1</v>
      </c>
      <c r="F376" s="59">
        <f t="shared" si="18"/>
        <v>3269.3999999999996</v>
      </c>
      <c r="G376" s="59">
        <f>SUM(G377:G382)</f>
        <v>831.1</v>
      </c>
      <c r="O376" s="60"/>
    </row>
    <row r="377" spans="1:22" ht="12.75" customHeight="1" x14ac:dyDescent="0.25">
      <c r="A377" s="76"/>
      <c r="B377" s="11" t="s">
        <v>25</v>
      </c>
      <c r="C377" s="58"/>
      <c r="D377" s="63">
        <f>SUM(G377+E377)</f>
        <v>28</v>
      </c>
      <c r="E377" s="77">
        <f t="shared" ref="E377:F377" si="19">SUM(E22)</f>
        <v>28</v>
      </c>
      <c r="F377" s="77">
        <f t="shared" si="19"/>
        <v>0.2</v>
      </c>
      <c r="G377" s="77"/>
      <c r="O377" s="60"/>
    </row>
    <row r="378" spans="1:22" ht="12.75" customHeight="1" x14ac:dyDescent="0.25">
      <c r="A378" s="82"/>
      <c r="B378" s="24" t="s">
        <v>162</v>
      </c>
      <c r="C378" s="58"/>
      <c r="D378" s="63">
        <f>SUM(G378+E378)</f>
        <v>3.7</v>
      </c>
      <c r="E378" s="77">
        <f t="shared" ref="E378:F378" si="20">SUM(E21)</f>
        <v>3.7</v>
      </c>
      <c r="F378" s="77">
        <f t="shared" si="20"/>
        <v>2.8</v>
      </c>
      <c r="G378" s="77"/>
      <c r="O378" s="60"/>
    </row>
    <row r="379" spans="1:22" ht="12.95" customHeight="1" x14ac:dyDescent="0.25">
      <c r="A379" s="80"/>
      <c r="B379" s="81" t="s">
        <v>15</v>
      </c>
      <c r="C379" s="62"/>
      <c r="D379" s="63">
        <f>SUM(G379+E379)</f>
        <v>4135.4000000000005</v>
      </c>
      <c r="E379" s="63">
        <f>SUM(E14+E16+E61+E66+E71+E77+E83+E89+E95+E101+E107+E113+E118+E123+E129)</f>
        <v>3304.3000000000006</v>
      </c>
      <c r="F379" s="63">
        <f>SUM(F14+F16+F61+F66+F71+F77+F83+F89+F95+F101+F107+F113+F118+F123+F129)</f>
        <v>2021.3</v>
      </c>
      <c r="G379" s="63">
        <f>SUM(G14+G16+G61+G66+G71+G77+G83+G89+G95+G101+G107+G113+G118+G123+G129)</f>
        <v>831.1</v>
      </c>
    </row>
    <row r="380" spans="1:22" ht="12.95" customHeight="1" x14ac:dyDescent="0.25">
      <c r="A380" s="80"/>
      <c r="B380" s="11" t="s">
        <v>23</v>
      </c>
      <c r="C380" s="62"/>
      <c r="D380" s="63">
        <f t="shared" ref="D380:E380" si="21">SUM(D18)</f>
        <v>3.4</v>
      </c>
      <c r="E380" s="63">
        <f t="shared" si="21"/>
        <v>3.4</v>
      </c>
      <c r="F380" s="63"/>
      <c r="G380" s="63"/>
    </row>
    <row r="381" spans="1:22" ht="12.95" customHeight="1" x14ac:dyDescent="0.25">
      <c r="A381" s="61"/>
      <c r="B381" s="24" t="s">
        <v>20</v>
      </c>
      <c r="C381" s="62"/>
      <c r="D381" s="63">
        <f t="shared" ref="D381:D407" si="22">SUM(G381+E381)</f>
        <v>27.5</v>
      </c>
      <c r="E381" s="63">
        <f>SUM(E19)</f>
        <v>27.5</v>
      </c>
      <c r="F381" s="63"/>
      <c r="G381" s="63"/>
    </row>
    <row r="382" spans="1:22" ht="12.95" customHeight="1" x14ac:dyDescent="0.25">
      <c r="A382" s="61"/>
      <c r="B382" s="26" t="s">
        <v>21</v>
      </c>
      <c r="C382" s="62"/>
      <c r="D382" s="63">
        <f t="shared" si="22"/>
        <v>2488.2000000000003</v>
      </c>
      <c r="E382" s="63">
        <f>SUM(E20+E130+E132+E139+E146+E153+E160+E167+E173+E179+E184+E190+E196+E202+E208+E213+E218+E225+E230+E235+E242+E251+E256+E266+E271+E361+E261)</f>
        <v>2488.2000000000003</v>
      </c>
      <c r="F382" s="63">
        <f>SUM(F20+F130+F132+F139+F146+F153+F160+F167+F173+F179+F184+F190+F196+F202+F208+F213+F218+F225+F230+F235+F242+F251+F256+F266+F271+F361)</f>
        <v>1245.0999999999999</v>
      </c>
      <c r="G382" s="63"/>
    </row>
    <row r="383" spans="1:22" ht="15" customHeight="1" x14ac:dyDescent="0.25">
      <c r="A383" s="108" t="s">
        <v>150</v>
      </c>
      <c r="B383" s="109"/>
      <c r="C383" s="58" t="s">
        <v>22</v>
      </c>
      <c r="D383" s="59">
        <f>SUM(G383+E383)</f>
        <v>14703.1</v>
      </c>
      <c r="E383" s="59">
        <f>SUM(E384:E392)</f>
        <v>13551</v>
      </c>
      <c r="F383" s="59">
        <f>SUM(F384:F392)</f>
        <v>8506.9999999999982</v>
      </c>
      <c r="G383" s="59">
        <f>SUM(G384:G392)</f>
        <v>1152.1000000000001</v>
      </c>
    </row>
    <row r="384" spans="1:22" ht="12.95" customHeight="1" x14ac:dyDescent="0.25">
      <c r="A384" s="61"/>
      <c r="B384" s="11" t="s">
        <v>15</v>
      </c>
      <c r="C384" s="62"/>
      <c r="D384" s="63">
        <f t="shared" si="22"/>
        <v>6637.8999999999987</v>
      </c>
      <c r="E384" s="63">
        <f>SUM(E23+E133+E140+E147+E154+E161+E168+E174+E180+E185+E191+E197+E203+E209+E214+E219+E226+E231+E236+E243+E247+E252+E257+E262+E267+E272+E276+E282+E286)</f>
        <v>6360.7999999999984</v>
      </c>
      <c r="F384" s="63">
        <f>SUM(F23+F133+F140+F147+F154+F161+F168+F174+F180+F185+F191+F197+F203+F209+F214+F219+F226+F231+F236+F243+F247+F252+F257+F262+F267+F272+F276+F282+F286)</f>
        <v>3615.3</v>
      </c>
      <c r="G384" s="63">
        <f>SUM(G23+G133+G140+G147+G154+G161+G168+G174+G180+G185+G191+G197+G203+G209+G214+G219+G226+G231+G236+G243+G247+G252+G257+G262+G267+G272+G276+G282+G286)</f>
        <v>277.10000000000008</v>
      </c>
      <c r="I384"/>
    </row>
    <row r="385" spans="1:9" ht="12.95" customHeight="1" x14ac:dyDescent="0.25">
      <c r="A385" s="61"/>
      <c r="B385" s="11" t="s">
        <v>28</v>
      </c>
      <c r="C385" s="62"/>
      <c r="D385" s="63">
        <f t="shared" si="22"/>
        <v>172.99999999999997</v>
      </c>
      <c r="E385" s="63">
        <f>SUM(E24+E135+E142+E149+E156+E163+E170+E176+E187+E193+E199+E205+E221)</f>
        <v>172.99999999999997</v>
      </c>
      <c r="F385" s="63"/>
      <c r="G385" s="63"/>
      <c r="I385"/>
    </row>
    <row r="386" spans="1:9" ht="12.95" customHeight="1" x14ac:dyDescent="0.25">
      <c r="A386" s="61"/>
      <c r="B386" s="11" t="s">
        <v>23</v>
      </c>
      <c r="C386" s="62"/>
      <c r="D386" s="63">
        <f t="shared" si="22"/>
        <v>693.7</v>
      </c>
      <c r="E386" s="63">
        <f>SUM(E25+E298+E303+E308+E313+E320+E325+E336+E346+E351+E356+E238+E285+E292+E341)</f>
        <v>208.3</v>
      </c>
      <c r="F386" s="63">
        <f t="shared" ref="F386" si="23">SUM(F25+F298+F303+F308+F313+F320+F325+F336+F346+F351+F356+F238+F285+F292+F341)</f>
        <v>42.9</v>
      </c>
      <c r="G386" s="63">
        <f>SUM(G25+G298+G303+G308+G313+G320+G325+G336+G346+G351+G356+G238+G285+G292+G341)</f>
        <v>485.40000000000003</v>
      </c>
      <c r="I386"/>
    </row>
    <row r="387" spans="1:9" ht="12.95" customHeight="1" x14ac:dyDescent="0.25">
      <c r="A387" s="61"/>
      <c r="B387" s="11" t="s">
        <v>25</v>
      </c>
      <c r="C387" s="62"/>
      <c r="D387" s="63">
        <f t="shared" si="22"/>
        <v>66.3</v>
      </c>
      <c r="E387" s="63">
        <f t="shared" ref="E387" si="24">SUM(E26+E239+E136+E150+E157+E164+E222)</f>
        <v>19.2</v>
      </c>
      <c r="F387" s="63">
        <f>SUM(F26+F239+F136+F150+F157+F164+F222)</f>
        <v>11.2</v>
      </c>
      <c r="G387" s="63">
        <f>SUM(G26+G239+G136+G150+G157+G164+G222)</f>
        <v>47.1</v>
      </c>
      <c r="I387"/>
    </row>
    <row r="388" spans="1:9" ht="12.95" customHeight="1" x14ac:dyDescent="0.25">
      <c r="A388" s="61"/>
      <c r="B388" s="11" t="s">
        <v>24</v>
      </c>
      <c r="C388" s="64"/>
      <c r="D388" s="63">
        <f t="shared" si="22"/>
        <v>6461.2000000000007</v>
      </c>
      <c r="E388" s="63">
        <f t="shared" ref="E388:F388" si="25">SUM(E134+E141+E148+E155+E162+E169+E175+E181+E186+E192+E198+E204+E210+E215+E220+E227+E232+E237+E244+E248+E253+E258+E263+E268+E273+E283+E287+E28)</f>
        <v>6454.9000000000005</v>
      </c>
      <c r="F388" s="63">
        <f t="shared" si="25"/>
        <v>4833.8999999999996</v>
      </c>
      <c r="G388" s="63">
        <f>SUM(G134+G141+G148+G155+G162+G169+G175+G181+G186+G192+G198+G204+G210+G215+G220+G227+G232+G237+G244+G248+G253+G258+G263+G268+G273+G283+G287+G28)</f>
        <v>6.3</v>
      </c>
      <c r="I388"/>
    </row>
    <row r="389" spans="1:9" ht="12.95" customHeight="1" x14ac:dyDescent="0.25">
      <c r="A389" s="61"/>
      <c r="B389" s="11" t="s">
        <v>158</v>
      </c>
      <c r="C389" s="64"/>
      <c r="D389" s="63">
        <f t="shared" si="22"/>
        <v>298</v>
      </c>
      <c r="E389" s="63"/>
      <c r="F389" s="63"/>
      <c r="G389" s="63">
        <f>SUM(G29)</f>
        <v>298</v>
      </c>
      <c r="I389"/>
    </row>
    <row r="390" spans="1:9" ht="12.95" customHeight="1" x14ac:dyDescent="0.25">
      <c r="A390" s="61"/>
      <c r="B390" s="24" t="s">
        <v>159</v>
      </c>
      <c r="C390" s="64"/>
      <c r="D390" s="63">
        <f t="shared" si="22"/>
        <v>40</v>
      </c>
      <c r="E390" s="63">
        <f t="shared" ref="E390" si="26">SUM(E288+E27)</f>
        <v>4.7</v>
      </c>
      <c r="F390" s="63"/>
      <c r="G390" s="63">
        <f>SUM(G288+G27)</f>
        <v>35.299999999999997</v>
      </c>
      <c r="I390"/>
    </row>
    <row r="391" spans="1:9" ht="12.95" customHeight="1" x14ac:dyDescent="0.25">
      <c r="A391" s="61"/>
      <c r="B391" s="24" t="s">
        <v>162</v>
      </c>
      <c r="C391" s="64"/>
      <c r="D391" s="63">
        <f t="shared" ref="D391:E391" si="27">SUM(D289)</f>
        <v>4.5</v>
      </c>
      <c r="E391" s="63">
        <f t="shared" si="27"/>
        <v>4.5</v>
      </c>
      <c r="F391" s="63">
        <f>SUM(F289)</f>
        <v>3.4</v>
      </c>
      <c r="G391" s="63"/>
      <c r="I391"/>
    </row>
    <row r="392" spans="1:9" ht="12.95" customHeight="1" x14ac:dyDescent="0.25">
      <c r="A392" s="61"/>
      <c r="B392" s="24" t="s">
        <v>20</v>
      </c>
      <c r="C392" s="64"/>
      <c r="D392" s="63">
        <f t="shared" si="22"/>
        <v>328.49999999999994</v>
      </c>
      <c r="E392" s="63">
        <f>SUM(E137+E143+E151+E158+E165+E171+E177+E182+E188+E194+E200+E206+E211+E216+E223+E228+E233+E240+E245+E249+E254+E259+E264+E269+E274+E280+E290)</f>
        <v>325.59999999999997</v>
      </c>
      <c r="F392" s="63">
        <f>SUM(F137+F143+F151+F158+F165+F171+F177+F182+F188+F194+F200+F206+F211+F216+F223+F228+F233+F240+F245+F249+F254+F259+F264+F269+F274+F280+F290)</f>
        <v>0.3</v>
      </c>
      <c r="G392" s="63">
        <f>SUM(G137+G143+G151+G158+G165+G171+G177+G182+G188+G194+G200+G206+G211+G216+G223+G228+G233+G240+G245+G249+G254+G259+G264+G269+G274+G280+G290)</f>
        <v>2.9</v>
      </c>
      <c r="I392"/>
    </row>
    <row r="393" spans="1:9" ht="15" customHeight="1" x14ac:dyDescent="0.25">
      <c r="A393" s="108" t="s">
        <v>151</v>
      </c>
      <c r="B393" s="109"/>
      <c r="C393" s="58" t="s">
        <v>26</v>
      </c>
      <c r="D393" s="59">
        <f>SUM(G393+E393)</f>
        <v>4564.1000000000004</v>
      </c>
      <c r="E393" s="59">
        <f t="shared" ref="E393:F393" si="28">SUM(E394+E395+E396+E398+E399)</f>
        <v>2982.7000000000007</v>
      </c>
      <c r="F393" s="59">
        <f t="shared" si="28"/>
        <v>1534.6000000000001</v>
      </c>
      <c r="G393" s="59">
        <f>SUM(G394+G395+G396+G398+G399)</f>
        <v>1581.4</v>
      </c>
      <c r="I393"/>
    </row>
    <row r="394" spans="1:9" ht="12.75" customHeight="1" x14ac:dyDescent="0.25">
      <c r="A394" s="76"/>
      <c r="B394" s="75" t="s">
        <v>23</v>
      </c>
      <c r="C394" s="58"/>
      <c r="D394" s="63">
        <f t="shared" si="22"/>
        <v>1316.9</v>
      </c>
      <c r="E394" s="77">
        <f t="shared" ref="E394:F394" si="29">SUM(E314+E293+E32+E326+E277)</f>
        <v>24</v>
      </c>
      <c r="F394" s="77">
        <f t="shared" si="29"/>
        <v>14.6</v>
      </c>
      <c r="G394" s="77">
        <f>SUM(G314+G293+G32+G326+G277)</f>
        <v>1292.9000000000001</v>
      </c>
      <c r="I394"/>
    </row>
    <row r="395" spans="1:9" ht="12.75" customHeight="1" x14ac:dyDescent="0.25">
      <c r="A395" s="76"/>
      <c r="B395" s="11" t="s">
        <v>25</v>
      </c>
      <c r="C395" s="58"/>
      <c r="D395" s="63">
        <f t="shared" si="22"/>
        <v>148.30000000000001</v>
      </c>
      <c r="E395" s="77">
        <f t="shared" ref="E395:F395" si="30">SUM(E33+E294+E327+E315+E278)</f>
        <v>2.2999999999999998</v>
      </c>
      <c r="F395" s="77">
        <f t="shared" si="30"/>
        <v>1.1000000000000001</v>
      </c>
      <c r="G395" s="77">
        <f>SUM(G33+G294+G327+G315+G278)</f>
        <v>146</v>
      </c>
      <c r="I395"/>
    </row>
    <row r="396" spans="1:9" ht="12.95" customHeight="1" x14ac:dyDescent="0.25">
      <c r="A396" s="61"/>
      <c r="B396" s="11" t="s">
        <v>15</v>
      </c>
      <c r="C396" s="62"/>
      <c r="D396" s="63">
        <f t="shared" si="22"/>
        <v>3005.2000000000007</v>
      </c>
      <c r="E396" s="63">
        <f t="shared" ref="E396:F396" si="31">SUM(E144+E295+E299+E304+E309+E316+E321+E328+E332+E337+E347+E342+E352+E357+E30+E279)</f>
        <v>2919.4000000000005</v>
      </c>
      <c r="F396" s="63">
        <f t="shared" si="31"/>
        <v>1518.9</v>
      </c>
      <c r="G396" s="63">
        <f>SUM(G144+G295+G299+G304+G309+G316+G321+G328+G332+G337+G347+G342+G352+G357+G30+G279)</f>
        <v>85.8</v>
      </c>
      <c r="I396"/>
    </row>
    <row r="397" spans="1:9" ht="12.95" customHeight="1" x14ac:dyDescent="0.25">
      <c r="A397" s="61"/>
      <c r="B397" s="20" t="s">
        <v>120</v>
      </c>
      <c r="C397" s="62"/>
      <c r="D397" s="65">
        <f t="shared" si="22"/>
        <v>100</v>
      </c>
      <c r="E397" s="65">
        <f>SUM(E300+E305+E310+E317+E322+E329+E333+E338+E343+E348+E353+E358)</f>
        <v>100</v>
      </c>
      <c r="F397" s="63"/>
      <c r="G397" s="63"/>
      <c r="I397"/>
    </row>
    <row r="398" spans="1:9" ht="12.95" customHeight="1" x14ac:dyDescent="0.25">
      <c r="A398" s="61"/>
      <c r="B398" s="24" t="s">
        <v>159</v>
      </c>
      <c r="C398" s="62"/>
      <c r="D398" s="63">
        <f t="shared" si="22"/>
        <v>53.3</v>
      </c>
      <c r="E398" s="63">
        <f t="shared" ref="E398:F398" si="32">SUM(E34)</f>
        <v>0</v>
      </c>
      <c r="F398" s="63">
        <f t="shared" si="32"/>
        <v>0</v>
      </c>
      <c r="G398" s="63">
        <f>SUM(G34)</f>
        <v>53.3</v>
      </c>
      <c r="I398"/>
    </row>
    <row r="399" spans="1:9" ht="12.95" customHeight="1" x14ac:dyDescent="0.25">
      <c r="A399" s="61"/>
      <c r="B399" s="24" t="s">
        <v>20</v>
      </c>
      <c r="C399" s="62"/>
      <c r="D399" s="63">
        <f t="shared" si="22"/>
        <v>40.399999999999991</v>
      </c>
      <c r="E399" s="63">
        <f>SUM(E296+E301+E306+E311+E318+E323+E330+E334+E339+E344+E349+E354+E359)</f>
        <v>36.999999999999993</v>
      </c>
      <c r="F399" s="63"/>
      <c r="G399" s="63">
        <f>SUM(G296+G301+G306+G311+G318+G323+G330+G334+G339+G344+G349+G354+G359)</f>
        <v>3.4</v>
      </c>
      <c r="I399"/>
    </row>
    <row r="400" spans="1:9" ht="15" customHeight="1" x14ac:dyDescent="0.25">
      <c r="A400" s="108" t="s">
        <v>152</v>
      </c>
      <c r="B400" s="109"/>
      <c r="C400" s="58" t="s">
        <v>27</v>
      </c>
      <c r="D400" s="59">
        <f>SUM(G400+E400)</f>
        <v>3525</v>
      </c>
      <c r="E400" s="59">
        <f t="shared" ref="E400:F400" si="33">SUM(E401:E407)</f>
        <v>1281.3000000000002</v>
      </c>
      <c r="F400" s="59">
        <f t="shared" si="33"/>
        <v>63.5</v>
      </c>
      <c r="G400" s="59">
        <f>SUM(G401:G407)</f>
        <v>2243.6999999999998</v>
      </c>
      <c r="I400"/>
    </row>
    <row r="401" spans="1:9" ht="12.75" customHeight="1" x14ac:dyDescent="0.25">
      <c r="A401" s="76"/>
      <c r="B401" s="11" t="s">
        <v>23</v>
      </c>
      <c r="C401" s="58"/>
      <c r="D401" s="63">
        <f t="shared" si="22"/>
        <v>560.5</v>
      </c>
      <c r="E401" s="77"/>
      <c r="F401" s="77"/>
      <c r="G401" s="77">
        <f>SUM(G36)</f>
        <v>560.5</v>
      </c>
      <c r="I401"/>
    </row>
    <row r="402" spans="1:9" ht="12.75" customHeight="1" x14ac:dyDescent="0.25">
      <c r="A402" s="82"/>
      <c r="B402" s="11" t="s">
        <v>25</v>
      </c>
      <c r="C402" s="58"/>
      <c r="D402" s="63">
        <f t="shared" si="22"/>
        <v>47</v>
      </c>
      <c r="E402" s="77"/>
      <c r="F402" s="77"/>
      <c r="G402" s="77">
        <f>SUM(G38)</f>
        <v>47</v>
      </c>
      <c r="I402"/>
    </row>
    <row r="403" spans="1:9" ht="12.95" customHeight="1" x14ac:dyDescent="0.25">
      <c r="A403" s="80"/>
      <c r="B403" s="83" t="s">
        <v>15</v>
      </c>
      <c r="C403" s="62"/>
      <c r="D403" s="63">
        <f t="shared" si="22"/>
        <v>916.30000000000007</v>
      </c>
      <c r="E403" s="63">
        <f>SUM(E35+E62+E67+E72+E78+E84+E90+E96+E102+E108+E114+E119+E124)</f>
        <v>441.30000000000007</v>
      </c>
      <c r="F403" s="63">
        <f>SUM(F35+F62+F67+F72+F78+F84+F90+F96+F102+F108+F114+F119+F124)</f>
        <v>63.5</v>
      </c>
      <c r="G403" s="63">
        <f>SUM(G35+G62+G67+G72+G78+G84+G90+G96+G102+G108+G114+G119+G124)</f>
        <v>475</v>
      </c>
      <c r="I403"/>
    </row>
    <row r="404" spans="1:9" ht="12.95" customHeight="1" x14ac:dyDescent="0.25">
      <c r="A404" s="61"/>
      <c r="B404" s="11" t="s">
        <v>28</v>
      </c>
      <c r="C404" s="62"/>
      <c r="D404" s="63">
        <f t="shared" si="22"/>
        <v>92.300000000000011</v>
      </c>
      <c r="E404" s="63">
        <f t="shared" ref="E404" si="34">SUM(E74+E80+E92+E98+E104+E110+E126+E86)</f>
        <v>82.300000000000011</v>
      </c>
      <c r="F404" s="63"/>
      <c r="G404" s="63">
        <f>SUM(G74+G80+G92+G98+G104+G110+G126+G86)</f>
        <v>10</v>
      </c>
      <c r="I404"/>
    </row>
    <row r="405" spans="1:9" ht="12.95" customHeight="1" x14ac:dyDescent="0.25">
      <c r="A405" s="61"/>
      <c r="B405" s="24" t="s">
        <v>159</v>
      </c>
      <c r="C405" s="62"/>
      <c r="D405" s="63">
        <f t="shared" si="22"/>
        <v>50.1</v>
      </c>
      <c r="E405" s="63"/>
      <c r="F405" s="63"/>
      <c r="G405" s="63">
        <f>SUM(G39)</f>
        <v>50.1</v>
      </c>
      <c r="I405"/>
    </row>
    <row r="406" spans="1:9" ht="12.95" customHeight="1" x14ac:dyDescent="0.25">
      <c r="A406" s="61"/>
      <c r="B406" s="24" t="s">
        <v>162</v>
      </c>
      <c r="C406" s="62"/>
      <c r="D406" s="63">
        <f t="shared" si="22"/>
        <v>1837.1</v>
      </c>
      <c r="E406" s="63">
        <f t="shared" ref="E406" si="35">SUM(E37)</f>
        <v>736</v>
      </c>
      <c r="F406" s="63"/>
      <c r="G406" s="63">
        <f>SUM(G37)</f>
        <v>1101.0999999999999</v>
      </c>
      <c r="I406"/>
    </row>
    <row r="407" spans="1:9" ht="12.95" customHeight="1" x14ac:dyDescent="0.25">
      <c r="A407" s="61"/>
      <c r="B407" s="24" t="s">
        <v>20</v>
      </c>
      <c r="C407" s="62"/>
      <c r="D407" s="63">
        <f t="shared" si="22"/>
        <v>21.7</v>
      </c>
      <c r="E407" s="63">
        <f>SUM(E63+E68+E73+E79+E85+E91+E97+E103+E109+E115+E120+E125)</f>
        <v>21.7</v>
      </c>
      <c r="F407" s="63"/>
      <c r="G407" s="63"/>
      <c r="I407"/>
    </row>
    <row r="408" spans="1:9" ht="15" customHeight="1" x14ac:dyDescent="0.25">
      <c r="A408" s="108" t="s">
        <v>153</v>
      </c>
      <c r="B408" s="109"/>
      <c r="C408" s="58" t="s">
        <v>29</v>
      </c>
      <c r="D408" s="59">
        <f>SUM(G408+E408)</f>
        <v>4462.7</v>
      </c>
      <c r="E408" s="59">
        <f>SUM(E409:E414)</f>
        <v>4039.4</v>
      </c>
      <c r="F408" s="59">
        <f>SUM(F409:F414)</f>
        <v>910.39999999999986</v>
      </c>
      <c r="G408" s="59">
        <f>SUM(G409:G414)</f>
        <v>423.30000000000007</v>
      </c>
      <c r="I408"/>
    </row>
    <row r="409" spans="1:9" ht="12.95" customHeight="1" x14ac:dyDescent="0.25">
      <c r="A409" s="61"/>
      <c r="B409" s="11" t="s">
        <v>15</v>
      </c>
      <c r="C409" s="62"/>
      <c r="D409" s="63">
        <f t="shared" ref="D409:D414" si="36">SUM(G409+E409)</f>
        <v>475</v>
      </c>
      <c r="E409" s="63">
        <f>SUM(E40)</f>
        <v>475</v>
      </c>
      <c r="F409" s="63"/>
      <c r="G409" s="63"/>
      <c r="I409"/>
    </row>
    <row r="410" spans="1:9" ht="12.95" customHeight="1" x14ac:dyDescent="0.25">
      <c r="A410" s="66"/>
      <c r="B410" s="67" t="s">
        <v>28</v>
      </c>
      <c r="C410" s="68"/>
      <c r="D410" s="69">
        <f t="shared" si="36"/>
        <v>3213.2000000000003</v>
      </c>
      <c r="E410" s="69">
        <f>SUM(E41+E363+E367+E64+E69+E75+E81+E87+E93+E99+E105+E111+E116+E121+E127)</f>
        <v>3154.9</v>
      </c>
      <c r="F410" s="69">
        <f>SUM(F41+F363+F367+F64+F69+F75+F81+F87+F93+F99+F105+F111+F116+F121+F127)</f>
        <v>761.59999999999991</v>
      </c>
      <c r="G410" s="69">
        <f>SUM(G41+G363+G367+G64+G69+G75+G81+G87+G93+G99+G105+G111+G116+G121+G127)</f>
        <v>58.300000000000004</v>
      </c>
      <c r="I410"/>
    </row>
    <row r="411" spans="1:9" ht="12.95" customHeight="1" x14ac:dyDescent="0.25">
      <c r="A411" s="61"/>
      <c r="B411" s="70" t="s">
        <v>23</v>
      </c>
      <c r="C411" s="62"/>
      <c r="D411" s="63">
        <f t="shared" si="36"/>
        <v>495.20000000000005</v>
      </c>
      <c r="E411" s="63">
        <f t="shared" ref="E411:F411" si="37">SUM(E42+E362)</f>
        <v>196.60000000000002</v>
      </c>
      <c r="F411" s="63">
        <f t="shared" si="37"/>
        <v>123.3</v>
      </c>
      <c r="G411" s="63">
        <f>SUM(G42+G362)</f>
        <v>298.60000000000002</v>
      </c>
      <c r="I411"/>
    </row>
    <row r="412" spans="1:9" ht="12.95" customHeight="1" x14ac:dyDescent="0.25">
      <c r="A412" s="61"/>
      <c r="B412" s="24" t="s">
        <v>159</v>
      </c>
      <c r="C412" s="62"/>
      <c r="D412" s="63">
        <f t="shared" si="36"/>
        <v>76.100000000000009</v>
      </c>
      <c r="E412" s="63">
        <f t="shared" ref="E412" si="38">SUM(E364)</f>
        <v>9.6999999999999993</v>
      </c>
      <c r="F412" s="63"/>
      <c r="G412" s="63">
        <f>SUM(G364)</f>
        <v>66.400000000000006</v>
      </c>
      <c r="I412"/>
    </row>
    <row r="413" spans="1:9" ht="12.75" customHeight="1" x14ac:dyDescent="0.25">
      <c r="A413" s="71"/>
      <c r="B413" s="72" t="s">
        <v>21</v>
      </c>
      <c r="C413" s="71"/>
      <c r="D413" s="63">
        <f t="shared" si="36"/>
        <v>0.3</v>
      </c>
      <c r="E413" s="73">
        <f>SUM(E43)</f>
        <v>0.3</v>
      </c>
      <c r="F413" s="74"/>
      <c r="G413" s="74"/>
      <c r="I413"/>
    </row>
    <row r="414" spans="1:9" ht="12.95" customHeight="1" x14ac:dyDescent="0.25">
      <c r="A414" s="71"/>
      <c r="B414" s="24" t="s">
        <v>20</v>
      </c>
      <c r="C414" s="71"/>
      <c r="D414" s="63">
        <f t="shared" si="36"/>
        <v>202.89999999999998</v>
      </c>
      <c r="E414" s="73">
        <f>SUM(E365+E368)</f>
        <v>202.89999999999998</v>
      </c>
      <c r="F414" s="73">
        <f>SUM(F365+F368)</f>
        <v>25.5</v>
      </c>
      <c r="G414" s="73"/>
      <c r="I414"/>
    </row>
    <row r="415" spans="1:9" ht="15" customHeight="1" x14ac:dyDescent="0.25">
      <c r="A415" s="108" t="s">
        <v>154</v>
      </c>
      <c r="B415" s="109"/>
      <c r="C415" s="58" t="s">
        <v>30</v>
      </c>
      <c r="D415" s="59">
        <f t="shared" ref="D415:D433" si="39">SUM(G415+E415)</f>
        <v>324.29999999999995</v>
      </c>
      <c r="E415" s="59">
        <f>SUM(E416:E421)</f>
        <v>240.7</v>
      </c>
      <c r="F415" s="59">
        <f>SUM(F416:F421)</f>
        <v>113.6</v>
      </c>
      <c r="G415" s="59">
        <f>SUM(G416:G421)</f>
        <v>83.6</v>
      </c>
      <c r="I415"/>
    </row>
    <row r="416" spans="1:9" ht="12.95" customHeight="1" x14ac:dyDescent="0.25">
      <c r="A416" s="61"/>
      <c r="B416" s="11" t="s">
        <v>15</v>
      </c>
      <c r="C416" s="62"/>
      <c r="D416" s="63">
        <f t="shared" si="39"/>
        <v>53.3</v>
      </c>
      <c r="E416" s="63">
        <f>SUM(E44+E372)</f>
        <v>8.5</v>
      </c>
      <c r="F416" s="63">
        <f>SUM(F44+F372)</f>
        <v>1.2</v>
      </c>
      <c r="G416" s="63">
        <f>SUM(G44+G372)</f>
        <v>44.8</v>
      </c>
      <c r="I416"/>
    </row>
    <row r="417" spans="1:9" ht="12.95" customHeight="1" x14ac:dyDescent="0.25">
      <c r="A417" s="61"/>
      <c r="B417" s="67" t="s">
        <v>28</v>
      </c>
      <c r="C417" s="62"/>
      <c r="D417" s="63">
        <f t="shared" si="39"/>
        <v>42.3</v>
      </c>
      <c r="E417" s="63">
        <f t="shared" ref="E417" si="40">SUM(E45+E373)</f>
        <v>42.3</v>
      </c>
      <c r="F417" s="63"/>
      <c r="G417" s="63"/>
      <c r="I417"/>
    </row>
    <row r="418" spans="1:9" ht="12.95" customHeight="1" x14ac:dyDescent="0.25">
      <c r="A418" s="61"/>
      <c r="B418" s="11" t="s">
        <v>23</v>
      </c>
      <c r="C418" s="62"/>
      <c r="D418" s="63">
        <f t="shared" si="39"/>
        <v>40.4</v>
      </c>
      <c r="E418" s="63">
        <f t="shared" ref="E418:F418" si="41">SUM(E46+E370)</f>
        <v>7.5</v>
      </c>
      <c r="F418" s="63">
        <f t="shared" si="41"/>
        <v>0.89999999999999991</v>
      </c>
      <c r="G418" s="63">
        <f>SUM(G46+G370)</f>
        <v>32.9</v>
      </c>
      <c r="I418"/>
    </row>
    <row r="419" spans="1:9" ht="12.95" customHeight="1" x14ac:dyDescent="0.25">
      <c r="A419" s="61"/>
      <c r="B419" s="11" t="s">
        <v>25</v>
      </c>
      <c r="C419" s="62"/>
      <c r="D419" s="63">
        <f t="shared" si="39"/>
        <v>9.1000000000000014</v>
      </c>
      <c r="E419" s="63">
        <f t="shared" ref="E419" si="42">SUM(E47+E371)</f>
        <v>3.2</v>
      </c>
      <c r="F419" s="63"/>
      <c r="G419" s="63">
        <f>SUM(G47+G371)</f>
        <v>5.9</v>
      </c>
      <c r="I419"/>
    </row>
    <row r="420" spans="1:9" ht="12.95" customHeight="1" x14ac:dyDescent="0.25">
      <c r="A420" s="71"/>
      <c r="B420" s="72" t="s">
        <v>21</v>
      </c>
      <c r="C420" s="71"/>
      <c r="D420" s="63">
        <f t="shared" si="39"/>
        <v>160.79999999999998</v>
      </c>
      <c r="E420" s="73">
        <f>SUM(E48+E374)</f>
        <v>160.79999999999998</v>
      </c>
      <c r="F420" s="73">
        <f>SUM(F48+F374)</f>
        <v>111.5</v>
      </c>
      <c r="G420" s="73"/>
      <c r="I420"/>
    </row>
    <row r="421" spans="1:9" ht="12.95" customHeight="1" x14ac:dyDescent="0.25">
      <c r="A421" s="71"/>
      <c r="B421" s="11" t="s">
        <v>31</v>
      </c>
      <c r="C421" s="71"/>
      <c r="D421" s="63">
        <f t="shared" si="39"/>
        <v>18.399999999999999</v>
      </c>
      <c r="E421" s="73">
        <f>SUM(E49)</f>
        <v>18.399999999999999</v>
      </c>
      <c r="F421" s="74"/>
      <c r="G421" s="74"/>
      <c r="I421"/>
    </row>
    <row r="422" spans="1:9" ht="15" customHeight="1" x14ac:dyDescent="0.25">
      <c r="A422" s="108" t="s">
        <v>155</v>
      </c>
      <c r="B422" s="109"/>
      <c r="C422" s="58" t="s">
        <v>32</v>
      </c>
      <c r="D422" s="59">
        <f t="shared" si="39"/>
        <v>1193.5</v>
      </c>
      <c r="E422" s="59">
        <f>SUM(E423:E428)</f>
        <v>913.40000000000009</v>
      </c>
      <c r="F422" s="59">
        <f>SUM(F423:F428)</f>
        <v>2.8</v>
      </c>
      <c r="G422" s="59">
        <f>SUM(G423:G428)</f>
        <v>280.10000000000002</v>
      </c>
      <c r="I422"/>
    </row>
    <row r="423" spans="1:9" ht="12.95" customHeight="1" x14ac:dyDescent="0.25">
      <c r="A423" s="61"/>
      <c r="B423" s="11" t="s">
        <v>15</v>
      </c>
      <c r="C423" s="62"/>
      <c r="D423" s="63">
        <f t="shared" si="39"/>
        <v>776.7</v>
      </c>
      <c r="E423" s="63">
        <f>SUM(E50)</f>
        <v>763.7</v>
      </c>
      <c r="F423" s="63"/>
      <c r="G423" s="63">
        <f t="shared" ref="G423" si="43">SUM(G50)</f>
        <v>13</v>
      </c>
      <c r="I423"/>
    </row>
    <row r="424" spans="1:9" ht="12.95" customHeight="1" x14ac:dyDescent="0.25">
      <c r="A424" s="71"/>
      <c r="B424" s="11" t="s">
        <v>31</v>
      </c>
      <c r="C424" s="71"/>
      <c r="D424" s="63">
        <f t="shared" si="39"/>
        <v>109.6</v>
      </c>
      <c r="E424" s="73">
        <f>SUM(E51)</f>
        <v>42.4</v>
      </c>
      <c r="F424" s="73"/>
      <c r="G424" s="73">
        <f>SUM(G51)</f>
        <v>67.2</v>
      </c>
      <c r="I424"/>
    </row>
    <row r="425" spans="1:9" ht="12.95" customHeight="1" x14ac:dyDescent="0.25">
      <c r="A425" s="71"/>
      <c r="B425" s="70" t="s">
        <v>23</v>
      </c>
      <c r="C425" s="71"/>
      <c r="D425" s="63">
        <f t="shared" si="39"/>
        <v>260</v>
      </c>
      <c r="E425" s="73">
        <f t="shared" ref="E425:F425" si="44">SUM(E52)</f>
        <v>81.099999999999994</v>
      </c>
      <c r="F425" s="73">
        <f t="shared" si="44"/>
        <v>2.8</v>
      </c>
      <c r="G425" s="73">
        <f>SUM(G52)</f>
        <v>178.9</v>
      </c>
      <c r="I425"/>
    </row>
    <row r="426" spans="1:9" ht="12.95" customHeight="1" x14ac:dyDescent="0.25">
      <c r="A426" s="85"/>
      <c r="B426" s="86" t="s">
        <v>25</v>
      </c>
      <c r="C426" s="71"/>
      <c r="D426" s="63">
        <f t="shared" si="39"/>
        <v>21</v>
      </c>
      <c r="E426" s="73"/>
      <c r="F426" s="73"/>
      <c r="G426" s="73">
        <f>SUM(G53)</f>
        <v>21</v>
      </c>
      <c r="I426"/>
    </row>
    <row r="427" spans="1:9" ht="12.95" customHeight="1" x14ac:dyDescent="0.25">
      <c r="A427" s="85"/>
      <c r="B427" s="24" t="s">
        <v>162</v>
      </c>
      <c r="C427" s="46"/>
      <c r="D427" s="63">
        <f t="shared" si="39"/>
        <v>6.6</v>
      </c>
      <c r="E427" s="73">
        <f>SUM(E54)</f>
        <v>6.6</v>
      </c>
      <c r="F427" s="73"/>
      <c r="G427" s="73"/>
      <c r="I427"/>
    </row>
    <row r="428" spans="1:9" ht="12.95" customHeight="1" x14ac:dyDescent="0.25">
      <c r="A428" s="71"/>
      <c r="B428" s="11" t="s">
        <v>163</v>
      </c>
      <c r="C428" s="12"/>
      <c r="D428" s="63">
        <f t="shared" si="39"/>
        <v>19.600000000000001</v>
      </c>
      <c r="E428" s="73">
        <f t="shared" ref="E428" si="45">SUM(E55)</f>
        <v>19.600000000000001</v>
      </c>
      <c r="F428" s="73"/>
      <c r="G428" s="73"/>
      <c r="I428"/>
    </row>
    <row r="429" spans="1:9" ht="15" customHeight="1" x14ac:dyDescent="0.25">
      <c r="A429" s="108" t="s">
        <v>156</v>
      </c>
      <c r="B429" s="109"/>
      <c r="C429" s="58" t="s">
        <v>33</v>
      </c>
      <c r="D429" s="59">
        <f t="shared" si="39"/>
        <v>618</v>
      </c>
      <c r="E429" s="59">
        <f t="shared" ref="E429:F429" si="46">SUM(E430:E432)</f>
        <v>504.1</v>
      </c>
      <c r="F429" s="59">
        <f t="shared" si="46"/>
        <v>1.6</v>
      </c>
      <c r="G429" s="59">
        <f>SUM(G430:G433)</f>
        <v>113.89999999999999</v>
      </c>
      <c r="I429"/>
    </row>
    <row r="430" spans="1:9" ht="12.95" customHeight="1" x14ac:dyDescent="0.25">
      <c r="A430" s="61"/>
      <c r="B430" s="11" t="s">
        <v>15</v>
      </c>
      <c r="C430" s="62"/>
      <c r="D430" s="63">
        <f t="shared" si="39"/>
        <v>49.2</v>
      </c>
      <c r="E430" s="63">
        <f>SUM(E56)</f>
        <v>47.1</v>
      </c>
      <c r="F430" s="63"/>
      <c r="G430" s="63">
        <f t="shared" ref="G430" si="47">SUM(G56)</f>
        <v>2.1</v>
      </c>
      <c r="I430"/>
    </row>
    <row r="431" spans="1:9" ht="12.95" customHeight="1" x14ac:dyDescent="0.25">
      <c r="A431" s="71"/>
      <c r="B431" s="72" t="s">
        <v>21</v>
      </c>
      <c r="C431" s="71"/>
      <c r="D431" s="63">
        <f t="shared" si="39"/>
        <v>451</v>
      </c>
      <c r="E431" s="73">
        <f>SUM(E59)</f>
        <v>451</v>
      </c>
      <c r="F431" s="73"/>
      <c r="G431" s="73"/>
      <c r="I431"/>
    </row>
    <row r="432" spans="1:9" ht="12.75" customHeight="1" x14ac:dyDescent="0.25">
      <c r="A432" s="71"/>
      <c r="B432" s="70" t="s">
        <v>23</v>
      </c>
      <c r="C432" s="71"/>
      <c r="D432" s="63">
        <f t="shared" si="39"/>
        <v>106.1</v>
      </c>
      <c r="E432" s="84">
        <f t="shared" ref="E432:F432" si="48">SUM(E57)</f>
        <v>6</v>
      </c>
      <c r="F432" s="84">
        <f t="shared" si="48"/>
        <v>1.6</v>
      </c>
      <c r="G432" s="84">
        <f>SUM(G57)</f>
        <v>100.1</v>
      </c>
      <c r="I432"/>
    </row>
    <row r="433" spans="1:9" ht="12.75" customHeight="1" x14ac:dyDescent="0.25">
      <c r="A433" s="71"/>
      <c r="B433" s="88" t="s">
        <v>159</v>
      </c>
      <c r="C433" s="71"/>
      <c r="D433" s="63">
        <f t="shared" si="39"/>
        <v>11.7</v>
      </c>
      <c r="E433" s="71"/>
      <c r="F433" s="71"/>
      <c r="G433" s="84">
        <f>SUM(G58)</f>
        <v>11.7</v>
      </c>
      <c r="I433"/>
    </row>
    <row r="434" spans="1:9" ht="15" customHeight="1" x14ac:dyDescent="0.25">
      <c r="A434" s="94" t="s">
        <v>164</v>
      </c>
      <c r="B434" s="94"/>
      <c r="C434" s="94"/>
      <c r="D434" s="94"/>
      <c r="E434" s="94"/>
      <c r="F434" s="94"/>
      <c r="G434" s="94"/>
      <c r="I434"/>
    </row>
    <row r="435" spans="1:9" ht="15" customHeight="1" x14ac:dyDescent="0.25">
      <c r="I435"/>
    </row>
    <row r="436" spans="1:9" ht="15" customHeight="1" x14ac:dyDescent="0.25">
      <c r="I436"/>
    </row>
    <row r="437" spans="1:9" ht="16.5" customHeight="1" x14ac:dyDescent="0.25">
      <c r="I437"/>
    </row>
    <row r="438" spans="1:9" ht="15" customHeight="1" x14ac:dyDescent="0.25">
      <c r="I438"/>
    </row>
    <row r="439" spans="1:9" ht="15" customHeight="1" x14ac:dyDescent="0.25">
      <c r="I439"/>
    </row>
    <row r="440" spans="1:9" ht="15" customHeight="1" x14ac:dyDescent="0.25">
      <c r="I440"/>
    </row>
    <row r="441" spans="1:9" ht="15" customHeight="1" x14ac:dyDescent="0.25">
      <c r="I441"/>
    </row>
    <row r="442" spans="1:9" ht="15" customHeight="1" x14ac:dyDescent="0.25">
      <c r="I442"/>
    </row>
    <row r="443" spans="1:9" ht="15" customHeight="1" x14ac:dyDescent="0.25">
      <c r="I443"/>
    </row>
    <row r="444" spans="1:9" ht="18" customHeight="1" x14ac:dyDescent="0.25">
      <c r="I444"/>
    </row>
    <row r="446" spans="1:9" ht="15" customHeight="1" x14ac:dyDescent="0.25">
      <c r="I446"/>
    </row>
    <row r="447" spans="1:9" ht="15" customHeight="1" x14ac:dyDescent="0.25">
      <c r="I447"/>
    </row>
    <row r="450" spans="9:9" ht="15" customHeight="1" x14ac:dyDescent="0.25">
      <c r="I450"/>
    </row>
    <row r="451" spans="9:9" ht="12.75" customHeight="1" x14ac:dyDescent="0.25">
      <c r="I451"/>
    </row>
    <row r="452" spans="9:9" ht="12.75" customHeight="1" x14ac:dyDescent="0.25">
      <c r="I452"/>
    </row>
    <row r="453" spans="9:9" ht="15" customHeight="1" x14ac:dyDescent="0.25">
      <c r="I453"/>
    </row>
    <row r="454" spans="9:9" ht="16.5" customHeight="1" x14ac:dyDescent="0.25">
      <c r="I454"/>
    </row>
    <row r="455" spans="9:9" ht="15" customHeight="1" x14ac:dyDescent="0.25">
      <c r="I455"/>
    </row>
    <row r="456" spans="9:9" ht="15" customHeight="1" x14ac:dyDescent="0.25">
      <c r="I456"/>
    </row>
    <row r="457" spans="9:9" ht="15" customHeight="1" x14ac:dyDescent="0.25">
      <c r="I457"/>
    </row>
    <row r="458" spans="9:9" ht="15" customHeight="1" x14ac:dyDescent="0.25">
      <c r="I458"/>
    </row>
    <row r="459" spans="9:9" ht="18" customHeight="1" x14ac:dyDescent="0.25">
      <c r="I459"/>
    </row>
    <row r="461" spans="9:9" ht="15" customHeight="1" x14ac:dyDescent="0.25">
      <c r="I461"/>
    </row>
    <row r="462" spans="9:9" ht="12.75" customHeight="1" x14ac:dyDescent="0.25">
      <c r="I462"/>
    </row>
    <row r="463" spans="9:9" ht="12.75" customHeight="1" x14ac:dyDescent="0.25">
      <c r="I463"/>
    </row>
    <row r="464" spans="9:9" ht="12.75" customHeight="1" x14ac:dyDescent="0.25">
      <c r="I464"/>
    </row>
    <row r="465" spans="9:9" ht="15" customHeight="1" x14ac:dyDescent="0.25">
      <c r="I465"/>
    </row>
    <row r="466" spans="9:9" ht="15" customHeight="1" x14ac:dyDescent="0.25">
      <c r="I466"/>
    </row>
    <row r="467" spans="9:9" ht="16.5" customHeight="1" x14ac:dyDescent="0.25">
      <c r="I467"/>
    </row>
    <row r="468" spans="9:9" ht="15" customHeight="1" x14ac:dyDescent="0.25">
      <c r="I468"/>
    </row>
    <row r="469" spans="9:9" ht="15" customHeight="1" x14ac:dyDescent="0.25">
      <c r="I469"/>
    </row>
    <row r="470" spans="9:9" ht="15" customHeight="1" x14ac:dyDescent="0.25">
      <c r="I470"/>
    </row>
    <row r="471" spans="9:9" ht="18" customHeight="1" x14ac:dyDescent="0.25">
      <c r="I471"/>
    </row>
    <row r="472" spans="9:9" ht="15" customHeight="1" x14ac:dyDescent="0.25">
      <c r="I472"/>
    </row>
    <row r="473" spans="9:9" ht="15" customHeight="1" x14ac:dyDescent="0.25">
      <c r="I473"/>
    </row>
    <row r="474" spans="9:9" ht="12.75" customHeight="1" x14ac:dyDescent="0.25">
      <c r="I474"/>
    </row>
    <row r="475" spans="9:9" ht="12.75" customHeight="1" x14ac:dyDescent="0.25">
      <c r="I475"/>
    </row>
    <row r="477" spans="9:9" ht="12.75" customHeight="1" x14ac:dyDescent="0.25">
      <c r="I477"/>
    </row>
    <row r="478" spans="9:9" ht="12.75" customHeight="1" x14ac:dyDescent="0.25">
      <c r="I478"/>
    </row>
    <row r="479" spans="9:9" ht="15" customHeight="1" x14ac:dyDescent="0.25">
      <c r="I479"/>
    </row>
    <row r="480" spans="9:9" ht="16.5" customHeight="1" x14ac:dyDescent="0.25">
      <c r="I480"/>
    </row>
    <row r="481" spans="9:12" ht="15" customHeight="1" x14ac:dyDescent="0.25">
      <c r="I481"/>
    </row>
    <row r="482" spans="9:12" ht="15" customHeight="1" x14ac:dyDescent="0.25">
      <c r="I482"/>
    </row>
    <row r="483" spans="9:12" ht="18.75" customHeight="1" x14ac:dyDescent="0.25">
      <c r="I483"/>
    </row>
    <row r="484" spans="9:12" ht="15" customHeight="1" x14ac:dyDescent="0.25">
      <c r="I484"/>
    </row>
    <row r="485" spans="9:12" ht="15" customHeight="1" x14ac:dyDescent="0.25">
      <c r="I485"/>
    </row>
    <row r="486" spans="9:12" ht="15" customHeight="1" x14ac:dyDescent="0.25">
      <c r="I486"/>
    </row>
    <row r="487" spans="9:12" ht="15" customHeight="1" x14ac:dyDescent="0.25">
      <c r="I487"/>
      <c r="L487" t="s">
        <v>157</v>
      </c>
    </row>
    <row r="488" spans="9:12" ht="15" customHeight="1" x14ac:dyDescent="0.25">
      <c r="I488"/>
    </row>
    <row r="489" spans="9:12" ht="15" customHeight="1" x14ac:dyDescent="0.25">
      <c r="I489"/>
    </row>
    <row r="490" spans="9:12" ht="15" customHeight="1" x14ac:dyDescent="0.25">
      <c r="I490"/>
    </row>
    <row r="491" spans="9:12" ht="15" customHeight="1" x14ac:dyDescent="0.25">
      <c r="I491"/>
    </row>
    <row r="492" spans="9:12" ht="15" customHeight="1" x14ac:dyDescent="0.25">
      <c r="I492"/>
    </row>
    <row r="493" spans="9:12" ht="15" customHeight="1" x14ac:dyDescent="0.25">
      <c r="I493"/>
    </row>
    <row r="494" spans="9:12" ht="15" customHeight="1" x14ac:dyDescent="0.25">
      <c r="I494"/>
    </row>
    <row r="495" spans="9:12" ht="15" customHeight="1" x14ac:dyDescent="0.25">
      <c r="I495"/>
    </row>
    <row r="496" spans="9:12" ht="15" customHeight="1" x14ac:dyDescent="0.25">
      <c r="I496"/>
    </row>
    <row r="497" spans="9:9" ht="15" customHeight="1" x14ac:dyDescent="0.25">
      <c r="I497"/>
    </row>
  </sheetData>
  <mergeCells count="78">
    <mergeCell ref="A415:B415"/>
    <mergeCell ref="A422:B422"/>
    <mergeCell ref="A429:B429"/>
    <mergeCell ref="A375:B375"/>
    <mergeCell ref="A376:B376"/>
    <mergeCell ref="A383:B383"/>
    <mergeCell ref="A393:B393"/>
    <mergeCell ref="A400:B400"/>
    <mergeCell ref="A408:B408"/>
    <mergeCell ref="A369:A374"/>
    <mergeCell ref="A312:A318"/>
    <mergeCell ref="A319:A323"/>
    <mergeCell ref="A324:A330"/>
    <mergeCell ref="A331:A334"/>
    <mergeCell ref="A335:A339"/>
    <mergeCell ref="A340:A344"/>
    <mergeCell ref="A345:A349"/>
    <mergeCell ref="A350:A354"/>
    <mergeCell ref="A355:A359"/>
    <mergeCell ref="A360:A365"/>
    <mergeCell ref="A366:A368"/>
    <mergeCell ref="A307:A311"/>
    <mergeCell ref="A250:A254"/>
    <mergeCell ref="A255:A259"/>
    <mergeCell ref="A260:A264"/>
    <mergeCell ref="A265:A269"/>
    <mergeCell ref="A270:A274"/>
    <mergeCell ref="A275:A280"/>
    <mergeCell ref="A281:A283"/>
    <mergeCell ref="A284:A290"/>
    <mergeCell ref="A291:A296"/>
    <mergeCell ref="A297:A301"/>
    <mergeCell ref="A302:A306"/>
    <mergeCell ref="A246:A249"/>
    <mergeCell ref="A189:A194"/>
    <mergeCell ref="A195:A200"/>
    <mergeCell ref="A201:A206"/>
    <mergeCell ref="A207:A211"/>
    <mergeCell ref="A212:A216"/>
    <mergeCell ref="A217:A223"/>
    <mergeCell ref="A224:A228"/>
    <mergeCell ref="A229:A233"/>
    <mergeCell ref="A234:A240"/>
    <mergeCell ref="A241:A245"/>
    <mergeCell ref="A106:A111"/>
    <mergeCell ref="A183:A188"/>
    <mergeCell ref="A117:A121"/>
    <mergeCell ref="A122:A127"/>
    <mergeCell ref="A128:A130"/>
    <mergeCell ref="A131:A137"/>
    <mergeCell ref="A138:A144"/>
    <mergeCell ref="A145:A151"/>
    <mergeCell ref="A152:A158"/>
    <mergeCell ref="A159:A165"/>
    <mergeCell ref="A166:A171"/>
    <mergeCell ref="A172:A177"/>
    <mergeCell ref="A178:A182"/>
    <mergeCell ref="A76:A81"/>
    <mergeCell ref="A82:A87"/>
    <mergeCell ref="A88:A93"/>
    <mergeCell ref="A94:A99"/>
    <mergeCell ref="A100:A105"/>
    <mergeCell ref="A434:G434"/>
    <mergeCell ref="A7:G7"/>
    <mergeCell ref="F9:G9"/>
    <mergeCell ref="A10:A12"/>
    <mergeCell ref="B10:B12"/>
    <mergeCell ref="C10:C12"/>
    <mergeCell ref="D10:D12"/>
    <mergeCell ref="E10:G10"/>
    <mergeCell ref="E11:F11"/>
    <mergeCell ref="G11:G12"/>
    <mergeCell ref="A112:A116"/>
    <mergeCell ref="A13:A14"/>
    <mergeCell ref="A15:A59"/>
    <mergeCell ref="A60:A64"/>
    <mergeCell ref="A65:A69"/>
    <mergeCell ref="A70:A75"/>
  </mergeCells>
  <pageMargins left="0.59" right="0.23622047244094491" top="0.55000000000000004" bottom="0.26" header="0.31496062992125984" footer="0.31496062992125984"/>
  <pageSetup paperSize="9" scale="9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Ulianskiene</dc:creator>
  <cp:lastModifiedBy>user</cp:lastModifiedBy>
  <cp:lastPrinted>2018-02-01T13:55:05Z</cp:lastPrinted>
  <dcterms:created xsi:type="dcterms:W3CDTF">2018-02-01T06:02:01Z</dcterms:created>
  <dcterms:modified xsi:type="dcterms:W3CDTF">2018-11-28T06:49:53Z</dcterms:modified>
</cp:coreProperties>
</file>