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19425" windowHeight="117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9" i="1" l="1"/>
  <c r="E374" i="1"/>
  <c r="E285" i="1"/>
  <c r="D288" i="1"/>
  <c r="D287" i="1"/>
  <c r="E286" i="1"/>
  <c r="D286" i="1"/>
  <c r="E194" i="1" l="1"/>
  <c r="D197" i="1"/>
  <c r="D156" i="1"/>
  <c r="D405" i="1" l="1"/>
  <c r="G405" i="1"/>
  <c r="E381" i="1"/>
  <c r="E378" i="1"/>
  <c r="G372" i="1"/>
  <c r="E346" i="1"/>
  <c r="D349" i="1"/>
  <c r="D348" i="1"/>
  <c r="E347" i="1"/>
  <c r="D347" i="1"/>
  <c r="E310" i="1"/>
  <c r="D314" i="1"/>
  <c r="E163" i="1" l="1"/>
  <c r="G163" i="1"/>
  <c r="D168" i="1"/>
  <c r="D167" i="1"/>
  <c r="D144" i="1"/>
  <c r="G42" i="1"/>
  <c r="G300" i="1" l="1"/>
  <c r="E25" i="1" l="1"/>
  <c r="D32" i="1"/>
  <c r="E171" i="1"/>
  <c r="D175" i="1"/>
  <c r="D174" i="1"/>
  <c r="D313" i="1"/>
  <c r="G178" i="1" l="1"/>
  <c r="E365" i="1"/>
  <c r="E364" i="1"/>
  <c r="E388" i="1" l="1"/>
  <c r="E406" i="1" l="1"/>
  <c r="E362" i="1"/>
  <c r="E320" i="1"/>
  <c r="D323" i="1"/>
  <c r="G194" i="1"/>
  <c r="G396" i="1"/>
  <c r="G389" i="1" l="1"/>
  <c r="E372" i="1"/>
  <c r="E361" i="1"/>
  <c r="E224" i="1"/>
  <c r="E186" i="1"/>
  <c r="E187" i="1"/>
  <c r="D190" i="1"/>
  <c r="D374" i="1" l="1"/>
  <c r="G364" i="1"/>
  <c r="F162" i="1"/>
  <c r="D166" i="1"/>
  <c r="E218" i="1"/>
  <c r="E217" i="1" s="1"/>
  <c r="F218" i="1"/>
  <c r="F217" i="1" s="1"/>
  <c r="G218" i="1"/>
  <c r="D221" i="1"/>
  <c r="D227" i="1"/>
  <c r="G272" i="1"/>
  <c r="G271" i="1" s="1"/>
  <c r="G187" i="1"/>
  <c r="D187" i="1" s="1"/>
  <c r="G186" i="1"/>
  <c r="D189" i="1"/>
  <c r="D188" i="1"/>
  <c r="D191" i="1"/>
  <c r="G126" i="1"/>
  <c r="D126" i="1" s="1"/>
  <c r="E126" i="1"/>
  <c r="D361" i="1" s="1"/>
  <c r="F125" i="1"/>
  <c r="D128" i="1"/>
  <c r="D127" i="1"/>
  <c r="E319" i="1"/>
  <c r="F319" i="1"/>
  <c r="G25" i="1"/>
  <c r="D31" i="1"/>
  <c r="E370" i="1"/>
  <c r="D370" i="1" s="1"/>
  <c r="G370" i="1"/>
  <c r="G22" i="1"/>
  <c r="D371" i="1"/>
  <c r="D365" i="1"/>
  <c r="D260" i="1"/>
  <c r="D249" i="1"/>
  <c r="D237" i="1"/>
  <c r="D238" i="1"/>
  <c r="D232" i="1"/>
  <c r="D180" i="1"/>
  <c r="D165" i="1"/>
  <c r="D24" i="1"/>
  <c r="G410" i="1"/>
  <c r="G409" i="1" s="1"/>
  <c r="G408" i="1" s="1"/>
  <c r="E410" i="1"/>
  <c r="E409" i="1" s="1"/>
  <c r="E408" i="1" s="1"/>
  <c r="F408" i="1"/>
  <c r="E407" i="1"/>
  <c r="D407" i="1" s="1"/>
  <c r="G406" i="1"/>
  <c r="D406" i="1" s="1"/>
  <c r="E404" i="1"/>
  <c r="E403" i="1" s="1"/>
  <c r="G403" i="1"/>
  <c r="G402" i="1" s="1"/>
  <c r="F402" i="1"/>
  <c r="E401" i="1"/>
  <c r="D401" i="1" s="1"/>
  <c r="E400" i="1"/>
  <c r="D400" i="1" s="1"/>
  <c r="G399" i="1"/>
  <c r="F397" i="1"/>
  <c r="E396" i="1"/>
  <c r="D396" i="1" s="1"/>
  <c r="E395" i="1"/>
  <c r="D395" i="1" s="1"/>
  <c r="E394" i="1"/>
  <c r="D394" i="1"/>
  <c r="G392" i="1"/>
  <c r="F392" i="1"/>
  <c r="E391" i="1"/>
  <c r="D391" i="1"/>
  <c r="D390" i="1"/>
  <c r="D389" i="1"/>
  <c r="G388" i="1"/>
  <c r="E385" i="1"/>
  <c r="E384" i="1" s="1"/>
  <c r="G387" i="1"/>
  <c r="D387" i="1" s="1"/>
  <c r="G386" i="1"/>
  <c r="E386" i="1"/>
  <c r="F384" i="1"/>
  <c r="E383" i="1"/>
  <c r="D383" i="1" s="1"/>
  <c r="D382" i="1"/>
  <c r="G381" i="1"/>
  <c r="E380" i="1"/>
  <c r="D380" i="1" s="1"/>
  <c r="G379" i="1"/>
  <c r="E379" i="1"/>
  <c r="D378" i="1"/>
  <c r="F376" i="1"/>
  <c r="E375" i="1"/>
  <c r="D375" i="1" s="1"/>
  <c r="E371" i="1"/>
  <c r="E366" i="1"/>
  <c r="D366" i="1" s="1"/>
  <c r="G363" i="1"/>
  <c r="D363" i="1"/>
  <c r="D362" i="1"/>
  <c r="F359" i="1"/>
  <c r="D357" i="1"/>
  <c r="D356" i="1"/>
  <c r="D355" i="1"/>
  <c r="E354" i="1"/>
  <c r="D354" i="1" s="1"/>
  <c r="G353" i="1"/>
  <c r="F353" i="1"/>
  <c r="D352" i="1"/>
  <c r="G351" i="1"/>
  <c r="F351" i="1"/>
  <c r="E351" i="1"/>
  <c r="D350" i="1"/>
  <c r="G346" i="1"/>
  <c r="F346" i="1"/>
  <c r="D345" i="1"/>
  <c r="D344" i="1"/>
  <c r="D343" i="1"/>
  <c r="E342" i="1"/>
  <c r="D342" i="1" s="1"/>
  <c r="G341" i="1"/>
  <c r="F341" i="1"/>
  <c r="D340" i="1"/>
  <c r="D339" i="1"/>
  <c r="D338" i="1"/>
  <c r="D337" i="1"/>
  <c r="G336" i="1"/>
  <c r="E336" i="1"/>
  <c r="E335" i="1" s="1"/>
  <c r="F335" i="1"/>
  <c r="D334" i="1"/>
  <c r="D333" i="1"/>
  <c r="D332" i="1"/>
  <c r="E331" i="1"/>
  <c r="D331" i="1" s="1"/>
  <c r="G330" i="1"/>
  <c r="F330" i="1"/>
  <c r="D329" i="1"/>
  <c r="D328" i="1"/>
  <c r="G327" i="1"/>
  <c r="F327" i="1"/>
  <c r="E327" i="1"/>
  <c r="D326" i="1"/>
  <c r="G325" i="1"/>
  <c r="F325" i="1"/>
  <c r="E325" i="1"/>
  <c r="D324" i="1"/>
  <c r="D322" i="1"/>
  <c r="D321" i="1"/>
  <c r="G320" i="1"/>
  <c r="D318" i="1"/>
  <c r="D317" i="1"/>
  <c r="G316" i="1"/>
  <c r="F316" i="1"/>
  <c r="E316" i="1"/>
  <c r="D315" i="1"/>
  <c r="D312" i="1"/>
  <c r="D311" i="1"/>
  <c r="G310" i="1"/>
  <c r="E309" i="1"/>
  <c r="F309" i="1"/>
  <c r="D308" i="1"/>
  <c r="D307" i="1"/>
  <c r="D306" i="1"/>
  <c r="G305" i="1"/>
  <c r="E305" i="1"/>
  <c r="E304" i="1" s="1"/>
  <c r="F304" i="1"/>
  <c r="D303" i="1"/>
  <c r="D302" i="1"/>
  <c r="D301" i="1"/>
  <c r="E300" i="1"/>
  <c r="D300" i="1" s="1"/>
  <c r="G299" i="1"/>
  <c r="F299" i="1"/>
  <c r="E299" i="1"/>
  <c r="D298" i="1"/>
  <c r="D297" i="1"/>
  <c r="G296" i="1"/>
  <c r="F296" i="1"/>
  <c r="E296" i="1"/>
  <c r="D295" i="1"/>
  <c r="D294" i="1"/>
  <c r="D293" i="1"/>
  <c r="D292" i="1"/>
  <c r="G291" i="1"/>
  <c r="G290" i="1" s="1"/>
  <c r="E291" i="1"/>
  <c r="E290" i="1" s="1"/>
  <c r="F290" i="1"/>
  <c r="D289" i="1"/>
  <c r="G285" i="1"/>
  <c r="F285" i="1"/>
  <c r="D284" i="1"/>
  <c r="D283" i="1"/>
  <c r="E282" i="1"/>
  <c r="D282" i="1" s="1"/>
  <c r="G281" i="1"/>
  <c r="F281" i="1"/>
  <c r="D280" i="1"/>
  <c r="D278" i="1"/>
  <c r="G276" i="1"/>
  <c r="F276" i="1"/>
  <c r="E276" i="1"/>
  <c r="D275" i="1"/>
  <c r="D274" i="1"/>
  <c r="D273" i="1"/>
  <c r="E272" i="1"/>
  <c r="F271" i="1"/>
  <c r="D270" i="1"/>
  <c r="D269" i="1"/>
  <c r="D268" i="1"/>
  <c r="D267" i="1"/>
  <c r="E266" i="1"/>
  <c r="D266" i="1" s="1"/>
  <c r="G265" i="1"/>
  <c r="F265" i="1"/>
  <c r="E265" i="1"/>
  <c r="D264" i="1"/>
  <c r="D263" i="1"/>
  <c r="G262" i="1"/>
  <c r="F262" i="1"/>
  <c r="E262" i="1"/>
  <c r="D261" i="1"/>
  <c r="D259" i="1"/>
  <c r="E258" i="1"/>
  <c r="E257" i="1" s="1"/>
  <c r="G257" i="1"/>
  <c r="F257" i="1"/>
  <c r="D256" i="1"/>
  <c r="D255" i="1"/>
  <c r="D254" i="1"/>
  <c r="E253" i="1"/>
  <c r="D253" i="1" s="1"/>
  <c r="G252" i="1"/>
  <c r="F252" i="1"/>
  <c r="E252" i="1"/>
  <c r="D251" i="1"/>
  <c r="D250" i="1"/>
  <c r="D248" i="1"/>
  <c r="G247" i="1"/>
  <c r="G246" i="1" s="1"/>
  <c r="E247" i="1"/>
  <c r="E246" i="1" s="1"/>
  <c r="F246" i="1"/>
  <c r="D245" i="1"/>
  <c r="D244" i="1"/>
  <c r="D243" i="1"/>
  <c r="D242" i="1"/>
  <c r="G241" i="1"/>
  <c r="G240" i="1" s="1"/>
  <c r="E241" i="1"/>
  <c r="E240" i="1" s="1"/>
  <c r="F240" i="1"/>
  <c r="D239" i="1"/>
  <c r="D236" i="1"/>
  <c r="G235" i="1"/>
  <c r="G234" i="1" s="1"/>
  <c r="E235" i="1"/>
  <c r="E234" i="1" s="1"/>
  <c r="D233" i="1"/>
  <c r="D231" i="1"/>
  <c r="G230" i="1"/>
  <c r="E230" i="1"/>
  <c r="E229" i="1" s="1"/>
  <c r="G229" i="1"/>
  <c r="D228" i="1"/>
  <c r="D226" i="1"/>
  <c r="D225" i="1"/>
  <c r="D224" i="1"/>
  <c r="G223" i="1"/>
  <c r="F223" i="1"/>
  <c r="E223" i="1"/>
  <c r="D222" i="1"/>
  <c r="D220" i="1"/>
  <c r="D219" i="1"/>
  <c r="G217" i="1"/>
  <c r="D216" i="1"/>
  <c r="D215" i="1"/>
  <c r="D214" i="1"/>
  <c r="G213" i="1"/>
  <c r="E213" i="1"/>
  <c r="E212" i="1" s="1"/>
  <c r="G212" i="1"/>
  <c r="F212" i="1"/>
  <c r="D211" i="1"/>
  <c r="D210" i="1"/>
  <c r="D208" i="1"/>
  <c r="D207" i="1"/>
  <c r="G206" i="1"/>
  <c r="E206" i="1"/>
  <c r="E205" i="1" s="1"/>
  <c r="F205" i="1"/>
  <c r="D204" i="1"/>
  <c r="D203" i="1"/>
  <c r="D202" i="1"/>
  <c r="D201" i="1"/>
  <c r="G200" i="1"/>
  <c r="G199" i="1" s="1"/>
  <c r="E200" i="1"/>
  <c r="F199" i="1"/>
  <c r="D198" i="1"/>
  <c r="D196" i="1"/>
  <c r="D195" i="1"/>
  <c r="D194" i="1"/>
  <c r="G193" i="1"/>
  <c r="F193" i="1"/>
  <c r="D192" i="1"/>
  <c r="F186" i="1"/>
  <c r="D185" i="1"/>
  <c r="G184" i="1"/>
  <c r="D184" i="1" s="1"/>
  <c r="F184" i="1"/>
  <c r="E184" i="1"/>
  <c r="D183" i="1"/>
  <c r="D182" i="1"/>
  <c r="G181" i="1"/>
  <c r="F181" i="1"/>
  <c r="E181" i="1"/>
  <c r="D179" i="1"/>
  <c r="E178" i="1"/>
  <c r="E177" i="1" s="1"/>
  <c r="G177" i="1"/>
  <c r="F177" i="1"/>
  <c r="D176" i="1"/>
  <c r="D173" i="1"/>
  <c r="D172" i="1"/>
  <c r="E170" i="1"/>
  <c r="G170" i="1"/>
  <c r="F170" i="1"/>
  <c r="D169" i="1"/>
  <c r="D164" i="1"/>
  <c r="G162" i="1"/>
  <c r="E162" i="1"/>
  <c r="D161" i="1"/>
  <c r="D160" i="1"/>
  <c r="G159" i="1"/>
  <c r="E159" i="1"/>
  <c r="E158" i="1" s="1"/>
  <c r="F158" i="1"/>
  <c r="D157" i="1"/>
  <c r="D154" i="1"/>
  <c r="D153" i="1"/>
  <c r="E152" i="1"/>
  <c r="D152" i="1" s="1"/>
  <c r="G151" i="1"/>
  <c r="F151" i="1"/>
  <c r="D150" i="1"/>
  <c r="D149" i="1"/>
  <c r="D148" i="1"/>
  <c r="G147" i="1"/>
  <c r="G146" i="1" s="1"/>
  <c r="E147" i="1"/>
  <c r="E146" i="1" s="1"/>
  <c r="F146" i="1"/>
  <c r="D143" i="1"/>
  <c r="D142" i="1"/>
  <c r="D141" i="1"/>
  <c r="E140" i="1"/>
  <c r="D140" i="1"/>
  <c r="G139" i="1"/>
  <c r="F139" i="1"/>
  <c r="E139" i="1"/>
  <c r="D138" i="1"/>
  <c r="D137" i="1"/>
  <c r="D136" i="1"/>
  <c r="E135" i="1"/>
  <c r="D135" i="1"/>
  <c r="G134" i="1"/>
  <c r="F134" i="1"/>
  <c r="E134" i="1"/>
  <c r="D134" i="1"/>
  <c r="D133" i="1"/>
  <c r="D132" i="1"/>
  <c r="D131" i="1"/>
  <c r="D130" i="1"/>
  <c r="G129" i="1"/>
  <c r="E129" i="1"/>
  <c r="E125" i="1" s="1"/>
  <c r="D124" i="1"/>
  <c r="D123" i="1"/>
  <c r="D122" i="1"/>
  <c r="D121" i="1"/>
  <c r="G120" i="1"/>
  <c r="G115" i="1" s="1"/>
  <c r="E120" i="1"/>
  <c r="D119" i="1"/>
  <c r="D118" i="1"/>
  <c r="D117" i="1"/>
  <c r="E116" i="1"/>
  <c r="D116" i="1"/>
  <c r="F115" i="1"/>
  <c r="D114" i="1"/>
  <c r="D113" i="1"/>
  <c r="D112" i="1"/>
  <c r="G111" i="1"/>
  <c r="F111" i="1"/>
  <c r="E111" i="1"/>
  <c r="D110" i="1"/>
  <c r="D109" i="1"/>
  <c r="D108" i="1"/>
  <c r="D107" i="1"/>
  <c r="D106" i="1"/>
  <c r="E105" i="1"/>
  <c r="D105" i="1" s="1"/>
  <c r="G104" i="1"/>
  <c r="F104" i="1"/>
  <c r="D103" i="1"/>
  <c r="D102" i="1"/>
  <c r="D101" i="1"/>
  <c r="D100" i="1"/>
  <c r="G99" i="1"/>
  <c r="E99" i="1"/>
  <c r="E97" i="1" s="1"/>
  <c r="D98" i="1"/>
  <c r="F97" i="1"/>
  <c r="D96" i="1"/>
  <c r="D95" i="1"/>
  <c r="D94" i="1"/>
  <c r="D93" i="1"/>
  <c r="G92" i="1"/>
  <c r="E92" i="1"/>
  <c r="E90" i="1" s="1"/>
  <c r="D91" i="1"/>
  <c r="F90" i="1"/>
  <c r="D89" i="1"/>
  <c r="D88" i="1"/>
  <c r="D87" i="1"/>
  <c r="D86" i="1"/>
  <c r="D85" i="1"/>
  <c r="E84" i="1"/>
  <c r="D84" i="1" s="1"/>
  <c r="G83" i="1"/>
  <c r="F83" i="1"/>
  <c r="D82" i="1"/>
  <c r="D81" i="1"/>
  <c r="D80" i="1"/>
  <c r="D79" i="1"/>
  <c r="G78" i="1"/>
  <c r="G76" i="1" s="1"/>
  <c r="E78" i="1"/>
  <c r="E76" i="1" s="1"/>
  <c r="D77" i="1"/>
  <c r="F76" i="1"/>
  <c r="D75" i="1"/>
  <c r="D74" i="1"/>
  <c r="D73" i="1"/>
  <c r="D72" i="1"/>
  <c r="G71" i="1"/>
  <c r="G67" i="1" s="1"/>
  <c r="E71" i="1"/>
  <c r="D70" i="1"/>
  <c r="D69" i="1"/>
  <c r="E68" i="1"/>
  <c r="D68" i="1" s="1"/>
  <c r="F67" i="1"/>
  <c r="D66" i="1"/>
  <c r="D65" i="1"/>
  <c r="D64" i="1"/>
  <c r="D63" i="1"/>
  <c r="G62" i="1"/>
  <c r="E62" i="1"/>
  <c r="D61" i="1"/>
  <c r="D60" i="1"/>
  <c r="E59" i="1"/>
  <c r="D59" i="1" s="1"/>
  <c r="F58" i="1"/>
  <c r="D57" i="1"/>
  <c r="D56" i="1"/>
  <c r="D55" i="1"/>
  <c r="D54" i="1"/>
  <c r="G53" i="1"/>
  <c r="F53" i="1"/>
  <c r="E53" i="1"/>
  <c r="D52" i="1"/>
  <c r="D51" i="1"/>
  <c r="D50" i="1"/>
  <c r="D49" i="1"/>
  <c r="G48" i="1"/>
  <c r="F48" i="1"/>
  <c r="E48" i="1"/>
  <c r="D47" i="1"/>
  <c r="D46" i="1"/>
  <c r="D44" i="1"/>
  <c r="D43" i="1"/>
  <c r="E42" i="1"/>
  <c r="D41" i="1"/>
  <c r="D40" i="1"/>
  <c r="D39" i="1"/>
  <c r="G38" i="1"/>
  <c r="E38" i="1"/>
  <c r="D37" i="1"/>
  <c r="D36" i="1"/>
  <c r="D35" i="1"/>
  <c r="D34" i="1"/>
  <c r="G33" i="1"/>
  <c r="E33" i="1"/>
  <c r="D30" i="1"/>
  <c r="D29" i="1"/>
  <c r="D28" i="1"/>
  <c r="D27" i="1"/>
  <c r="D26" i="1"/>
  <c r="D23" i="1"/>
  <c r="E22" i="1"/>
  <c r="D21" i="1"/>
  <c r="D20" i="1"/>
  <c r="D19" i="1"/>
  <c r="D18" i="1"/>
  <c r="D17" i="1"/>
  <c r="G16" i="1"/>
  <c r="E16" i="1"/>
  <c r="F15" i="1"/>
  <c r="D14" i="1"/>
  <c r="G13" i="1"/>
  <c r="F13" i="1"/>
  <c r="E13" i="1"/>
  <c r="D163" i="1" l="1"/>
  <c r="D178" i="1"/>
  <c r="D177" i="1" s="1"/>
  <c r="D159" i="1"/>
  <c r="G15" i="1"/>
  <c r="D162" i="1"/>
  <c r="D372" i="1"/>
  <c r="D369" i="1"/>
  <c r="D217" i="1"/>
  <c r="D272" i="1"/>
  <c r="D247" i="1"/>
  <c r="D246" i="1" s="1"/>
  <c r="G125" i="1"/>
  <c r="D320" i="1"/>
  <c r="G368" i="1"/>
  <c r="G367" i="1" s="1"/>
  <c r="E360" i="1"/>
  <c r="E359" i="1" s="1"/>
  <c r="D25" i="1"/>
  <c r="E104" i="1"/>
  <c r="D129" i="1"/>
  <c r="E151" i="1"/>
  <c r="D151" i="1" s="1"/>
  <c r="D212" i="1"/>
  <c r="G319" i="1"/>
  <c r="D319" i="1" s="1"/>
  <c r="D408" i="1"/>
  <c r="D13" i="1"/>
  <c r="D48" i="1"/>
  <c r="G158" i="1"/>
  <c r="D252" i="1"/>
  <c r="D53" i="1"/>
  <c r="E58" i="1"/>
  <c r="D104" i="1"/>
  <c r="D213" i="1"/>
  <c r="E271" i="1"/>
  <c r="D271" i="1" s="1"/>
  <c r="D410" i="1"/>
  <c r="D409" i="1" s="1"/>
  <c r="D290" i="1"/>
  <c r="D330" i="1"/>
  <c r="D38" i="1"/>
  <c r="E115" i="1"/>
  <c r="D115" i="1" s="1"/>
  <c r="D310" i="1"/>
  <c r="E353" i="1"/>
  <c r="D379" i="1"/>
  <c r="D22" i="1"/>
  <c r="D62" i="1"/>
  <c r="D78" i="1"/>
  <c r="D120" i="1"/>
  <c r="D125" i="1"/>
  <c r="D181" i="1"/>
  <c r="D258" i="1"/>
  <c r="D257" i="1" s="1"/>
  <c r="D291" i="1"/>
  <c r="E330" i="1"/>
  <c r="D388" i="1"/>
  <c r="E393" i="1"/>
  <c r="E392" i="1" s="1"/>
  <c r="D392" i="1" s="1"/>
  <c r="E281" i="1"/>
  <c r="E341" i="1"/>
  <c r="D33" i="1"/>
  <c r="D71" i="1"/>
  <c r="D139" i="1"/>
  <c r="D241" i="1"/>
  <c r="D262" i="1"/>
  <c r="D296" i="1"/>
  <c r="G309" i="1"/>
  <c r="D309" i="1" s="1"/>
  <c r="D325" i="1"/>
  <c r="D327" i="1"/>
  <c r="D351" i="1"/>
  <c r="D353" i="1"/>
  <c r="D393" i="1"/>
  <c r="G58" i="1"/>
  <c r="D58" i="1" s="1"/>
  <c r="E67" i="1"/>
  <c r="D67" i="1" s="1"/>
  <c r="E83" i="1"/>
  <c r="D83" i="1" s="1"/>
  <c r="D146" i="1"/>
  <c r="D200" i="1"/>
  <c r="D230" i="1"/>
  <c r="D235" i="1"/>
  <c r="D234" i="1" s="1"/>
  <c r="D240" i="1"/>
  <c r="D265" i="1"/>
  <c r="E398" i="1"/>
  <c r="D404" i="1"/>
  <c r="D111" i="1"/>
  <c r="D158" i="1"/>
  <c r="D170" i="1"/>
  <c r="D285" i="1"/>
  <c r="D341" i="1"/>
  <c r="D346" i="1"/>
  <c r="D147" i="1"/>
  <c r="D186" i="1"/>
  <c r="D218" i="1"/>
  <c r="D223" i="1"/>
  <c r="D276" i="1"/>
  <c r="D299" i="1"/>
  <c r="D336" i="1"/>
  <c r="D364" i="1"/>
  <c r="D360" i="1" s="1"/>
  <c r="D359" i="1" s="1"/>
  <c r="E377" i="1"/>
  <c r="E376" i="1" s="1"/>
  <c r="E15" i="1"/>
  <c r="D92" i="1"/>
  <c r="E193" i="1"/>
  <c r="D193" i="1" s="1"/>
  <c r="E199" i="1"/>
  <c r="D199" i="1" s="1"/>
  <c r="D206" i="1"/>
  <c r="G205" i="1"/>
  <c r="D205" i="1" s="1"/>
  <c r="D229" i="1"/>
  <c r="D381" i="1"/>
  <c r="G377" i="1"/>
  <c r="D16" i="1"/>
  <c r="G90" i="1"/>
  <c r="D90" i="1" s="1"/>
  <c r="D99" i="1"/>
  <c r="D281" i="1"/>
  <c r="E397" i="1"/>
  <c r="D399" i="1"/>
  <c r="G398" i="1"/>
  <c r="E402" i="1"/>
  <c r="D403" i="1"/>
  <c r="D42" i="1"/>
  <c r="D76" i="1"/>
  <c r="G97" i="1"/>
  <c r="D97" i="1" s="1"/>
  <c r="D305" i="1"/>
  <c r="G304" i="1"/>
  <c r="D304" i="1" s="1"/>
  <c r="D316" i="1"/>
  <c r="G335" i="1"/>
  <c r="D335" i="1" s="1"/>
  <c r="G360" i="1"/>
  <c r="G359" i="1" s="1"/>
  <c r="D386" i="1"/>
  <c r="G385" i="1"/>
  <c r="E368" i="1" l="1"/>
  <c r="E367" i="1" s="1"/>
  <c r="D368" i="1"/>
  <c r="D367" i="1" s="1"/>
  <c r="G384" i="1"/>
  <c r="D384" i="1" s="1"/>
  <c r="D385" i="1"/>
  <c r="E358" i="1"/>
  <c r="D15" i="1"/>
  <c r="D402" i="1"/>
  <c r="G397" i="1"/>
  <c r="D398" i="1"/>
  <c r="G376" i="1"/>
  <c r="D376" i="1" s="1"/>
  <c r="D377" i="1"/>
  <c r="G358" i="1" l="1"/>
  <c r="D397" i="1"/>
  <c r="D358" i="1" s="1"/>
</calcChain>
</file>

<file path=xl/sharedStrings.xml><?xml version="1.0" encoding="utf-8"?>
<sst xmlns="http://schemas.openxmlformats.org/spreadsheetml/2006/main" count="621" uniqueCount="192">
  <si>
    <t>PATVIRTINTA</t>
  </si>
  <si>
    <t>Panevėžio rajono savivaldybės tarybos</t>
  </si>
  <si>
    <t xml:space="preserve"> 5 priedas</t>
  </si>
  <si>
    <t>PANEVĖŽIO RAJONO SAVIVALDYBĖS 2017 METŲ KITŲ FINANSAVIMO ŠALTINIŲ PASKIRSTYMAS PROGRAMOMS VYKDYTI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</si>
  <si>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</si>
  <si>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</si>
  <si>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</si>
  <si>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</si>
  <si>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</si>
  <si>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</si>
  <si>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</si>
  <si>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</si>
  <si>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</si>
  <si>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</si>
  <si>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</si>
  <si>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</si>
  <si>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</si>
  <si>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</si>
  <si>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</si>
  <si>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</si>
  <si>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</si>
  <si>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</si>
  <si>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ES projekto vykdymui</t>
  </si>
  <si>
    <t>paskolos grąžinimui</t>
  </si>
  <si>
    <t>ilgalaikiam materialiajam turtui kurti, įsigyti, remontuoti</t>
  </si>
  <si>
    <t>įstaigos pajamų lėšų likutis</t>
  </si>
  <si>
    <t xml:space="preserve">savivaldybės biudžeto lėšų likutis </t>
  </si>
  <si>
    <t>02</t>
  </si>
  <si>
    <t>ES projektų vykdymui</t>
  </si>
  <si>
    <t>projekto pagal „ERASMUS+" programą vykdymui</t>
  </si>
  <si>
    <t>03</t>
  </si>
  <si>
    <t>krepšinio klubui „Lietkabelis" paremti</t>
  </si>
  <si>
    <t>Piniavos bendruomenei panduso įrengimui</t>
  </si>
  <si>
    <t>Raguvos ŠVČ. Mergelės Marijos ėmimo į dangų parapijai priešgaisrinei signalizacijai</t>
  </si>
  <si>
    <t>04</t>
  </si>
  <si>
    <t>05</t>
  </si>
  <si>
    <t>06</t>
  </si>
  <si>
    <t>aplinkos apsaugos rėmimo specialiosios programos likutis</t>
  </si>
  <si>
    <t>07</t>
  </si>
  <si>
    <t>savivaldybės biudžeto lėšų likutis ES projektų vykdymui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</si>
  <si>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</si>
  <si>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</si>
  <si>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</si>
  <si>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</si>
  <si>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</si>
  <si>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</si>
  <si>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</si>
  <si>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elektros instaliacijos ir santechnikos darbams</t>
  </si>
  <si>
    <t>6.</t>
  </si>
  <si>
    <t>Naujamiesčio seniūnija, iš viso</t>
  </si>
  <si>
    <t>vėjapjovei įsigyti</t>
  </si>
  <si>
    <t>7.</t>
  </si>
  <si>
    <t>Paįstrio seniūnija, iš viso</t>
  </si>
  <si>
    <t>8.</t>
  </si>
  <si>
    <t>Panevėžio seniūnija, iš viso</t>
  </si>
  <si>
    <t>ūkinio pastato stogui remontuoti</t>
  </si>
  <si>
    <t>9.</t>
  </si>
  <si>
    <t>Raguvos seniūnija, iš viso</t>
  </si>
  <si>
    <t>savaeigiui traktoriukui-šienapjovei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</si>
  <si>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</si>
  <si>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</si>
  <si>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</si>
  <si>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</si>
  <si>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</si>
  <si>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</si>
  <si>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</si>
  <si>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</si>
  <si>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elektros instaliacijai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</si>
  <si>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</si>
  <si>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</si>
  <si>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</si>
  <si>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</si>
  <si>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</si>
  <si>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</si>
  <si>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filmavimo kamerai įsigyti</t>
  </si>
  <si>
    <t>už 2016 m. ES ir VB projektus</t>
  </si>
  <si>
    <t>17.</t>
  </si>
  <si>
    <t>Paįstrio Juozo Zikaro gimnazija, iš viso</t>
  </si>
  <si>
    <t>18.</t>
  </si>
  <si>
    <t>Raguvos gimnazija, iš viso</t>
  </si>
  <si>
    <t>70-mečio šventei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</si>
  <si>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</si>
  <si>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</si>
  <si>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</si>
  <si>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</si>
  <si>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</si>
  <si>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</si>
  <si>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</si>
  <si>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Berčiūnų pagrindinė mokykla, iš viso</t>
  </si>
  <si>
    <t>23.</t>
  </si>
  <si>
    <t>Dembavos progimnazija, iš viso</t>
  </si>
  <si>
    <t>24.</t>
  </si>
  <si>
    <t>Geležių pagrindinė mokykla, iš viso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</si>
  <si>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</si>
  <si>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</si>
  <si>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</si>
  <si>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</si>
  <si>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</si>
  <si>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</si>
  <si>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autobusui įsigyti</t>
  </si>
  <si>
    <t>28.</t>
  </si>
  <si>
    <t>Paliūniškio pagrindinė mokykla, iš viso</t>
  </si>
  <si>
    <t>sveikatos priežiūros kabinetui, virtuvės ventiliacijai įrengti</t>
  </si>
  <si>
    <t>29.</t>
  </si>
  <si>
    <t>Upytės Antano Belazaro pagrindinė mokykla, iš viso</t>
  </si>
  <si>
    <t>30.</t>
  </si>
  <si>
    <t>Vadoklių pagrindinė mokykla, iš viso</t>
  </si>
  <si>
    <t>31.</t>
  </si>
  <si>
    <t>Žibartonių pagrindinė mokykla, iš viso</t>
  </si>
  <si>
    <t>32.</t>
  </si>
  <si>
    <t>Bernatonių mokykla-darželis, iš viso</t>
  </si>
  <si>
    <t>ilgalaikiam materialiam turtui įsigyti, remontuoti</t>
  </si>
  <si>
    <t>33.</t>
  </si>
  <si>
    <t>Pažagienių mokykla-darželis, iš viso</t>
  </si>
  <si>
    <t>34.</t>
  </si>
  <si>
    <t>Piniavos mokykla-darželis, iš viso</t>
  </si>
  <si>
    <t xml:space="preserve">                                                                                                              teisinei registracijai</t>
  </si>
  <si>
    <t>35.</t>
  </si>
  <si>
    <t>Dembavos lopšelis-darželis „Smalsutis“, iš viso</t>
  </si>
  <si>
    <t>36.</t>
  </si>
  <si>
    <t>Krekenavos lopšelis-darželis „Sigutė“, iš viso</t>
  </si>
  <si>
    <t>šildymo sistemos remontui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</si>
  <si>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</si>
  <si>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</si>
  <si>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</si>
  <si>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</si>
  <si>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</si>
  <si>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</si>
  <si>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</si>
  <si>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Velžio lopšelis-darželis, iš viso</t>
  </si>
  <si>
    <t>41.</t>
  </si>
  <si>
    <t>Švietimo centras, iš viso</t>
  </si>
  <si>
    <t>savivaldybės biudžeto likutis</t>
  </si>
  <si>
    <t xml:space="preserve"> trumpalaikiams įsiskolinimams dengti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</si>
  <si>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</si>
  <si>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</si>
  <si>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</si>
  <si>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</si>
  <si>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</si>
  <si>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</si>
  <si>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vejos pjovimo traktoriukui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</si>
  <si>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</si>
  <si>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</si>
  <si>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</si>
  <si>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</si>
  <si>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</si>
  <si>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</si>
  <si>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</si>
  <si>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</si>
  <si>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</si>
  <si>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</si>
  <si>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</si>
  <si>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</si>
  <si>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</si>
  <si>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</si>
  <si>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</si>
  <si>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</si>
  <si>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</si>
  <si>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</si>
  <si>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etnografinės sodybos tvarto stogo remontui</t>
  </si>
  <si>
    <t>54.</t>
  </si>
  <si>
    <t>Šilagalio kultūros centras, iš viso</t>
  </si>
  <si>
    <t>komunalinėms paslaugoms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</si>
  <si>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</si>
  <si>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</si>
  <si>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</si>
  <si>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</si>
  <si>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</si>
  <si>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</si>
  <si>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58.</t>
  </si>
  <si>
    <t>Vaikų globos namai, iš viso</t>
  </si>
  <si>
    <t xml:space="preserve">Iš viso </t>
  </si>
  <si>
    <t>Savivaldybės valdymo programa</t>
  </si>
  <si>
    <t>įstaigų išlaidoms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</si>
  <si>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</si>
  <si>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</si>
  <si>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</si>
  <si>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teisinei registracijai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</si>
  <si>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</si>
  <si>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</si>
  <si>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</si>
  <si>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</si>
  <si>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Ekonominio konkurencingumo didinimo programa</t>
  </si>
  <si>
    <t xml:space="preserve">Smilgių Šv.Jurgio parapijai šildymo katilui </t>
  </si>
  <si>
    <t>baldams įsigyti</t>
  </si>
  <si>
    <t>Miežiškių Švč. M.Marijos parapijai įgarsinimo įrangai</t>
  </si>
  <si>
    <t>2017 m. lapkričio 23 d. sprendimu Nr. T-</t>
  </si>
  <si>
    <t>Vadoklių mstl. Sporto ir Sodų gatvių drenažui įrengti</t>
  </si>
  <si>
    <t>spintelėms ir mokykliniams baldams įsigyti</t>
  </si>
  <si>
    <t>aktų salės kėdėms įsigyti</t>
  </si>
  <si>
    <t>ikimokyklinio ugdymo pastato atnaujinimo priešprojektiniams darbams</t>
  </si>
  <si>
    <t>naujametės eglės įžiebimo šventei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</si>
</sst>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9"/>
      <name val="Arial"/>
      <family val="2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4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11" fillId="3" borderId="0"/>
  </cellStyleXfs>
  <cellXfs count="183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5" fillId="0" borderId="1" xfId="1" applyFont="1" applyBorder="1" applyAlignment="1">
      <alignment horizontal="center" vertical="center"/>
    </xf>
    <xf numFmtId="0" fontId="8" fillId="2" borderId="1" xfId="2" applyNumberFormat="1" applyFont="1" applyFill="1" applyBorder="1" applyAlignment="1" applyProtection="1">
      <alignment horizontal="left" vertical="center"/>
    </xf>
    <xf numFmtId="49" fontId="9" fillId="2" borderId="1" xfId="2" applyNumberFormat="1" applyFont="1" applyFill="1" applyBorder="1" applyAlignment="1" applyProtection="1">
      <alignment horizontal="left" vertical="center"/>
    </xf>
    <xf numFmtId="164" fontId="8" fillId="2" borderId="1" xfId="2" applyNumberFormat="1" applyFont="1" applyFill="1" applyBorder="1" applyAlignment="1" applyProtection="1">
      <alignment horizontal="right" vertical="center"/>
    </xf>
    <xf numFmtId="1" fontId="8" fillId="2" borderId="2" xfId="2" applyNumberFormat="1" applyFont="1" applyFill="1" applyBorder="1" applyAlignment="1" applyProtection="1">
      <alignment horizontal="right" vertical="center"/>
    </xf>
    <xf numFmtId="0" fontId="1" fillId="2" borderId="0" xfId="1" applyFill="1"/>
    <xf numFmtId="0" fontId="10" fillId="2" borderId="1" xfId="1" applyFont="1" applyFill="1" applyBorder="1" applyAlignment="1">
      <alignment horizontal="left"/>
    </xf>
    <xf numFmtId="49" fontId="10" fillId="2" borderId="1" xfId="1" applyNumberFormat="1" applyFont="1" applyFill="1" applyBorder="1" applyAlignment="1">
      <alignment horizontal="right"/>
    </xf>
    <xf numFmtId="164" fontId="10" fillId="2" borderId="1" xfId="1" applyNumberFormat="1" applyFont="1" applyFill="1" applyBorder="1"/>
    <xf numFmtId="0" fontId="8" fillId="2" borderId="1" xfId="1" applyFont="1" applyFill="1" applyBorder="1" applyAlignment="1">
      <alignment horizontal="left" vertical="center"/>
    </xf>
    <xf numFmtId="49" fontId="8" fillId="2" borderId="1" xfId="1" applyNumberFormat="1" applyFont="1" applyFill="1" applyBorder="1" applyAlignment="1">
      <alignment horizontal="lef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10" fillId="2" borderId="6" xfId="3" applyNumberFormat="1" applyFont="1" applyFill="1" applyBorder="1" applyAlignment="1" applyProtection="1">
      <alignment vertical="center"/>
    </xf>
    <xf numFmtId="164" fontId="10" fillId="2" borderId="7" xfId="3" applyNumberFormat="1" applyFont="1" applyFill="1" applyBorder="1" applyAlignment="1" applyProtection="1">
      <alignment vertical="center"/>
    </xf>
    <xf numFmtId="0" fontId="12" fillId="2" borderId="1" xfId="1" applyFont="1" applyFill="1" applyBorder="1" applyAlignment="1">
      <alignment horizontal="right"/>
    </xf>
    <xf numFmtId="49" fontId="13" fillId="2" borderId="1" xfId="1" applyNumberFormat="1" applyFont="1" applyFill="1" applyBorder="1" applyAlignment="1">
      <alignment horizontal="right"/>
    </xf>
    <xf numFmtId="164" fontId="12" fillId="2" borderId="8" xfId="3" applyNumberFormat="1" applyFont="1" applyFill="1" applyBorder="1" applyAlignment="1" applyProtection="1">
      <alignment vertical="center"/>
    </xf>
    <xf numFmtId="164" fontId="12" fillId="2" borderId="6" xfId="3" applyNumberFormat="1" applyFont="1" applyFill="1" applyBorder="1" applyAlignment="1" applyProtection="1">
      <alignment vertical="center"/>
    </xf>
    <xf numFmtId="164" fontId="12" fillId="2" borderId="7" xfId="3" applyNumberFormat="1" applyFont="1" applyFill="1" applyBorder="1" applyAlignment="1" applyProtection="1">
      <alignment vertical="center"/>
    </xf>
    <xf numFmtId="49" fontId="13" fillId="2" borderId="2" xfId="1" applyNumberFormat="1" applyFont="1" applyFill="1" applyBorder="1" applyAlignment="1">
      <alignment horizontal="right"/>
    </xf>
    <xf numFmtId="164" fontId="12" fillId="2" borderId="1" xfId="3" applyNumberFormat="1" applyFont="1" applyFill="1" applyBorder="1" applyAlignment="1" applyProtection="1">
      <alignment vertical="center"/>
    </xf>
    <xf numFmtId="164" fontId="12" fillId="2" borderId="9" xfId="3" applyNumberFormat="1" applyFont="1" applyFill="1" applyBorder="1" applyAlignment="1" applyProtection="1">
      <alignment vertical="center"/>
    </xf>
    <xf numFmtId="164" fontId="12" fillId="2" borderId="10" xfId="3" applyNumberFormat="1" applyFont="1" applyFill="1" applyBorder="1" applyAlignment="1" applyProtection="1">
      <alignment vertical="center"/>
    </xf>
    <xf numFmtId="164" fontId="12" fillId="2" borderId="11" xfId="1" applyNumberFormat="1" applyFont="1" applyFill="1" applyBorder="1"/>
    <xf numFmtId="164" fontId="12" fillId="2" borderId="2" xfId="3" applyNumberFormat="1" applyFont="1" applyFill="1" applyBorder="1" applyAlignment="1" applyProtection="1">
      <alignment vertical="center"/>
    </xf>
    <xf numFmtId="164" fontId="10" fillId="2" borderId="11" xfId="1" applyNumberFormat="1" applyFont="1" applyFill="1" applyBorder="1"/>
    <xf numFmtId="164" fontId="10" fillId="2" borderId="4" xfId="1" applyNumberFormat="1" applyFont="1" applyFill="1" applyBorder="1"/>
    <xf numFmtId="164" fontId="10" fillId="2" borderId="1" xfId="1" applyNumberFormat="1" applyFont="1" applyFill="1" applyBorder="1" applyAlignment="1">
      <alignment horizontal="right" vertical="center"/>
    </xf>
    <xf numFmtId="164" fontId="10" fillId="2" borderId="2" xfId="1" applyNumberFormat="1" applyFont="1" applyFill="1" applyBorder="1"/>
    <xf numFmtId="164" fontId="12" fillId="2" borderId="1" xfId="1" applyNumberFormat="1" applyFont="1" applyFill="1" applyBorder="1"/>
    <xf numFmtId="164" fontId="12" fillId="2" borderId="2" xfId="1" applyNumberFormat="1" applyFont="1" applyFill="1" applyBorder="1"/>
    <xf numFmtId="1" fontId="12" fillId="2" borderId="2" xfId="1" applyNumberFormat="1" applyFont="1" applyFill="1" applyBorder="1"/>
    <xf numFmtId="164" fontId="12" fillId="2" borderId="1" xfId="1" applyNumberFormat="1" applyFont="1" applyFill="1" applyBorder="1" applyAlignment="1">
      <alignment horizontal="right" vertical="center"/>
    </xf>
    <xf numFmtId="49" fontId="12" fillId="2" borderId="1" xfId="1" applyNumberFormat="1" applyFont="1" applyFill="1" applyBorder="1" applyAlignment="1">
      <alignment horizontal="right"/>
    </xf>
    <xf numFmtId="0" fontId="10" fillId="2" borderId="1" xfId="1" applyFont="1" applyFill="1" applyBorder="1" applyAlignment="1">
      <alignment horizontal="left" wrapText="1"/>
    </xf>
    <xf numFmtId="164" fontId="13" fillId="2" borderId="1" xfId="1" applyNumberFormat="1" applyFont="1" applyFill="1" applyBorder="1"/>
    <xf numFmtId="164" fontId="14" fillId="2" borderId="1" xfId="2" applyNumberFormat="1" applyFont="1" applyFill="1" applyBorder="1" applyAlignment="1" applyProtection="1"/>
    <xf numFmtId="0" fontId="8" fillId="2" borderId="1" xfId="1" applyFont="1" applyFill="1" applyBorder="1" applyAlignment="1">
      <alignment vertical="center"/>
    </xf>
    <xf numFmtId="49" fontId="8" fillId="2" borderId="1" xfId="1" applyNumberFormat="1" applyFont="1" applyFill="1" applyBorder="1" applyAlignment="1">
      <alignment horizontal="right"/>
    </xf>
    <xf numFmtId="164" fontId="8" fillId="2" borderId="1" xfId="1" applyNumberFormat="1" applyFont="1" applyFill="1" applyBorder="1" applyAlignment="1">
      <alignment vertical="center"/>
    </xf>
    <xf numFmtId="1" fontId="8" fillId="2" borderId="2" xfId="1" applyNumberFormat="1" applyFont="1" applyFill="1" applyBorder="1" applyAlignment="1">
      <alignment vertical="center"/>
    </xf>
    <xf numFmtId="1" fontId="10" fillId="2" borderId="2" xfId="1" applyNumberFormat="1" applyFont="1" applyFill="1" applyBorder="1"/>
    <xf numFmtId="1" fontId="14" fillId="2" borderId="2" xfId="3" applyNumberFormat="1" applyFont="1" applyFill="1" applyBorder="1" applyAlignment="1" applyProtection="1">
      <alignment vertical="center"/>
    </xf>
    <xf numFmtId="164" fontId="16" fillId="2" borderId="1" xfId="1" applyNumberFormat="1" applyFont="1" applyFill="1" applyBorder="1"/>
    <xf numFmtId="164" fontId="16" fillId="2" borderId="2" xfId="1" applyNumberFormat="1" applyFont="1" applyFill="1" applyBorder="1"/>
    <xf numFmtId="164" fontId="8" fillId="2" borderId="2" xfId="1" applyNumberFormat="1" applyFont="1" applyFill="1" applyBorder="1" applyAlignment="1">
      <alignment vertical="center"/>
    </xf>
    <xf numFmtId="49" fontId="13" fillId="2" borderId="12" xfId="1" applyNumberFormat="1" applyFont="1" applyFill="1" applyBorder="1" applyAlignment="1">
      <alignment horizontal="right"/>
    </xf>
    <xf numFmtId="0" fontId="12" fillId="2" borderId="2" xfId="1" applyFont="1" applyFill="1" applyBorder="1" applyAlignment="1">
      <alignment horizontal="right"/>
    </xf>
    <xf numFmtId="164" fontId="12" fillId="2" borderId="13" xfId="1" applyNumberFormat="1" applyFont="1" applyFill="1" applyBorder="1"/>
    <xf numFmtId="164" fontId="12" fillId="2" borderId="12" xfId="1" applyNumberFormat="1" applyFont="1" applyFill="1" applyBorder="1"/>
    <xf numFmtId="0" fontId="10" fillId="2" borderId="14" xfId="1" applyFont="1" applyFill="1" applyBorder="1" applyAlignment="1">
      <alignment horizontal="left"/>
    </xf>
    <xf numFmtId="49" fontId="10" fillId="2" borderId="15" xfId="1" applyNumberFormat="1" applyFont="1" applyFill="1" applyBorder="1" applyAlignment="1">
      <alignment horizontal="right"/>
    </xf>
    <xf numFmtId="164" fontId="10" fillId="0" borderId="12" xfId="1" applyNumberFormat="1" applyFont="1" applyBorder="1"/>
    <xf numFmtId="164" fontId="10" fillId="0" borderId="14" xfId="1" applyNumberFormat="1" applyFont="1" applyBorder="1"/>
    <xf numFmtId="0" fontId="12" fillId="2" borderId="3" xfId="1" applyFont="1" applyFill="1" applyBorder="1" applyAlignment="1">
      <alignment horizontal="right"/>
    </xf>
    <xf numFmtId="49" fontId="10" fillId="2" borderId="3" xfId="1" applyNumberFormat="1" applyFont="1" applyFill="1" applyBorder="1" applyAlignment="1">
      <alignment horizontal="right"/>
    </xf>
    <xf numFmtId="164" fontId="12" fillId="2" borderId="3" xfId="1" applyNumberFormat="1" applyFont="1" applyFill="1" applyBorder="1"/>
    <xf numFmtId="164" fontId="12" fillId="2" borderId="16" xfId="1" applyNumberFormat="1" applyFont="1" applyFill="1" applyBorder="1"/>
    <xf numFmtId="0" fontId="17" fillId="0" borderId="3" xfId="1" applyFont="1" applyBorder="1"/>
    <xf numFmtId="0" fontId="10" fillId="2" borderId="11" xfId="1" applyFont="1" applyFill="1" applyBorder="1" applyAlignment="1">
      <alignment horizontal="left"/>
    </xf>
    <xf numFmtId="49" fontId="10" fillId="2" borderId="11" xfId="1" applyNumberFormat="1" applyFont="1" applyFill="1" applyBorder="1" applyAlignment="1">
      <alignment horizontal="right"/>
    </xf>
    <xf numFmtId="164" fontId="16" fillId="2" borderId="4" xfId="1" applyNumberFormat="1" applyFont="1" applyFill="1" applyBorder="1"/>
    <xf numFmtId="0" fontId="1" fillId="0" borderId="0" xfId="1" applyAlignment="1">
      <alignment horizontal="left"/>
    </xf>
    <xf numFmtId="0" fontId="8" fillId="2" borderId="11" xfId="1" applyFont="1" applyFill="1" applyBorder="1" applyAlignment="1">
      <alignment vertical="center"/>
    </xf>
    <xf numFmtId="0" fontId="12" fillId="2" borderId="15" xfId="1" applyFont="1" applyFill="1" applyBorder="1" applyAlignment="1">
      <alignment horizontal="right"/>
    </xf>
    <xf numFmtId="0" fontId="8" fillId="2" borderId="3" xfId="1" applyFont="1" applyFill="1" applyBorder="1" applyAlignment="1">
      <alignment vertical="center"/>
    </xf>
    <xf numFmtId="49" fontId="8" fillId="2" borderId="3" xfId="1" applyNumberFormat="1" applyFont="1" applyFill="1" applyBorder="1" applyAlignment="1">
      <alignment horizontal="right"/>
    </xf>
    <xf numFmtId="164" fontId="8" fillId="2" borderId="3" xfId="1" applyNumberFormat="1" applyFont="1" applyFill="1" applyBorder="1" applyAlignment="1">
      <alignment vertical="center"/>
    </xf>
    <xf numFmtId="1" fontId="8" fillId="2" borderId="3" xfId="1" applyNumberFormat="1" applyFont="1" applyFill="1" applyBorder="1" applyAlignment="1">
      <alignment vertical="center"/>
    </xf>
    <xf numFmtId="1" fontId="8" fillId="2" borderId="16" xfId="1" applyNumberFormat="1" applyFont="1" applyFill="1" applyBorder="1" applyAlignment="1">
      <alignment vertical="center"/>
    </xf>
    <xf numFmtId="0" fontId="10" fillId="2" borderId="3" xfId="1" applyFont="1" applyFill="1" applyBorder="1" applyAlignment="1">
      <alignment horizontal="left"/>
    </xf>
    <xf numFmtId="164" fontId="10" fillId="2" borderId="3" xfId="1" applyNumberFormat="1" applyFont="1" applyFill="1" applyBorder="1"/>
    <xf numFmtId="164" fontId="10" fillId="2" borderId="16" xfId="1" applyNumberFormat="1" applyFont="1" applyFill="1" applyBorder="1"/>
    <xf numFmtId="49" fontId="13" fillId="2" borderId="3" xfId="1" applyNumberFormat="1" applyFont="1" applyFill="1" applyBorder="1" applyAlignment="1">
      <alignment horizontal="right"/>
    </xf>
    <xf numFmtId="1" fontId="12" fillId="2" borderId="3" xfId="1" applyNumberFormat="1" applyFont="1" applyFill="1" applyBorder="1"/>
    <xf numFmtId="1" fontId="12" fillId="2" borderId="16" xfId="1" applyNumberFormat="1" applyFont="1" applyFill="1" applyBorder="1"/>
    <xf numFmtId="164" fontId="16" fillId="2" borderId="3" xfId="1" applyNumberFormat="1" applyFont="1" applyFill="1" applyBorder="1"/>
    <xf numFmtId="0" fontId="8" fillId="2" borderId="17" xfId="1" applyFont="1" applyFill="1" applyBorder="1" applyAlignment="1">
      <alignment horizontal="center" vertical="top" wrapText="1"/>
    </xf>
    <xf numFmtId="1" fontId="16" fillId="2" borderId="2" xfId="1" applyNumberFormat="1" applyFont="1" applyFill="1" applyBorder="1"/>
    <xf numFmtId="0" fontId="10" fillId="2" borderId="12" xfId="1" applyFont="1" applyFill="1" applyBorder="1" applyAlignment="1">
      <alignment horizontal="left"/>
    </xf>
    <xf numFmtId="49" fontId="10" fillId="2" borderId="12" xfId="1" applyNumberFormat="1" applyFont="1" applyFill="1" applyBorder="1" applyAlignment="1">
      <alignment horizontal="right"/>
    </xf>
    <xf numFmtId="164" fontId="10" fillId="2" borderId="12" xfId="1" applyNumberFormat="1" applyFont="1" applyFill="1" applyBorder="1"/>
    <xf numFmtId="164" fontId="10" fillId="2" borderId="14" xfId="1" applyNumberFormat="1" applyFont="1" applyFill="1" applyBorder="1"/>
    <xf numFmtId="49" fontId="10" fillId="2" borderId="13" xfId="1" applyNumberFormat="1" applyFont="1" applyFill="1" applyBorder="1" applyAlignment="1">
      <alignment horizontal="right"/>
    </xf>
    <xf numFmtId="0" fontId="12" fillId="2" borderId="0" xfId="1" applyFont="1" applyFill="1" applyAlignment="1">
      <alignment horizontal="right"/>
    </xf>
    <xf numFmtId="0" fontId="8" fillId="2" borderId="15" xfId="1" applyFont="1" applyFill="1" applyBorder="1" applyAlignment="1">
      <alignment horizontal="center" vertical="top" wrapText="1"/>
    </xf>
    <xf numFmtId="1" fontId="16" fillId="2" borderId="4" xfId="1" applyNumberFormat="1" applyFont="1" applyFill="1" applyBorder="1"/>
    <xf numFmtId="49" fontId="10" fillId="2" borderId="2" xfId="1" applyNumberFormat="1" applyFont="1" applyFill="1" applyBorder="1" applyAlignment="1">
      <alignment horizontal="right"/>
    </xf>
    <xf numFmtId="0" fontId="12" fillId="0" borderId="1" xfId="1" applyFont="1" applyBorder="1"/>
    <xf numFmtId="0" fontId="17" fillId="0" borderId="2" xfId="1" applyFont="1" applyBorder="1"/>
    <xf numFmtId="0" fontId="5" fillId="2" borderId="15" xfId="1" applyFont="1" applyFill="1" applyBorder="1" applyAlignment="1">
      <alignment horizontal="center" vertical="top" wrapText="1"/>
    </xf>
    <xf numFmtId="49" fontId="8" fillId="2" borderId="2" xfId="1" applyNumberFormat="1" applyFont="1" applyFill="1" applyBorder="1" applyAlignment="1">
      <alignment horizontal="right"/>
    </xf>
    <xf numFmtId="49" fontId="5" fillId="2" borderId="1" xfId="1" applyNumberFormat="1" applyFont="1" applyFill="1" applyBorder="1" applyAlignment="1">
      <alignment horizontal="right"/>
    </xf>
    <xf numFmtId="49" fontId="8" fillId="2" borderId="12" xfId="1" applyNumberFormat="1" applyFont="1" applyFill="1" applyBorder="1" applyAlignment="1">
      <alignment horizontal="right"/>
    </xf>
    <xf numFmtId="164" fontId="8" fillId="2" borderId="12" xfId="1" applyNumberFormat="1" applyFont="1" applyFill="1" applyBorder="1" applyAlignment="1">
      <alignment vertical="center"/>
    </xf>
    <xf numFmtId="1" fontId="8" fillId="2" borderId="14" xfId="1" applyNumberFormat="1" applyFont="1" applyFill="1" applyBorder="1" applyAlignment="1">
      <alignment vertical="center"/>
    </xf>
    <xf numFmtId="0" fontId="10" fillId="0" borderId="0" xfId="1" applyFont="1"/>
    <xf numFmtId="0" fontId="10" fillId="0" borderId="1" xfId="1" applyFont="1" applyBorder="1"/>
    <xf numFmtId="0" fontId="10" fillId="0" borderId="2" xfId="1" applyFont="1" applyBorder="1"/>
    <xf numFmtId="49" fontId="13" fillId="2" borderId="11" xfId="1" applyNumberFormat="1" applyFont="1" applyFill="1" applyBorder="1" applyAlignment="1">
      <alignment horizontal="right"/>
    </xf>
    <xf numFmtId="0" fontId="0" fillId="0" borderId="0" xfId="1" applyFont="1"/>
    <xf numFmtId="0" fontId="8" fillId="4" borderId="1" xfId="1" applyFont="1" applyFill="1" applyBorder="1" applyAlignment="1">
      <alignment vertical="center"/>
    </xf>
    <xf numFmtId="164" fontId="8" fillId="4" borderId="1" xfId="1" applyNumberFormat="1" applyFont="1" applyFill="1" applyBorder="1" applyAlignment="1">
      <alignment vertical="center"/>
    </xf>
    <xf numFmtId="164" fontId="8" fillId="4" borderId="2" xfId="1" applyNumberFormat="1" applyFont="1" applyFill="1" applyBorder="1" applyAlignment="1">
      <alignment vertical="center"/>
    </xf>
    <xf numFmtId="49" fontId="5" fillId="2" borderId="12" xfId="1" applyNumberFormat="1" applyFont="1" applyFill="1" applyBorder="1" applyAlignment="1">
      <alignment horizontal="right"/>
    </xf>
    <xf numFmtId="164" fontId="5" fillId="2" borderId="12" xfId="1" applyNumberFormat="1" applyFont="1" applyFill="1" applyBorder="1" applyAlignment="1">
      <alignment vertical="center"/>
    </xf>
    <xf numFmtId="164" fontId="5" fillId="2" borderId="14" xfId="1" applyNumberFormat="1" applyFont="1" applyFill="1" applyBorder="1" applyAlignment="1">
      <alignment vertical="center"/>
    </xf>
    <xf numFmtId="0" fontId="5" fillId="2" borderId="1" xfId="1" applyFont="1" applyFill="1" applyBorder="1"/>
    <xf numFmtId="0" fontId="5" fillId="2" borderId="3" xfId="1" applyFont="1" applyFill="1" applyBorder="1"/>
    <xf numFmtId="0" fontId="19" fillId="2" borderId="3" xfId="1" applyFont="1" applyFill="1" applyBorder="1"/>
    <xf numFmtId="49" fontId="5" fillId="2" borderId="11" xfId="1" applyNumberFormat="1" applyFont="1" applyFill="1" applyBorder="1" applyAlignment="1">
      <alignment horizontal="right"/>
    </xf>
    <xf numFmtId="164" fontId="5" fillId="2" borderId="11" xfId="1" applyNumberFormat="1" applyFont="1" applyFill="1" applyBorder="1" applyAlignment="1">
      <alignment vertical="center"/>
    </xf>
    <xf numFmtId="0" fontId="19" fillId="2" borderId="1" xfId="1" applyFont="1" applyFill="1" applyBorder="1"/>
    <xf numFmtId="164" fontId="13" fillId="2" borderId="2" xfId="1" applyNumberFormat="1" applyFont="1" applyFill="1" applyBorder="1"/>
    <xf numFmtId="164" fontId="5" fillId="2" borderId="1" xfId="1" applyNumberFormat="1" applyFont="1" applyFill="1" applyBorder="1" applyAlignment="1">
      <alignment vertical="center"/>
    </xf>
    <xf numFmtId="1" fontId="5" fillId="2" borderId="2" xfId="1" applyNumberFormat="1" applyFont="1" applyFill="1" applyBorder="1" applyAlignment="1">
      <alignment vertical="center"/>
    </xf>
    <xf numFmtId="0" fontId="0" fillId="0" borderId="1" xfId="1" applyFont="1" applyBorder="1"/>
    <xf numFmtId="164" fontId="10" fillId="0" borderId="1" xfId="1" applyNumberFormat="1" applyFont="1" applyBorder="1"/>
    <xf numFmtId="1" fontId="10" fillId="0" borderId="2" xfId="1" applyNumberFormat="1" applyFont="1" applyBorder="1"/>
    <xf numFmtId="164" fontId="10" fillId="0" borderId="2" xfId="1" applyNumberFormat="1" applyFont="1" applyBorder="1"/>
    <xf numFmtId="0" fontId="1" fillId="0" borderId="1" xfId="1" applyBorder="1"/>
    <xf numFmtId="0" fontId="13" fillId="0" borderId="1" xfId="1" applyFont="1" applyBorder="1"/>
    <xf numFmtId="164" fontId="12" fillId="0" borderId="1" xfId="1" applyNumberFormat="1" applyFont="1" applyBorder="1"/>
    <xf numFmtId="164" fontId="12" fillId="0" borderId="2" xfId="1" applyNumberFormat="1" applyFont="1" applyBorder="1"/>
    <xf numFmtId="0" fontId="5" fillId="0" borderId="2" xfId="1" applyFont="1" applyBorder="1" applyAlignment="1">
      <alignment horizontal="center" vertical="center" wrapText="1"/>
    </xf>
    <xf numFmtId="1" fontId="8" fillId="2" borderId="2" xfId="1" applyNumberFormat="1" applyFont="1" applyFill="1" applyBorder="1" applyAlignment="1">
      <alignment horizontal="right" vertical="center"/>
    </xf>
    <xf numFmtId="1" fontId="15" fillId="2" borderId="2" xfId="2" applyNumberFormat="1" applyFont="1" applyFill="1" applyBorder="1" applyAlignment="1" applyProtection="1"/>
    <xf numFmtId="164" fontId="14" fillId="2" borderId="2" xfId="3" applyNumberFormat="1" applyFont="1" applyFill="1" applyBorder="1" applyAlignment="1" applyProtection="1">
      <alignment vertical="center"/>
    </xf>
    <xf numFmtId="164" fontId="13" fillId="2" borderId="14" xfId="1" applyNumberFormat="1" applyFont="1" applyFill="1" applyBorder="1"/>
    <xf numFmtId="1" fontId="12" fillId="2" borderId="14" xfId="1" applyNumberFormat="1" applyFont="1" applyFill="1" applyBorder="1"/>
    <xf numFmtId="164" fontId="16" fillId="2" borderId="16" xfId="1" applyNumberFormat="1" applyFont="1" applyFill="1" applyBorder="1"/>
    <xf numFmtId="1" fontId="16" fillId="2" borderId="14" xfId="1" applyNumberFormat="1" applyFont="1" applyFill="1" applyBorder="1"/>
    <xf numFmtId="0" fontId="1" fillId="2" borderId="2" xfId="1" applyFill="1" applyBorder="1"/>
    <xf numFmtId="1" fontId="5" fillId="2" borderId="14" xfId="1" applyNumberFormat="1" applyFont="1" applyFill="1" applyBorder="1" applyAlignment="1">
      <alignment vertical="center"/>
    </xf>
    <xf numFmtId="1" fontId="5" fillId="2" borderId="4" xfId="1" applyNumberFormat="1" applyFont="1" applyFill="1" applyBorder="1" applyAlignment="1">
      <alignment vertical="center"/>
    </xf>
    <xf numFmtId="1" fontId="8" fillId="2" borderId="3" xfId="2" applyNumberFormat="1" applyFont="1" applyFill="1" applyBorder="1" applyAlignment="1" applyProtection="1">
      <alignment horizontal="right" vertical="center"/>
    </xf>
    <xf numFmtId="1" fontId="9" fillId="2" borderId="3" xfId="2" applyNumberFormat="1" applyFont="1" applyFill="1" applyBorder="1" applyAlignment="1" applyProtection="1"/>
    <xf numFmtId="164" fontId="8" fillId="2" borderId="3" xfId="1" applyNumberFormat="1" applyFont="1" applyFill="1" applyBorder="1" applyAlignment="1">
      <alignment horizontal="right" vertical="center"/>
    </xf>
    <xf numFmtId="164" fontId="10" fillId="2" borderId="3" xfId="3" applyNumberFormat="1" applyFont="1" applyFill="1" applyBorder="1" applyAlignment="1" applyProtection="1">
      <alignment vertical="center"/>
    </xf>
    <xf numFmtId="164" fontId="12" fillId="2" borderId="3" xfId="3" applyNumberFormat="1" applyFont="1" applyFill="1" applyBorder="1" applyAlignment="1" applyProtection="1">
      <alignment vertical="center"/>
    </xf>
    <xf numFmtId="164" fontId="14" fillId="2" borderId="3" xfId="2" applyNumberFormat="1" applyFont="1" applyFill="1" applyBorder="1" applyAlignment="1" applyProtection="1"/>
    <xf numFmtId="1" fontId="10" fillId="2" borderId="3" xfId="1" applyNumberFormat="1" applyFont="1" applyFill="1" applyBorder="1"/>
    <xf numFmtId="1" fontId="14" fillId="2" borderId="3" xfId="3" applyNumberFormat="1" applyFont="1" applyFill="1" applyBorder="1" applyAlignment="1" applyProtection="1">
      <alignment vertical="center"/>
    </xf>
    <xf numFmtId="164" fontId="10" fillId="0" borderId="3" xfId="1" applyNumberFormat="1" applyFont="1" applyBorder="1"/>
    <xf numFmtId="1" fontId="16" fillId="2" borderId="3" xfId="1" applyNumberFormat="1" applyFont="1" applyFill="1" applyBorder="1"/>
    <xf numFmtId="0" fontId="12" fillId="2" borderId="3" xfId="1" applyFont="1" applyFill="1" applyBorder="1"/>
    <xf numFmtId="0" fontId="10" fillId="0" borderId="3" xfId="1" applyFont="1" applyBorder="1"/>
    <xf numFmtId="164" fontId="8" fillId="4" borderId="3" xfId="1" applyNumberFormat="1" applyFont="1" applyFill="1" applyBorder="1" applyAlignment="1">
      <alignment vertical="center"/>
    </xf>
    <xf numFmtId="164" fontId="5" fillId="2" borderId="3" xfId="1" applyNumberFormat="1" applyFont="1" applyFill="1" applyBorder="1" applyAlignment="1">
      <alignment vertical="center"/>
    </xf>
    <xf numFmtId="164" fontId="13" fillId="2" borderId="3" xfId="1" applyNumberFormat="1" applyFont="1" applyFill="1" applyBorder="1"/>
    <xf numFmtId="1" fontId="10" fillId="0" borderId="3" xfId="1" applyNumberFormat="1" applyFont="1" applyBorder="1"/>
    <xf numFmtId="164" fontId="12" fillId="0" borderId="3" xfId="1" applyNumberFormat="1" applyFont="1" applyBorder="1"/>
    <xf numFmtId="0" fontId="8" fillId="2" borderId="17" xfId="1" applyFont="1" applyFill="1" applyBorder="1" applyAlignment="1">
      <alignment horizontal="center" vertical="top" wrapText="1"/>
    </xf>
    <xf numFmtId="0" fontId="16" fillId="2" borderId="1" xfId="1" applyFont="1" applyFill="1" applyBorder="1" applyAlignment="1">
      <alignment horizontal="right"/>
    </xf>
    <xf numFmtId="164" fontId="12" fillId="2" borderId="0" xfId="1" applyNumberFormat="1" applyFont="1" applyFill="1" applyBorder="1"/>
    <xf numFmtId="0" fontId="18" fillId="2" borderId="1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0" fontId="1" fillId="0" borderId="1" xfId="1" applyBorder="1" applyAlignment="1">
      <alignment horizontal="center"/>
    </xf>
    <xf numFmtId="0" fontId="8" fillId="2" borderId="12" xfId="1" applyFont="1" applyFill="1" applyBorder="1" applyAlignment="1">
      <alignment horizontal="center" vertical="top" wrapText="1"/>
    </xf>
    <xf numFmtId="0" fontId="8" fillId="2" borderId="1" xfId="1" applyFont="1" applyFill="1" applyBorder="1" applyAlignment="1">
      <alignment horizontal="center" vertical="top" wrapText="1"/>
    </xf>
    <xf numFmtId="0" fontId="8" fillId="4" borderId="1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18" fillId="2" borderId="2" xfId="1" applyFont="1" applyFill="1" applyBorder="1" applyAlignment="1">
      <alignment horizontal="center"/>
    </xf>
    <xf numFmtId="0" fontId="5" fillId="2" borderId="11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top" wrapText="1"/>
    </xf>
    <xf numFmtId="0" fontId="8" fillId="2" borderId="15" xfId="1" applyFont="1" applyFill="1" applyBorder="1" applyAlignment="1">
      <alignment horizontal="center" vertical="top" wrapText="1"/>
    </xf>
    <xf numFmtId="0" fontId="8" fillId="2" borderId="11" xfId="1" applyFont="1" applyFill="1" applyBorder="1" applyAlignment="1">
      <alignment horizontal="center" vertical="top" wrapText="1"/>
    </xf>
    <xf numFmtId="0" fontId="8" fillId="2" borderId="17" xfId="1" applyFont="1" applyFill="1" applyBorder="1" applyAlignment="1">
      <alignment horizontal="center" vertical="top" wrapText="1"/>
    </xf>
    <xf numFmtId="0" fontId="8" fillId="2" borderId="4" xfId="1" applyFont="1" applyFill="1" applyBorder="1" applyAlignment="1">
      <alignment horizontal="center" vertical="top" wrapText="1"/>
    </xf>
    <xf numFmtId="0" fontId="4" fillId="0" borderId="0" xfId="1" applyFont="1" applyBorder="1" applyAlignment="1">
      <alignment horizontal="center" wrapText="1"/>
    </xf>
    <xf numFmtId="0" fontId="2" fillId="0" borderId="0" xfId="1" applyFont="1" applyBorder="1" applyAlignment="1">
      <alignment horizontal="right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7" fillId="2" borderId="1" xfId="2" applyNumberFormat="1" applyFont="1" applyFill="1" applyBorder="1" applyAlignment="1" applyProtection="1">
      <alignment horizontal="center" vertical="top" wrapText="1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0"/>
  <sheetViews>
    <sheetView tabSelected="1" topLeftCell="A342" workbookViewId="0">
      <selection activeCell="K369" sqref="K369"/>
    </sheetView>
  </sheetViews>
  <sheetFormatPr defaultColWidth="8.7109375" defaultRowHeight="12.75" x14ac:dyDescent="0.2"/>
  <cols>
    <col min="1" max="1" width="5.28515625" style="2" customWidth="1"/>
    <col min="2" max="2" width="63.5703125" style="2" customWidth="1"/>
    <col min="3" max="3" width="5.42578125" style="2" customWidth="1"/>
    <col min="4" max="5" width="8.140625" style="2" customWidth="1"/>
    <col min="6" max="6" width="10.85546875" style="2" customWidth="1"/>
    <col min="7" max="7" width="7.85546875" style="2" customWidth="1"/>
    <col min="8" max="253" width="8.7109375" style="2"/>
    <col min="254" max="254" width="5.28515625" style="2" customWidth="1"/>
    <col min="255" max="255" width="63.5703125" style="2" customWidth="1"/>
    <col min="256" max="256" width="5.42578125" style="2" customWidth="1"/>
    <col min="257" max="259" width="8.140625" style="2" customWidth="1"/>
    <col min="260" max="261" width="10.85546875" style="2" customWidth="1"/>
    <col min="262" max="262" width="7.85546875" style="2" customWidth="1"/>
    <col min="263" max="509" width="8.7109375" style="2"/>
    <col min="510" max="510" width="5.28515625" style="2" customWidth="1"/>
    <col min="511" max="511" width="63.5703125" style="2" customWidth="1"/>
    <col min="512" max="512" width="5.42578125" style="2" customWidth="1"/>
    <col min="513" max="515" width="8.140625" style="2" customWidth="1"/>
    <col min="516" max="517" width="10.85546875" style="2" customWidth="1"/>
    <col min="518" max="518" width="7.85546875" style="2" customWidth="1"/>
    <col min="519" max="765" width="8.7109375" style="2"/>
    <col min="766" max="766" width="5.28515625" style="2" customWidth="1"/>
    <col min="767" max="767" width="63.5703125" style="2" customWidth="1"/>
    <col min="768" max="768" width="5.42578125" style="2" customWidth="1"/>
    <col min="769" max="771" width="8.140625" style="2" customWidth="1"/>
    <col min="772" max="773" width="10.85546875" style="2" customWidth="1"/>
    <col min="774" max="774" width="7.85546875" style="2" customWidth="1"/>
    <col min="775" max="1021" width="8.7109375" style="2"/>
    <col min="1022" max="1022" width="5.28515625" style="2" customWidth="1"/>
    <col min="1023" max="1023" width="63.5703125" style="2" customWidth="1"/>
    <col min="1024" max="1024" width="5.42578125" style="2" customWidth="1"/>
    <col min="1025" max="1027" width="8.140625" style="2" customWidth="1"/>
    <col min="1028" max="1029" width="10.85546875" style="2" customWidth="1"/>
    <col min="1030" max="1030" width="7.85546875" style="2" customWidth="1"/>
    <col min="1031" max="1277" width="8.7109375" style="2"/>
    <col min="1278" max="1278" width="5.28515625" style="2" customWidth="1"/>
    <col min="1279" max="1279" width="63.5703125" style="2" customWidth="1"/>
    <col min="1280" max="1280" width="5.42578125" style="2" customWidth="1"/>
    <col min="1281" max="1283" width="8.140625" style="2" customWidth="1"/>
    <col min="1284" max="1285" width="10.85546875" style="2" customWidth="1"/>
    <col min="1286" max="1286" width="7.85546875" style="2" customWidth="1"/>
    <col min="1287" max="1533" width="8.7109375" style="2"/>
    <col min="1534" max="1534" width="5.28515625" style="2" customWidth="1"/>
    <col min="1535" max="1535" width="63.5703125" style="2" customWidth="1"/>
    <col min="1536" max="1536" width="5.42578125" style="2" customWidth="1"/>
    <col min="1537" max="1539" width="8.140625" style="2" customWidth="1"/>
    <col min="1540" max="1541" width="10.85546875" style="2" customWidth="1"/>
    <col min="1542" max="1542" width="7.85546875" style="2" customWidth="1"/>
    <col min="1543" max="1789" width="8.7109375" style="2"/>
    <col min="1790" max="1790" width="5.28515625" style="2" customWidth="1"/>
    <col min="1791" max="1791" width="63.5703125" style="2" customWidth="1"/>
    <col min="1792" max="1792" width="5.42578125" style="2" customWidth="1"/>
    <col min="1793" max="1795" width="8.140625" style="2" customWidth="1"/>
    <col min="1796" max="1797" width="10.85546875" style="2" customWidth="1"/>
    <col min="1798" max="1798" width="7.85546875" style="2" customWidth="1"/>
    <col min="1799" max="2045" width="8.7109375" style="2"/>
    <col min="2046" max="2046" width="5.28515625" style="2" customWidth="1"/>
    <col min="2047" max="2047" width="63.5703125" style="2" customWidth="1"/>
    <col min="2048" max="2048" width="5.42578125" style="2" customWidth="1"/>
    <col min="2049" max="2051" width="8.140625" style="2" customWidth="1"/>
    <col min="2052" max="2053" width="10.85546875" style="2" customWidth="1"/>
    <col min="2054" max="2054" width="7.85546875" style="2" customWidth="1"/>
    <col min="2055" max="2301" width="8.7109375" style="2"/>
    <col min="2302" max="2302" width="5.28515625" style="2" customWidth="1"/>
    <col min="2303" max="2303" width="63.5703125" style="2" customWidth="1"/>
    <col min="2304" max="2304" width="5.42578125" style="2" customWidth="1"/>
    <col min="2305" max="2307" width="8.140625" style="2" customWidth="1"/>
    <col min="2308" max="2309" width="10.85546875" style="2" customWidth="1"/>
    <col min="2310" max="2310" width="7.85546875" style="2" customWidth="1"/>
    <col min="2311" max="2557" width="8.7109375" style="2"/>
    <col min="2558" max="2558" width="5.28515625" style="2" customWidth="1"/>
    <col min="2559" max="2559" width="63.5703125" style="2" customWidth="1"/>
    <col min="2560" max="2560" width="5.42578125" style="2" customWidth="1"/>
    <col min="2561" max="2563" width="8.140625" style="2" customWidth="1"/>
    <col min="2564" max="2565" width="10.85546875" style="2" customWidth="1"/>
    <col min="2566" max="2566" width="7.85546875" style="2" customWidth="1"/>
    <col min="2567" max="2813" width="8.7109375" style="2"/>
    <col min="2814" max="2814" width="5.28515625" style="2" customWidth="1"/>
    <col min="2815" max="2815" width="63.5703125" style="2" customWidth="1"/>
    <col min="2816" max="2816" width="5.42578125" style="2" customWidth="1"/>
    <col min="2817" max="2819" width="8.140625" style="2" customWidth="1"/>
    <col min="2820" max="2821" width="10.85546875" style="2" customWidth="1"/>
    <col min="2822" max="2822" width="7.85546875" style="2" customWidth="1"/>
    <col min="2823" max="3069" width="8.7109375" style="2"/>
    <col min="3070" max="3070" width="5.28515625" style="2" customWidth="1"/>
    <col min="3071" max="3071" width="63.5703125" style="2" customWidth="1"/>
    <col min="3072" max="3072" width="5.42578125" style="2" customWidth="1"/>
    <col min="3073" max="3075" width="8.140625" style="2" customWidth="1"/>
    <col min="3076" max="3077" width="10.85546875" style="2" customWidth="1"/>
    <col min="3078" max="3078" width="7.85546875" style="2" customWidth="1"/>
    <col min="3079" max="3325" width="8.7109375" style="2"/>
    <col min="3326" max="3326" width="5.28515625" style="2" customWidth="1"/>
    <col min="3327" max="3327" width="63.5703125" style="2" customWidth="1"/>
    <col min="3328" max="3328" width="5.42578125" style="2" customWidth="1"/>
    <col min="3329" max="3331" width="8.140625" style="2" customWidth="1"/>
    <col min="3332" max="3333" width="10.85546875" style="2" customWidth="1"/>
    <col min="3334" max="3334" width="7.85546875" style="2" customWidth="1"/>
    <col min="3335" max="3581" width="8.7109375" style="2"/>
    <col min="3582" max="3582" width="5.28515625" style="2" customWidth="1"/>
    <col min="3583" max="3583" width="63.5703125" style="2" customWidth="1"/>
    <col min="3584" max="3584" width="5.42578125" style="2" customWidth="1"/>
    <col min="3585" max="3587" width="8.140625" style="2" customWidth="1"/>
    <col min="3588" max="3589" width="10.85546875" style="2" customWidth="1"/>
    <col min="3590" max="3590" width="7.85546875" style="2" customWidth="1"/>
    <col min="3591" max="3837" width="8.7109375" style="2"/>
    <col min="3838" max="3838" width="5.28515625" style="2" customWidth="1"/>
    <col min="3839" max="3839" width="63.5703125" style="2" customWidth="1"/>
    <col min="3840" max="3840" width="5.42578125" style="2" customWidth="1"/>
    <col min="3841" max="3843" width="8.140625" style="2" customWidth="1"/>
    <col min="3844" max="3845" width="10.85546875" style="2" customWidth="1"/>
    <col min="3846" max="3846" width="7.85546875" style="2" customWidth="1"/>
    <col min="3847" max="4093" width="8.7109375" style="2"/>
    <col min="4094" max="4094" width="5.28515625" style="2" customWidth="1"/>
    <col min="4095" max="4095" width="63.5703125" style="2" customWidth="1"/>
    <col min="4096" max="4096" width="5.42578125" style="2" customWidth="1"/>
    <col min="4097" max="4099" width="8.140625" style="2" customWidth="1"/>
    <col min="4100" max="4101" width="10.85546875" style="2" customWidth="1"/>
    <col min="4102" max="4102" width="7.85546875" style="2" customWidth="1"/>
    <col min="4103" max="4349" width="8.7109375" style="2"/>
    <col min="4350" max="4350" width="5.28515625" style="2" customWidth="1"/>
    <col min="4351" max="4351" width="63.5703125" style="2" customWidth="1"/>
    <col min="4352" max="4352" width="5.42578125" style="2" customWidth="1"/>
    <col min="4353" max="4355" width="8.140625" style="2" customWidth="1"/>
    <col min="4356" max="4357" width="10.85546875" style="2" customWidth="1"/>
    <col min="4358" max="4358" width="7.85546875" style="2" customWidth="1"/>
    <col min="4359" max="4605" width="8.7109375" style="2"/>
    <col min="4606" max="4606" width="5.28515625" style="2" customWidth="1"/>
    <col min="4607" max="4607" width="63.5703125" style="2" customWidth="1"/>
    <col min="4608" max="4608" width="5.42578125" style="2" customWidth="1"/>
    <col min="4609" max="4611" width="8.140625" style="2" customWidth="1"/>
    <col min="4612" max="4613" width="10.85546875" style="2" customWidth="1"/>
    <col min="4614" max="4614" width="7.85546875" style="2" customWidth="1"/>
    <col min="4615" max="4861" width="8.7109375" style="2"/>
    <col min="4862" max="4862" width="5.28515625" style="2" customWidth="1"/>
    <col min="4863" max="4863" width="63.5703125" style="2" customWidth="1"/>
    <col min="4864" max="4864" width="5.42578125" style="2" customWidth="1"/>
    <col min="4865" max="4867" width="8.140625" style="2" customWidth="1"/>
    <col min="4868" max="4869" width="10.85546875" style="2" customWidth="1"/>
    <col min="4870" max="4870" width="7.85546875" style="2" customWidth="1"/>
    <col min="4871" max="5117" width="8.7109375" style="2"/>
    <col min="5118" max="5118" width="5.28515625" style="2" customWidth="1"/>
    <col min="5119" max="5119" width="63.5703125" style="2" customWidth="1"/>
    <col min="5120" max="5120" width="5.42578125" style="2" customWidth="1"/>
    <col min="5121" max="5123" width="8.140625" style="2" customWidth="1"/>
    <col min="5124" max="5125" width="10.85546875" style="2" customWidth="1"/>
    <col min="5126" max="5126" width="7.85546875" style="2" customWidth="1"/>
    <col min="5127" max="5373" width="8.7109375" style="2"/>
    <col min="5374" max="5374" width="5.28515625" style="2" customWidth="1"/>
    <col min="5375" max="5375" width="63.5703125" style="2" customWidth="1"/>
    <col min="5376" max="5376" width="5.42578125" style="2" customWidth="1"/>
    <col min="5377" max="5379" width="8.140625" style="2" customWidth="1"/>
    <col min="5380" max="5381" width="10.85546875" style="2" customWidth="1"/>
    <col min="5382" max="5382" width="7.85546875" style="2" customWidth="1"/>
    <col min="5383" max="5629" width="8.7109375" style="2"/>
    <col min="5630" max="5630" width="5.28515625" style="2" customWidth="1"/>
    <col min="5631" max="5631" width="63.5703125" style="2" customWidth="1"/>
    <col min="5632" max="5632" width="5.42578125" style="2" customWidth="1"/>
    <col min="5633" max="5635" width="8.140625" style="2" customWidth="1"/>
    <col min="5636" max="5637" width="10.85546875" style="2" customWidth="1"/>
    <col min="5638" max="5638" width="7.85546875" style="2" customWidth="1"/>
    <col min="5639" max="5885" width="8.7109375" style="2"/>
    <col min="5886" max="5886" width="5.28515625" style="2" customWidth="1"/>
    <col min="5887" max="5887" width="63.5703125" style="2" customWidth="1"/>
    <col min="5888" max="5888" width="5.42578125" style="2" customWidth="1"/>
    <col min="5889" max="5891" width="8.140625" style="2" customWidth="1"/>
    <col min="5892" max="5893" width="10.85546875" style="2" customWidth="1"/>
    <col min="5894" max="5894" width="7.85546875" style="2" customWidth="1"/>
    <col min="5895" max="6141" width="8.7109375" style="2"/>
    <col min="6142" max="6142" width="5.28515625" style="2" customWidth="1"/>
    <col min="6143" max="6143" width="63.5703125" style="2" customWidth="1"/>
    <col min="6144" max="6144" width="5.42578125" style="2" customWidth="1"/>
    <col min="6145" max="6147" width="8.140625" style="2" customWidth="1"/>
    <col min="6148" max="6149" width="10.85546875" style="2" customWidth="1"/>
    <col min="6150" max="6150" width="7.85546875" style="2" customWidth="1"/>
    <col min="6151" max="6397" width="8.7109375" style="2"/>
    <col min="6398" max="6398" width="5.28515625" style="2" customWidth="1"/>
    <col min="6399" max="6399" width="63.5703125" style="2" customWidth="1"/>
    <col min="6400" max="6400" width="5.42578125" style="2" customWidth="1"/>
    <col min="6401" max="6403" width="8.140625" style="2" customWidth="1"/>
    <col min="6404" max="6405" width="10.85546875" style="2" customWidth="1"/>
    <col min="6406" max="6406" width="7.85546875" style="2" customWidth="1"/>
    <col min="6407" max="6653" width="8.7109375" style="2"/>
    <col min="6654" max="6654" width="5.28515625" style="2" customWidth="1"/>
    <col min="6655" max="6655" width="63.5703125" style="2" customWidth="1"/>
    <col min="6656" max="6656" width="5.42578125" style="2" customWidth="1"/>
    <col min="6657" max="6659" width="8.140625" style="2" customWidth="1"/>
    <col min="6660" max="6661" width="10.85546875" style="2" customWidth="1"/>
    <col min="6662" max="6662" width="7.85546875" style="2" customWidth="1"/>
    <col min="6663" max="6909" width="8.7109375" style="2"/>
    <col min="6910" max="6910" width="5.28515625" style="2" customWidth="1"/>
    <col min="6911" max="6911" width="63.5703125" style="2" customWidth="1"/>
    <col min="6912" max="6912" width="5.42578125" style="2" customWidth="1"/>
    <col min="6913" max="6915" width="8.140625" style="2" customWidth="1"/>
    <col min="6916" max="6917" width="10.85546875" style="2" customWidth="1"/>
    <col min="6918" max="6918" width="7.85546875" style="2" customWidth="1"/>
    <col min="6919" max="7165" width="8.7109375" style="2"/>
    <col min="7166" max="7166" width="5.28515625" style="2" customWidth="1"/>
    <col min="7167" max="7167" width="63.5703125" style="2" customWidth="1"/>
    <col min="7168" max="7168" width="5.42578125" style="2" customWidth="1"/>
    <col min="7169" max="7171" width="8.140625" style="2" customWidth="1"/>
    <col min="7172" max="7173" width="10.85546875" style="2" customWidth="1"/>
    <col min="7174" max="7174" width="7.85546875" style="2" customWidth="1"/>
    <col min="7175" max="7421" width="8.7109375" style="2"/>
    <col min="7422" max="7422" width="5.28515625" style="2" customWidth="1"/>
    <col min="7423" max="7423" width="63.5703125" style="2" customWidth="1"/>
    <col min="7424" max="7424" width="5.42578125" style="2" customWidth="1"/>
    <col min="7425" max="7427" width="8.140625" style="2" customWidth="1"/>
    <col min="7428" max="7429" width="10.85546875" style="2" customWidth="1"/>
    <col min="7430" max="7430" width="7.85546875" style="2" customWidth="1"/>
    <col min="7431" max="7677" width="8.7109375" style="2"/>
    <col min="7678" max="7678" width="5.28515625" style="2" customWidth="1"/>
    <col min="7679" max="7679" width="63.5703125" style="2" customWidth="1"/>
    <col min="7680" max="7680" width="5.42578125" style="2" customWidth="1"/>
    <col min="7681" max="7683" width="8.140625" style="2" customWidth="1"/>
    <col min="7684" max="7685" width="10.85546875" style="2" customWidth="1"/>
    <col min="7686" max="7686" width="7.85546875" style="2" customWidth="1"/>
    <col min="7687" max="7933" width="8.7109375" style="2"/>
    <col min="7934" max="7934" width="5.28515625" style="2" customWidth="1"/>
    <col min="7935" max="7935" width="63.5703125" style="2" customWidth="1"/>
    <col min="7936" max="7936" width="5.42578125" style="2" customWidth="1"/>
    <col min="7937" max="7939" width="8.140625" style="2" customWidth="1"/>
    <col min="7940" max="7941" width="10.85546875" style="2" customWidth="1"/>
    <col min="7942" max="7942" width="7.85546875" style="2" customWidth="1"/>
    <col min="7943" max="8189" width="8.7109375" style="2"/>
    <col min="8190" max="8190" width="5.28515625" style="2" customWidth="1"/>
    <col min="8191" max="8191" width="63.5703125" style="2" customWidth="1"/>
    <col min="8192" max="8192" width="5.42578125" style="2" customWidth="1"/>
    <col min="8193" max="8195" width="8.140625" style="2" customWidth="1"/>
    <col min="8196" max="8197" width="10.85546875" style="2" customWidth="1"/>
    <col min="8198" max="8198" width="7.85546875" style="2" customWidth="1"/>
    <col min="8199" max="8445" width="8.7109375" style="2"/>
    <col min="8446" max="8446" width="5.28515625" style="2" customWidth="1"/>
    <col min="8447" max="8447" width="63.5703125" style="2" customWidth="1"/>
    <col min="8448" max="8448" width="5.42578125" style="2" customWidth="1"/>
    <col min="8449" max="8451" width="8.140625" style="2" customWidth="1"/>
    <col min="8452" max="8453" width="10.85546875" style="2" customWidth="1"/>
    <col min="8454" max="8454" width="7.85546875" style="2" customWidth="1"/>
    <col min="8455" max="8701" width="8.7109375" style="2"/>
    <col min="8702" max="8702" width="5.28515625" style="2" customWidth="1"/>
    <col min="8703" max="8703" width="63.5703125" style="2" customWidth="1"/>
    <col min="8704" max="8704" width="5.42578125" style="2" customWidth="1"/>
    <col min="8705" max="8707" width="8.140625" style="2" customWidth="1"/>
    <col min="8708" max="8709" width="10.85546875" style="2" customWidth="1"/>
    <col min="8710" max="8710" width="7.85546875" style="2" customWidth="1"/>
    <col min="8711" max="8957" width="8.7109375" style="2"/>
    <col min="8958" max="8958" width="5.28515625" style="2" customWidth="1"/>
    <col min="8959" max="8959" width="63.5703125" style="2" customWidth="1"/>
    <col min="8960" max="8960" width="5.42578125" style="2" customWidth="1"/>
    <col min="8961" max="8963" width="8.140625" style="2" customWidth="1"/>
    <col min="8964" max="8965" width="10.85546875" style="2" customWidth="1"/>
    <col min="8966" max="8966" width="7.85546875" style="2" customWidth="1"/>
    <col min="8967" max="9213" width="8.7109375" style="2"/>
    <col min="9214" max="9214" width="5.28515625" style="2" customWidth="1"/>
    <col min="9215" max="9215" width="63.5703125" style="2" customWidth="1"/>
    <col min="9216" max="9216" width="5.42578125" style="2" customWidth="1"/>
    <col min="9217" max="9219" width="8.140625" style="2" customWidth="1"/>
    <col min="9220" max="9221" width="10.85546875" style="2" customWidth="1"/>
    <col min="9222" max="9222" width="7.85546875" style="2" customWidth="1"/>
    <col min="9223" max="9469" width="8.7109375" style="2"/>
    <col min="9470" max="9470" width="5.28515625" style="2" customWidth="1"/>
    <col min="9471" max="9471" width="63.5703125" style="2" customWidth="1"/>
    <col min="9472" max="9472" width="5.42578125" style="2" customWidth="1"/>
    <col min="9473" max="9475" width="8.140625" style="2" customWidth="1"/>
    <col min="9476" max="9477" width="10.85546875" style="2" customWidth="1"/>
    <col min="9478" max="9478" width="7.85546875" style="2" customWidth="1"/>
    <col min="9479" max="9725" width="8.7109375" style="2"/>
    <col min="9726" max="9726" width="5.28515625" style="2" customWidth="1"/>
    <col min="9727" max="9727" width="63.5703125" style="2" customWidth="1"/>
    <col min="9728" max="9728" width="5.42578125" style="2" customWidth="1"/>
    <col min="9729" max="9731" width="8.140625" style="2" customWidth="1"/>
    <col min="9732" max="9733" width="10.85546875" style="2" customWidth="1"/>
    <col min="9734" max="9734" width="7.85546875" style="2" customWidth="1"/>
    <col min="9735" max="9981" width="8.7109375" style="2"/>
    <col min="9982" max="9982" width="5.28515625" style="2" customWidth="1"/>
    <col min="9983" max="9983" width="63.5703125" style="2" customWidth="1"/>
    <col min="9984" max="9984" width="5.42578125" style="2" customWidth="1"/>
    <col min="9985" max="9987" width="8.140625" style="2" customWidth="1"/>
    <col min="9988" max="9989" width="10.85546875" style="2" customWidth="1"/>
    <col min="9990" max="9990" width="7.85546875" style="2" customWidth="1"/>
    <col min="9991" max="10237" width="8.7109375" style="2"/>
    <col min="10238" max="10238" width="5.28515625" style="2" customWidth="1"/>
    <col min="10239" max="10239" width="63.5703125" style="2" customWidth="1"/>
    <col min="10240" max="10240" width="5.42578125" style="2" customWidth="1"/>
    <col min="10241" max="10243" width="8.140625" style="2" customWidth="1"/>
    <col min="10244" max="10245" width="10.85546875" style="2" customWidth="1"/>
    <col min="10246" max="10246" width="7.85546875" style="2" customWidth="1"/>
    <col min="10247" max="10493" width="8.7109375" style="2"/>
    <col min="10494" max="10494" width="5.28515625" style="2" customWidth="1"/>
    <col min="10495" max="10495" width="63.5703125" style="2" customWidth="1"/>
    <col min="10496" max="10496" width="5.42578125" style="2" customWidth="1"/>
    <col min="10497" max="10499" width="8.140625" style="2" customWidth="1"/>
    <col min="10500" max="10501" width="10.85546875" style="2" customWidth="1"/>
    <col min="10502" max="10502" width="7.85546875" style="2" customWidth="1"/>
    <col min="10503" max="10749" width="8.7109375" style="2"/>
    <col min="10750" max="10750" width="5.28515625" style="2" customWidth="1"/>
    <col min="10751" max="10751" width="63.5703125" style="2" customWidth="1"/>
    <col min="10752" max="10752" width="5.42578125" style="2" customWidth="1"/>
    <col min="10753" max="10755" width="8.140625" style="2" customWidth="1"/>
    <col min="10756" max="10757" width="10.85546875" style="2" customWidth="1"/>
    <col min="10758" max="10758" width="7.85546875" style="2" customWidth="1"/>
    <col min="10759" max="11005" width="8.7109375" style="2"/>
    <col min="11006" max="11006" width="5.28515625" style="2" customWidth="1"/>
    <col min="11007" max="11007" width="63.5703125" style="2" customWidth="1"/>
    <col min="11008" max="11008" width="5.42578125" style="2" customWidth="1"/>
    <col min="11009" max="11011" width="8.140625" style="2" customWidth="1"/>
    <col min="11012" max="11013" width="10.85546875" style="2" customWidth="1"/>
    <col min="11014" max="11014" width="7.85546875" style="2" customWidth="1"/>
    <col min="11015" max="11261" width="8.7109375" style="2"/>
    <col min="11262" max="11262" width="5.28515625" style="2" customWidth="1"/>
    <col min="11263" max="11263" width="63.5703125" style="2" customWidth="1"/>
    <col min="11264" max="11264" width="5.42578125" style="2" customWidth="1"/>
    <col min="11265" max="11267" width="8.140625" style="2" customWidth="1"/>
    <col min="11268" max="11269" width="10.85546875" style="2" customWidth="1"/>
    <col min="11270" max="11270" width="7.85546875" style="2" customWidth="1"/>
    <col min="11271" max="11517" width="8.7109375" style="2"/>
    <col min="11518" max="11518" width="5.28515625" style="2" customWidth="1"/>
    <col min="11519" max="11519" width="63.5703125" style="2" customWidth="1"/>
    <col min="11520" max="11520" width="5.42578125" style="2" customWidth="1"/>
    <col min="11521" max="11523" width="8.140625" style="2" customWidth="1"/>
    <col min="11524" max="11525" width="10.85546875" style="2" customWidth="1"/>
    <col min="11526" max="11526" width="7.85546875" style="2" customWidth="1"/>
    <col min="11527" max="11773" width="8.7109375" style="2"/>
    <col min="11774" max="11774" width="5.28515625" style="2" customWidth="1"/>
    <col min="11775" max="11775" width="63.5703125" style="2" customWidth="1"/>
    <col min="11776" max="11776" width="5.42578125" style="2" customWidth="1"/>
    <col min="11777" max="11779" width="8.140625" style="2" customWidth="1"/>
    <col min="11780" max="11781" width="10.85546875" style="2" customWidth="1"/>
    <col min="11782" max="11782" width="7.85546875" style="2" customWidth="1"/>
    <col min="11783" max="12029" width="8.7109375" style="2"/>
    <col min="12030" max="12030" width="5.28515625" style="2" customWidth="1"/>
    <col min="12031" max="12031" width="63.5703125" style="2" customWidth="1"/>
    <col min="12032" max="12032" width="5.42578125" style="2" customWidth="1"/>
    <col min="12033" max="12035" width="8.140625" style="2" customWidth="1"/>
    <col min="12036" max="12037" width="10.85546875" style="2" customWidth="1"/>
    <col min="12038" max="12038" width="7.85546875" style="2" customWidth="1"/>
    <col min="12039" max="12285" width="8.7109375" style="2"/>
    <col min="12286" max="12286" width="5.28515625" style="2" customWidth="1"/>
    <col min="12287" max="12287" width="63.5703125" style="2" customWidth="1"/>
    <col min="12288" max="12288" width="5.42578125" style="2" customWidth="1"/>
    <col min="12289" max="12291" width="8.140625" style="2" customWidth="1"/>
    <col min="12292" max="12293" width="10.85546875" style="2" customWidth="1"/>
    <col min="12294" max="12294" width="7.85546875" style="2" customWidth="1"/>
    <col min="12295" max="12541" width="8.7109375" style="2"/>
    <col min="12542" max="12542" width="5.28515625" style="2" customWidth="1"/>
    <col min="12543" max="12543" width="63.5703125" style="2" customWidth="1"/>
    <col min="12544" max="12544" width="5.42578125" style="2" customWidth="1"/>
    <col min="12545" max="12547" width="8.140625" style="2" customWidth="1"/>
    <col min="12548" max="12549" width="10.85546875" style="2" customWidth="1"/>
    <col min="12550" max="12550" width="7.85546875" style="2" customWidth="1"/>
    <col min="12551" max="12797" width="8.7109375" style="2"/>
    <col min="12798" max="12798" width="5.28515625" style="2" customWidth="1"/>
    <col min="12799" max="12799" width="63.5703125" style="2" customWidth="1"/>
    <col min="12800" max="12800" width="5.42578125" style="2" customWidth="1"/>
    <col min="12801" max="12803" width="8.140625" style="2" customWidth="1"/>
    <col min="12804" max="12805" width="10.85546875" style="2" customWidth="1"/>
    <col min="12806" max="12806" width="7.85546875" style="2" customWidth="1"/>
    <col min="12807" max="13053" width="8.7109375" style="2"/>
    <col min="13054" max="13054" width="5.28515625" style="2" customWidth="1"/>
    <col min="13055" max="13055" width="63.5703125" style="2" customWidth="1"/>
    <col min="13056" max="13056" width="5.42578125" style="2" customWidth="1"/>
    <col min="13057" max="13059" width="8.140625" style="2" customWidth="1"/>
    <col min="13060" max="13061" width="10.85546875" style="2" customWidth="1"/>
    <col min="13062" max="13062" width="7.85546875" style="2" customWidth="1"/>
    <col min="13063" max="13309" width="8.7109375" style="2"/>
    <col min="13310" max="13310" width="5.28515625" style="2" customWidth="1"/>
    <col min="13311" max="13311" width="63.5703125" style="2" customWidth="1"/>
    <col min="13312" max="13312" width="5.42578125" style="2" customWidth="1"/>
    <col min="13313" max="13315" width="8.140625" style="2" customWidth="1"/>
    <col min="13316" max="13317" width="10.85546875" style="2" customWidth="1"/>
    <col min="13318" max="13318" width="7.85546875" style="2" customWidth="1"/>
    <col min="13319" max="13565" width="8.7109375" style="2"/>
    <col min="13566" max="13566" width="5.28515625" style="2" customWidth="1"/>
    <col min="13567" max="13567" width="63.5703125" style="2" customWidth="1"/>
    <col min="13568" max="13568" width="5.42578125" style="2" customWidth="1"/>
    <col min="13569" max="13571" width="8.140625" style="2" customWidth="1"/>
    <col min="13572" max="13573" width="10.85546875" style="2" customWidth="1"/>
    <col min="13574" max="13574" width="7.85546875" style="2" customWidth="1"/>
    <col min="13575" max="13821" width="8.7109375" style="2"/>
    <col min="13822" max="13822" width="5.28515625" style="2" customWidth="1"/>
    <col min="13823" max="13823" width="63.5703125" style="2" customWidth="1"/>
    <col min="13824" max="13824" width="5.42578125" style="2" customWidth="1"/>
    <col min="13825" max="13827" width="8.140625" style="2" customWidth="1"/>
    <col min="13828" max="13829" width="10.85546875" style="2" customWidth="1"/>
    <col min="13830" max="13830" width="7.85546875" style="2" customWidth="1"/>
    <col min="13831" max="14077" width="8.7109375" style="2"/>
    <col min="14078" max="14078" width="5.28515625" style="2" customWidth="1"/>
    <col min="14079" max="14079" width="63.5703125" style="2" customWidth="1"/>
    <col min="14080" max="14080" width="5.42578125" style="2" customWidth="1"/>
    <col min="14081" max="14083" width="8.140625" style="2" customWidth="1"/>
    <col min="14084" max="14085" width="10.85546875" style="2" customWidth="1"/>
    <col min="14086" max="14086" width="7.85546875" style="2" customWidth="1"/>
    <col min="14087" max="14333" width="8.7109375" style="2"/>
    <col min="14334" max="14334" width="5.28515625" style="2" customWidth="1"/>
    <col min="14335" max="14335" width="63.5703125" style="2" customWidth="1"/>
    <col min="14336" max="14336" width="5.42578125" style="2" customWidth="1"/>
    <col min="14337" max="14339" width="8.140625" style="2" customWidth="1"/>
    <col min="14340" max="14341" width="10.85546875" style="2" customWidth="1"/>
    <col min="14342" max="14342" width="7.85546875" style="2" customWidth="1"/>
    <col min="14343" max="14589" width="8.7109375" style="2"/>
    <col min="14590" max="14590" width="5.28515625" style="2" customWidth="1"/>
    <col min="14591" max="14591" width="63.5703125" style="2" customWidth="1"/>
    <col min="14592" max="14592" width="5.42578125" style="2" customWidth="1"/>
    <col min="14593" max="14595" width="8.140625" style="2" customWidth="1"/>
    <col min="14596" max="14597" width="10.85546875" style="2" customWidth="1"/>
    <col min="14598" max="14598" width="7.85546875" style="2" customWidth="1"/>
    <col min="14599" max="14845" width="8.7109375" style="2"/>
    <col min="14846" max="14846" width="5.28515625" style="2" customWidth="1"/>
    <col min="14847" max="14847" width="63.5703125" style="2" customWidth="1"/>
    <col min="14848" max="14848" width="5.42578125" style="2" customWidth="1"/>
    <col min="14849" max="14851" width="8.140625" style="2" customWidth="1"/>
    <col min="14852" max="14853" width="10.85546875" style="2" customWidth="1"/>
    <col min="14854" max="14854" width="7.85546875" style="2" customWidth="1"/>
    <col min="14855" max="15101" width="8.7109375" style="2"/>
    <col min="15102" max="15102" width="5.28515625" style="2" customWidth="1"/>
    <col min="15103" max="15103" width="63.5703125" style="2" customWidth="1"/>
    <col min="15104" max="15104" width="5.42578125" style="2" customWidth="1"/>
    <col min="15105" max="15107" width="8.140625" style="2" customWidth="1"/>
    <col min="15108" max="15109" width="10.85546875" style="2" customWidth="1"/>
    <col min="15110" max="15110" width="7.85546875" style="2" customWidth="1"/>
    <col min="15111" max="15357" width="8.7109375" style="2"/>
    <col min="15358" max="15358" width="5.28515625" style="2" customWidth="1"/>
    <col min="15359" max="15359" width="63.5703125" style="2" customWidth="1"/>
    <col min="15360" max="15360" width="5.42578125" style="2" customWidth="1"/>
    <col min="15361" max="15363" width="8.140625" style="2" customWidth="1"/>
    <col min="15364" max="15365" width="10.85546875" style="2" customWidth="1"/>
    <col min="15366" max="15366" width="7.85546875" style="2" customWidth="1"/>
    <col min="15367" max="15613" width="8.7109375" style="2"/>
    <col min="15614" max="15614" width="5.28515625" style="2" customWidth="1"/>
    <col min="15615" max="15615" width="63.5703125" style="2" customWidth="1"/>
    <col min="15616" max="15616" width="5.42578125" style="2" customWidth="1"/>
    <col min="15617" max="15619" width="8.140625" style="2" customWidth="1"/>
    <col min="15620" max="15621" width="10.85546875" style="2" customWidth="1"/>
    <col min="15622" max="15622" width="7.85546875" style="2" customWidth="1"/>
    <col min="15623" max="15869" width="8.7109375" style="2"/>
    <col min="15870" max="15870" width="5.28515625" style="2" customWidth="1"/>
    <col min="15871" max="15871" width="63.5703125" style="2" customWidth="1"/>
    <col min="15872" max="15872" width="5.42578125" style="2" customWidth="1"/>
    <col min="15873" max="15875" width="8.140625" style="2" customWidth="1"/>
    <col min="15876" max="15877" width="10.85546875" style="2" customWidth="1"/>
    <col min="15878" max="15878" width="7.85546875" style="2" customWidth="1"/>
    <col min="15879" max="16125" width="8.7109375" style="2"/>
    <col min="16126" max="16126" width="5.28515625" style="2" customWidth="1"/>
    <col min="16127" max="16127" width="63.5703125" style="2" customWidth="1"/>
    <col min="16128" max="16128" width="5.42578125" style="2" customWidth="1"/>
    <col min="16129" max="16131" width="8.140625" style="2" customWidth="1"/>
    <col min="16132" max="16133" width="10.85546875" style="2" customWidth="1"/>
    <col min="16134" max="16134" width="7.85546875" style="2" customWidth="1"/>
    <col min="16135" max="16384" width="8.7109375" style="2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186</v>
      </c>
      <c r="E3" s="1"/>
      <c r="F3" s="1"/>
      <c r="G3" s="1"/>
    </row>
    <row r="4" spans="1:7" ht="15.75" x14ac:dyDescent="0.25">
      <c r="A4" s="1"/>
      <c r="B4" s="1"/>
      <c r="C4" s="1"/>
      <c r="D4" s="1" t="s">
        <v>2</v>
      </c>
      <c r="E4" s="1"/>
      <c r="F4" s="1"/>
      <c r="G4" s="1"/>
    </row>
    <row r="5" spans="1:7" ht="15.75" x14ac:dyDescent="0.25">
      <c r="A5" s="1"/>
      <c r="B5" s="1"/>
      <c r="C5" s="1"/>
      <c r="D5" s="1"/>
      <c r="E5" s="1"/>
      <c r="F5" s="3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0" customHeight="1" x14ac:dyDescent="0.25">
      <c r="A7" s="174" t="s">
        <v>3</v>
      </c>
      <c r="B7" s="174"/>
      <c r="C7" s="174"/>
      <c r="D7" s="174"/>
      <c r="E7" s="174"/>
      <c r="F7" s="174"/>
      <c r="G7" s="174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175" t="s">
        <v>4</v>
      </c>
      <c r="G9" s="175"/>
    </row>
    <row r="10" spans="1:7" ht="12.75" customHeight="1" x14ac:dyDescent="0.2">
      <c r="A10" s="176" t="s">
        <v>5</v>
      </c>
      <c r="B10" s="177" t="s">
        <v>6</v>
      </c>
      <c r="C10" s="176" t="s">
        <v>7</v>
      </c>
      <c r="D10" s="178" t="s">
        <v>8</v>
      </c>
      <c r="E10" s="179" t="s">
        <v>9</v>
      </c>
      <c r="F10" s="179"/>
      <c r="G10" s="179"/>
    </row>
    <row r="11" spans="1:7" x14ac:dyDescent="0.2">
      <c r="A11" s="176"/>
      <c r="B11" s="177"/>
      <c r="C11" s="176"/>
      <c r="D11" s="177"/>
      <c r="E11" s="180" t="s">
        <v>10</v>
      </c>
      <c r="F11" s="181"/>
      <c r="G11" s="179" t="s">
        <v>11</v>
      </c>
    </row>
    <row r="12" spans="1:7" ht="33" customHeight="1" x14ac:dyDescent="0.2">
      <c r="A12" s="176"/>
      <c r="B12" s="177"/>
      <c r="C12" s="176"/>
      <c r="D12" s="177"/>
      <c r="E12" s="4" t="s">
        <v>12</v>
      </c>
      <c r="F12" s="128" t="s">
        <v>13</v>
      </c>
      <c r="G12" s="179"/>
    </row>
    <row r="13" spans="1:7" s="9" customFormat="1" ht="15" customHeight="1" x14ac:dyDescent="0.2">
      <c r="A13" s="182" t="s">
        <v>14</v>
      </c>
      <c r="B13" s="5" t="s">
        <v>15</v>
      </c>
      <c r="C13" s="6"/>
      <c r="D13" s="7">
        <f>SUM(G13+E13)</f>
        <v>0.2</v>
      </c>
      <c r="E13" s="7">
        <f>SUM(E14)</f>
        <v>0.2</v>
      </c>
      <c r="F13" s="8">
        <f>SUM(F14)</f>
        <v>0</v>
      </c>
      <c r="G13" s="139">
        <f>SUM(G14)</f>
        <v>0</v>
      </c>
    </row>
    <row r="14" spans="1:7" s="9" customFormat="1" ht="12.75" customHeight="1" x14ac:dyDescent="0.25">
      <c r="A14" s="182"/>
      <c r="B14" s="10" t="s">
        <v>16</v>
      </c>
      <c r="C14" s="11" t="s">
        <v>17</v>
      </c>
      <c r="D14" s="12">
        <f>SUM(G14+E14)</f>
        <v>0.2</v>
      </c>
      <c r="E14" s="12">
        <v>0.2</v>
      </c>
      <c r="F14" s="32"/>
      <c r="G14" s="140"/>
    </row>
    <row r="15" spans="1:7" s="9" customFormat="1" ht="15" customHeight="1" x14ac:dyDescent="0.2">
      <c r="A15" s="182" t="s">
        <v>18</v>
      </c>
      <c r="B15" s="13" t="s">
        <v>19</v>
      </c>
      <c r="C15" s="14"/>
      <c r="D15" s="15">
        <f>SUM(D16+D21+D22+D25+D33+D37+D38+D41+D42+D46+D47)</f>
        <v>1167.3999999999999</v>
      </c>
      <c r="E15" s="15">
        <f>SUM(E47+E46+E42+E41+E38+E37+E33+E25+E22+E21+E16)</f>
        <v>461.8</v>
      </c>
      <c r="F15" s="129">
        <f>SUM(F47+F46+F42+F41+F38+F37+F33+F25+F22+F21+F16)</f>
        <v>0</v>
      </c>
      <c r="G15" s="141">
        <f>SUM(G47+G42+G38+G33+G25+G22+G16+G21)</f>
        <v>705.59999999999991</v>
      </c>
    </row>
    <row r="16" spans="1:7" s="9" customFormat="1" ht="12.75" customHeight="1" x14ac:dyDescent="0.2">
      <c r="A16" s="182"/>
      <c r="B16" s="10" t="s">
        <v>20</v>
      </c>
      <c r="C16" s="11" t="s">
        <v>17</v>
      </c>
      <c r="D16" s="16">
        <f t="shared" ref="D16:D21" si="0">SUM(G16+E16)</f>
        <v>179.6</v>
      </c>
      <c r="E16" s="16">
        <f>SUM(E17:E20)</f>
        <v>14.1</v>
      </c>
      <c r="F16" s="17"/>
      <c r="G16" s="142">
        <f>SUM(G17:G20)</f>
        <v>165.5</v>
      </c>
    </row>
    <row r="17" spans="1:7" s="9" customFormat="1" ht="12.75" customHeight="1" x14ac:dyDescent="0.2">
      <c r="A17" s="182"/>
      <c r="B17" s="18" t="s">
        <v>21</v>
      </c>
      <c r="C17" s="19"/>
      <c r="D17" s="20">
        <f t="shared" si="0"/>
        <v>10.1</v>
      </c>
      <c r="E17" s="21">
        <v>10.1</v>
      </c>
      <c r="F17" s="22"/>
      <c r="G17" s="143"/>
    </row>
    <row r="18" spans="1:7" s="9" customFormat="1" ht="12.75" customHeight="1" x14ac:dyDescent="0.2">
      <c r="A18" s="182"/>
      <c r="B18" s="18" t="s">
        <v>22</v>
      </c>
      <c r="C18" s="23"/>
      <c r="D18" s="24">
        <f t="shared" si="0"/>
        <v>4</v>
      </c>
      <c r="E18" s="25">
        <v>4</v>
      </c>
      <c r="F18" s="26"/>
      <c r="G18" s="143"/>
    </row>
    <row r="19" spans="1:7" s="9" customFormat="1" ht="12.75" customHeight="1" x14ac:dyDescent="0.2">
      <c r="A19" s="182"/>
      <c r="B19" s="18" t="s">
        <v>23</v>
      </c>
      <c r="C19" s="23"/>
      <c r="D19" s="27">
        <f t="shared" si="0"/>
        <v>153.19999999999999</v>
      </c>
      <c r="E19" s="24"/>
      <c r="F19" s="28"/>
      <c r="G19" s="143">
        <v>153.19999999999999</v>
      </c>
    </row>
    <row r="20" spans="1:7" s="9" customFormat="1" ht="12.75" customHeight="1" x14ac:dyDescent="0.2">
      <c r="A20" s="182"/>
      <c r="B20" s="18" t="s">
        <v>24</v>
      </c>
      <c r="C20" s="23"/>
      <c r="D20" s="27">
        <f t="shared" si="0"/>
        <v>12.3</v>
      </c>
      <c r="E20" s="24"/>
      <c r="F20" s="28"/>
      <c r="G20" s="143">
        <v>12.3</v>
      </c>
    </row>
    <row r="21" spans="1:7" s="9" customFormat="1" ht="12.75" customHeight="1" x14ac:dyDescent="0.2">
      <c r="A21" s="182"/>
      <c r="B21" s="10" t="s">
        <v>25</v>
      </c>
      <c r="C21" s="11" t="s">
        <v>17</v>
      </c>
      <c r="D21" s="29">
        <f t="shared" si="0"/>
        <v>15.5</v>
      </c>
      <c r="E21" s="29">
        <v>12.7</v>
      </c>
      <c r="F21" s="30"/>
      <c r="G21" s="75">
        <v>2.8</v>
      </c>
    </row>
    <row r="22" spans="1:7" s="9" customFormat="1" ht="12.75" customHeight="1" x14ac:dyDescent="0.2">
      <c r="A22" s="182"/>
      <c r="B22" s="10" t="s">
        <v>26</v>
      </c>
      <c r="C22" s="11" t="s">
        <v>27</v>
      </c>
      <c r="D22" s="31">
        <f>SUM(D23:D24)</f>
        <v>133.5</v>
      </c>
      <c r="E22" s="12">
        <f>SUM(E23:E24)</f>
        <v>12</v>
      </c>
      <c r="F22" s="32"/>
      <c r="G22" s="75">
        <f>SUM(G23:G24)</f>
        <v>121.5</v>
      </c>
    </row>
    <row r="23" spans="1:7" s="9" customFormat="1" ht="12.75" customHeight="1" x14ac:dyDescent="0.2">
      <c r="A23" s="182"/>
      <c r="B23" s="18" t="s">
        <v>28</v>
      </c>
      <c r="C23" s="11"/>
      <c r="D23" s="33">
        <f t="shared" ref="D23:D56" si="1">SUM(G23+E23)</f>
        <v>121.5</v>
      </c>
      <c r="E23" s="12"/>
      <c r="F23" s="32"/>
      <c r="G23" s="60">
        <v>121.5</v>
      </c>
    </row>
    <row r="24" spans="1:7" s="9" customFormat="1" ht="12.75" customHeight="1" x14ac:dyDescent="0.2">
      <c r="A24" s="182"/>
      <c r="B24" s="18" t="s">
        <v>29</v>
      </c>
      <c r="C24" s="11"/>
      <c r="D24" s="27">
        <f t="shared" si="1"/>
        <v>12</v>
      </c>
      <c r="E24" s="33">
        <v>12</v>
      </c>
      <c r="F24" s="32"/>
      <c r="G24" s="75"/>
    </row>
    <row r="25" spans="1:7" s="9" customFormat="1" ht="12.75" customHeight="1" x14ac:dyDescent="0.2">
      <c r="A25" s="182"/>
      <c r="B25" s="10" t="s">
        <v>26</v>
      </c>
      <c r="C25" s="11" t="s">
        <v>30</v>
      </c>
      <c r="D25" s="31">
        <f t="shared" si="1"/>
        <v>152.4</v>
      </c>
      <c r="E25" s="12">
        <f>SUM(E26:E32)</f>
        <v>65.5</v>
      </c>
      <c r="F25" s="12"/>
      <c r="G25" s="12">
        <f t="shared" ref="G25" si="2">SUM(G26:G31)</f>
        <v>86.9</v>
      </c>
    </row>
    <row r="26" spans="1:7" s="9" customFormat="1" ht="12.75" customHeight="1" x14ac:dyDescent="0.2">
      <c r="A26" s="182"/>
      <c r="B26" s="18" t="s">
        <v>21</v>
      </c>
      <c r="C26" s="19"/>
      <c r="D26" s="33">
        <f t="shared" si="1"/>
        <v>0.1</v>
      </c>
      <c r="E26" s="33">
        <v>0.1</v>
      </c>
      <c r="F26" s="34"/>
      <c r="G26" s="78"/>
    </row>
    <row r="27" spans="1:7" s="9" customFormat="1" ht="12.75" customHeight="1" x14ac:dyDescent="0.2">
      <c r="A27" s="182"/>
      <c r="B27" s="18" t="s">
        <v>28</v>
      </c>
      <c r="C27" s="19"/>
      <c r="D27" s="33">
        <f t="shared" si="1"/>
        <v>112.30000000000001</v>
      </c>
      <c r="E27" s="33">
        <v>25.4</v>
      </c>
      <c r="F27" s="34"/>
      <c r="G27" s="60">
        <v>86.9</v>
      </c>
    </row>
    <row r="28" spans="1:7" s="9" customFormat="1" ht="12.75" customHeight="1" x14ac:dyDescent="0.2">
      <c r="A28" s="182"/>
      <c r="B28" s="18" t="s">
        <v>31</v>
      </c>
      <c r="C28" s="19"/>
      <c r="D28" s="36">
        <f t="shared" si="1"/>
        <v>25</v>
      </c>
      <c r="E28" s="33">
        <v>25</v>
      </c>
      <c r="F28" s="34"/>
      <c r="G28" s="78"/>
    </row>
    <row r="29" spans="1:7" s="9" customFormat="1" ht="12.75" customHeight="1" x14ac:dyDescent="0.2">
      <c r="A29" s="182"/>
      <c r="B29" s="18" t="s">
        <v>32</v>
      </c>
      <c r="C29" s="19"/>
      <c r="D29" s="36">
        <f t="shared" si="1"/>
        <v>7</v>
      </c>
      <c r="E29" s="33">
        <v>7</v>
      </c>
      <c r="F29" s="34"/>
      <c r="G29" s="78"/>
    </row>
    <row r="30" spans="1:7" s="9" customFormat="1" ht="12.75" customHeight="1" x14ac:dyDescent="0.2">
      <c r="A30" s="182"/>
      <c r="B30" s="18" t="s">
        <v>33</v>
      </c>
      <c r="C30" s="19"/>
      <c r="D30" s="36">
        <f t="shared" si="1"/>
        <v>3</v>
      </c>
      <c r="E30" s="33">
        <v>3</v>
      </c>
      <c r="F30" s="34"/>
      <c r="G30" s="78"/>
    </row>
    <row r="31" spans="1:7" s="9" customFormat="1" ht="12.75" customHeight="1" x14ac:dyDescent="0.2">
      <c r="A31" s="182"/>
      <c r="B31" s="18" t="s">
        <v>183</v>
      </c>
      <c r="C31" s="19"/>
      <c r="D31" s="36">
        <f t="shared" si="1"/>
        <v>3</v>
      </c>
      <c r="E31" s="33">
        <v>3</v>
      </c>
      <c r="F31" s="34"/>
      <c r="G31" s="78"/>
    </row>
    <row r="32" spans="1:7" s="9" customFormat="1" ht="12.75" customHeight="1" x14ac:dyDescent="0.2">
      <c r="A32" s="182"/>
      <c r="B32" s="18" t="s">
        <v>185</v>
      </c>
      <c r="C32" s="19"/>
      <c r="D32" s="36">
        <f t="shared" si="1"/>
        <v>2</v>
      </c>
      <c r="E32" s="33">
        <v>2</v>
      </c>
      <c r="F32" s="34"/>
      <c r="G32" s="78"/>
    </row>
    <row r="33" spans="1:7" s="9" customFormat="1" ht="12.75" customHeight="1" x14ac:dyDescent="0.2">
      <c r="A33" s="182"/>
      <c r="B33" s="10" t="s">
        <v>26</v>
      </c>
      <c r="C33" s="11" t="s">
        <v>34</v>
      </c>
      <c r="D33" s="31">
        <f t="shared" si="1"/>
        <v>385.4</v>
      </c>
      <c r="E33" s="12">
        <f>SUM(E34:E36)</f>
        <v>158.79999999999998</v>
      </c>
      <c r="F33" s="32"/>
      <c r="G33" s="75">
        <f>SUM(G34:G36)</f>
        <v>226.6</v>
      </c>
    </row>
    <row r="34" spans="1:7" s="9" customFormat="1" ht="12.75" customHeight="1" x14ac:dyDescent="0.2">
      <c r="A34" s="182"/>
      <c r="B34" s="18" t="s">
        <v>21</v>
      </c>
      <c r="C34" s="19"/>
      <c r="D34" s="33">
        <f t="shared" si="1"/>
        <v>24.5</v>
      </c>
      <c r="E34" s="33">
        <v>13.6</v>
      </c>
      <c r="F34" s="34"/>
      <c r="G34" s="60">
        <v>10.9</v>
      </c>
    </row>
    <row r="35" spans="1:7" s="9" customFormat="1" ht="12.75" customHeight="1" x14ac:dyDescent="0.2">
      <c r="A35" s="182"/>
      <c r="B35" s="18" t="s">
        <v>28</v>
      </c>
      <c r="C35" s="19"/>
      <c r="D35" s="33">
        <f t="shared" si="1"/>
        <v>202</v>
      </c>
      <c r="E35" s="33"/>
      <c r="F35" s="34"/>
      <c r="G35" s="60">
        <v>202</v>
      </c>
    </row>
    <row r="36" spans="1:7" s="9" customFormat="1" ht="12.75" customHeight="1" x14ac:dyDescent="0.2">
      <c r="A36" s="182"/>
      <c r="B36" s="18" t="s">
        <v>24</v>
      </c>
      <c r="C36" s="19"/>
      <c r="D36" s="33">
        <f t="shared" si="1"/>
        <v>158.89999999999998</v>
      </c>
      <c r="E36" s="33">
        <v>145.19999999999999</v>
      </c>
      <c r="F36" s="34"/>
      <c r="G36" s="60">
        <v>13.7</v>
      </c>
    </row>
    <row r="37" spans="1:7" s="9" customFormat="1" ht="12.75" customHeight="1" x14ac:dyDescent="0.2">
      <c r="A37" s="182"/>
      <c r="B37" s="10" t="s">
        <v>16</v>
      </c>
      <c r="C37" s="11" t="s">
        <v>35</v>
      </c>
      <c r="D37" s="12">
        <f t="shared" si="1"/>
        <v>130.1</v>
      </c>
      <c r="E37" s="12">
        <v>130.1</v>
      </c>
      <c r="F37" s="32"/>
      <c r="G37" s="75"/>
    </row>
    <row r="38" spans="1:7" s="9" customFormat="1" ht="12.75" customHeight="1" x14ac:dyDescent="0.2">
      <c r="A38" s="182"/>
      <c r="B38" s="10" t="s">
        <v>26</v>
      </c>
      <c r="C38" s="11" t="s">
        <v>36</v>
      </c>
      <c r="D38" s="12">
        <f t="shared" si="1"/>
        <v>38.4</v>
      </c>
      <c r="E38" s="12">
        <f>SUM(E39:E40)</f>
        <v>15</v>
      </c>
      <c r="F38" s="32"/>
      <c r="G38" s="75">
        <f>SUM(G39:G40)</f>
        <v>23.4</v>
      </c>
    </row>
    <row r="39" spans="1:7" s="9" customFormat="1" ht="12.75" customHeight="1" x14ac:dyDescent="0.2">
      <c r="A39" s="182"/>
      <c r="B39" s="18" t="s">
        <v>28</v>
      </c>
      <c r="C39" s="37"/>
      <c r="D39" s="33">
        <f t="shared" si="1"/>
        <v>23.4</v>
      </c>
      <c r="E39" s="33"/>
      <c r="F39" s="34"/>
      <c r="G39" s="60">
        <v>23.4</v>
      </c>
    </row>
    <row r="40" spans="1:7" s="9" customFormat="1" ht="12.75" customHeight="1" x14ac:dyDescent="0.2">
      <c r="A40" s="182"/>
      <c r="B40" s="18" t="s">
        <v>24</v>
      </c>
      <c r="C40" s="37"/>
      <c r="D40" s="33">
        <f t="shared" si="1"/>
        <v>15</v>
      </c>
      <c r="E40" s="33">
        <v>15</v>
      </c>
      <c r="F40" s="34"/>
      <c r="G40" s="60"/>
    </row>
    <row r="41" spans="1:7" s="9" customFormat="1" ht="12.75" customHeight="1" x14ac:dyDescent="0.2">
      <c r="A41" s="182"/>
      <c r="B41" s="38" t="s">
        <v>37</v>
      </c>
      <c r="C41" s="11" t="s">
        <v>36</v>
      </c>
      <c r="D41" s="12">
        <f t="shared" si="1"/>
        <v>12.6</v>
      </c>
      <c r="E41" s="12">
        <v>12.6</v>
      </c>
      <c r="F41" s="32"/>
      <c r="G41" s="75"/>
    </row>
    <row r="42" spans="1:7" ht="12.75" customHeight="1" x14ac:dyDescent="0.2">
      <c r="A42" s="182"/>
      <c r="B42" s="10" t="s">
        <v>26</v>
      </c>
      <c r="C42" s="11" t="s">
        <v>38</v>
      </c>
      <c r="D42" s="12">
        <f t="shared" si="1"/>
        <v>35.6</v>
      </c>
      <c r="E42" s="12">
        <f>SUM(E43:E44)</f>
        <v>9.1</v>
      </c>
      <c r="F42" s="32"/>
      <c r="G42" s="75">
        <f>SUM(G43:G45)</f>
        <v>26.5</v>
      </c>
    </row>
    <row r="43" spans="1:7" ht="12.75" customHeight="1" x14ac:dyDescent="0.2">
      <c r="A43" s="182"/>
      <c r="B43" s="18" t="s">
        <v>21</v>
      </c>
      <c r="C43" s="19"/>
      <c r="D43" s="33">
        <f t="shared" si="1"/>
        <v>4.0999999999999996</v>
      </c>
      <c r="E43" s="33">
        <v>4.0999999999999996</v>
      </c>
      <c r="F43" s="117"/>
      <c r="G43" s="60"/>
    </row>
    <row r="44" spans="1:7" ht="12.75" customHeight="1" x14ac:dyDescent="0.2">
      <c r="A44" s="182"/>
      <c r="B44" s="18" t="s">
        <v>28</v>
      </c>
      <c r="C44" s="19"/>
      <c r="D44" s="33">
        <f t="shared" si="1"/>
        <v>27.4</v>
      </c>
      <c r="E44" s="33">
        <v>5</v>
      </c>
      <c r="F44" s="117"/>
      <c r="G44" s="60">
        <v>22.4</v>
      </c>
    </row>
    <row r="45" spans="1:7" ht="12.75" customHeight="1" x14ac:dyDescent="0.2">
      <c r="A45" s="182"/>
      <c r="B45" s="18" t="s">
        <v>187</v>
      </c>
      <c r="C45" s="19"/>
      <c r="D45" s="33">
        <v>4.0999999999999996</v>
      </c>
      <c r="E45" s="33"/>
      <c r="F45" s="117"/>
      <c r="G45" s="60">
        <v>4.0999999999999996</v>
      </c>
    </row>
    <row r="46" spans="1:7" ht="12.75" customHeight="1" x14ac:dyDescent="0.2">
      <c r="A46" s="182"/>
      <c r="B46" s="38" t="s">
        <v>37</v>
      </c>
      <c r="C46" s="11" t="s">
        <v>38</v>
      </c>
      <c r="D46" s="12">
        <f t="shared" si="1"/>
        <v>31.8</v>
      </c>
      <c r="E46" s="40">
        <v>31.8</v>
      </c>
      <c r="F46" s="130"/>
      <c r="G46" s="144"/>
    </row>
    <row r="47" spans="1:7" ht="12.75" customHeight="1" x14ac:dyDescent="0.2">
      <c r="A47" s="182"/>
      <c r="B47" s="10" t="s">
        <v>39</v>
      </c>
      <c r="C47" s="11" t="s">
        <v>40</v>
      </c>
      <c r="D47" s="12">
        <f t="shared" si="1"/>
        <v>52.5</v>
      </c>
      <c r="E47" s="40">
        <v>0.1</v>
      </c>
      <c r="F47" s="130"/>
      <c r="G47" s="144">
        <v>52.4</v>
      </c>
    </row>
    <row r="48" spans="1:7" ht="15" customHeight="1" x14ac:dyDescent="0.2">
      <c r="A48" s="163" t="s">
        <v>41</v>
      </c>
      <c r="B48" s="41" t="s">
        <v>42</v>
      </c>
      <c r="C48" s="42"/>
      <c r="D48" s="43">
        <f t="shared" si="1"/>
        <v>1.8</v>
      </c>
      <c r="E48" s="43">
        <f>SUM(E49:E52)</f>
        <v>1.8</v>
      </c>
      <c r="F48" s="44">
        <f>SUM(F49:F52)</f>
        <v>0</v>
      </c>
      <c r="G48" s="72">
        <f>SUM(G49:G52)</f>
        <v>0</v>
      </c>
    </row>
    <row r="49" spans="1:7" ht="12.75" customHeight="1" x14ac:dyDescent="0.2">
      <c r="A49" s="163"/>
      <c r="B49" s="10" t="s">
        <v>16</v>
      </c>
      <c r="C49" s="11" t="s">
        <v>17</v>
      </c>
      <c r="D49" s="12">
        <f t="shared" si="1"/>
        <v>0.7</v>
      </c>
      <c r="E49" s="12">
        <v>0.7</v>
      </c>
      <c r="F49" s="45"/>
      <c r="G49" s="145"/>
    </row>
    <row r="50" spans="1:7" ht="12.75" customHeight="1" x14ac:dyDescent="0.2">
      <c r="A50" s="163"/>
      <c r="B50" s="10" t="s">
        <v>16</v>
      </c>
      <c r="C50" s="11" t="s">
        <v>34</v>
      </c>
      <c r="D50" s="12">
        <f t="shared" si="1"/>
        <v>0.2</v>
      </c>
      <c r="E50" s="12">
        <v>0.2</v>
      </c>
      <c r="F50" s="45"/>
      <c r="G50" s="145"/>
    </row>
    <row r="51" spans="1:7" ht="12.75" customHeight="1" x14ac:dyDescent="0.2">
      <c r="A51" s="163"/>
      <c r="B51" s="10" t="s">
        <v>25</v>
      </c>
      <c r="C51" s="11" t="s">
        <v>34</v>
      </c>
      <c r="D51" s="12">
        <f t="shared" si="1"/>
        <v>0.8</v>
      </c>
      <c r="E51" s="12">
        <v>0.8</v>
      </c>
      <c r="F51" s="45"/>
      <c r="G51" s="145"/>
    </row>
    <row r="52" spans="1:7" ht="12.75" customHeight="1" x14ac:dyDescent="0.2">
      <c r="A52" s="163"/>
      <c r="B52" s="10" t="s">
        <v>16</v>
      </c>
      <c r="C52" s="11" t="s">
        <v>35</v>
      </c>
      <c r="D52" s="12">
        <f t="shared" si="1"/>
        <v>0.1</v>
      </c>
      <c r="E52" s="12">
        <v>0.1</v>
      </c>
      <c r="F52" s="46"/>
      <c r="G52" s="146"/>
    </row>
    <row r="53" spans="1:7" ht="15" customHeight="1" x14ac:dyDescent="0.2">
      <c r="A53" s="163" t="s">
        <v>43</v>
      </c>
      <c r="B53" s="41" t="s">
        <v>44</v>
      </c>
      <c r="C53" s="42"/>
      <c r="D53" s="43">
        <f t="shared" si="1"/>
        <v>2.6</v>
      </c>
      <c r="E53" s="43">
        <f>SUM(E54:E57)</f>
        <v>2.6</v>
      </c>
      <c r="F53" s="44">
        <f>SUM(F54:F57)</f>
        <v>0</v>
      </c>
      <c r="G53" s="72">
        <f>SUM(G54:G57)</f>
        <v>0</v>
      </c>
    </row>
    <row r="54" spans="1:7" ht="12.75" customHeight="1" x14ac:dyDescent="0.2">
      <c r="A54" s="163"/>
      <c r="B54" s="10" t="s">
        <v>16</v>
      </c>
      <c r="C54" s="11" t="s">
        <v>17</v>
      </c>
      <c r="D54" s="12">
        <f t="shared" si="1"/>
        <v>0.8</v>
      </c>
      <c r="E54" s="12">
        <v>0.8</v>
      </c>
      <c r="F54" s="48"/>
      <c r="G54" s="80"/>
    </row>
    <row r="55" spans="1:7" ht="12.75" customHeight="1" x14ac:dyDescent="0.2">
      <c r="A55" s="163"/>
      <c r="B55" s="10" t="s">
        <v>16</v>
      </c>
      <c r="C55" s="11" t="s">
        <v>34</v>
      </c>
      <c r="D55" s="12">
        <f t="shared" si="1"/>
        <v>0.30000000000000004</v>
      </c>
      <c r="E55" s="12">
        <v>0.30000000000000004</v>
      </c>
      <c r="F55" s="48"/>
      <c r="G55" s="80"/>
    </row>
    <row r="56" spans="1:7" ht="12.75" customHeight="1" x14ac:dyDescent="0.2">
      <c r="A56" s="163"/>
      <c r="B56" s="10" t="s">
        <v>25</v>
      </c>
      <c r="C56" s="11" t="s">
        <v>34</v>
      </c>
      <c r="D56" s="12">
        <f t="shared" si="1"/>
        <v>1.4</v>
      </c>
      <c r="E56" s="12">
        <v>1.4</v>
      </c>
      <c r="F56" s="48"/>
      <c r="G56" s="80"/>
    </row>
    <row r="57" spans="1:7" ht="12.75" customHeight="1" x14ac:dyDescent="0.2">
      <c r="A57" s="163"/>
      <c r="B57" s="10" t="s">
        <v>16</v>
      </c>
      <c r="C57" s="11" t="s">
        <v>35</v>
      </c>
      <c r="D57" s="12">
        <f t="shared" ref="D57:D88" si="3">SUM(G57+E57)</f>
        <v>0.1</v>
      </c>
      <c r="E57" s="12">
        <v>0.1</v>
      </c>
      <c r="F57" s="131"/>
      <c r="G57" s="146"/>
    </row>
    <row r="58" spans="1:7" ht="15" customHeight="1" x14ac:dyDescent="0.2">
      <c r="A58" s="163" t="s">
        <v>45</v>
      </c>
      <c r="B58" s="41" t="s">
        <v>46</v>
      </c>
      <c r="C58" s="42"/>
      <c r="D58" s="43">
        <f t="shared" si="3"/>
        <v>13.5</v>
      </c>
      <c r="E58" s="43">
        <f>SUM(E59+E62+E65+E66)</f>
        <v>10</v>
      </c>
      <c r="F58" s="44">
        <f>SUM(F59+F62+F65+F66)</f>
        <v>0</v>
      </c>
      <c r="G58" s="71">
        <f>SUM(G59+G62+G65+G66)</f>
        <v>3.5</v>
      </c>
    </row>
    <row r="59" spans="1:7" ht="12.75" customHeight="1" x14ac:dyDescent="0.2">
      <c r="A59" s="163"/>
      <c r="B59" s="10" t="s">
        <v>20</v>
      </c>
      <c r="C59" s="11" t="s">
        <v>17</v>
      </c>
      <c r="D59" s="12">
        <f t="shared" si="3"/>
        <v>2.9</v>
      </c>
      <c r="E59" s="12">
        <f>SUM(E60:E61)</f>
        <v>2.9</v>
      </c>
      <c r="F59" s="48"/>
      <c r="G59" s="80"/>
    </row>
    <row r="60" spans="1:7" ht="12.75" customHeight="1" x14ac:dyDescent="0.2">
      <c r="A60" s="163"/>
      <c r="B60" s="18" t="s">
        <v>21</v>
      </c>
      <c r="C60" s="19"/>
      <c r="D60" s="33">
        <f t="shared" si="3"/>
        <v>0.5</v>
      </c>
      <c r="E60" s="33">
        <v>0.5</v>
      </c>
      <c r="F60" s="48"/>
      <c r="G60" s="80"/>
    </row>
    <row r="61" spans="1:7" ht="12.75" customHeight="1" x14ac:dyDescent="0.2">
      <c r="A61" s="163"/>
      <c r="B61" s="18" t="s">
        <v>47</v>
      </c>
      <c r="C61" s="11"/>
      <c r="D61" s="47">
        <f t="shared" si="3"/>
        <v>2.4</v>
      </c>
      <c r="E61" s="47">
        <v>2.4</v>
      </c>
      <c r="F61" s="48"/>
      <c r="G61" s="80"/>
    </row>
    <row r="62" spans="1:7" ht="12.75" customHeight="1" x14ac:dyDescent="0.2">
      <c r="A62" s="163"/>
      <c r="B62" s="10" t="s">
        <v>26</v>
      </c>
      <c r="C62" s="11" t="s">
        <v>34</v>
      </c>
      <c r="D62" s="12">
        <f t="shared" si="3"/>
        <v>10.199999999999999</v>
      </c>
      <c r="E62" s="12">
        <f>SUM(E63:E64)</f>
        <v>6.7</v>
      </c>
      <c r="F62" s="32"/>
      <c r="G62" s="75">
        <f>SUM(G63:G64)</f>
        <v>3.5</v>
      </c>
    </row>
    <row r="63" spans="1:7" ht="12.75" customHeight="1" x14ac:dyDescent="0.2">
      <c r="A63" s="163"/>
      <c r="B63" s="18" t="s">
        <v>21</v>
      </c>
      <c r="C63" s="19"/>
      <c r="D63" s="33">
        <f t="shared" si="3"/>
        <v>0.2</v>
      </c>
      <c r="E63" s="33">
        <v>0.2</v>
      </c>
      <c r="F63" s="35"/>
      <c r="G63" s="78"/>
    </row>
    <row r="64" spans="1:7" ht="12.75" customHeight="1" x14ac:dyDescent="0.2">
      <c r="A64" s="163"/>
      <c r="B64" s="18" t="s">
        <v>24</v>
      </c>
      <c r="C64" s="19"/>
      <c r="D64" s="33">
        <f t="shared" si="3"/>
        <v>10</v>
      </c>
      <c r="E64" s="33">
        <v>6.5</v>
      </c>
      <c r="F64" s="35"/>
      <c r="G64" s="60">
        <v>3.5</v>
      </c>
    </row>
    <row r="65" spans="1:7" ht="12.75" customHeight="1" x14ac:dyDescent="0.2">
      <c r="A65" s="163"/>
      <c r="B65" s="10" t="s">
        <v>25</v>
      </c>
      <c r="C65" s="11" t="s">
        <v>34</v>
      </c>
      <c r="D65" s="12">
        <f t="shared" si="3"/>
        <v>0.30000000000000004</v>
      </c>
      <c r="E65" s="12">
        <v>0.30000000000000004</v>
      </c>
      <c r="F65" s="48"/>
      <c r="G65" s="80"/>
    </row>
    <row r="66" spans="1:7" ht="12.75" customHeight="1" x14ac:dyDescent="0.2">
      <c r="A66" s="163"/>
      <c r="B66" s="10" t="s">
        <v>16</v>
      </c>
      <c r="C66" s="11" t="s">
        <v>35</v>
      </c>
      <c r="D66" s="12">
        <f t="shared" si="3"/>
        <v>0.1</v>
      </c>
      <c r="E66" s="12">
        <v>0.1</v>
      </c>
      <c r="F66" s="131"/>
      <c r="G66" s="146"/>
    </row>
    <row r="67" spans="1:7" ht="15" customHeight="1" x14ac:dyDescent="0.2">
      <c r="A67" s="163" t="s">
        <v>48</v>
      </c>
      <c r="B67" s="41" t="s">
        <v>49</v>
      </c>
      <c r="C67" s="42"/>
      <c r="D67" s="43">
        <f t="shared" si="3"/>
        <v>4.3000000000000007</v>
      </c>
      <c r="E67" s="43">
        <f>SUM(E68+E71+E74+E75:E75)</f>
        <v>3.8000000000000003</v>
      </c>
      <c r="F67" s="44">
        <f>SUM(F68+F72+F74+F75:F75)</f>
        <v>0</v>
      </c>
      <c r="G67" s="71">
        <f>SUM(G68+G71+G74+G75)</f>
        <v>0.5</v>
      </c>
    </row>
    <row r="68" spans="1:7" ht="12.75" customHeight="1" x14ac:dyDescent="0.2">
      <c r="A68" s="163"/>
      <c r="B68" s="10" t="s">
        <v>26</v>
      </c>
      <c r="C68" s="11" t="s">
        <v>17</v>
      </c>
      <c r="D68" s="12">
        <f t="shared" si="3"/>
        <v>3.1</v>
      </c>
      <c r="E68" s="12">
        <f>SUM(E69:E70)</f>
        <v>3.1</v>
      </c>
      <c r="F68" s="32"/>
      <c r="G68" s="80"/>
    </row>
    <row r="69" spans="1:7" ht="12.75" customHeight="1" x14ac:dyDescent="0.2">
      <c r="A69" s="163"/>
      <c r="B69" s="18" t="s">
        <v>21</v>
      </c>
      <c r="C69" s="50"/>
      <c r="D69" s="33">
        <f t="shared" si="3"/>
        <v>1.1000000000000001</v>
      </c>
      <c r="E69" s="33">
        <v>1.1000000000000001</v>
      </c>
      <c r="F69" s="117"/>
      <c r="G69" s="60"/>
    </row>
    <row r="70" spans="1:7" ht="12.75" customHeight="1" x14ac:dyDescent="0.2">
      <c r="A70" s="163"/>
      <c r="B70" s="51" t="s">
        <v>24</v>
      </c>
      <c r="C70" s="19"/>
      <c r="D70" s="52">
        <f t="shared" si="3"/>
        <v>2</v>
      </c>
      <c r="E70" s="53">
        <v>2</v>
      </c>
      <c r="F70" s="132"/>
      <c r="G70" s="60"/>
    </row>
    <row r="71" spans="1:7" ht="12.75" customHeight="1" x14ac:dyDescent="0.2">
      <c r="A71" s="163"/>
      <c r="B71" s="54" t="s">
        <v>26</v>
      </c>
      <c r="C71" s="55" t="s">
        <v>34</v>
      </c>
      <c r="D71" s="56">
        <f t="shared" si="3"/>
        <v>0.8</v>
      </c>
      <c r="E71" s="56">
        <f>SUM(E72+E73)</f>
        <v>0.30000000000000004</v>
      </c>
      <c r="F71" s="57"/>
      <c r="G71" s="147">
        <f>SUM(G72+G73)</f>
        <v>0.5</v>
      </c>
    </row>
    <row r="72" spans="1:7" ht="12.75" customHeight="1" x14ac:dyDescent="0.2">
      <c r="A72" s="169"/>
      <c r="B72" s="58" t="s">
        <v>21</v>
      </c>
      <c r="C72" s="59"/>
      <c r="D72" s="60">
        <f t="shared" si="3"/>
        <v>0.30000000000000004</v>
      </c>
      <c r="E72" s="60">
        <v>0.30000000000000004</v>
      </c>
      <c r="F72" s="61"/>
      <c r="G72" s="60"/>
    </row>
    <row r="73" spans="1:7" ht="12.75" customHeight="1" x14ac:dyDescent="0.2">
      <c r="A73" s="169"/>
      <c r="B73" s="58" t="s">
        <v>50</v>
      </c>
      <c r="C73" s="59"/>
      <c r="D73" s="60">
        <f t="shared" si="3"/>
        <v>0.5</v>
      </c>
      <c r="E73" s="62"/>
      <c r="F73" s="61"/>
      <c r="G73" s="60">
        <v>0.5</v>
      </c>
    </row>
    <row r="74" spans="1:7" ht="12.75" customHeight="1" x14ac:dyDescent="0.2">
      <c r="A74" s="163"/>
      <c r="B74" s="63" t="s">
        <v>25</v>
      </c>
      <c r="C74" s="64" t="s">
        <v>34</v>
      </c>
      <c r="D74" s="29">
        <f t="shared" si="3"/>
        <v>0.30000000000000004</v>
      </c>
      <c r="E74" s="29">
        <v>0.30000000000000004</v>
      </c>
      <c r="F74" s="30"/>
      <c r="G74" s="80"/>
    </row>
    <row r="75" spans="1:7" ht="12.75" customHeight="1" x14ac:dyDescent="0.2">
      <c r="A75" s="163"/>
      <c r="B75" s="10" t="s">
        <v>16</v>
      </c>
      <c r="C75" s="11" t="s">
        <v>35</v>
      </c>
      <c r="D75" s="12">
        <f t="shared" si="3"/>
        <v>0.1</v>
      </c>
      <c r="E75" s="12">
        <v>0.1</v>
      </c>
      <c r="F75" s="131"/>
      <c r="G75" s="146"/>
    </row>
    <row r="76" spans="1:7" ht="15" customHeight="1" x14ac:dyDescent="0.2">
      <c r="A76" s="163" t="s">
        <v>51</v>
      </c>
      <c r="B76" s="41" t="s">
        <v>52</v>
      </c>
      <c r="C76" s="42"/>
      <c r="D76" s="43">
        <f t="shared" si="3"/>
        <v>4</v>
      </c>
      <c r="E76" s="43">
        <f>SUM(E77+E78+E81+E82:E82)</f>
        <v>2.5</v>
      </c>
      <c r="F76" s="44">
        <f>SUM(F77+F78+F81+F82:F82)</f>
        <v>0</v>
      </c>
      <c r="G76" s="71">
        <f>SUM(G77+G78+G81+G82:G82)</f>
        <v>1.5</v>
      </c>
    </row>
    <row r="77" spans="1:7" ht="12.75" customHeight="1" x14ac:dyDescent="0.2">
      <c r="A77" s="163"/>
      <c r="B77" s="10" t="s">
        <v>16</v>
      </c>
      <c r="C77" s="11" t="s">
        <v>17</v>
      </c>
      <c r="D77" s="12">
        <f t="shared" si="3"/>
        <v>0.60000000000000009</v>
      </c>
      <c r="E77" s="12">
        <v>0.60000000000000009</v>
      </c>
      <c r="F77" s="48"/>
      <c r="G77" s="80"/>
    </row>
    <row r="78" spans="1:7" ht="12.75" customHeight="1" x14ac:dyDescent="0.2">
      <c r="A78" s="163"/>
      <c r="B78" s="10" t="s">
        <v>20</v>
      </c>
      <c r="C78" s="11" t="s">
        <v>34</v>
      </c>
      <c r="D78" s="12">
        <f t="shared" si="3"/>
        <v>3.2</v>
      </c>
      <c r="E78" s="12">
        <f>SUM(E79:E80)</f>
        <v>1.7</v>
      </c>
      <c r="F78" s="32"/>
      <c r="G78" s="75">
        <f>SUM(G79:G80)</f>
        <v>1.5</v>
      </c>
    </row>
    <row r="79" spans="1:7" ht="12.75" customHeight="1" x14ac:dyDescent="0.2">
      <c r="A79" s="163"/>
      <c r="B79" s="18" t="s">
        <v>21</v>
      </c>
      <c r="C79" s="19"/>
      <c r="D79" s="33">
        <f t="shared" si="3"/>
        <v>0.2</v>
      </c>
      <c r="E79" s="33">
        <v>0.2</v>
      </c>
      <c r="F79" s="34"/>
      <c r="G79" s="60"/>
    </row>
    <row r="80" spans="1:7" ht="12.75" customHeight="1" x14ac:dyDescent="0.2">
      <c r="A80" s="163"/>
      <c r="B80" s="18" t="s">
        <v>24</v>
      </c>
      <c r="C80" s="19"/>
      <c r="D80" s="33">
        <f t="shared" si="3"/>
        <v>3</v>
      </c>
      <c r="E80" s="33">
        <v>1.5</v>
      </c>
      <c r="F80" s="34"/>
      <c r="G80" s="60">
        <v>1.5</v>
      </c>
    </row>
    <row r="81" spans="1:7" ht="12.75" customHeight="1" x14ac:dyDescent="0.2">
      <c r="A81" s="163"/>
      <c r="B81" s="10" t="s">
        <v>25</v>
      </c>
      <c r="C81" s="11" t="s">
        <v>34</v>
      </c>
      <c r="D81" s="12">
        <f t="shared" si="3"/>
        <v>0.1</v>
      </c>
      <c r="E81" s="12">
        <v>0.1</v>
      </c>
      <c r="F81" s="48"/>
      <c r="G81" s="80"/>
    </row>
    <row r="82" spans="1:7" ht="12.75" customHeight="1" x14ac:dyDescent="0.2">
      <c r="A82" s="163"/>
      <c r="B82" s="10" t="s">
        <v>16</v>
      </c>
      <c r="C82" s="11" t="s">
        <v>35</v>
      </c>
      <c r="D82" s="12">
        <f t="shared" si="3"/>
        <v>0.1</v>
      </c>
      <c r="E82" s="12">
        <v>0.1</v>
      </c>
      <c r="F82" s="131"/>
      <c r="G82" s="146"/>
    </row>
    <row r="83" spans="1:7" ht="15" customHeight="1" x14ac:dyDescent="0.2">
      <c r="A83" s="163" t="s">
        <v>53</v>
      </c>
      <c r="B83" s="41" t="s">
        <v>54</v>
      </c>
      <c r="C83" s="42"/>
      <c r="D83" s="43">
        <f t="shared" si="3"/>
        <v>2.9000000000000004</v>
      </c>
      <c r="E83" s="43">
        <f>SUM(E84+E87+E88+E89)</f>
        <v>2.9000000000000004</v>
      </c>
      <c r="F83" s="44">
        <f>SUM(F84+F87+F88+F89)</f>
        <v>0</v>
      </c>
      <c r="G83" s="72">
        <f>SUM(G84+G87+G88+G89)</f>
        <v>0</v>
      </c>
    </row>
    <row r="84" spans="1:7" ht="12.75" customHeight="1" x14ac:dyDescent="0.2">
      <c r="A84" s="163"/>
      <c r="B84" s="10" t="s">
        <v>16</v>
      </c>
      <c r="C84" s="11" t="s">
        <v>17</v>
      </c>
      <c r="D84" s="12">
        <f t="shared" si="3"/>
        <v>1.8</v>
      </c>
      <c r="E84" s="12">
        <f>SUM(E85:E86)</f>
        <v>1.8</v>
      </c>
      <c r="F84" s="32"/>
      <c r="G84" s="75"/>
    </row>
    <row r="85" spans="1:7" ht="12.75" customHeight="1" x14ac:dyDescent="0.2">
      <c r="A85" s="163"/>
      <c r="B85" s="18" t="s">
        <v>21</v>
      </c>
      <c r="C85" s="19"/>
      <c r="D85" s="33">
        <f t="shared" si="3"/>
        <v>0.3</v>
      </c>
      <c r="E85" s="33">
        <v>0.3</v>
      </c>
      <c r="F85" s="32"/>
      <c r="G85" s="75"/>
    </row>
    <row r="86" spans="1:7" ht="12.75" customHeight="1" x14ac:dyDescent="0.2">
      <c r="A86" s="163"/>
      <c r="B86" s="18" t="s">
        <v>55</v>
      </c>
      <c r="C86" s="19"/>
      <c r="D86" s="33">
        <f t="shared" si="3"/>
        <v>1.5</v>
      </c>
      <c r="E86" s="33">
        <v>1.5</v>
      </c>
      <c r="F86" s="32"/>
      <c r="G86" s="75"/>
    </row>
    <row r="87" spans="1:7" ht="12.75" customHeight="1" x14ac:dyDescent="0.2">
      <c r="A87" s="163"/>
      <c r="B87" s="10" t="s">
        <v>16</v>
      </c>
      <c r="C87" s="11" t="s">
        <v>34</v>
      </c>
      <c r="D87" s="12">
        <f t="shared" si="3"/>
        <v>0.1</v>
      </c>
      <c r="E87" s="12">
        <v>0.1</v>
      </c>
      <c r="F87" s="32"/>
      <c r="G87" s="75"/>
    </row>
    <row r="88" spans="1:7" ht="12.75" customHeight="1" x14ac:dyDescent="0.2">
      <c r="A88" s="163"/>
      <c r="B88" s="10" t="s">
        <v>25</v>
      </c>
      <c r="C88" s="11" t="s">
        <v>34</v>
      </c>
      <c r="D88" s="12">
        <f t="shared" si="3"/>
        <v>0.8</v>
      </c>
      <c r="E88" s="12">
        <v>0.8</v>
      </c>
      <c r="F88" s="32"/>
      <c r="G88" s="75"/>
    </row>
    <row r="89" spans="1:7" ht="12.75" customHeight="1" x14ac:dyDescent="0.2">
      <c r="A89" s="163"/>
      <c r="B89" s="10" t="s">
        <v>16</v>
      </c>
      <c r="C89" s="11" t="s">
        <v>35</v>
      </c>
      <c r="D89" s="12">
        <f t="shared" ref="D89:D120" si="4">SUM(G89+E89)</f>
        <v>0.2</v>
      </c>
      <c r="E89" s="12">
        <v>0.2</v>
      </c>
      <c r="F89" s="131"/>
      <c r="G89" s="146"/>
    </row>
    <row r="90" spans="1:7" ht="15" customHeight="1" x14ac:dyDescent="0.2">
      <c r="A90" s="162" t="s">
        <v>56</v>
      </c>
      <c r="B90" s="41" t="s">
        <v>57</v>
      </c>
      <c r="C90" s="42"/>
      <c r="D90" s="43">
        <f t="shared" si="4"/>
        <v>9.6</v>
      </c>
      <c r="E90" s="43">
        <f>SUM(E91+E92+E96)</f>
        <v>5.0999999999999996</v>
      </c>
      <c r="F90" s="44">
        <f>SUM(F91+F92+F96)</f>
        <v>0</v>
      </c>
      <c r="G90" s="71">
        <f>SUM(G91+G92+G96)</f>
        <v>4.5</v>
      </c>
    </row>
    <row r="91" spans="1:7" ht="12.75" customHeight="1" x14ac:dyDescent="0.2">
      <c r="A91" s="162"/>
      <c r="B91" s="10" t="s">
        <v>16</v>
      </c>
      <c r="C91" s="11" t="s">
        <v>17</v>
      </c>
      <c r="D91" s="12">
        <f t="shared" si="4"/>
        <v>0.8</v>
      </c>
      <c r="E91" s="12">
        <v>0.8</v>
      </c>
      <c r="F91" s="48"/>
      <c r="G91" s="80"/>
    </row>
    <row r="92" spans="1:7" ht="12.75" customHeight="1" x14ac:dyDescent="0.2">
      <c r="A92" s="162"/>
      <c r="B92" s="10" t="s">
        <v>26</v>
      </c>
      <c r="C92" s="11" t="s">
        <v>34</v>
      </c>
      <c r="D92" s="12">
        <f t="shared" si="4"/>
        <v>5.7</v>
      </c>
      <c r="E92" s="12">
        <f>SUM(E93:E94)</f>
        <v>1.2000000000000002</v>
      </c>
      <c r="F92" s="32"/>
      <c r="G92" s="75">
        <f>SUM(G93+G94+G95)</f>
        <v>4.5</v>
      </c>
    </row>
    <row r="93" spans="1:7" ht="12.75" customHeight="1" x14ac:dyDescent="0.2">
      <c r="A93" s="162"/>
      <c r="B93" s="18" t="s">
        <v>21</v>
      </c>
      <c r="C93" s="19"/>
      <c r="D93" s="33">
        <f t="shared" si="4"/>
        <v>0.1</v>
      </c>
      <c r="E93" s="33">
        <v>0.1</v>
      </c>
      <c r="F93" s="34"/>
      <c r="G93" s="60"/>
    </row>
    <row r="94" spans="1:7" ht="12.75" customHeight="1" x14ac:dyDescent="0.2">
      <c r="A94" s="162"/>
      <c r="B94" s="18" t="s">
        <v>24</v>
      </c>
      <c r="C94" s="19"/>
      <c r="D94" s="33">
        <f t="shared" si="4"/>
        <v>1.1000000000000001</v>
      </c>
      <c r="E94" s="33">
        <v>1.1000000000000001</v>
      </c>
      <c r="F94" s="34"/>
      <c r="G94" s="60"/>
    </row>
    <row r="95" spans="1:7" ht="12.75" customHeight="1" x14ac:dyDescent="0.2">
      <c r="A95" s="162"/>
      <c r="B95" s="18" t="s">
        <v>58</v>
      </c>
      <c r="C95" s="19"/>
      <c r="D95" s="33">
        <f t="shared" si="4"/>
        <v>4.5</v>
      </c>
      <c r="E95" s="33"/>
      <c r="F95" s="34"/>
      <c r="G95" s="60">
        <v>4.5</v>
      </c>
    </row>
    <row r="96" spans="1:7" ht="12.75" customHeight="1" x14ac:dyDescent="0.2">
      <c r="A96" s="162"/>
      <c r="B96" s="10" t="s">
        <v>25</v>
      </c>
      <c r="C96" s="11" t="s">
        <v>34</v>
      </c>
      <c r="D96" s="12">
        <f t="shared" si="4"/>
        <v>3.1</v>
      </c>
      <c r="E96" s="12">
        <v>3.1</v>
      </c>
      <c r="F96" s="48"/>
      <c r="G96" s="80"/>
    </row>
    <row r="97" spans="1:7" ht="15" customHeight="1" x14ac:dyDescent="0.2">
      <c r="A97" s="163" t="s">
        <v>59</v>
      </c>
      <c r="B97" s="41" t="s">
        <v>60</v>
      </c>
      <c r="C97" s="42"/>
      <c r="D97" s="43">
        <f t="shared" si="4"/>
        <v>11.499999999999998</v>
      </c>
      <c r="E97" s="43">
        <f>SUM(E98+E99+E102+E103)</f>
        <v>9.9999999999999982</v>
      </c>
      <c r="F97" s="44">
        <f>SUM(F98+F99+F102+F103)</f>
        <v>0</v>
      </c>
      <c r="G97" s="71">
        <f>SUM(G98+G99+G102+G103)</f>
        <v>1.5</v>
      </c>
    </row>
    <row r="98" spans="1:7" ht="12.75" customHeight="1" x14ac:dyDescent="0.2">
      <c r="A98" s="163"/>
      <c r="B98" s="10" t="s">
        <v>16</v>
      </c>
      <c r="C98" s="11" t="s">
        <v>17</v>
      </c>
      <c r="D98" s="12">
        <f t="shared" si="4"/>
        <v>1.5</v>
      </c>
      <c r="E98" s="12">
        <v>1.5</v>
      </c>
      <c r="F98" s="48"/>
      <c r="G98" s="80"/>
    </row>
    <row r="99" spans="1:7" ht="12.75" customHeight="1" x14ac:dyDescent="0.2">
      <c r="A99" s="163"/>
      <c r="B99" s="10" t="s">
        <v>26</v>
      </c>
      <c r="C99" s="11" t="s">
        <v>34</v>
      </c>
      <c r="D99" s="12">
        <f t="shared" si="4"/>
        <v>9.1999999999999993</v>
      </c>
      <c r="E99" s="12">
        <f>SUM(E100:E101)</f>
        <v>7.7</v>
      </c>
      <c r="F99" s="32"/>
      <c r="G99" s="75">
        <f>SUM(G100:G101)</f>
        <v>1.5</v>
      </c>
    </row>
    <row r="100" spans="1:7" ht="12.75" customHeight="1" x14ac:dyDescent="0.2">
      <c r="A100" s="163"/>
      <c r="B100" s="18" t="s">
        <v>21</v>
      </c>
      <c r="C100" s="19"/>
      <c r="D100" s="33">
        <f t="shared" si="4"/>
        <v>0.2</v>
      </c>
      <c r="E100" s="33">
        <v>0.2</v>
      </c>
      <c r="F100" s="34"/>
      <c r="G100" s="60"/>
    </row>
    <row r="101" spans="1:7" ht="12.75" customHeight="1" x14ac:dyDescent="0.2">
      <c r="A101" s="163"/>
      <c r="B101" s="18" t="s">
        <v>24</v>
      </c>
      <c r="C101" s="19"/>
      <c r="D101" s="33">
        <f t="shared" si="4"/>
        <v>9</v>
      </c>
      <c r="E101" s="33">
        <v>7.5</v>
      </c>
      <c r="F101" s="34"/>
      <c r="G101" s="60">
        <v>1.5</v>
      </c>
    </row>
    <row r="102" spans="1:7" ht="12.75" customHeight="1" x14ac:dyDescent="0.2">
      <c r="A102" s="163"/>
      <c r="B102" s="10" t="s">
        <v>25</v>
      </c>
      <c r="C102" s="11" t="s">
        <v>34</v>
      </c>
      <c r="D102" s="12">
        <f t="shared" si="4"/>
        <v>0.7</v>
      </c>
      <c r="E102" s="12">
        <v>0.7</v>
      </c>
      <c r="F102" s="48"/>
      <c r="G102" s="80"/>
    </row>
    <row r="103" spans="1:7" ht="12.75" customHeight="1" x14ac:dyDescent="0.2">
      <c r="A103" s="163"/>
      <c r="B103" s="10" t="s">
        <v>16</v>
      </c>
      <c r="C103" s="11" t="s">
        <v>35</v>
      </c>
      <c r="D103" s="12">
        <f t="shared" si="4"/>
        <v>0.1</v>
      </c>
      <c r="E103" s="12">
        <v>0.1</v>
      </c>
      <c r="F103" s="131"/>
      <c r="G103" s="146"/>
    </row>
    <row r="104" spans="1:7" ht="15" customHeight="1" x14ac:dyDescent="0.2">
      <c r="A104" s="163" t="s">
        <v>61</v>
      </c>
      <c r="B104" s="41" t="s">
        <v>62</v>
      </c>
      <c r="C104" s="42"/>
      <c r="D104" s="43">
        <f t="shared" si="4"/>
        <v>3.5000000000000004</v>
      </c>
      <c r="E104" s="43">
        <f>SUM(E105+E108+E109+E110)</f>
        <v>3.5000000000000004</v>
      </c>
      <c r="F104" s="44">
        <f>SUM(F105+F108+F109+F110)</f>
        <v>0</v>
      </c>
      <c r="G104" s="72">
        <f>SUM(G105+G108+G109+G110)</f>
        <v>0</v>
      </c>
    </row>
    <row r="105" spans="1:7" ht="12.75" customHeight="1" x14ac:dyDescent="0.2">
      <c r="A105" s="163"/>
      <c r="B105" s="10" t="s">
        <v>26</v>
      </c>
      <c r="C105" s="11" t="s">
        <v>17</v>
      </c>
      <c r="D105" s="12">
        <f t="shared" si="4"/>
        <v>2.7</v>
      </c>
      <c r="E105" s="12">
        <f>SUM(E106:E107)</f>
        <v>2.7</v>
      </c>
      <c r="F105" s="48"/>
      <c r="G105" s="80"/>
    </row>
    <row r="106" spans="1:7" ht="12.75" customHeight="1" x14ac:dyDescent="0.2">
      <c r="A106" s="163"/>
      <c r="B106" s="18" t="s">
        <v>21</v>
      </c>
      <c r="C106" s="19"/>
      <c r="D106" s="33">
        <f t="shared" si="4"/>
        <v>0.7</v>
      </c>
      <c r="E106" s="33">
        <v>0.7</v>
      </c>
      <c r="F106" s="34"/>
      <c r="G106" s="60"/>
    </row>
    <row r="107" spans="1:7" ht="12.75" customHeight="1" x14ac:dyDescent="0.2">
      <c r="A107" s="163"/>
      <c r="B107" s="18" t="s">
        <v>24</v>
      </c>
      <c r="C107" s="19"/>
      <c r="D107" s="33">
        <f t="shared" si="4"/>
        <v>2</v>
      </c>
      <c r="E107" s="33">
        <v>2</v>
      </c>
      <c r="F107" s="34"/>
      <c r="G107" s="60"/>
    </row>
    <row r="108" spans="1:7" ht="12.75" customHeight="1" x14ac:dyDescent="0.2">
      <c r="A108" s="163"/>
      <c r="B108" s="10" t="s">
        <v>16</v>
      </c>
      <c r="C108" s="11" t="s">
        <v>34</v>
      </c>
      <c r="D108" s="12">
        <f t="shared" si="4"/>
        <v>0.1</v>
      </c>
      <c r="E108" s="12">
        <v>0.1</v>
      </c>
      <c r="F108" s="48"/>
      <c r="G108" s="80"/>
    </row>
    <row r="109" spans="1:7" ht="12.75" customHeight="1" x14ac:dyDescent="0.2">
      <c r="A109" s="163"/>
      <c r="B109" s="10" t="s">
        <v>25</v>
      </c>
      <c r="C109" s="11" t="s">
        <v>34</v>
      </c>
      <c r="D109" s="12">
        <f t="shared" si="4"/>
        <v>0.60000000000000009</v>
      </c>
      <c r="E109" s="12">
        <v>0.60000000000000009</v>
      </c>
      <c r="F109" s="48"/>
      <c r="G109" s="80"/>
    </row>
    <row r="110" spans="1:7" ht="12.75" customHeight="1" x14ac:dyDescent="0.2">
      <c r="A110" s="163"/>
      <c r="B110" s="10" t="s">
        <v>16</v>
      </c>
      <c r="C110" s="11" t="s">
        <v>35</v>
      </c>
      <c r="D110" s="12">
        <f t="shared" si="4"/>
        <v>0.1</v>
      </c>
      <c r="E110" s="12">
        <v>0.1</v>
      </c>
      <c r="F110" s="131"/>
      <c r="G110" s="146"/>
    </row>
    <row r="111" spans="1:7" ht="15" customHeight="1" x14ac:dyDescent="0.2">
      <c r="A111" s="162" t="s">
        <v>63</v>
      </c>
      <c r="B111" s="41" t="s">
        <v>64</v>
      </c>
      <c r="C111" s="42"/>
      <c r="D111" s="43">
        <f t="shared" si="4"/>
        <v>0.7</v>
      </c>
      <c r="E111" s="43">
        <f>SUM(E112+E113+E114)</f>
        <v>0.7</v>
      </c>
      <c r="F111" s="44">
        <f>SUM(F112+F113+F114)</f>
        <v>0</v>
      </c>
      <c r="G111" s="72">
        <f>SUM(G112+G113+G114)</f>
        <v>0</v>
      </c>
    </row>
    <row r="112" spans="1:7" ht="12.75" customHeight="1" x14ac:dyDescent="0.2">
      <c r="A112" s="162"/>
      <c r="B112" s="10" t="s">
        <v>16</v>
      </c>
      <c r="C112" s="11" t="s">
        <v>17</v>
      </c>
      <c r="D112" s="12">
        <f t="shared" si="4"/>
        <v>0.4</v>
      </c>
      <c r="E112" s="12">
        <v>0.4</v>
      </c>
      <c r="F112" s="48"/>
      <c r="G112" s="80"/>
    </row>
    <row r="113" spans="1:7" ht="12.75" customHeight="1" x14ac:dyDescent="0.2">
      <c r="A113" s="162"/>
      <c r="B113" s="10" t="s">
        <v>16</v>
      </c>
      <c r="C113" s="11" t="s">
        <v>34</v>
      </c>
      <c r="D113" s="12">
        <f t="shared" si="4"/>
        <v>0.1</v>
      </c>
      <c r="E113" s="12">
        <v>0.1</v>
      </c>
      <c r="F113" s="32"/>
      <c r="G113" s="75"/>
    </row>
    <row r="114" spans="1:7" ht="12.75" customHeight="1" x14ac:dyDescent="0.2">
      <c r="A114" s="162"/>
      <c r="B114" s="10" t="s">
        <v>25</v>
      </c>
      <c r="C114" s="11" t="s">
        <v>34</v>
      </c>
      <c r="D114" s="12">
        <f t="shared" si="4"/>
        <v>0.2</v>
      </c>
      <c r="E114" s="12">
        <v>0.2</v>
      </c>
      <c r="F114" s="48"/>
      <c r="G114" s="80"/>
    </row>
    <row r="115" spans="1:7" ht="15" customHeight="1" x14ac:dyDescent="0.2">
      <c r="A115" s="163" t="s">
        <v>65</v>
      </c>
      <c r="B115" s="41" t="s">
        <v>66</v>
      </c>
      <c r="C115" s="42"/>
      <c r="D115" s="43">
        <f t="shared" si="4"/>
        <v>51.5</v>
      </c>
      <c r="E115" s="43">
        <f>SUM(E116+E120+E123+E124)</f>
        <v>8.6999999999999993</v>
      </c>
      <c r="F115" s="44">
        <f>SUM(F116+F120+F123+F124)</f>
        <v>0</v>
      </c>
      <c r="G115" s="71">
        <f>SUM(G116+G120+G123+G124)</f>
        <v>42.8</v>
      </c>
    </row>
    <row r="116" spans="1:7" ht="12.75" customHeight="1" x14ac:dyDescent="0.2">
      <c r="A116" s="163"/>
      <c r="B116" s="10" t="s">
        <v>26</v>
      </c>
      <c r="C116" s="11" t="s">
        <v>17</v>
      </c>
      <c r="D116" s="12">
        <f t="shared" si="4"/>
        <v>5.8</v>
      </c>
      <c r="E116" s="12">
        <f>SUM(E117:E119)</f>
        <v>5.8</v>
      </c>
      <c r="F116" s="48"/>
      <c r="G116" s="80"/>
    </row>
    <row r="117" spans="1:7" ht="12.75" customHeight="1" x14ac:dyDescent="0.2">
      <c r="A117" s="163"/>
      <c r="B117" s="18" t="s">
        <v>21</v>
      </c>
      <c r="C117" s="19"/>
      <c r="D117" s="33">
        <f t="shared" si="4"/>
        <v>0.60000000000000009</v>
      </c>
      <c r="E117" s="33">
        <v>0.60000000000000009</v>
      </c>
      <c r="F117" s="34"/>
      <c r="G117" s="60"/>
    </row>
    <row r="118" spans="1:7" ht="12.75" customHeight="1" x14ac:dyDescent="0.2">
      <c r="A118" s="163"/>
      <c r="B118" s="18" t="s">
        <v>24</v>
      </c>
      <c r="C118" s="19"/>
      <c r="D118" s="33">
        <f t="shared" si="4"/>
        <v>4.5</v>
      </c>
      <c r="E118" s="33">
        <v>4.5</v>
      </c>
      <c r="F118" s="34"/>
      <c r="G118" s="60"/>
    </row>
    <row r="119" spans="1:7" ht="12.75" customHeight="1" x14ac:dyDescent="0.2">
      <c r="A119" s="163"/>
      <c r="B119" s="18" t="s">
        <v>67</v>
      </c>
      <c r="C119" s="19"/>
      <c r="D119" s="33">
        <f t="shared" si="4"/>
        <v>0.7</v>
      </c>
      <c r="E119" s="33">
        <v>0.7</v>
      </c>
      <c r="F119" s="34"/>
      <c r="G119" s="60"/>
    </row>
    <row r="120" spans="1:7" ht="12.75" customHeight="1" x14ac:dyDescent="0.2">
      <c r="A120" s="163"/>
      <c r="B120" s="10" t="s">
        <v>26</v>
      </c>
      <c r="C120" s="11" t="s">
        <v>34</v>
      </c>
      <c r="D120" s="12">
        <f t="shared" si="4"/>
        <v>45.099999999999994</v>
      </c>
      <c r="E120" s="12">
        <f>SUM(E121:E122)</f>
        <v>2.3000000000000003</v>
      </c>
      <c r="F120" s="32"/>
      <c r="G120" s="75">
        <f>SUM(G121:G122)</f>
        <v>42.8</v>
      </c>
    </row>
    <row r="121" spans="1:7" ht="12.75" customHeight="1" x14ac:dyDescent="0.2">
      <c r="A121" s="163"/>
      <c r="B121" s="18" t="s">
        <v>21</v>
      </c>
      <c r="C121" s="19"/>
      <c r="D121" s="33">
        <f t="shared" ref="D121:D144" si="5">SUM(G121+E121)</f>
        <v>0.1</v>
      </c>
      <c r="E121" s="33">
        <v>0.1</v>
      </c>
      <c r="F121" s="34"/>
      <c r="G121" s="60"/>
    </row>
    <row r="122" spans="1:7" ht="12.75" customHeight="1" x14ac:dyDescent="0.2">
      <c r="A122" s="163"/>
      <c r="B122" s="18" t="s">
        <v>24</v>
      </c>
      <c r="C122" s="19"/>
      <c r="D122" s="33">
        <f t="shared" si="5"/>
        <v>45</v>
      </c>
      <c r="E122" s="33">
        <v>2.2000000000000002</v>
      </c>
      <c r="F122" s="34"/>
      <c r="G122" s="60">
        <v>42.8</v>
      </c>
    </row>
    <row r="123" spans="1:7" ht="12.75" customHeight="1" x14ac:dyDescent="0.2">
      <c r="A123" s="163"/>
      <c r="B123" s="10" t="s">
        <v>25</v>
      </c>
      <c r="C123" s="11" t="s">
        <v>34</v>
      </c>
      <c r="D123" s="12">
        <f t="shared" si="5"/>
        <v>0.5</v>
      </c>
      <c r="E123" s="12">
        <v>0.5</v>
      </c>
      <c r="F123" s="48"/>
      <c r="G123" s="80"/>
    </row>
    <row r="124" spans="1:7" ht="12.75" customHeight="1" x14ac:dyDescent="0.2">
      <c r="A124" s="163"/>
      <c r="B124" s="10" t="s">
        <v>16</v>
      </c>
      <c r="C124" s="11" t="s">
        <v>35</v>
      </c>
      <c r="D124" s="12">
        <f t="shared" si="5"/>
        <v>0.1</v>
      </c>
      <c r="E124" s="12">
        <v>0.1</v>
      </c>
      <c r="F124" s="131"/>
      <c r="G124" s="146"/>
    </row>
    <row r="125" spans="1:7" s="66" customFormat="1" ht="15" customHeight="1" x14ac:dyDescent="0.2">
      <c r="A125" s="163" t="s">
        <v>68</v>
      </c>
      <c r="B125" s="41" t="s">
        <v>69</v>
      </c>
      <c r="C125" s="42"/>
      <c r="D125" s="43">
        <f t="shared" si="5"/>
        <v>40.700000000000003</v>
      </c>
      <c r="E125" s="43">
        <f>SUM(E126+E129+E132+E133)</f>
        <v>17.500000000000004</v>
      </c>
      <c r="F125" s="44">
        <f>SUM(F126+F129+F132+F133)</f>
        <v>0</v>
      </c>
      <c r="G125" s="71">
        <f>SUM(G126+G129+G132+G133)</f>
        <v>23.2</v>
      </c>
    </row>
    <row r="126" spans="1:7" ht="12.75" customHeight="1" x14ac:dyDescent="0.2">
      <c r="A126" s="163"/>
      <c r="B126" s="10" t="s">
        <v>16</v>
      </c>
      <c r="C126" s="11" t="s">
        <v>17</v>
      </c>
      <c r="D126" s="12">
        <f t="shared" si="5"/>
        <v>18.399999999999999</v>
      </c>
      <c r="E126" s="12">
        <f>SUM(E127:E128)</f>
        <v>5.2</v>
      </c>
      <c r="F126" s="32"/>
      <c r="G126" s="75">
        <f>SUM(G127:G128)</f>
        <v>13.2</v>
      </c>
    </row>
    <row r="127" spans="1:7" ht="12.75" customHeight="1" x14ac:dyDescent="0.2">
      <c r="A127" s="163"/>
      <c r="B127" s="18" t="s">
        <v>21</v>
      </c>
      <c r="C127" s="11"/>
      <c r="D127" s="33">
        <f t="shared" si="5"/>
        <v>0.8</v>
      </c>
      <c r="E127" s="33">
        <v>0.8</v>
      </c>
      <c r="F127" s="48"/>
      <c r="G127" s="80"/>
    </row>
    <row r="128" spans="1:7" ht="12.75" customHeight="1" x14ac:dyDescent="0.2">
      <c r="A128" s="163"/>
      <c r="B128" s="18" t="s">
        <v>24</v>
      </c>
      <c r="C128" s="11"/>
      <c r="D128" s="33">
        <f t="shared" si="5"/>
        <v>17.600000000000001</v>
      </c>
      <c r="E128" s="33">
        <v>4.4000000000000004</v>
      </c>
      <c r="F128" s="48"/>
      <c r="G128" s="80">
        <v>13.2</v>
      </c>
    </row>
    <row r="129" spans="1:7" ht="12.75" customHeight="1" x14ac:dyDescent="0.2">
      <c r="A129" s="163"/>
      <c r="B129" s="10" t="s">
        <v>26</v>
      </c>
      <c r="C129" s="11" t="s">
        <v>34</v>
      </c>
      <c r="D129" s="12">
        <f t="shared" si="5"/>
        <v>20.100000000000001</v>
      </c>
      <c r="E129" s="12">
        <f>SUM(E130:E131)</f>
        <v>10.1</v>
      </c>
      <c r="F129" s="32"/>
      <c r="G129" s="75">
        <f>SUM(G130:G131)</f>
        <v>10</v>
      </c>
    </row>
    <row r="130" spans="1:7" ht="12.75" customHeight="1" x14ac:dyDescent="0.2">
      <c r="A130" s="163"/>
      <c r="B130" s="18" t="s">
        <v>21</v>
      </c>
      <c r="C130" s="19"/>
      <c r="D130" s="33">
        <f t="shared" si="5"/>
        <v>0.1</v>
      </c>
      <c r="E130" s="33">
        <v>0.1</v>
      </c>
      <c r="F130" s="34"/>
      <c r="G130" s="60"/>
    </row>
    <row r="131" spans="1:7" ht="12.75" customHeight="1" x14ac:dyDescent="0.2">
      <c r="A131" s="163"/>
      <c r="B131" s="18" t="s">
        <v>24</v>
      </c>
      <c r="C131" s="19"/>
      <c r="D131" s="33">
        <f t="shared" si="5"/>
        <v>20</v>
      </c>
      <c r="E131" s="33">
        <v>10</v>
      </c>
      <c r="F131" s="34"/>
      <c r="G131" s="60">
        <v>10</v>
      </c>
    </row>
    <row r="132" spans="1:7" ht="12.75" customHeight="1" x14ac:dyDescent="0.2">
      <c r="A132" s="163"/>
      <c r="B132" s="10" t="s">
        <v>25</v>
      </c>
      <c r="C132" s="11" t="s">
        <v>34</v>
      </c>
      <c r="D132" s="12">
        <f t="shared" si="5"/>
        <v>2.1</v>
      </c>
      <c r="E132" s="12">
        <v>2.1</v>
      </c>
      <c r="F132" s="48"/>
      <c r="G132" s="80"/>
    </row>
    <row r="133" spans="1:7" ht="12.75" customHeight="1" x14ac:dyDescent="0.2">
      <c r="A133" s="163"/>
      <c r="B133" s="10" t="s">
        <v>16</v>
      </c>
      <c r="C133" s="11" t="s">
        <v>35</v>
      </c>
      <c r="D133" s="12">
        <f t="shared" si="5"/>
        <v>0.1</v>
      </c>
      <c r="E133" s="12">
        <v>0.1</v>
      </c>
      <c r="F133" s="131"/>
      <c r="G133" s="146"/>
    </row>
    <row r="134" spans="1:7" ht="15" customHeight="1" x14ac:dyDescent="0.2">
      <c r="A134" s="162" t="s">
        <v>70</v>
      </c>
      <c r="B134" s="67" t="s">
        <v>71</v>
      </c>
      <c r="C134" s="42"/>
      <c r="D134" s="43">
        <f t="shared" si="5"/>
        <v>58.400000000000006</v>
      </c>
      <c r="E134" s="43">
        <f>SUM(E135)</f>
        <v>58.400000000000006</v>
      </c>
      <c r="F134" s="44">
        <f>SUM(F135)</f>
        <v>0</v>
      </c>
      <c r="G134" s="72">
        <f>SUM(G135)</f>
        <v>0</v>
      </c>
    </row>
    <row r="135" spans="1:7" ht="12.75" customHeight="1" x14ac:dyDescent="0.2">
      <c r="A135" s="170"/>
      <c r="B135" s="10" t="s">
        <v>26</v>
      </c>
      <c r="C135" s="11" t="s">
        <v>27</v>
      </c>
      <c r="D135" s="12">
        <f t="shared" si="5"/>
        <v>58.400000000000006</v>
      </c>
      <c r="E135" s="12">
        <f>SUM(E136:E138)</f>
        <v>58.400000000000006</v>
      </c>
      <c r="F135" s="32"/>
      <c r="G135" s="75"/>
    </row>
    <row r="136" spans="1:7" ht="12.75" customHeight="1" x14ac:dyDescent="0.2">
      <c r="A136" s="170"/>
      <c r="B136" s="18" t="s">
        <v>21</v>
      </c>
      <c r="C136" s="19"/>
      <c r="D136" s="33">
        <f t="shared" si="5"/>
        <v>4.7</v>
      </c>
      <c r="E136" s="33">
        <v>4.7</v>
      </c>
      <c r="F136" s="35"/>
      <c r="G136" s="78"/>
    </row>
    <row r="137" spans="1:7" ht="12.75" customHeight="1" x14ac:dyDescent="0.2">
      <c r="A137" s="170"/>
      <c r="B137" s="18" t="s">
        <v>24</v>
      </c>
      <c r="C137" s="19"/>
      <c r="D137" s="33">
        <f t="shared" si="5"/>
        <v>40</v>
      </c>
      <c r="E137" s="33">
        <v>40</v>
      </c>
      <c r="F137" s="35"/>
      <c r="G137" s="60"/>
    </row>
    <row r="138" spans="1:7" ht="12.75" customHeight="1" x14ac:dyDescent="0.2">
      <c r="A138" s="171"/>
      <c r="B138" s="68" t="s">
        <v>188</v>
      </c>
      <c r="C138" s="50"/>
      <c r="D138" s="53">
        <f t="shared" si="5"/>
        <v>13.7</v>
      </c>
      <c r="E138" s="53">
        <v>13.7</v>
      </c>
      <c r="F138" s="133"/>
      <c r="G138" s="60"/>
    </row>
    <row r="139" spans="1:7" ht="15" customHeight="1" x14ac:dyDescent="0.2">
      <c r="A139" s="168" t="s">
        <v>72</v>
      </c>
      <c r="B139" s="69" t="s">
        <v>73</v>
      </c>
      <c r="C139" s="70"/>
      <c r="D139" s="71">
        <f t="shared" si="5"/>
        <v>45.1</v>
      </c>
      <c r="E139" s="71">
        <f>SUM(E140:E140)</f>
        <v>45.1</v>
      </c>
      <c r="F139" s="73">
        <f>SUM(F140:F140)</f>
        <v>0</v>
      </c>
      <c r="G139" s="72">
        <f>SUM(G140:G140)</f>
        <v>0</v>
      </c>
    </row>
    <row r="140" spans="1:7" ht="12.75" customHeight="1" x14ac:dyDescent="0.2">
      <c r="A140" s="172"/>
      <c r="B140" s="74" t="s">
        <v>26</v>
      </c>
      <c r="C140" s="59" t="s">
        <v>27</v>
      </c>
      <c r="D140" s="75">
        <f t="shared" si="5"/>
        <v>45.1</v>
      </c>
      <c r="E140" s="75">
        <f>SUM(E141:E145)</f>
        <v>45.1</v>
      </c>
      <c r="F140" s="76"/>
      <c r="G140" s="75"/>
    </row>
    <row r="141" spans="1:7" ht="12.75" customHeight="1" x14ac:dyDescent="0.2">
      <c r="A141" s="172"/>
      <c r="B141" s="58" t="s">
        <v>21</v>
      </c>
      <c r="C141" s="77"/>
      <c r="D141" s="60">
        <f t="shared" si="5"/>
        <v>8.9</v>
      </c>
      <c r="E141" s="60">
        <v>8.9</v>
      </c>
      <c r="F141" s="79"/>
      <c r="G141" s="78"/>
    </row>
    <row r="142" spans="1:7" ht="12.75" customHeight="1" x14ac:dyDescent="0.2">
      <c r="A142" s="172"/>
      <c r="B142" s="58" t="s">
        <v>24</v>
      </c>
      <c r="C142" s="77"/>
      <c r="D142" s="60">
        <f t="shared" si="5"/>
        <v>32.200000000000003</v>
      </c>
      <c r="E142" s="60">
        <v>32.200000000000003</v>
      </c>
      <c r="F142" s="79"/>
      <c r="G142" s="60"/>
    </row>
    <row r="143" spans="1:7" ht="12.75" customHeight="1" x14ac:dyDescent="0.2">
      <c r="A143" s="172"/>
      <c r="B143" s="58" t="s">
        <v>74</v>
      </c>
      <c r="C143" s="77"/>
      <c r="D143" s="60">
        <f t="shared" si="5"/>
        <v>0.4</v>
      </c>
      <c r="E143" s="60">
        <v>0.4</v>
      </c>
      <c r="F143" s="79"/>
      <c r="G143" s="60"/>
    </row>
    <row r="144" spans="1:7" ht="12.75" customHeight="1" x14ac:dyDescent="0.2">
      <c r="A144" s="172"/>
      <c r="B144" s="58" t="s">
        <v>10</v>
      </c>
      <c r="C144" s="77"/>
      <c r="D144" s="60">
        <f t="shared" si="5"/>
        <v>3.5</v>
      </c>
      <c r="E144" s="60">
        <v>3.5</v>
      </c>
      <c r="F144" s="79"/>
      <c r="G144" s="60"/>
    </row>
    <row r="145" spans="1:7" ht="12.75" customHeight="1" x14ac:dyDescent="0.2">
      <c r="A145" s="173"/>
      <c r="B145" s="58" t="s">
        <v>75</v>
      </c>
      <c r="C145" s="77"/>
      <c r="D145" s="60">
        <v>0.1</v>
      </c>
      <c r="E145" s="60">
        <v>0.1</v>
      </c>
      <c r="F145" s="79"/>
      <c r="G145" s="60"/>
    </row>
    <row r="146" spans="1:7" ht="15" customHeight="1" x14ac:dyDescent="0.2">
      <c r="A146" s="169" t="s">
        <v>76</v>
      </c>
      <c r="B146" s="69" t="s">
        <v>77</v>
      </c>
      <c r="C146" s="70"/>
      <c r="D146" s="71">
        <f t="shared" ref="D146:D156" si="6">SUM(G146+E146)</f>
        <v>40.200000000000003</v>
      </c>
      <c r="E146" s="71">
        <f>SUM(E147+E150)</f>
        <v>5.2</v>
      </c>
      <c r="F146" s="73">
        <f>SUM(F147+F150)</f>
        <v>0</v>
      </c>
      <c r="G146" s="71">
        <f>SUM(G147+G150)</f>
        <v>35</v>
      </c>
    </row>
    <row r="147" spans="1:7" ht="12.75" customHeight="1" x14ac:dyDescent="0.2">
      <c r="A147" s="169"/>
      <c r="B147" s="74" t="s">
        <v>26</v>
      </c>
      <c r="C147" s="59" t="s">
        <v>27</v>
      </c>
      <c r="D147" s="75">
        <f t="shared" si="6"/>
        <v>39.299999999999997</v>
      </c>
      <c r="E147" s="75">
        <f>SUM(E148:E149)</f>
        <v>4.3</v>
      </c>
      <c r="F147" s="76"/>
      <c r="G147" s="75">
        <f>SUM(G148:G149)</f>
        <v>35</v>
      </c>
    </row>
    <row r="148" spans="1:7" ht="12.75" customHeight="1" x14ac:dyDescent="0.2">
      <c r="A148" s="169"/>
      <c r="B148" s="58" t="s">
        <v>21</v>
      </c>
      <c r="C148" s="77"/>
      <c r="D148" s="60">
        <f t="shared" si="6"/>
        <v>4.3</v>
      </c>
      <c r="E148" s="60">
        <v>4.3</v>
      </c>
      <c r="F148" s="79"/>
      <c r="G148" s="78"/>
    </row>
    <row r="149" spans="1:7" ht="12.75" customHeight="1" x14ac:dyDescent="0.2">
      <c r="A149" s="169"/>
      <c r="B149" s="58" t="s">
        <v>24</v>
      </c>
      <c r="C149" s="77"/>
      <c r="D149" s="60">
        <f t="shared" si="6"/>
        <v>35</v>
      </c>
      <c r="E149" s="60"/>
      <c r="F149" s="79"/>
      <c r="G149" s="60">
        <v>35</v>
      </c>
    </row>
    <row r="150" spans="1:7" ht="12.75" customHeight="1" x14ac:dyDescent="0.2">
      <c r="A150" s="169"/>
      <c r="B150" s="74" t="s">
        <v>25</v>
      </c>
      <c r="C150" s="59" t="s">
        <v>27</v>
      </c>
      <c r="D150" s="75">
        <f t="shared" si="6"/>
        <v>0.9</v>
      </c>
      <c r="E150" s="75">
        <v>0.9</v>
      </c>
      <c r="F150" s="134"/>
      <c r="G150" s="148"/>
    </row>
    <row r="151" spans="1:7" ht="15" customHeight="1" x14ac:dyDescent="0.2">
      <c r="A151" s="168" t="s">
        <v>78</v>
      </c>
      <c r="B151" s="69" t="s">
        <v>79</v>
      </c>
      <c r="C151" s="70"/>
      <c r="D151" s="71">
        <f t="shared" si="6"/>
        <v>20.700000000000003</v>
      </c>
      <c r="E151" s="71">
        <f>SUM(E152)</f>
        <v>20.700000000000003</v>
      </c>
      <c r="F151" s="73">
        <f>SUM(F152)</f>
        <v>0</v>
      </c>
      <c r="G151" s="72">
        <f>SUM(G152)</f>
        <v>0</v>
      </c>
    </row>
    <row r="152" spans="1:7" ht="12.75" customHeight="1" x14ac:dyDescent="0.2">
      <c r="A152" s="168"/>
      <c r="B152" s="74" t="s">
        <v>26</v>
      </c>
      <c r="C152" s="59" t="s">
        <v>27</v>
      </c>
      <c r="D152" s="75">
        <f t="shared" si="6"/>
        <v>20.700000000000003</v>
      </c>
      <c r="E152" s="75">
        <f>SUM(E153:E157)</f>
        <v>20.700000000000003</v>
      </c>
      <c r="F152" s="76"/>
      <c r="G152" s="145"/>
    </row>
    <row r="153" spans="1:7" ht="12.75" customHeight="1" x14ac:dyDescent="0.2">
      <c r="A153" s="168"/>
      <c r="B153" s="58" t="s">
        <v>21</v>
      </c>
      <c r="C153" s="77"/>
      <c r="D153" s="60">
        <f t="shared" si="6"/>
        <v>3.3</v>
      </c>
      <c r="E153" s="60">
        <v>3.3</v>
      </c>
      <c r="F153" s="79"/>
      <c r="G153" s="78"/>
    </row>
    <row r="154" spans="1:7" ht="12.75" customHeight="1" x14ac:dyDescent="0.2">
      <c r="A154" s="168"/>
      <c r="B154" s="58" t="s">
        <v>24</v>
      </c>
      <c r="C154" s="77"/>
      <c r="D154" s="60">
        <f t="shared" si="6"/>
        <v>10</v>
      </c>
      <c r="E154" s="60">
        <v>10</v>
      </c>
      <c r="F154" s="79"/>
      <c r="G154" s="60"/>
    </row>
    <row r="155" spans="1:7" ht="12.75" customHeight="1" x14ac:dyDescent="0.2">
      <c r="A155" s="81"/>
      <c r="B155" s="58" t="s">
        <v>75</v>
      </c>
      <c r="C155" s="77"/>
      <c r="D155" s="60">
        <v>0.30000000000000004</v>
      </c>
      <c r="E155" s="60">
        <v>0.30000000000000004</v>
      </c>
      <c r="F155" s="79"/>
      <c r="G155" s="60"/>
    </row>
    <row r="156" spans="1:7" ht="12.75" customHeight="1" x14ac:dyDescent="0.2">
      <c r="A156" s="156"/>
      <c r="B156" s="58" t="s">
        <v>10</v>
      </c>
      <c r="C156" s="77"/>
      <c r="D156" s="60">
        <f t="shared" si="6"/>
        <v>4.0999999999999996</v>
      </c>
      <c r="E156" s="60">
        <v>4.0999999999999996</v>
      </c>
      <c r="F156" s="79"/>
      <c r="G156" s="60"/>
    </row>
    <row r="157" spans="1:7" ht="12.75" customHeight="1" x14ac:dyDescent="0.2">
      <c r="A157" s="81"/>
      <c r="B157" s="58" t="s">
        <v>80</v>
      </c>
      <c r="C157" s="77"/>
      <c r="D157" s="60">
        <f>SUM(G157+E157)</f>
        <v>3</v>
      </c>
      <c r="E157" s="60">
        <v>3</v>
      </c>
      <c r="F157" s="79"/>
      <c r="G157" s="60"/>
    </row>
    <row r="158" spans="1:7" s="9" customFormat="1" ht="15" customHeight="1" x14ac:dyDescent="0.2">
      <c r="A158" s="169" t="s">
        <v>81</v>
      </c>
      <c r="B158" s="69" t="s">
        <v>82</v>
      </c>
      <c r="C158" s="70"/>
      <c r="D158" s="71">
        <f>SUM(G158+E158)</f>
        <v>52.9</v>
      </c>
      <c r="E158" s="71">
        <f>SUM(E159)</f>
        <v>47.9</v>
      </c>
      <c r="F158" s="73">
        <f>SUM(F159)</f>
        <v>0</v>
      </c>
      <c r="G158" s="71">
        <f>SUM(G159)</f>
        <v>5</v>
      </c>
    </row>
    <row r="159" spans="1:7" s="9" customFormat="1" ht="12.75" customHeight="1" x14ac:dyDescent="0.2">
      <c r="A159" s="169"/>
      <c r="B159" s="74" t="s">
        <v>26</v>
      </c>
      <c r="C159" s="59" t="s">
        <v>27</v>
      </c>
      <c r="D159" s="75">
        <f>SUM(G159+E159)</f>
        <v>52.9</v>
      </c>
      <c r="E159" s="75">
        <f>SUM(E160:E161)</f>
        <v>47.9</v>
      </c>
      <c r="F159" s="76"/>
      <c r="G159" s="75">
        <f>SUM(G160:G161)</f>
        <v>5</v>
      </c>
    </row>
    <row r="160" spans="1:7" s="9" customFormat="1" ht="12.75" customHeight="1" x14ac:dyDescent="0.2">
      <c r="A160" s="169"/>
      <c r="B160" s="58" t="s">
        <v>21</v>
      </c>
      <c r="C160" s="77"/>
      <c r="D160" s="60">
        <f>SUM(G160+E160)</f>
        <v>11.1</v>
      </c>
      <c r="E160" s="60">
        <v>11.1</v>
      </c>
      <c r="F160" s="79"/>
      <c r="G160" s="78"/>
    </row>
    <row r="161" spans="1:7" s="9" customFormat="1" ht="12.75" customHeight="1" x14ac:dyDescent="0.2">
      <c r="A161" s="169"/>
      <c r="B161" s="58" t="s">
        <v>24</v>
      </c>
      <c r="C161" s="77"/>
      <c r="D161" s="60">
        <f>SUM(G161+E161)</f>
        <v>41.8</v>
      </c>
      <c r="E161" s="60">
        <v>36.799999999999997</v>
      </c>
      <c r="F161" s="79"/>
      <c r="G161" s="60">
        <v>5</v>
      </c>
    </row>
    <row r="162" spans="1:7" ht="15" customHeight="1" x14ac:dyDescent="0.2">
      <c r="A162" s="169" t="s">
        <v>83</v>
      </c>
      <c r="B162" s="69" t="s">
        <v>84</v>
      </c>
      <c r="C162" s="70"/>
      <c r="D162" s="71">
        <f>SUM(D169+D163)</f>
        <v>57.099999999999994</v>
      </c>
      <c r="E162" s="71">
        <f>SUM(E163+E169)</f>
        <v>22.5</v>
      </c>
      <c r="F162" s="73">
        <f>SUM(F163+F169)</f>
        <v>0</v>
      </c>
      <c r="G162" s="71">
        <f>SUM(G163+G169)</f>
        <v>34.6</v>
      </c>
    </row>
    <row r="163" spans="1:7" ht="12.75" customHeight="1" x14ac:dyDescent="0.2">
      <c r="A163" s="163"/>
      <c r="B163" s="63" t="s">
        <v>26</v>
      </c>
      <c r="C163" s="64" t="s">
        <v>27</v>
      </c>
      <c r="D163" s="75">
        <f>SUM(D164:D168)</f>
        <v>54.099999999999994</v>
      </c>
      <c r="E163" s="75">
        <f>SUM(E164:E168)</f>
        <v>19.5</v>
      </c>
      <c r="F163" s="75"/>
      <c r="G163" s="75">
        <f>SUM(G164:G168)</f>
        <v>34.6</v>
      </c>
    </row>
    <row r="164" spans="1:7" ht="12.75" customHeight="1" x14ac:dyDescent="0.2">
      <c r="A164" s="163"/>
      <c r="B164" s="18" t="s">
        <v>21</v>
      </c>
      <c r="C164" s="19"/>
      <c r="D164" s="33">
        <f t="shared" ref="D164:D170" si="7">SUM(G164+E164)</f>
        <v>8.9</v>
      </c>
      <c r="E164" s="33">
        <v>8.9</v>
      </c>
      <c r="F164" s="35"/>
      <c r="G164" s="78"/>
    </row>
    <row r="165" spans="1:7" ht="12.75" customHeight="1" x14ac:dyDescent="0.2">
      <c r="A165" s="163"/>
      <c r="B165" s="18" t="s">
        <v>24</v>
      </c>
      <c r="C165" s="19"/>
      <c r="D165" s="33">
        <f t="shared" si="7"/>
        <v>39.200000000000003</v>
      </c>
      <c r="E165" s="33">
        <v>8.5</v>
      </c>
      <c r="F165" s="35"/>
      <c r="G165" s="60">
        <v>30.7</v>
      </c>
    </row>
    <row r="166" spans="1:7" ht="12.75" customHeight="1" x14ac:dyDescent="0.2">
      <c r="A166" s="163"/>
      <c r="B166" s="18" t="s">
        <v>10</v>
      </c>
      <c r="C166" s="19"/>
      <c r="D166" s="33">
        <f t="shared" si="7"/>
        <v>0.3</v>
      </c>
      <c r="E166" s="33">
        <v>0.3</v>
      </c>
      <c r="F166" s="35"/>
      <c r="G166" s="60"/>
    </row>
    <row r="167" spans="1:7" ht="12.75" customHeight="1" x14ac:dyDescent="0.2">
      <c r="A167" s="163"/>
      <c r="B167" s="18" t="s">
        <v>189</v>
      </c>
      <c r="C167" s="19"/>
      <c r="D167" s="33">
        <f t="shared" si="7"/>
        <v>1.8</v>
      </c>
      <c r="E167" s="33">
        <v>1.8</v>
      </c>
      <c r="F167" s="35"/>
      <c r="G167" s="60"/>
    </row>
    <row r="168" spans="1:7" ht="12.75" customHeight="1" x14ac:dyDescent="0.2">
      <c r="A168" s="163"/>
      <c r="B168" s="18" t="s">
        <v>190</v>
      </c>
      <c r="C168" s="19"/>
      <c r="D168" s="33">
        <f t="shared" si="7"/>
        <v>3.9</v>
      </c>
      <c r="E168" s="33"/>
      <c r="F168" s="35"/>
      <c r="G168" s="60">
        <v>3.9</v>
      </c>
    </row>
    <row r="169" spans="1:7" ht="12.75" customHeight="1" x14ac:dyDescent="0.2">
      <c r="A169" s="163"/>
      <c r="B169" s="10" t="s">
        <v>25</v>
      </c>
      <c r="C169" s="11" t="s">
        <v>27</v>
      </c>
      <c r="D169" s="12">
        <f t="shared" si="7"/>
        <v>3</v>
      </c>
      <c r="E169" s="12">
        <v>3</v>
      </c>
      <c r="F169" s="48"/>
      <c r="G169" s="148"/>
    </row>
    <row r="170" spans="1:7" ht="15" customHeight="1" x14ac:dyDescent="0.2">
      <c r="A170" s="163" t="s">
        <v>85</v>
      </c>
      <c r="B170" s="67" t="s">
        <v>86</v>
      </c>
      <c r="C170" s="42"/>
      <c r="D170" s="43">
        <f t="shared" si="7"/>
        <v>50.499999999999993</v>
      </c>
      <c r="E170" s="43">
        <f>SUM(E171+E176)</f>
        <v>50.499999999999993</v>
      </c>
      <c r="F170" s="49">
        <f>SUM(F171+F176)</f>
        <v>0.30000000000000004</v>
      </c>
      <c r="G170" s="72">
        <f>SUM(G171+G176)</f>
        <v>0</v>
      </c>
    </row>
    <row r="171" spans="1:7" ht="12.75" customHeight="1" x14ac:dyDescent="0.2">
      <c r="A171" s="163"/>
      <c r="B171" s="10" t="s">
        <v>26</v>
      </c>
      <c r="C171" s="11" t="s">
        <v>27</v>
      </c>
      <c r="D171" s="12">
        <v>46.3</v>
      </c>
      <c r="E171" s="12">
        <f>SUM(E172:E175)</f>
        <v>49.699999999999996</v>
      </c>
      <c r="F171" s="32">
        <v>0.30000000000000004</v>
      </c>
      <c r="G171" s="145"/>
    </row>
    <row r="172" spans="1:7" ht="12.75" customHeight="1" x14ac:dyDescent="0.2">
      <c r="A172" s="163"/>
      <c r="B172" s="18" t="s">
        <v>21</v>
      </c>
      <c r="C172" s="19"/>
      <c r="D172" s="33">
        <f>SUM(G172+E172)</f>
        <v>18.8</v>
      </c>
      <c r="E172" s="33">
        <v>18.8</v>
      </c>
      <c r="F172" s="35"/>
      <c r="G172" s="78"/>
    </row>
    <row r="173" spans="1:7" ht="12.75" customHeight="1" x14ac:dyDescent="0.2">
      <c r="A173" s="163"/>
      <c r="B173" s="18" t="s">
        <v>24</v>
      </c>
      <c r="C173" s="19"/>
      <c r="D173" s="33">
        <f>SUM(G173+E173)</f>
        <v>25</v>
      </c>
      <c r="E173" s="33">
        <v>25</v>
      </c>
      <c r="F173" s="35"/>
      <c r="G173" s="60"/>
    </row>
    <row r="174" spans="1:7" ht="12.75" customHeight="1" x14ac:dyDescent="0.2">
      <c r="A174" s="163"/>
      <c r="B174" s="18" t="s">
        <v>75</v>
      </c>
      <c r="C174" s="19"/>
      <c r="D174" s="33">
        <f>SUM(G174+E174)</f>
        <v>2.5</v>
      </c>
      <c r="E174" s="33">
        <v>2.5</v>
      </c>
      <c r="F174" s="34">
        <v>0.30000000000000004</v>
      </c>
      <c r="G174" s="60"/>
    </row>
    <row r="175" spans="1:7" ht="12.75" customHeight="1" x14ac:dyDescent="0.2">
      <c r="A175" s="163"/>
      <c r="B175" s="18" t="s">
        <v>10</v>
      </c>
      <c r="C175" s="19"/>
      <c r="D175" s="33">
        <f>SUM(G175+E175)</f>
        <v>3.4</v>
      </c>
      <c r="E175" s="33">
        <v>3.4</v>
      </c>
      <c r="F175" s="34"/>
      <c r="G175" s="60"/>
    </row>
    <row r="176" spans="1:7" ht="12.75" customHeight="1" x14ac:dyDescent="0.2">
      <c r="A176" s="163"/>
      <c r="B176" s="10" t="s">
        <v>25</v>
      </c>
      <c r="C176" s="11" t="s">
        <v>27</v>
      </c>
      <c r="D176" s="12">
        <f>SUM(G176+E176)</f>
        <v>0.8</v>
      </c>
      <c r="E176" s="12">
        <v>0.8</v>
      </c>
      <c r="F176" s="48"/>
      <c r="G176" s="148"/>
    </row>
    <row r="177" spans="1:7" ht="15" customHeight="1" x14ac:dyDescent="0.2">
      <c r="A177" s="163" t="s">
        <v>87</v>
      </c>
      <c r="B177" s="41" t="s">
        <v>88</v>
      </c>
      <c r="C177" s="42"/>
      <c r="D177" s="43">
        <f>SUM(D178)</f>
        <v>14</v>
      </c>
      <c r="E177" s="43">
        <f>SUM(E178)</f>
        <v>12.6</v>
      </c>
      <c r="F177" s="44">
        <f>SUM(F178:F178)</f>
        <v>0</v>
      </c>
      <c r="G177" s="71">
        <f>SUM(G178:G178)</f>
        <v>1.4</v>
      </c>
    </row>
    <row r="178" spans="1:7" ht="12.75" customHeight="1" x14ac:dyDescent="0.2">
      <c r="A178" s="163"/>
      <c r="B178" s="10" t="s">
        <v>26</v>
      </c>
      <c r="C178" s="11" t="s">
        <v>27</v>
      </c>
      <c r="D178" s="29">
        <f>SUM(D179:D180)</f>
        <v>14</v>
      </c>
      <c r="E178" s="12">
        <f>SUM(E179:E180)</f>
        <v>12.6</v>
      </c>
      <c r="F178" s="12"/>
      <c r="G178" s="12">
        <f t="shared" ref="G178" si="8">SUM(G179:G180)</f>
        <v>1.4</v>
      </c>
    </row>
    <row r="179" spans="1:7" ht="12.75" customHeight="1" x14ac:dyDescent="0.2">
      <c r="A179" s="163"/>
      <c r="B179" s="18" t="s">
        <v>21</v>
      </c>
      <c r="C179" s="19"/>
      <c r="D179" s="33">
        <f t="shared" ref="D179:D208" si="9">SUM(G179+E179)</f>
        <v>2.6</v>
      </c>
      <c r="E179" s="33">
        <v>2.6</v>
      </c>
      <c r="F179" s="35"/>
      <c r="G179" s="78"/>
    </row>
    <row r="180" spans="1:7" ht="12.75" customHeight="1" x14ac:dyDescent="0.2">
      <c r="A180" s="163"/>
      <c r="B180" s="18" t="s">
        <v>24</v>
      </c>
      <c r="C180" s="19"/>
      <c r="D180" s="33">
        <f t="shared" si="9"/>
        <v>11.4</v>
      </c>
      <c r="E180" s="33">
        <v>10</v>
      </c>
      <c r="F180" s="35"/>
      <c r="G180" s="60">
        <v>1.4</v>
      </c>
    </row>
    <row r="181" spans="1:7" ht="15" customHeight="1" x14ac:dyDescent="0.2">
      <c r="A181" s="162" t="s">
        <v>89</v>
      </c>
      <c r="B181" s="41" t="s">
        <v>90</v>
      </c>
      <c r="C181" s="42"/>
      <c r="D181" s="43">
        <f t="shared" si="9"/>
        <v>9.1999999999999993</v>
      </c>
      <c r="E181" s="43">
        <f>SUM(E182:E183)</f>
        <v>9.1999999999999993</v>
      </c>
      <c r="F181" s="44">
        <f>SUM(F182:F183)</f>
        <v>0</v>
      </c>
      <c r="G181" s="72">
        <f>SUM(G182:G183)</f>
        <v>0</v>
      </c>
    </row>
    <row r="182" spans="1:7" ht="12.75" customHeight="1" x14ac:dyDescent="0.2">
      <c r="A182" s="162"/>
      <c r="B182" s="10" t="s">
        <v>16</v>
      </c>
      <c r="C182" s="11" t="s">
        <v>27</v>
      </c>
      <c r="D182" s="12">
        <f t="shared" si="9"/>
        <v>5.7</v>
      </c>
      <c r="E182" s="12">
        <v>5.7</v>
      </c>
      <c r="F182" s="82"/>
      <c r="G182" s="148"/>
    </row>
    <row r="183" spans="1:7" ht="12.75" customHeight="1" x14ac:dyDescent="0.2">
      <c r="A183" s="162"/>
      <c r="B183" s="10" t="s">
        <v>25</v>
      </c>
      <c r="C183" s="11" t="s">
        <v>27</v>
      </c>
      <c r="D183" s="12">
        <f t="shared" si="9"/>
        <v>3.5</v>
      </c>
      <c r="E183" s="12">
        <v>3.5</v>
      </c>
      <c r="F183" s="82"/>
      <c r="G183" s="148"/>
    </row>
    <row r="184" spans="1:7" ht="15" customHeight="1" x14ac:dyDescent="0.2">
      <c r="A184" s="162" t="s">
        <v>91</v>
      </c>
      <c r="B184" s="41" t="s">
        <v>92</v>
      </c>
      <c r="C184" s="42"/>
      <c r="D184" s="43">
        <f t="shared" si="9"/>
        <v>4.2</v>
      </c>
      <c r="E184" s="43">
        <f>SUM(E185:E185)</f>
        <v>4.2</v>
      </c>
      <c r="F184" s="44">
        <f>SUM(F185:F185)</f>
        <v>0</v>
      </c>
      <c r="G184" s="72">
        <f>SUM(G185:G185)</f>
        <v>0</v>
      </c>
    </row>
    <row r="185" spans="1:7" ht="12.75" customHeight="1" x14ac:dyDescent="0.2">
      <c r="A185" s="162"/>
      <c r="B185" s="10" t="s">
        <v>16</v>
      </c>
      <c r="C185" s="11" t="s">
        <v>27</v>
      </c>
      <c r="D185" s="12">
        <f t="shared" si="9"/>
        <v>4.2</v>
      </c>
      <c r="E185" s="12">
        <v>4.2</v>
      </c>
      <c r="F185" s="48"/>
      <c r="G185" s="148"/>
    </row>
    <row r="186" spans="1:7" ht="15" customHeight="1" x14ac:dyDescent="0.2">
      <c r="A186" s="162" t="s">
        <v>93</v>
      </c>
      <c r="B186" s="41" t="s">
        <v>94</v>
      </c>
      <c r="C186" s="42"/>
      <c r="D186" s="43">
        <f t="shared" si="9"/>
        <v>24.599999999999998</v>
      </c>
      <c r="E186" s="43">
        <f>SUM(E192+E187)</f>
        <v>24.2</v>
      </c>
      <c r="F186" s="44">
        <f>SUM(F187:F192)</f>
        <v>0</v>
      </c>
      <c r="G186" s="71">
        <f>SUM(G187+G192)</f>
        <v>0.4</v>
      </c>
    </row>
    <row r="187" spans="1:7" ht="12.75" customHeight="1" x14ac:dyDescent="0.2">
      <c r="A187" s="162"/>
      <c r="B187" s="10" t="s">
        <v>16</v>
      </c>
      <c r="C187" s="11"/>
      <c r="D187" s="12">
        <f t="shared" si="9"/>
        <v>23.7</v>
      </c>
      <c r="E187" s="75">
        <f>SUM(E188:E191)</f>
        <v>23.3</v>
      </c>
      <c r="F187" s="75"/>
      <c r="G187" s="75">
        <f>SUM(G191+G189+G188)</f>
        <v>0.4</v>
      </c>
    </row>
    <row r="188" spans="1:7" ht="12.75" customHeight="1" x14ac:dyDescent="0.2">
      <c r="A188" s="162"/>
      <c r="B188" s="18" t="s">
        <v>21</v>
      </c>
      <c r="C188" s="11" t="s">
        <v>27</v>
      </c>
      <c r="D188" s="33">
        <f t="shared" si="9"/>
        <v>0.7</v>
      </c>
      <c r="E188" s="33">
        <v>0.7</v>
      </c>
      <c r="F188" s="82"/>
      <c r="G188" s="148"/>
    </row>
    <row r="189" spans="1:7" ht="12.75" customHeight="1" x14ac:dyDescent="0.2">
      <c r="A189" s="162"/>
      <c r="B189" s="18" t="s">
        <v>24</v>
      </c>
      <c r="C189" s="11" t="s">
        <v>27</v>
      </c>
      <c r="D189" s="33">
        <f t="shared" si="9"/>
        <v>22</v>
      </c>
      <c r="E189" s="33">
        <v>22</v>
      </c>
      <c r="F189" s="82"/>
      <c r="G189" s="148"/>
    </row>
    <row r="190" spans="1:7" ht="12.75" customHeight="1" x14ac:dyDescent="0.2">
      <c r="A190" s="162"/>
      <c r="B190" s="18" t="s">
        <v>10</v>
      </c>
      <c r="C190" s="11" t="s">
        <v>27</v>
      </c>
      <c r="D190" s="33">
        <f t="shared" si="9"/>
        <v>0.6</v>
      </c>
      <c r="E190" s="33">
        <v>0.6</v>
      </c>
      <c r="F190" s="82"/>
      <c r="G190" s="148"/>
    </row>
    <row r="191" spans="1:7" ht="12.75" customHeight="1" x14ac:dyDescent="0.2">
      <c r="A191" s="162"/>
      <c r="B191" s="18" t="s">
        <v>116</v>
      </c>
      <c r="C191" s="91" t="s">
        <v>34</v>
      </c>
      <c r="D191" s="33">
        <f t="shared" si="9"/>
        <v>0.4</v>
      </c>
      <c r="E191" s="33"/>
      <c r="F191" s="35"/>
      <c r="G191" s="60">
        <v>0.4</v>
      </c>
    </row>
    <row r="192" spans="1:7" ht="12.75" customHeight="1" x14ac:dyDescent="0.2">
      <c r="A192" s="162"/>
      <c r="B192" s="10" t="s">
        <v>25</v>
      </c>
      <c r="C192" s="11" t="s">
        <v>27</v>
      </c>
      <c r="D192" s="12">
        <f t="shared" si="9"/>
        <v>0.9</v>
      </c>
      <c r="E192" s="12">
        <v>0.9</v>
      </c>
      <c r="F192" s="82"/>
      <c r="G192" s="148"/>
    </row>
    <row r="193" spans="1:7" s="9" customFormat="1" ht="15" customHeight="1" x14ac:dyDescent="0.2">
      <c r="A193" s="162" t="s">
        <v>95</v>
      </c>
      <c r="B193" s="41" t="s">
        <v>96</v>
      </c>
      <c r="C193" s="42"/>
      <c r="D193" s="43">
        <f t="shared" si="9"/>
        <v>10.799999999999999</v>
      </c>
      <c r="E193" s="43">
        <f>SUM(E194+E198)</f>
        <v>8.1999999999999993</v>
      </c>
      <c r="F193" s="44">
        <f>SUM(F194+F198)</f>
        <v>0</v>
      </c>
      <c r="G193" s="71">
        <f>SUM(G194+G198)</f>
        <v>2.6</v>
      </c>
    </row>
    <row r="194" spans="1:7" s="9" customFormat="1" ht="12.75" customHeight="1" x14ac:dyDescent="0.2">
      <c r="A194" s="162"/>
      <c r="B194" s="10" t="s">
        <v>26</v>
      </c>
      <c r="C194" s="11" t="s">
        <v>27</v>
      </c>
      <c r="D194" s="12">
        <f t="shared" si="9"/>
        <v>9.9</v>
      </c>
      <c r="E194" s="12">
        <f>SUM(E195:E197)</f>
        <v>7.3</v>
      </c>
      <c r="F194" s="12"/>
      <c r="G194" s="12">
        <f t="shared" ref="G194" si="10">SUM(G195:G196)</f>
        <v>2.6</v>
      </c>
    </row>
    <row r="195" spans="1:7" s="9" customFormat="1" ht="12.75" customHeight="1" x14ac:dyDescent="0.2">
      <c r="A195" s="162"/>
      <c r="B195" s="18" t="s">
        <v>21</v>
      </c>
      <c r="C195" s="19"/>
      <c r="D195" s="33">
        <f t="shared" si="9"/>
        <v>0.30000000000000004</v>
      </c>
      <c r="E195" s="33">
        <v>0.30000000000000004</v>
      </c>
      <c r="F195" s="35"/>
      <c r="G195" s="78"/>
    </row>
    <row r="196" spans="1:7" s="9" customFormat="1" ht="12.75" customHeight="1" x14ac:dyDescent="0.2">
      <c r="A196" s="162"/>
      <c r="B196" s="18" t="s">
        <v>24</v>
      </c>
      <c r="C196" s="19"/>
      <c r="D196" s="33">
        <f t="shared" si="9"/>
        <v>5.4</v>
      </c>
      <c r="E196" s="33">
        <v>2.8</v>
      </c>
      <c r="F196" s="35"/>
      <c r="G196" s="60">
        <v>2.6</v>
      </c>
    </row>
    <row r="197" spans="1:7" s="9" customFormat="1" ht="12.75" customHeight="1" x14ac:dyDescent="0.2">
      <c r="A197" s="162"/>
      <c r="B197" s="18" t="s">
        <v>10</v>
      </c>
      <c r="C197" s="19"/>
      <c r="D197" s="33">
        <f t="shared" si="9"/>
        <v>4.2</v>
      </c>
      <c r="E197" s="33">
        <v>4.2</v>
      </c>
      <c r="F197" s="35"/>
      <c r="G197" s="60"/>
    </row>
    <row r="198" spans="1:7" s="9" customFormat="1" ht="12.75" customHeight="1" x14ac:dyDescent="0.2">
      <c r="A198" s="162"/>
      <c r="B198" s="10" t="s">
        <v>25</v>
      </c>
      <c r="C198" s="11" t="s">
        <v>27</v>
      </c>
      <c r="D198" s="12">
        <f t="shared" si="9"/>
        <v>0.9</v>
      </c>
      <c r="E198" s="12">
        <v>0.9</v>
      </c>
      <c r="F198" s="48"/>
      <c r="G198" s="148"/>
    </row>
    <row r="199" spans="1:7" ht="15" customHeight="1" x14ac:dyDescent="0.2">
      <c r="A199" s="162" t="s">
        <v>97</v>
      </c>
      <c r="B199" s="41" t="s">
        <v>98</v>
      </c>
      <c r="C199" s="42"/>
      <c r="D199" s="43">
        <f t="shared" si="9"/>
        <v>36.4</v>
      </c>
      <c r="E199" s="43">
        <f>SUM(E200+E204)</f>
        <v>16.399999999999999</v>
      </c>
      <c r="F199" s="44">
        <f>SUM(F200+F204)</f>
        <v>0</v>
      </c>
      <c r="G199" s="71">
        <f>SUM(G204+G200)</f>
        <v>20</v>
      </c>
    </row>
    <row r="200" spans="1:7" ht="12.75" customHeight="1" x14ac:dyDescent="0.2">
      <c r="A200" s="162"/>
      <c r="B200" s="10" t="s">
        <v>26</v>
      </c>
      <c r="C200" s="11" t="s">
        <v>27</v>
      </c>
      <c r="D200" s="12">
        <f t="shared" si="9"/>
        <v>36</v>
      </c>
      <c r="E200" s="12">
        <f>SUM(E201:E202)</f>
        <v>16</v>
      </c>
      <c r="F200" s="45"/>
      <c r="G200" s="75">
        <f>SUM(G203+G202+G201)</f>
        <v>20</v>
      </c>
    </row>
    <row r="201" spans="1:7" ht="12.75" customHeight="1" x14ac:dyDescent="0.2">
      <c r="A201" s="162"/>
      <c r="B201" s="18" t="s">
        <v>21</v>
      </c>
      <c r="C201" s="19"/>
      <c r="D201" s="33">
        <f t="shared" si="9"/>
        <v>6</v>
      </c>
      <c r="E201" s="33">
        <v>6</v>
      </c>
      <c r="F201" s="35"/>
      <c r="G201" s="78"/>
    </row>
    <row r="202" spans="1:7" ht="12.75" customHeight="1" x14ac:dyDescent="0.2">
      <c r="A202" s="162"/>
      <c r="B202" s="18" t="s">
        <v>24</v>
      </c>
      <c r="C202" s="19"/>
      <c r="D202" s="33">
        <f t="shared" si="9"/>
        <v>10</v>
      </c>
      <c r="E202" s="33">
        <v>10</v>
      </c>
      <c r="F202" s="35"/>
      <c r="G202" s="60"/>
    </row>
    <row r="203" spans="1:7" ht="12.75" customHeight="1" x14ac:dyDescent="0.2">
      <c r="A203" s="162"/>
      <c r="B203" s="18" t="s">
        <v>99</v>
      </c>
      <c r="C203" s="19"/>
      <c r="D203" s="33">
        <f t="shared" si="9"/>
        <v>20</v>
      </c>
      <c r="E203" s="33"/>
      <c r="F203" s="35"/>
      <c r="G203" s="60">
        <v>20</v>
      </c>
    </row>
    <row r="204" spans="1:7" ht="12.75" customHeight="1" x14ac:dyDescent="0.2">
      <c r="A204" s="162"/>
      <c r="B204" s="10" t="s">
        <v>25</v>
      </c>
      <c r="C204" s="11" t="s">
        <v>27</v>
      </c>
      <c r="D204" s="12">
        <f t="shared" si="9"/>
        <v>0.4</v>
      </c>
      <c r="E204" s="12">
        <v>0.4</v>
      </c>
      <c r="F204" s="48"/>
      <c r="G204" s="148"/>
    </row>
    <row r="205" spans="1:7" ht="15" customHeight="1" x14ac:dyDescent="0.2">
      <c r="A205" s="162" t="s">
        <v>100</v>
      </c>
      <c r="B205" s="41" t="s">
        <v>101</v>
      </c>
      <c r="C205" s="42"/>
      <c r="D205" s="43">
        <f t="shared" si="9"/>
        <v>12.8</v>
      </c>
      <c r="E205" s="43">
        <f>SUM(E206+E211)</f>
        <v>10.5</v>
      </c>
      <c r="F205" s="44">
        <f>SUM(F206+F211)</f>
        <v>0</v>
      </c>
      <c r="G205" s="71">
        <f>SUM(G206+G211)</f>
        <v>2.2999999999999998</v>
      </c>
    </row>
    <row r="206" spans="1:7" ht="12.75" customHeight="1" x14ac:dyDescent="0.2">
      <c r="A206" s="162"/>
      <c r="B206" s="10" t="s">
        <v>26</v>
      </c>
      <c r="C206" s="11" t="s">
        <v>27</v>
      </c>
      <c r="D206" s="12">
        <f t="shared" si="9"/>
        <v>11.899999999999999</v>
      </c>
      <c r="E206" s="12">
        <f>SUM(E207:E210)</f>
        <v>9.6</v>
      </c>
      <c r="F206" s="45"/>
      <c r="G206" s="75">
        <f>SUM(G207:G208)</f>
        <v>2.2999999999999998</v>
      </c>
    </row>
    <row r="207" spans="1:7" ht="12.75" customHeight="1" x14ac:dyDescent="0.2">
      <c r="A207" s="162"/>
      <c r="B207" s="18" t="s">
        <v>21</v>
      </c>
      <c r="C207" s="19"/>
      <c r="D207" s="33">
        <f t="shared" si="9"/>
        <v>0.1</v>
      </c>
      <c r="E207" s="33">
        <v>0.1</v>
      </c>
      <c r="F207" s="35"/>
      <c r="G207" s="78"/>
    </row>
    <row r="208" spans="1:7" ht="12.75" customHeight="1" x14ac:dyDescent="0.2">
      <c r="A208" s="162"/>
      <c r="B208" s="18" t="s">
        <v>24</v>
      </c>
      <c r="C208" s="19"/>
      <c r="D208" s="33">
        <f t="shared" si="9"/>
        <v>8</v>
      </c>
      <c r="E208" s="33">
        <v>5.7</v>
      </c>
      <c r="F208" s="35"/>
      <c r="G208" s="60">
        <v>2.2999999999999998</v>
      </c>
    </row>
    <row r="209" spans="1:7" ht="12.75" customHeight="1" x14ac:dyDescent="0.2">
      <c r="A209" s="162"/>
      <c r="B209" s="18" t="s">
        <v>75</v>
      </c>
      <c r="C209" s="19"/>
      <c r="D209" s="33">
        <v>0.1</v>
      </c>
      <c r="E209" s="33">
        <v>0.1</v>
      </c>
      <c r="F209" s="35"/>
      <c r="G209" s="60"/>
    </row>
    <row r="210" spans="1:7" ht="12.75" customHeight="1" x14ac:dyDescent="0.2">
      <c r="A210" s="162"/>
      <c r="B210" s="18" t="s">
        <v>102</v>
      </c>
      <c r="C210" s="19"/>
      <c r="D210" s="33">
        <f t="shared" ref="D210:D228" si="11">SUM(G210+E210)</f>
        <v>3.7</v>
      </c>
      <c r="E210" s="33">
        <v>3.7</v>
      </c>
      <c r="F210" s="35"/>
      <c r="G210" s="60"/>
    </row>
    <row r="211" spans="1:7" x14ac:dyDescent="0.2">
      <c r="A211" s="162"/>
      <c r="B211" s="10" t="s">
        <v>25</v>
      </c>
      <c r="C211" s="11" t="s">
        <v>27</v>
      </c>
      <c r="D211" s="12">
        <f t="shared" si="11"/>
        <v>0.9</v>
      </c>
      <c r="E211" s="12">
        <v>0.9</v>
      </c>
      <c r="F211" s="48"/>
      <c r="G211" s="148"/>
    </row>
    <row r="212" spans="1:7" ht="15" customHeight="1" x14ac:dyDescent="0.2">
      <c r="A212" s="162" t="s">
        <v>103</v>
      </c>
      <c r="B212" s="41" t="s">
        <v>104</v>
      </c>
      <c r="C212" s="42"/>
      <c r="D212" s="43">
        <f t="shared" si="11"/>
        <v>34.200000000000003</v>
      </c>
      <c r="E212" s="43">
        <f>SUM(E213+E216)</f>
        <v>11.100000000000001</v>
      </c>
      <c r="F212" s="44">
        <f>SUM(F213+F216)</f>
        <v>0</v>
      </c>
      <c r="G212" s="71">
        <f>SUM(G213+G216)</f>
        <v>23.1</v>
      </c>
    </row>
    <row r="213" spans="1:7" ht="12.75" customHeight="1" x14ac:dyDescent="0.2">
      <c r="A213" s="162"/>
      <c r="B213" s="10" t="s">
        <v>26</v>
      </c>
      <c r="C213" s="11" t="s">
        <v>27</v>
      </c>
      <c r="D213" s="12">
        <f t="shared" si="11"/>
        <v>31</v>
      </c>
      <c r="E213" s="12">
        <f>SUM(E214:E215)</f>
        <v>7.9</v>
      </c>
      <c r="F213" s="45"/>
      <c r="G213" s="75">
        <f>SUM(G214:G215)</f>
        <v>23.1</v>
      </c>
    </row>
    <row r="214" spans="1:7" ht="12.75" customHeight="1" x14ac:dyDescent="0.2">
      <c r="A214" s="162"/>
      <c r="B214" s="18" t="s">
        <v>21</v>
      </c>
      <c r="C214" s="19"/>
      <c r="D214" s="33">
        <f t="shared" si="11"/>
        <v>6</v>
      </c>
      <c r="E214" s="33">
        <v>6</v>
      </c>
      <c r="F214" s="35"/>
      <c r="G214" s="78"/>
    </row>
    <row r="215" spans="1:7" ht="12.75" customHeight="1" x14ac:dyDescent="0.2">
      <c r="A215" s="162"/>
      <c r="B215" s="18" t="s">
        <v>24</v>
      </c>
      <c r="C215" s="19"/>
      <c r="D215" s="33">
        <f t="shared" si="11"/>
        <v>25</v>
      </c>
      <c r="E215" s="33">
        <v>1.9</v>
      </c>
      <c r="F215" s="35"/>
      <c r="G215" s="60">
        <v>23.1</v>
      </c>
    </row>
    <row r="216" spans="1:7" ht="12.75" customHeight="1" x14ac:dyDescent="0.2">
      <c r="A216" s="162"/>
      <c r="B216" s="10" t="s">
        <v>25</v>
      </c>
      <c r="C216" s="11" t="s">
        <v>27</v>
      </c>
      <c r="D216" s="12">
        <f t="shared" si="11"/>
        <v>3.2</v>
      </c>
      <c r="E216" s="12">
        <v>3.2</v>
      </c>
      <c r="F216" s="48"/>
      <c r="G216" s="148"/>
    </row>
    <row r="217" spans="1:7" ht="15" customHeight="1" x14ac:dyDescent="0.2">
      <c r="A217" s="162" t="s">
        <v>105</v>
      </c>
      <c r="B217" s="41" t="s">
        <v>106</v>
      </c>
      <c r="C217" s="42"/>
      <c r="D217" s="43">
        <f t="shared" si="11"/>
        <v>21.299999999999997</v>
      </c>
      <c r="E217" s="43">
        <f>SUM(E218+E222)</f>
        <v>16.2</v>
      </c>
      <c r="F217" s="44">
        <f>SUM(F218+F222)</f>
        <v>0</v>
      </c>
      <c r="G217" s="71">
        <f>SUM(G218+G222)</f>
        <v>5.0999999999999996</v>
      </c>
    </row>
    <row r="218" spans="1:7" ht="12.75" customHeight="1" x14ac:dyDescent="0.2">
      <c r="A218" s="162"/>
      <c r="B218" s="10" t="s">
        <v>26</v>
      </c>
      <c r="C218" s="11" t="s">
        <v>27</v>
      </c>
      <c r="D218" s="12">
        <f t="shared" si="11"/>
        <v>20.799999999999997</v>
      </c>
      <c r="E218" s="75">
        <f t="shared" ref="E218:F218" si="12">SUM(E219:E221)</f>
        <v>15.7</v>
      </c>
      <c r="F218" s="75">
        <f t="shared" si="12"/>
        <v>0</v>
      </c>
      <c r="G218" s="75">
        <f>SUM(G219:G221)</f>
        <v>5.0999999999999996</v>
      </c>
    </row>
    <row r="219" spans="1:7" ht="12.75" customHeight="1" x14ac:dyDescent="0.2">
      <c r="A219" s="162"/>
      <c r="B219" s="18" t="s">
        <v>21</v>
      </c>
      <c r="C219" s="19"/>
      <c r="D219" s="33">
        <f t="shared" si="11"/>
        <v>4.5999999999999996</v>
      </c>
      <c r="E219" s="33">
        <v>4.5999999999999996</v>
      </c>
      <c r="F219" s="35"/>
      <c r="G219" s="78"/>
    </row>
    <row r="220" spans="1:7" ht="12.75" customHeight="1" x14ac:dyDescent="0.2">
      <c r="A220" s="162"/>
      <c r="B220" s="18" t="s">
        <v>24</v>
      </c>
      <c r="C220" s="19"/>
      <c r="D220" s="33">
        <f t="shared" si="11"/>
        <v>15.799999999999999</v>
      </c>
      <c r="E220" s="33">
        <v>10.7</v>
      </c>
      <c r="F220" s="35"/>
      <c r="G220" s="60">
        <v>5.0999999999999996</v>
      </c>
    </row>
    <row r="221" spans="1:7" ht="12.75" customHeight="1" x14ac:dyDescent="0.2">
      <c r="A221" s="162"/>
      <c r="B221" s="18" t="s">
        <v>10</v>
      </c>
      <c r="C221" s="19"/>
      <c r="D221" s="33">
        <f t="shared" si="11"/>
        <v>0.4</v>
      </c>
      <c r="E221" s="33">
        <v>0.4</v>
      </c>
      <c r="F221" s="35"/>
      <c r="G221" s="60"/>
    </row>
    <row r="222" spans="1:7" ht="12.75" customHeight="1" x14ac:dyDescent="0.2">
      <c r="A222" s="162"/>
      <c r="B222" s="10" t="s">
        <v>25</v>
      </c>
      <c r="C222" s="11" t="s">
        <v>27</v>
      </c>
      <c r="D222" s="12">
        <f t="shared" si="11"/>
        <v>0.5</v>
      </c>
      <c r="E222" s="12">
        <v>0.5</v>
      </c>
      <c r="F222" s="48"/>
      <c r="G222" s="148"/>
    </row>
    <row r="223" spans="1:7" ht="15" customHeight="1" x14ac:dyDescent="0.2">
      <c r="A223" s="162" t="s">
        <v>107</v>
      </c>
      <c r="B223" s="41" t="s">
        <v>108</v>
      </c>
      <c r="C223" s="42"/>
      <c r="D223" s="43">
        <f t="shared" si="11"/>
        <v>9.6</v>
      </c>
      <c r="E223" s="43">
        <f>SUM(E224+E228)</f>
        <v>9.6</v>
      </c>
      <c r="F223" s="44">
        <f>SUM(F224+F228)</f>
        <v>0</v>
      </c>
      <c r="G223" s="72">
        <f>SUM(G224+G228)</f>
        <v>0</v>
      </c>
    </row>
    <row r="224" spans="1:7" ht="12.75" customHeight="1" x14ac:dyDescent="0.2">
      <c r="A224" s="162"/>
      <c r="B224" s="10" t="s">
        <v>26</v>
      </c>
      <c r="C224" s="11" t="s">
        <v>27</v>
      </c>
      <c r="D224" s="12">
        <f t="shared" si="11"/>
        <v>6.5</v>
      </c>
      <c r="E224" s="12">
        <f>SUM(E225:E227)</f>
        <v>6.5</v>
      </c>
      <c r="F224" s="45"/>
      <c r="G224" s="75"/>
    </row>
    <row r="225" spans="1:7" ht="12.75" customHeight="1" x14ac:dyDescent="0.2">
      <c r="A225" s="162"/>
      <c r="B225" s="18" t="s">
        <v>21</v>
      </c>
      <c r="C225" s="19"/>
      <c r="D225" s="33">
        <f t="shared" si="11"/>
        <v>4.5</v>
      </c>
      <c r="E225" s="33">
        <v>4.5</v>
      </c>
      <c r="F225" s="35"/>
      <c r="G225" s="78"/>
    </row>
    <row r="226" spans="1:7" ht="12.75" customHeight="1" x14ac:dyDescent="0.2">
      <c r="A226" s="162"/>
      <c r="B226" s="18" t="s">
        <v>24</v>
      </c>
      <c r="C226" s="19"/>
      <c r="D226" s="33">
        <f t="shared" si="11"/>
        <v>1</v>
      </c>
      <c r="E226" s="33">
        <v>1</v>
      </c>
      <c r="F226" s="35"/>
      <c r="G226" s="60"/>
    </row>
    <row r="227" spans="1:7" ht="12.75" customHeight="1" x14ac:dyDescent="0.2">
      <c r="A227" s="162"/>
      <c r="B227" s="18" t="s">
        <v>10</v>
      </c>
      <c r="C227" s="19"/>
      <c r="D227" s="33">
        <f t="shared" si="11"/>
        <v>1</v>
      </c>
      <c r="E227" s="33">
        <v>1</v>
      </c>
      <c r="F227" s="35"/>
      <c r="G227" s="60"/>
    </row>
    <row r="228" spans="1:7" ht="12.75" customHeight="1" x14ac:dyDescent="0.2">
      <c r="A228" s="162"/>
      <c r="B228" s="10" t="s">
        <v>25</v>
      </c>
      <c r="C228" s="11" t="s">
        <v>27</v>
      </c>
      <c r="D228" s="12">
        <f t="shared" si="11"/>
        <v>3.1</v>
      </c>
      <c r="E228" s="12">
        <v>3.1</v>
      </c>
      <c r="F228" s="48"/>
      <c r="G228" s="148"/>
    </row>
    <row r="229" spans="1:7" s="9" customFormat="1" ht="15" customHeight="1" x14ac:dyDescent="0.2">
      <c r="A229" s="162" t="s">
        <v>109</v>
      </c>
      <c r="B229" s="41" t="s">
        <v>110</v>
      </c>
      <c r="C229" s="42"/>
      <c r="D229" s="43">
        <f>SUM(D233+D230)</f>
        <v>21.1</v>
      </c>
      <c r="E229" s="43">
        <f>SUM(E230+E233)</f>
        <v>20.5</v>
      </c>
      <c r="F229" s="44"/>
      <c r="G229" s="71">
        <f>SUM(G230+G233)</f>
        <v>0.60000000000000009</v>
      </c>
    </row>
    <row r="230" spans="1:7" s="9" customFormat="1" ht="12.75" customHeight="1" x14ac:dyDescent="0.2">
      <c r="A230" s="162"/>
      <c r="B230" s="83" t="s">
        <v>26</v>
      </c>
      <c r="C230" s="84" t="s">
        <v>27</v>
      </c>
      <c r="D230" s="85">
        <f>SUM(D231:D232)</f>
        <v>19.900000000000002</v>
      </c>
      <c r="E230" s="85">
        <f>SUM(E231:E232)</f>
        <v>19.3</v>
      </c>
      <c r="F230" s="86"/>
      <c r="G230" s="75">
        <f>SUM(G231:G232)</f>
        <v>0.60000000000000009</v>
      </c>
    </row>
    <row r="231" spans="1:7" s="9" customFormat="1" ht="12.75" customHeight="1" x14ac:dyDescent="0.2">
      <c r="A231" s="168"/>
      <c r="B231" s="18" t="s">
        <v>21</v>
      </c>
      <c r="C231" s="87"/>
      <c r="D231" s="33">
        <f>SUM(G231+E231)</f>
        <v>2.5</v>
      </c>
      <c r="E231" s="33">
        <v>2.5</v>
      </c>
      <c r="F231" s="135"/>
      <c r="G231" s="145"/>
    </row>
    <row r="232" spans="1:7" s="9" customFormat="1" ht="12.75" customHeight="1" x14ac:dyDescent="0.2">
      <c r="A232" s="162"/>
      <c r="B232" s="88" t="s">
        <v>111</v>
      </c>
      <c r="C232" s="11"/>
      <c r="D232" s="33">
        <f>SUM(G232+E232)</f>
        <v>17.400000000000002</v>
      </c>
      <c r="E232" s="33">
        <v>16.8</v>
      </c>
      <c r="F232" s="136"/>
      <c r="G232" s="149">
        <v>0.60000000000000009</v>
      </c>
    </row>
    <row r="233" spans="1:7" s="9" customFormat="1" ht="12.75" customHeight="1" x14ac:dyDescent="0.2">
      <c r="A233" s="89"/>
      <c r="B233" s="10" t="s">
        <v>25</v>
      </c>
      <c r="C233" s="64" t="s">
        <v>27</v>
      </c>
      <c r="D233" s="29">
        <f>SUM(G233+E233)</f>
        <v>1.2</v>
      </c>
      <c r="E233" s="29">
        <v>1.2</v>
      </c>
      <c r="F233" s="90"/>
      <c r="G233" s="148"/>
    </row>
    <row r="234" spans="1:7" ht="15" customHeight="1" x14ac:dyDescent="0.2">
      <c r="A234" s="162" t="s">
        <v>112</v>
      </c>
      <c r="B234" s="41" t="s">
        <v>113</v>
      </c>
      <c r="C234" s="42"/>
      <c r="D234" s="43">
        <f>SUM(D239+D235)</f>
        <v>27.299999999999997</v>
      </c>
      <c r="E234" s="43">
        <f>SUM(E235+E239)</f>
        <v>7.6</v>
      </c>
      <c r="F234" s="44"/>
      <c r="G234" s="71">
        <f>SUM(G235+G239)</f>
        <v>19.7</v>
      </c>
    </row>
    <row r="235" spans="1:7" ht="12.75" customHeight="1" x14ac:dyDescent="0.2">
      <c r="A235" s="162"/>
      <c r="B235" s="10" t="s">
        <v>26</v>
      </c>
      <c r="C235" s="11" t="s">
        <v>27</v>
      </c>
      <c r="D235" s="12">
        <f>SUM(D236:D238)</f>
        <v>23.099999999999998</v>
      </c>
      <c r="E235" s="12">
        <f>SUM(E236:E238)</f>
        <v>3.4</v>
      </c>
      <c r="F235" s="32"/>
      <c r="G235" s="75">
        <f>SUM(G236:G237)</f>
        <v>19.7</v>
      </c>
    </row>
    <row r="236" spans="1:7" ht="12.75" customHeight="1" x14ac:dyDescent="0.2">
      <c r="A236" s="162"/>
      <c r="B236" s="18" t="s">
        <v>21</v>
      </c>
      <c r="C236" s="19"/>
      <c r="D236" s="33">
        <f t="shared" ref="D236:D245" si="13">SUM(G236+E236)</f>
        <v>1.9</v>
      </c>
      <c r="E236" s="33">
        <v>1.9</v>
      </c>
      <c r="F236" s="35"/>
      <c r="G236" s="78"/>
    </row>
    <row r="237" spans="1:7" ht="12.75" customHeight="1" x14ac:dyDescent="0.2">
      <c r="A237" s="162"/>
      <c r="B237" s="18" t="s">
        <v>24</v>
      </c>
      <c r="C237" s="19"/>
      <c r="D237" s="33">
        <f t="shared" si="13"/>
        <v>20.8</v>
      </c>
      <c r="E237" s="33">
        <v>1.1000000000000001</v>
      </c>
      <c r="F237" s="35"/>
      <c r="G237" s="60">
        <v>19.7</v>
      </c>
    </row>
    <row r="238" spans="1:7" ht="12.75" customHeight="1" x14ac:dyDescent="0.2">
      <c r="A238" s="162"/>
      <c r="B238" s="18" t="s">
        <v>10</v>
      </c>
      <c r="C238" s="19"/>
      <c r="D238" s="33">
        <f t="shared" si="13"/>
        <v>0.4</v>
      </c>
      <c r="E238" s="33">
        <v>0.4</v>
      </c>
      <c r="F238" s="35"/>
      <c r="G238" s="60"/>
    </row>
    <row r="239" spans="1:7" ht="12.75" customHeight="1" x14ac:dyDescent="0.2">
      <c r="A239" s="162"/>
      <c r="B239" s="10" t="s">
        <v>25</v>
      </c>
      <c r="C239" s="11" t="s">
        <v>27</v>
      </c>
      <c r="D239" s="12">
        <f t="shared" si="13"/>
        <v>4.2</v>
      </c>
      <c r="E239" s="12">
        <v>4.2</v>
      </c>
      <c r="F239" s="48"/>
      <c r="G239" s="148"/>
    </row>
    <row r="240" spans="1:7" ht="15" customHeight="1" x14ac:dyDescent="0.2">
      <c r="A240" s="162" t="s">
        <v>114</v>
      </c>
      <c r="B240" s="41" t="s">
        <v>115</v>
      </c>
      <c r="C240" s="42"/>
      <c r="D240" s="43">
        <f t="shared" si="13"/>
        <v>16.700000000000003</v>
      </c>
      <c r="E240" s="43">
        <f>SUM(E241+E245)</f>
        <v>16.100000000000001</v>
      </c>
      <c r="F240" s="44">
        <f>SUM(F241+F245)</f>
        <v>0</v>
      </c>
      <c r="G240" s="71">
        <f>SUM(G241+G245)</f>
        <v>0.60000000000000009</v>
      </c>
    </row>
    <row r="241" spans="1:7" ht="12.75" customHeight="1" x14ac:dyDescent="0.2">
      <c r="A241" s="162"/>
      <c r="B241" s="10" t="s">
        <v>26</v>
      </c>
      <c r="C241" s="11"/>
      <c r="D241" s="85">
        <f t="shared" si="13"/>
        <v>8.6</v>
      </c>
      <c r="E241" s="85">
        <f>SUM(E242:E244)</f>
        <v>8</v>
      </c>
      <c r="F241" s="86"/>
      <c r="G241" s="75">
        <f>SUM(G242:G244)</f>
        <v>0.60000000000000009</v>
      </c>
    </row>
    <row r="242" spans="1:7" ht="12.75" customHeight="1" x14ac:dyDescent="0.2">
      <c r="A242" s="162"/>
      <c r="B242" s="18" t="s">
        <v>21</v>
      </c>
      <c r="C242" s="91" t="s">
        <v>27</v>
      </c>
      <c r="D242" s="92">
        <f t="shared" si="13"/>
        <v>0.3</v>
      </c>
      <c r="E242" s="92">
        <v>0.3</v>
      </c>
      <c r="F242" s="135"/>
      <c r="G242" s="145"/>
    </row>
    <row r="243" spans="1:7" ht="12.75" customHeight="1" x14ac:dyDescent="0.2">
      <c r="A243" s="162"/>
      <c r="B243" s="18" t="s">
        <v>10</v>
      </c>
      <c r="C243" s="91" t="s">
        <v>27</v>
      </c>
      <c r="D243" s="92">
        <f t="shared" si="13"/>
        <v>7.7</v>
      </c>
      <c r="E243" s="92">
        <v>7.7</v>
      </c>
      <c r="F243" s="93"/>
      <c r="G243" s="62"/>
    </row>
    <row r="244" spans="1:7" ht="12.75" customHeight="1" x14ac:dyDescent="0.2">
      <c r="A244" s="162"/>
      <c r="B244" s="18" t="s">
        <v>116</v>
      </c>
      <c r="C244" s="91" t="s">
        <v>34</v>
      </c>
      <c r="D244" s="33">
        <f t="shared" si="13"/>
        <v>0.60000000000000009</v>
      </c>
      <c r="E244" s="33"/>
      <c r="F244" s="35"/>
      <c r="G244" s="60">
        <v>0.60000000000000009</v>
      </c>
    </row>
    <row r="245" spans="1:7" ht="12.75" customHeight="1" x14ac:dyDescent="0.2">
      <c r="A245" s="94"/>
      <c r="B245" s="10" t="s">
        <v>25</v>
      </c>
      <c r="C245" s="91" t="s">
        <v>27</v>
      </c>
      <c r="D245" s="12">
        <f t="shared" si="13"/>
        <v>8.1</v>
      </c>
      <c r="E245" s="12">
        <v>8.1</v>
      </c>
      <c r="F245" s="82"/>
      <c r="G245" s="148"/>
    </row>
    <row r="246" spans="1:7" ht="15" customHeight="1" x14ac:dyDescent="0.2">
      <c r="A246" s="162" t="s">
        <v>117</v>
      </c>
      <c r="B246" s="41" t="s">
        <v>118</v>
      </c>
      <c r="C246" s="95"/>
      <c r="D246" s="43">
        <f>SUM(D247+D251)</f>
        <v>20</v>
      </c>
      <c r="E246" s="43">
        <f>SUM(E247+E251)</f>
        <v>17</v>
      </c>
      <c r="F246" s="44">
        <f>SUM(F247+F251)</f>
        <v>0</v>
      </c>
      <c r="G246" s="71">
        <f>SUM(G247+G251)</f>
        <v>3</v>
      </c>
    </row>
    <row r="247" spans="1:7" ht="12.75" customHeight="1" x14ac:dyDescent="0.2">
      <c r="A247" s="162"/>
      <c r="B247" s="10" t="s">
        <v>26</v>
      </c>
      <c r="C247" s="11" t="s">
        <v>27</v>
      </c>
      <c r="D247" s="29">
        <f>SUM(D248:D250)</f>
        <v>13</v>
      </c>
      <c r="E247" s="29">
        <f>SUM(E248:E250)</f>
        <v>10</v>
      </c>
      <c r="F247" s="30"/>
      <c r="G247" s="75">
        <f>SUM(G248:G249)</f>
        <v>3</v>
      </c>
    </row>
    <row r="248" spans="1:7" ht="12.75" customHeight="1" x14ac:dyDescent="0.2">
      <c r="A248" s="162"/>
      <c r="B248" s="18" t="s">
        <v>21</v>
      </c>
      <c r="C248" s="19"/>
      <c r="D248" s="33">
        <f t="shared" ref="D248:D256" si="14">SUM(G248+E248)</f>
        <v>1.6</v>
      </c>
      <c r="E248" s="33">
        <v>1.6</v>
      </c>
      <c r="F248" s="35"/>
      <c r="G248" s="78"/>
    </row>
    <row r="249" spans="1:7" ht="12.75" customHeight="1" x14ac:dyDescent="0.2">
      <c r="A249" s="162"/>
      <c r="B249" s="18" t="s">
        <v>24</v>
      </c>
      <c r="C249" s="19"/>
      <c r="D249" s="33">
        <f t="shared" si="14"/>
        <v>4.3</v>
      </c>
      <c r="E249" s="33">
        <v>1.3</v>
      </c>
      <c r="F249" s="35"/>
      <c r="G249" s="60">
        <v>3</v>
      </c>
    </row>
    <row r="250" spans="1:7" ht="12.75" customHeight="1" x14ac:dyDescent="0.2">
      <c r="A250" s="162"/>
      <c r="B250" s="18" t="s">
        <v>10</v>
      </c>
      <c r="C250" s="19"/>
      <c r="D250" s="33">
        <f t="shared" si="14"/>
        <v>7.1</v>
      </c>
      <c r="E250" s="33">
        <v>7.1</v>
      </c>
      <c r="F250" s="35"/>
      <c r="G250" s="60"/>
    </row>
    <row r="251" spans="1:7" ht="12.75" customHeight="1" x14ac:dyDescent="0.2">
      <c r="A251" s="162"/>
      <c r="B251" s="10" t="s">
        <v>25</v>
      </c>
      <c r="C251" s="11" t="s">
        <v>27</v>
      </c>
      <c r="D251" s="12">
        <f t="shared" si="14"/>
        <v>7</v>
      </c>
      <c r="E251" s="12">
        <v>7</v>
      </c>
      <c r="F251" s="48"/>
      <c r="G251" s="148"/>
    </row>
    <row r="252" spans="1:7" ht="15" customHeight="1" x14ac:dyDescent="0.2">
      <c r="A252" s="162" t="s">
        <v>119</v>
      </c>
      <c r="B252" s="41" t="s">
        <v>120</v>
      </c>
      <c r="C252" s="42"/>
      <c r="D252" s="43">
        <f t="shared" si="14"/>
        <v>9.1</v>
      </c>
      <c r="E252" s="43">
        <f>SUM(E253+E256)</f>
        <v>9.1</v>
      </c>
      <c r="F252" s="44">
        <f>SUM(F253+F256)</f>
        <v>0</v>
      </c>
      <c r="G252" s="72">
        <f>SUM(G253+G256)</f>
        <v>0</v>
      </c>
    </row>
    <row r="253" spans="1:7" ht="12.75" customHeight="1" x14ac:dyDescent="0.2">
      <c r="A253" s="162"/>
      <c r="B253" s="10" t="s">
        <v>26</v>
      </c>
      <c r="C253" s="11" t="s">
        <v>27</v>
      </c>
      <c r="D253" s="12">
        <f t="shared" si="14"/>
        <v>5.2</v>
      </c>
      <c r="E253" s="12">
        <f>SUM(E254:E255)</f>
        <v>5.2</v>
      </c>
      <c r="F253" s="82"/>
      <c r="G253" s="145"/>
    </row>
    <row r="254" spans="1:7" ht="12.75" customHeight="1" x14ac:dyDescent="0.2">
      <c r="A254" s="162"/>
      <c r="B254" s="18" t="s">
        <v>21</v>
      </c>
      <c r="C254" s="11"/>
      <c r="D254" s="33">
        <f t="shared" si="14"/>
        <v>2.5</v>
      </c>
      <c r="E254" s="33">
        <v>2.5</v>
      </c>
      <c r="F254" s="82"/>
      <c r="G254" s="145"/>
    </row>
    <row r="255" spans="1:7" ht="12.75" customHeight="1" x14ac:dyDescent="0.2">
      <c r="A255" s="162"/>
      <c r="B255" s="18" t="s">
        <v>121</v>
      </c>
      <c r="C255" s="37"/>
      <c r="D255" s="33">
        <f t="shared" si="14"/>
        <v>2.7</v>
      </c>
      <c r="E255" s="33">
        <v>2.7</v>
      </c>
      <c r="F255" s="82"/>
      <c r="G255" s="145"/>
    </row>
    <row r="256" spans="1:7" ht="12.75" customHeight="1" x14ac:dyDescent="0.2">
      <c r="A256" s="162"/>
      <c r="B256" s="10" t="s">
        <v>25</v>
      </c>
      <c r="C256" s="11" t="s">
        <v>27</v>
      </c>
      <c r="D256" s="12">
        <f t="shared" si="14"/>
        <v>3.9</v>
      </c>
      <c r="E256" s="12">
        <v>3.9</v>
      </c>
      <c r="F256" s="82"/>
      <c r="G256" s="148"/>
    </row>
    <row r="257" spans="1:7" ht="15" customHeight="1" x14ac:dyDescent="0.2">
      <c r="A257" s="162" t="s">
        <v>122</v>
      </c>
      <c r="B257" s="41" t="s">
        <v>123</v>
      </c>
      <c r="C257" s="42"/>
      <c r="D257" s="43">
        <f>SUM(D258+D261)</f>
        <v>6.5</v>
      </c>
      <c r="E257" s="43">
        <f>SUM(E261+E258)</f>
        <v>6.5</v>
      </c>
      <c r="F257" s="44">
        <f>SUM(F258:F261)</f>
        <v>0</v>
      </c>
      <c r="G257" s="72">
        <f>SUM(G258:G261)</f>
        <v>0</v>
      </c>
    </row>
    <row r="258" spans="1:7" ht="12.75" customHeight="1" x14ac:dyDescent="0.2">
      <c r="A258" s="162"/>
      <c r="B258" s="10" t="s">
        <v>26</v>
      </c>
      <c r="C258" s="11" t="s">
        <v>27</v>
      </c>
      <c r="D258" s="12">
        <f>SUM(D259:D260)</f>
        <v>2.4</v>
      </c>
      <c r="E258" s="12">
        <f>SUM(E259:E260)</f>
        <v>2.4</v>
      </c>
      <c r="F258" s="48"/>
      <c r="G258" s="145"/>
    </row>
    <row r="259" spans="1:7" ht="12.75" customHeight="1" x14ac:dyDescent="0.2">
      <c r="A259" s="162"/>
      <c r="B259" s="18" t="s">
        <v>21</v>
      </c>
      <c r="C259" s="11"/>
      <c r="D259" s="33">
        <f t="shared" ref="D259:D276" si="15">SUM(G259+E259)</f>
        <v>2</v>
      </c>
      <c r="E259" s="33">
        <v>2</v>
      </c>
      <c r="F259" s="48"/>
      <c r="G259" s="145"/>
    </row>
    <row r="260" spans="1:7" ht="12.75" customHeight="1" x14ac:dyDescent="0.2">
      <c r="A260" s="162"/>
      <c r="B260" s="18" t="s">
        <v>24</v>
      </c>
      <c r="C260" s="11"/>
      <c r="D260" s="33">
        <f t="shared" si="15"/>
        <v>0.4</v>
      </c>
      <c r="E260" s="33">
        <v>0.4</v>
      </c>
      <c r="F260" s="48"/>
      <c r="G260" s="145"/>
    </row>
    <row r="261" spans="1:7" ht="12.75" customHeight="1" x14ac:dyDescent="0.2">
      <c r="A261" s="162"/>
      <c r="B261" s="10" t="s">
        <v>25</v>
      </c>
      <c r="C261" s="11" t="s">
        <v>27</v>
      </c>
      <c r="D261" s="12">
        <f t="shared" si="15"/>
        <v>4.0999999999999996</v>
      </c>
      <c r="E261" s="12">
        <v>4.0999999999999996</v>
      </c>
      <c r="F261" s="48"/>
      <c r="G261" s="148"/>
    </row>
    <row r="262" spans="1:7" ht="15" customHeight="1" x14ac:dyDescent="0.2">
      <c r="A262" s="162" t="s">
        <v>124</v>
      </c>
      <c r="B262" s="41" t="s">
        <v>125</v>
      </c>
      <c r="C262" s="42"/>
      <c r="D262" s="43">
        <f t="shared" si="15"/>
        <v>6</v>
      </c>
      <c r="E262" s="43">
        <f>SUM(E263:E264)</f>
        <v>6</v>
      </c>
      <c r="F262" s="44">
        <f>SUM(F263:F264)</f>
        <v>0</v>
      </c>
      <c r="G262" s="72">
        <f>SUM(G263:G264)</f>
        <v>0</v>
      </c>
    </row>
    <row r="263" spans="1:7" x14ac:dyDescent="0.2">
      <c r="A263" s="162"/>
      <c r="B263" s="10" t="s">
        <v>16</v>
      </c>
      <c r="C263" s="11" t="s">
        <v>27</v>
      </c>
      <c r="D263" s="12">
        <f t="shared" si="15"/>
        <v>2.7</v>
      </c>
      <c r="E263" s="12">
        <v>2.7</v>
      </c>
      <c r="F263" s="45"/>
      <c r="G263" s="148"/>
    </row>
    <row r="264" spans="1:7" x14ac:dyDescent="0.2">
      <c r="A264" s="162"/>
      <c r="B264" s="10" t="s">
        <v>25</v>
      </c>
      <c r="C264" s="11" t="s">
        <v>27</v>
      </c>
      <c r="D264" s="12">
        <f t="shared" si="15"/>
        <v>3.3</v>
      </c>
      <c r="E264" s="12">
        <v>3.3</v>
      </c>
      <c r="F264" s="45"/>
      <c r="G264" s="148"/>
    </row>
    <row r="265" spans="1:7" ht="15" customHeight="1" x14ac:dyDescent="0.2">
      <c r="A265" s="162" t="s">
        <v>126</v>
      </c>
      <c r="B265" s="41" t="s">
        <v>127</v>
      </c>
      <c r="C265" s="96"/>
      <c r="D265" s="43">
        <f t="shared" si="15"/>
        <v>11.5</v>
      </c>
      <c r="E265" s="43">
        <f>SUM(E270+E266)</f>
        <v>11.5</v>
      </c>
      <c r="F265" s="44">
        <f>SUM(F270+F266)</f>
        <v>0</v>
      </c>
      <c r="G265" s="72">
        <f>SUM(G270+G266)</f>
        <v>0</v>
      </c>
    </row>
    <row r="266" spans="1:7" x14ac:dyDescent="0.2">
      <c r="A266" s="162"/>
      <c r="B266" s="10" t="s">
        <v>26</v>
      </c>
      <c r="C266" s="11" t="s">
        <v>27</v>
      </c>
      <c r="D266" s="12">
        <f t="shared" si="15"/>
        <v>9.3000000000000007</v>
      </c>
      <c r="E266" s="12">
        <f>SUM(E267:E269)</f>
        <v>9.3000000000000007</v>
      </c>
      <c r="F266" s="32"/>
      <c r="G266" s="75"/>
    </row>
    <row r="267" spans="1:7" x14ac:dyDescent="0.2">
      <c r="A267" s="162"/>
      <c r="B267" s="18" t="s">
        <v>21</v>
      </c>
      <c r="C267" s="19"/>
      <c r="D267" s="33">
        <f t="shared" si="15"/>
        <v>3.3</v>
      </c>
      <c r="E267" s="33">
        <v>3.3</v>
      </c>
      <c r="F267" s="35"/>
      <c r="G267" s="78"/>
    </row>
    <row r="268" spans="1:7" x14ac:dyDescent="0.2">
      <c r="A268" s="162"/>
      <c r="B268" s="18" t="s">
        <v>24</v>
      </c>
      <c r="C268" s="19"/>
      <c r="D268" s="33">
        <f t="shared" si="15"/>
        <v>5</v>
      </c>
      <c r="E268" s="33">
        <v>5</v>
      </c>
      <c r="F268" s="35"/>
      <c r="G268" s="60"/>
    </row>
    <row r="269" spans="1:7" x14ac:dyDescent="0.2">
      <c r="A269" s="162"/>
      <c r="B269" s="18" t="s">
        <v>10</v>
      </c>
      <c r="C269" s="19"/>
      <c r="D269" s="33">
        <f t="shared" si="15"/>
        <v>1</v>
      </c>
      <c r="E269" s="33">
        <v>1</v>
      </c>
      <c r="F269" s="35"/>
      <c r="G269" s="60"/>
    </row>
    <row r="270" spans="1:7" x14ac:dyDescent="0.2">
      <c r="A270" s="162"/>
      <c r="B270" s="10" t="s">
        <v>25</v>
      </c>
      <c r="C270" s="11" t="s">
        <v>27</v>
      </c>
      <c r="D270" s="12">
        <f t="shared" si="15"/>
        <v>2.2000000000000002</v>
      </c>
      <c r="E270" s="12">
        <v>2.2000000000000002</v>
      </c>
      <c r="F270" s="48"/>
      <c r="G270" s="148"/>
    </row>
    <row r="271" spans="1:7" ht="15" customHeight="1" x14ac:dyDescent="0.2">
      <c r="A271" s="162" t="s">
        <v>128</v>
      </c>
      <c r="B271" s="41" t="s">
        <v>129</v>
      </c>
      <c r="C271" s="96"/>
      <c r="D271" s="43">
        <f t="shared" si="15"/>
        <v>27.1</v>
      </c>
      <c r="E271" s="43">
        <f>SUM(E275+E272)</f>
        <v>21.1</v>
      </c>
      <c r="F271" s="44">
        <f>SUM(F275+F272)</f>
        <v>0</v>
      </c>
      <c r="G271" s="71">
        <f>SUM(G275+G272)</f>
        <v>6</v>
      </c>
    </row>
    <row r="272" spans="1:7" x14ac:dyDescent="0.2">
      <c r="A272" s="162"/>
      <c r="B272" s="10" t="s">
        <v>26</v>
      </c>
      <c r="C272" s="11" t="s">
        <v>27</v>
      </c>
      <c r="D272" s="12">
        <f t="shared" si="15"/>
        <v>9.5</v>
      </c>
      <c r="E272" s="12">
        <f>SUM(E273:E274)</f>
        <v>3.5</v>
      </c>
      <c r="F272" s="12"/>
      <c r="G272" s="12">
        <f t="shared" ref="G272" si="16">SUM(G273:G274)</f>
        <v>6</v>
      </c>
    </row>
    <row r="273" spans="1:7" x14ac:dyDescent="0.2">
      <c r="A273" s="162"/>
      <c r="B273" s="18" t="s">
        <v>21</v>
      </c>
      <c r="C273" s="37"/>
      <c r="D273" s="33">
        <f t="shared" si="15"/>
        <v>2.6</v>
      </c>
      <c r="E273" s="33">
        <v>2.6</v>
      </c>
      <c r="F273" s="35"/>
      <c r="G273" s="78"/>
    </row>
    <row r="274" spans="1:7" x14ac:dyDescent="0.2">
      <c r="A274" s="162"/>
      <c r="B274" s="18" t="s">
        <v>24</v>
      </c>
      <c r="C274" s="37"/>
      <c r="D274" s="33">
        <f t="shared" si="15"/>
        <v>6.9</v>
      </c>
      <c r="E274" s="33">
        <v>0.9</v>
      </c>
      <c r="F274" s="35"/>
      <c r="G274" s="60">
        <v>6</v>
      </c>
    </row>
    <row r="275" spans="1:7" x14ac:dyDescent="0.2">
      <c r="A275" s="162"/>
      <c r="B275" s="10" t="s">
        <v>25</v>
      </c>
      <c r="C275" s="11" t="s">
        <v>27</v>
      </c>
      <c r="D275" s="12">
        <f t="shared" si="15"/>
        <v>17.600000000000001</v>
      </c>
      <c r="E275" s="12">
        <v>17.600000000000001</v>
      </c>
      <c r="F275" s="82"/>
      <c r="G275" s="148"/>
    </row>
    <row r="276" spans="1:7" ht="15" customHeight="1" x14ac:dyDescent="0.2">
      <c r="A276" s="162" t="s">
        <v>130</v>
      </c>
      <c r="B276" s="41" t="s">
        <v>131</v>
      </c>
      <c r="C276" s="97"/>
      <c r="D276" s="98">
        <f t="shared" si="15"/>
        <v>6.3000000000000007</v>
      </c>
      <c r="E276" s="98">
        <f>SUM(E278:E280)</f>
        <v>6.3000000000000007</v>
      </c>
      <c r="F276" s="99">
        <f>SUM(F278:F280)</f>
        <v>0</v>
      </c>
      <c r="G276" s="72">
        <f>SUM(G278:G280)</f>
        <v>0</v>
      </c>
    </row>
    <row r="277" spans="1:7" x14ac:dyDescent="0.2">
      <c r="A277" s="162"/>
      <c r="B277" s="100" t="s">
        <v>132</v>
      </c>
      <c r="C277" s="11" t="s">
        <v>27</v>
      </c>
      <c r="D277" s="101">
        <v>4.2</v>
      </c>
      <c r="E277" s="101">
        <v>4.2</v>
      </c>
      <c r="F277" s="102"/>
      <c r="G277" s="150"/>
    </row>
    <row r="278" spans="1:7" x14ac:dyDescent="0.2">
      <c r="A278" s="162"/>
      <c r="B278" s="18" t="s">
        <v>133</v>
      </c>
      <c r="C278" s="103"/>
      <c r="D278" s="27">
        <f>SUM(G278+E278)</f>
        <v>1</v>
      </c>
      <c r="E278" s="27">
        <v>1</v>
      </c>
      <c r="F278" s="65"/>
      <c r="G278" s="80"/>
    </row>
    <row r="279" spans="1:7" x14ac:dyDescent="0.2">
      <c r="A279" s="162"/>
      <c r="B279" s="18" t="s">
        <v>22</v>
      </c>
      <c r="C279" s="11"/>
      <c r="D279" s="33">
        <v>3.2</v>
      </c>
      <c r="E279" s="33">
        <v>3.2</v>
      </c>
      <c r="F279" s="48"/>
      <c r="G279" s="80"/>
    </row>
    <row r="280" spans="1:7" x14ac:dyDescent="0.2">
      <c r="A280" s="162"/>
      <c r="B280" s="10" t="s">
        <v>25</v>
      </c>
      <c r="C280" s="11" t="s">
        <v>27</v>
      </c>
      <c r="D280" s="12">
        <f t="shared" ref="D280:D315" si="17">SUM(G280+E280)</f>
        <v>2.1</v>
      </c>
      <c r="E280" s="12">
        <v>2.1</v>
      </c>
      <c r="F280" s="48"/>
      <c r="G280" s="80"/>
    </row>
    <row r="281" spans="1:7" ht="15" customHeight="1" x14ac:dyDescent="0.2">
      <c r="A281" s="162" t="s">
        <v>134</v>
      </c>
      <c r="B281" s="41" t="s">
        <v>135</v>
      </c>
      <c r="C281" s="42"/>
      <c r="D281" s="43">
        <f t="shared" si="17"/>
        <v>0.7</v>
      </c>
      <c r="E281" s="43">
        <f>SUM(E282)</f>
        <v>0.7</v>
      </c>
      <c r="F281" s="44">
        <f>SUM(F284:F284)</f>
        <v>0</v>
      </c>
      <c r="G281" s="72">
        <f>SUM(G284:G284)</f>
        <v>0</v>
      </c>
    </row>
    <row r="282" spans="1:7" ht="12.75" customHeight="1" x14ac:dyDescent="0.2">
      <c r="A282" s="162"/>
      <c r="B282" s="10" t="s">
        <v>26</v>
      </c>
      <c r="C282" s="11" t="s">
        <v>27</v>
      </c>
      <c r="D282" s="12">
        <f t="shared" si="17"/>
        <v>0.7</v>
      </c>
      <c r="E282" s="12">
        <f>SUM(E283:E284)</f>
        <v>0.7</v>
      </c>
      <c r="F282" s="44"/>
      <c r="G282" s="72"/>
    </row>
    <row r="283" spans="1:7" ht="12.75" customHeight="1" x14ac:dyDescent="0.2">
      <c r="A283" s="162"/>
      <c r="B283" s="18" t="s">
        <v>21</v>
      </c>
      <c r="C283" s="42"/>
      <c r="D283" s="33">
        <f t="shared" si="17"/>
        <v>0.4</v>
      </c>
      <c r="E283" s="33">
        <v>0.4</v>
      </c>
      <c r="F283" s="44"/>
      <c r="G283" s="72"/>
    </row>
    <row r="284" spans="1:7" x14ac:dyDescent="0.2">
      <c r="A284" s="162"/>
      <c r="B284" s="18" t="s">
        <v>10</v>
      </c>
      <c r="C284" s="19"/>
      <c r="D284" s="33">
        <f t="shared" si="17"/>
        <v>0.3</v>
      </c>
      <c r="E284" s="33">
        <v>0.3</v>
      </c>
      <c r="F284" s="32"/>
      <c r="G284" s="80"/>
    </row>
    <row r="285" spans="1:7" ht="15" customHeight="1" x14ac:dyDescent="0.2">
      <c r="A285" s="162" t="s">
        <v>136</v>
      </c>
      <c r="B285" s="41" t="s">
        <v>137</v>
      </c>
      <c r="C285" s="42"/>
      <c r="D285" s="43">
        <f t="shared" si="17"/>
        <v>2.4</v>
      </c>
      <c r="E285" s="98">
        <f>SUM(E287:E289)</f>
        <v>2.4</v>
      </c>
      <c r="F285" s="44">
        <f>SUM(F286:F289)</f>
        <v>0</v>
      </c>
      <c r="G285" s="72">
        <f>SUM(G286+G289)</f>
        <v>0</v>
      </c>
    </row>
    <row r="286" spans="1:7" x14ac:dyDescent="0.2">
      <c r="A286" s="162"/>
      <c r="B286" s="10" t="s">
        <v>26</v>
      </c>
      <c r="C286" s="11" t="s">
        <v>27</v>
      </c>
      <c r="D286" s="12">
        <f t="shared" ref="D286:D288" si="18">SUM(G286+E286)</f>
        <v>0.4</v>
      </c>
      <c r="E286" s="12">
        <f>SUM(E287:E288)</f>
        <v>0.4</v>
      </c>
      <c r="F286" s="32"/>
      <c r="G286" s="75"/>
    </row>
    <row r="287" spans="1:7" x14ac:dyDescent="0.2">
      <c r="A287" s="162"/>
      <c r="B287" s="18" t="s">
        <v>21</v>
      </c>
      <c r="C287" s="11"/>
      <c r="D287" s="33">
        <f t="shared" si="18"/>
        <v>0.2</v>
      </c>
      <c r="E287" s="33">
        <v>0.2</v>
      </c>
      <c r="F287" s="32"/>
      <c r="G287" s="75"/>
    </row>
    <row r="288" spans="1:7" x14ac:dyDescent="0.2">
      <c r="A288" s="162"/>
      <c r="B288" s="18" t="s">
        <v>10</v>
      </c>
      <c r="C288" s="11"/>
      <c r="D288" s="33">
        <f t="shared" si="18"/>
        <v>0.2</v>
      </c>
      <c r="E288" s="33">
        <v>0.2</v>
      </c>
      <c r="F288" s="32"/>
      <c r="G288" s="75"/>
    </row>
    <row r="289" spans="1:7" x14ac:dyDescent="0.2">
      <c r="A289" s="162"/>
      <c r="B289" s="10" t="s">
        <v>25</v>
      </c>
      <c r="C289" s="11" t="s">
        <v>27</v>
      </c>
      <c r="D289" s="12">
        <f t="shared" si="17"/>
        <v>2</v>
      </c>
      <c r="E289" s="12">
        <v>2</v>
      </c>
      <c r="F289" s="82"/>
      <c r="G289" s="148"/>
    </row>
    <row r="290" spans="1:7" ht="15" customHeight="1" x14ac:dyDescent="0.2">
      <c r="A290" s="163" t="s">
        <v>138</v>
      </c>
      <c r="B290" s="41" t="s">
        <v>139</v>
      </c>
      <c r="C290" s="42"/>
      <c r="D290" s="43">
        <f t="shared" si="17"/>
        <v>47.1</v>
      </c>
      <c r="E290" s="43">
        <f>SUM(E291+E295)</f>
        <v>39.5</v>
      </c>
      <c r="F290" s="44">
        <f>SUM(F291+F295)</f>
        <v>0</v>
      </c>
      <c r="G290" s="71">
        <f>SUM(G291+G295)</f>
        <v>7.6</v>
      </c>
    </row>
    <row r="291" spans="1:7" x14ac:dyDescent="0.2">
      <c r="A291" s="163"/>
      <c r="B291" s="10" t="s">
        <v>26</v>
      </c>
      <c r="C291" s="11" t="s">
        <v>30</v>
      </c>
      <c r="D291" s="12">
        <f t="shared" si="17"/>
        <v>46.5</v>
      </c>
      <c r="E291" s="12">
        <f>SUM(E292:E294)</f>
        <v>38.9</v>
      </c>
      <c r="F291" s="32"/>
      <c r="G291" s="75">
        <f>SUM(G292:G294)</f>
        <v>7.6</v>
      </c>
    </row>
    <row r="292" spans="1:7" x14ac:dyDescent="0.2">
      <c r="A292" s="163"/>
      <c r="B292" s="18" t="s">
        <v>21</v>
      </c>
      <c r="C292" s="19"/>
      <c r="D292" s="33">
        <f t="shared" si="17"/>
        <v>3.3</v>
      </c>
      <c r="E292" s="33">
        <v>3.3</v>
      </c>
      <c r="F292" s="35"/>
      <c r="G292" s="78"/>
    </row>
    <row r="293" spans="1:7" x14ac:dyDescent="0.2">
      <c r="A293" s="163"/>
      <c r="B293" s="18" t="s">
        <v>24</v>
      </c>
      <c r="C293" s="19"/>
      <c r="D293" s="33">
        <f t="shared" si="17"/>
        <v>40.6</v>
      </c>
      <c r="E293" s="33">
        <v>35.6</v>
      </c>
      <c r="F293" s="35"/>
      <c r="G293" s="60">
        <v>5</v>
      </c>
    </row>
    <row r="294" spans="1:7" x14ac:dyDescent="0.2">
      <c r="A294" s="163"/>
      <c r="B294" s="18" t="s">
        <v>140</v>
      </c>
      <c r="C294" s="19"/>
      <c r="D294" s="33">
        <f t="shared" si="17"/>
        <v>2.6</v>
      </c>
      <c r="E294" s="33"/>
      <c r="F294" s="34"/>
      <c r="G294" s="60">
        <v>2.6</v>
      </c>
    </row>
    <row r="295" spans="1:7" x14ac:dyDescent="0.2">
      <c r="A295" s="163"/>
      <c r="B295" s="10" t="s">
        <v>25</v>
      </c>
      <c r="C295" s="11" t="s">
        <v>30</v>
      </c>
      <c r="D295" s="12">
        <f t="shared" si="17"/>
        <v>0.60000000000000009</v>
      </c>
      <c r="E295" s="12">
        <v>0.60000000000000009</v>
      </c>
      <c r="F295" s="82"/>
      <c r="G295" s="148"/>
    </row>
    <row r="296" spans="1:7" ht="15" customHeight="1" x14ac:dyDescent="0.2">
      <c r="A296" s="163" t="s">
        <v>141</v>
      </c>
      <c r="B296" s="41" t="s">
        <v>142</v>
      </c>
      <c r="C296" s="42"/>
      <c r="D296" s="43">
        <f t="shared" si="17"/>
        <v>5</v>
      </c>
      <c r="E296" s="43">
        <f>SUM(E297:E298)</f>
        <v>5</v>
      </c>
      <c r="F296" s="44">
        <f>SUM(F297:F298)</f>
        <v>0</v>
      </c>
      <c r="G296" s="72">
        <f>SUM(G297:G298)</f>
        <v>0</v>
      </c>
    </row>
    <row r="297" spans="1:7" ht="12.75" customHeight="1" x14ac:dyDescent="0.2">
      <c r="A297" s="163"/>
      <c r="B297" s="10" t="s">
        <v>16</v>
      </c>
      <c r="C297" s="11" t="s">
        <v>30</v>
      </c>
      <c r="D297" s="12">
        <f t="shared" si="17"/>
        <v>0.8</v>
      </c>
      <c r="E297" s="12">
        <v>0.8</v>
      </c>
      <c r="F297" s="48"/>
      <c r="G297" s="148"/>
    </row>
    <row r="298" spans="1:7" ht="12.75" customHeight="1" x14ac:dyDescent="0.2">
      <c r="A298" s="163"/>
      <c r="B298" s="10" t="s">
        <v>25</v>
      </c>
      <c r="C298" s="11" t="s">
        <v>30</v>
      </c>
      <c r="D298" s="12">
        <f t="shared" si="17"/>
        <v>4.2</v>
      </c>
      <c r="E298" s="12">
        <v>4.2</v>
      </c>
      <c r="F298" s="48"/>
      <c r="G298" s="148"/>
    </row>
    <row r="299" spans="1:7" ht="15" customHeight="1" x14ac:dyDescent="0.2">
      <c r="A299" s="162" t="s">
        <v>143</v>
      </c>
      <c r="B299" s="41" t="s">
        <v>144</v>
      </c>
      <c r="C299" s="42"/>
      <c r="D299" s="43">
        <f t="shared" si="17"/>
        <v>7.6000000000000005</v>
      </c>
      <c r="E299" s="43">
        <f>SUM(E300+E303)</f>
        <v>5.4</v>
      </c>
      <c r="F299" s="44">
        <f>SUM(F300+F303)</f>
        <v>0</v>
      </c>
      <c r="G299" s="71">
        <f>SUM(G300+G303)</f>
        <v>2.2000000000000002</v>
      </c>
    </row>
    <row r="300" spans="1:7" ht="12.75" customHeight="1" x14ac:dyDescent="0.2">
      <c r="A300" s="162"/>
      <c r="B300" s="10" t="s">
        <v>26</v>
      </c>
      <c r="C300" s="11" t="s">
        <v>30</v>
      </c>
      <c r="D300" s="12">
        <f t="shared" si="17"/>
        <v>5.6000000000000005</v>
      </c>
      <c r="E300" s="12">
        <f>SUM(E301:E302)</f>
        <v>3.4000000000000004</v>
      </c>
      <c r="F300" s="32"/>
      <c r="G300" s="75">
        <f>SUM(G301:G302)</f>
        <v>2.2000000000000002</v>
      </c>
    </row>
    <row r="301" spans="1:7" ht="12.75" customHeight="1" x14ac:dyDescent="0.2">
      <c r="A301" s="162"/>
      <c r="B301" s="18" t="s">
        <v>21</v>
      </c>
      <c r="C301" s="19"/>
      <c r="D301" s="33">
        <f t="shared" si="17"/>
        <v>2.6</v>
      </c>
      <c r="E301" s="33">
        <v>2.6</v>
      </c>
      <c r="F301" s="35"/>
      <c r="G301" s="78"/>
    </row>
    <row r="302" spans="1:7" ht="12.75" customHeight="1" x14ac:dyDescent="0.2">
      <c r="A302" s="162"/>
      <c r="B302" s="18" t="s">
        <v>24</v>
      </c>
      <c r="C302" s="19"/>
      <c r="D302" s="33">
        <f t="shared" si="17"/>
        <v>3</v>
      </c>
      <c r="E302" s="33">
        <v>0.8</v>
      </c>
      <c r="F302" s="35"/>
      <c r="G302" s="60">
        <v>2.2000000000000002</v>
      </c>
    </row>
    <row r="303" spans="1:7" ht="12.75" customHeight="1" x14ac:dyDescent="0.2">
      <c r="A303" s="162"/>
      <c r="B303" s="10" t="s">
        <v>25</v>
      </c>
      <c r="C303" s="11" t="s">
        <v>30</v>
      </c>
      <c r="D303" s="12">
        <f t="shared" si="17"/>
        <v>2</v>
      </c>
      <c r="E303" s="12">
        <v>2</v>
      </c>
      <c r="F303" s="48"/>
      <c r="G303" s="148"/>
    </row>
    <row r="304" spans="1:7" ht="15" customHeight="1" x14ac:dyDescent="0.2">
      <c r="A304" s="162" t="s">
        <v>145</v>
      </c>
      <c r="B304" s="41" t="s">
        <v>146</v>
      </c>
      <c r="C304" s="42"/>
      <c r="D304" s="43">
        <f t="shared" si="17"/>
        <v>8.3000000000000007</v>
      </c>
      <c r="E304" s="43">
        <f>SUM(E305+E308)</f>
        <v>2.4</v>
      </c>
      <c r="F304" s="44">
        <f>SUM(F305+F308)</f>
        <v>0</v>
      </c>
      <c r="G304" s="71">
        <f>SUM(G305+G308)</f>
        <v>5.9</v>
      </c>
    </row>
    <row r="305" spans="1:7" ht="12.75" customHeight="1" x14ac:dyDescent="0.2">
      <c r="A305" s="162"/>
      <c r="B305" s="10" t="s">
        <v>26</v>
      </c>
      <c r="C305" s="11" t="s">
        <v>30</v>
      </c>
      <c r="D305" s="12">
        <f t="shared" si="17"/>
        <v>7.9</v>
      </c>
      <c r="E305" s="12">
        <f>SUM(E306:E307)</f>
        <v>2</v>
      </c>
      <c r="F305" s="32"/>
      <c r="G305" s="75">
        <f>SUM(G306:G307)</f>
        <v>5.9</v>
      </c>
    </row>
    <row r="306" spans="1:7" ht="12.75" customHeight="1" x14ac:dyDescent="0.2">
      <c r="A306" s="162"/>
      <c r="B306" s="18" t="s">
        <v>21</v>
      </c>
      <c r="C306" s="19"/>
      <c r="D306" s="33">
        <f t="shared" si="17"/>
        <v>2</v>
      </c>
      <c r="E306" s="33">
        <v>2</v>
      </c>
      <c r="F306" s="35"/>
      <c r="G306" s="78"/>
    </row>
    <row r="307" spans="1:7" ht="12.75" customHeight="1" x14ac:dyDescent="0.2">
      <c r="A307" s="162"/>
      <c r="B307" s="18" t="s">
        <v>24</v>
      </c>
      <c r="C307" s="19"/>
      <c r="D307" s="33">
        <f t="shared" si="17"/>
        <v>5.9</v>
      </c>
      <c r="E307" s="33"/>
      <c r="F307" s="35"/>
      <c r="G307" s="60">
        <v>5.9</v>
      </c>
    </row>
    <row r="308" spans="1:7" ht="12.75" customHeight="1" x14ac:dyDescent="0.2">
      <c r="A308" s="162"/>
      <c r="B308" s="10" t="s">
        <v>25</v>
      </c>
      <c r="C308" s="11" t="s">
        <v>30</v>
      </c>
      <c r="D308" s="12">
        <f t="shared" si="17"/>
        <v>0.4</v>
      </c>
      <c r="E308" s="12">
        <v>0.4</v>
      </c>
      <c r="F308" s="48"/>
      <c r="G308" s="148"/>
    </row>
    <row r="309" spans="1:7" ht="15" customHeight="1" x14ac:dyDescent="0.2">
      <c r="A309" s="162" t="s">
        <v>147</v>
      </c>
      <c r="B309" s="41" t="s">
        <v>148</v>
      </c>
      <c r="C309" s="42"/>
      <c r="D309" s="43">
        <f t="shared" si="17"/>
        <v>15.299999999999999</v>
      </c>
      <c r="E309" s="43">
        <f>SUM(E310+E315)</f>
        <v>7.1</v>
      </c>
      <c r="F309" s="44">
        <f>SUM(F310+F315)</f>
        <v>0</v>
      </c>
      <c r="G309" s="71">
        <f>SUM(G310+G315)</f>
        <v>8.1999999999999993</v>
      </c>
    </row>
    <row r="310" spans="1:7" x14ac:dyDescent="0.2">
      <c r="A310" s="162"/>
      <c r="B310" s="10" t="s">
        <v>26</v>
      </c>
      <c r="C310" s="11" t="s">
        <v>30</v>
      </c>
      <c r="D310" s="12">
        <f t="shared" si="17"/>
        <v>14.299999999999999</v>
      </c>
      <c r="E310" s="12">
        <f>SUM(E311:E314)</f>
        <v>6.1</v>
      </c>
      <c r="F310" s="32"/>
      <c r="G310" s="75">
        <f>SUM(G311:G312)</f>
        <v>8.1999999999999993</v>
      </c>
    </row>
    <row r="311" spans="1:7" x14ac:dyDescent="0.2">
      <c r="A311" s="162"/>
      <c r="B311" s="18" t="s">
        <v>21</v>
      </c>
      <c r="C311" s="19"/>
      <c r="D311" s="33">
        <f t="shared" si="17"/>
        <v>1.9</v>
      </c>
      <c r="E311" s="33">
        <v>1.9</v>
      </c>
      <c r="F311" s="34"/>
      <c r="G311" s="60"/>
    </row>
    <row r="312" spans="1:7" x14ac:dyDescent="0.2">
      <c r="A312" s="162"/>
      <c r="B312" s="18" t="s">
        <v>22</v>
      </c>
      <c r="C312" s="19"/>
      <c r="D312" s="33">
        <f t="shared" si="17"/>
        <v>8.1999999999999993</v>
      </c>
      <c r="E312" s="33"/>
      <c r="F312" s="34"/>
      <c r="G312" s="60">
        <v>8.1999999999999993</v>
      </c>
    </row>
    <row r="313" spans="1:7" x14ac:dyDescent="0.2">
      <c r="A313" s="162"/>
      <c r="B313" s="18" t="s">
        <v>24</v>
      </c>
      <c r="C313" s="19"/>
      <c r="D313" s="33">
        <f t="shared" si="17"/>
        <v>1.9</v>
      </c>
      <c r="E313" s="33">
        <v>1.9</v>
      </c>
      <c r="F313" s="34"/>
      <c r="G313" s="60"/>
    </row>
    <row r="314" spans="1:7" x14ac:dyDescent="0.2">
      <c r="A314" s="162"/>
      <c r="B314" s="18" t="s">
        <v>10</v>
      </c>
      <c r="C314" s="19"/>
      <c r="D314" s="33">
        <f t="shared" si="17"/>
        <v>2.2999999999999998</v>
      </c>
      <c r="E314" s="33">
        <v>2.2999999999999998</v>
      </c>
      <c r="F314" s="34"/>
      <c r="G314" s="60"/>
    </row>
    <row r="315" spans="1:7" x14ac:dyDescent="0.2">
      <c r="A315" s="162"/>
      <c r="B315" s="10" t="s">
        <v>25</v>
      </c>
      <c r="C315" s="11" t="s">
        <v>30</v>
      </c>
      <c r="D315" s="12">
        <f t="shared" si="17"/>
        <v>1</v>
      </c>
      <c r="E315" s="12">
        <v>1</v>
      </c>
      <c r="F315" s="32"/>
      <c r="G315" s="75"/>
    </row>
    <row r="316" spans="1:7" ht="15" customHeight="1" x14ac:dyDescent="0.2">
      <c r="A316" s="162" t="s">
        <v>149</v>
      </c>
      <c r="B316" s="41" t="s">
        <v>150</v>
      </c>
      <c r="C316" s="42"/>
      <c r="D316" s="43">
        <f t="shared" ref="D316:D350" si="19">SUM(G316+E316)</f>
        <v>2.4</v>
      </c>
      <c r="E316" s="43">
        <f>SUM(E317:E318)</f>
        <v>2.4</v>
      </c>
      <c r="F316" s="44">
        <f>SUM(F317:F318)</f>
        <v>0</v>
      </c>
      <c r="G316" s="72">
        <f>SUM(G317:G318)</f>
        <v>0</v>
      </c>
    </row>
    <row r="317" spans="1:7" x14ac:dyDescent="0.2">
      <c r="A317" s="162"/>
      <c r="B317" s="10" t="s">
        <v>16</v>
      </c>
      <c r="C317" s="11" t="s">
        <v>30</v>
      </c>
      <c r="D317" s="12">
        <f t="shared" si="19"/>
        <v>2.2999999999999998</v>
      </c>
      <c r="E317" s="12">
        <v>2.2999999999999998</v>
      </c>
      <c r="F317" s="48"/>
      <c r="G317" s="80"/>
    </row>
    <row r="318" spans="1:7" x14ac:dyDescent="0.2">
      <c r="A318" s="162"/>
      <c r="B318" s="10" t="s">
        <v>25</v>
      </c>
      <c r="C318" s="11" t="s">
        <v>30</v>
      </c>
      <c r="D318" s="12">
        <f t="shared" si="19"/>
        <v>0.1</v>
      </c>
      <c r="E318" s="12">
        <v>0.1</v>
      </c>
      <c r="F318" s="48"/>
      <c r="G318" s="148"/>
    </row>
    <row r="319" spans="1:7" ht="15" customHeight="1" x14ac:dyDescent="0.2">
      <c r="A319" s="162" t="s">
        <v>151</v>
      </c>
      <c r="B319" s="41" t="s">
        <v>152</v>
      </c>
      <c r="C319" s="42"/>
      <c r="D319" s="43">
        <f t="shared" si="19"/>
        <v>58.5</v>
      </c>
      <c r="E319" s="43">
        <f>SUM(E320+E324)</f>
        <v>11.3</v>
      </c>
      <c r="F319" s="44">
        <f>SUM(F320+F324)</f>
        <v>0</v>
      </c>
      <c r="G319" s="71">
        <f>SUM(G320+G324)</f>
        <v>47.2</v>
      </c>
    </row>
    <row r="320" spans="1:7" s="104" customFormat="1" ht="12.75" customHeight="1" x14ac:dyDescent="0.25">
      <c r="A320" s="162"/>
      <c r="B320" s="10" t="s">
        <v>26</v>
      </c>
      <c r="C320" s="11" t="s">
        <v>30</v>
      </c>
      <c r="D320" s="12">
        <f t="shared" si="19"/>
        <v>54.300000000000004</v>
      </c>
      <c r="E320" s="75">
        <f>SUM(E321:E323)</f>
        <v>7.1</v>
      </c>
      <c r="F320" s="75"/>
      <c r="G320" s="75">
        <f>SUM(G321:G322)</f>
        <v>47.2</v>
      </c>
    </row>
    <row r="321" spans="1:7" s="104" customFormat="1" ht="12.75" customHeight="1" x14ac:dyDescent="0.25">
      <c r="A321" s="162"/>
      <c r="B321" s="18" t="s">
        <v>21</v>
      </c>
      <c r="C321" s="19"/>
      <c r="D321" s="33">
        <f t="shared" si="19"/>
        <v>2.8</v>
      </c>
      <c r="E321" s="33">
        <v>2.8</v>
      </c>
      <c r="F321" s="35"/>
      <c r="G321" s="78"/>
    </row>
    <row r="322" spans="1:7" s="104" customFormat="1" ht="12.75" customHeight="1" x14ac:dyDescent="0.25">
      <c r="A322" s="162"/>
      <c r="B322" s="18" t="s">
        <v>24</v>
      </c>
      <c r="C322" s="19"/>
      <c r="D322" s="33">
        <f t="shared" si="19"/>
        <v>47.5</v>
      </c>
      <c r="E322" s="33">
        <v>0.3</v>
      </c>
      <c r="F322" s="35"/>
      <c r="G322" s="60">
        <v>47.2</v>
      </c>
    </row>
    <row r="323" spans="1:7" s="104" customFormat="1" ht="12.75" customHeight="1" x14ac:dyDescent="0.25">
      <c r="A323" s="162"/>
      <c r="B323" s="18" t="s">
        <v>184</v>
      </c>
      <c r="C323" s="19"/>
      <c r="D323" s="33">
        <f t="shared" si="19"/>
        <v>4</v>
      </c>
      <c r="E323" s="33">
        <v>4</v>
      </c>
      <c r="F323" s="35"/>
      <c r="G323" s="60"/>
    </row>
    <row r="324" spans="1:7" s="104" customFormat="1" ht="12.75" customHeight="1" x14ac:dyDescent="0.25">
      <c r="A324" s="162"/>
      <c r="B324" s="10" t="s">
        <v>25</v>
      </c>
      <c r="C324" s="11" t="s">
        <v>30</v>
      </c>
      <c r="D324" s="12">
        <f t="shared" si="19"/>
        <v>4.2</v>
      </c>
      <c r="E324" s="12">
        <v>4.2</v>
      </c>
      <c r="F324" s="45"/>
      <c r="G324" s="145"/>
    </row>
    <row r="325" spans="1:7" ht="15" customHeight="1" x14ac:dyDescent="0.2">
      <c r="A325" s="162" t="s">
        <v>153</v>
      </c>
      <c r="B325" s="41" t="s">
        <v>154</v>
      </c>
      <c r="C325" s="42"/>
      <c r="D325" s="43">
        <f t="shared" si="19"/>
        <v>3.3</v>
      </c>
      <c r="E325" s="43">
        <f>SUM(E326:E326)</f>
        <v>3.3</v>
      </c>
      <c r="F325" s="44">
        <f>SUM(F326:F326)</f>
        <v>0</v>
      </c>
      <c r="G325" s="72">
        <f>SUM(G326:G326)</f>
        <v>0</v>
      </c>
    </row>
    <row r="326" spans="1:7" x14ac:dyDescent="0.2">
      <c r="A326" s="162"/>
      <c r="B326" s="10" t="s">
        <v>16</v>
      </c>
      <c r="C326" s="11" t="s">
        <v>30</v>
      </c>
      <c r="D326" s="12">
        <f t="shared" si="19"/>
        <v>3.3</v>
      </c>
      <c r="E326" s="12">
        <v>3.3</v>
      </c>
      <c r="F326" s="48"/>
      <c r="G326" s="148"/>
    </row>
    <row r="327" spans="1:7" ht="15" customHeight="1" x14ac:dyDescent="0.2">
      <c r="A327" s="162" t="s">
        <v>155</v>
      </c>
      <c r="B327" s="41" t="s">
        <v>156</v>
      </c>
      <c r="C327" s="42"/>
      <c r="D327" s="43">
        <f t="shared" si="19"/>
        <v>1.4000000000000001</v>
      </c>
      <c r="E327" s="43">
        <f>SUM(E328:E329)</f>
        <v>1.4000000000000001</v>
      </c>
      <c r="F327" s="44">
        <f>SUM(F328:F329)</f>
        <v>0</v>
      </c>
      <c r="G327" s="72">
        <f>SUM(G328:G329)</f>
        <v>0</v>
      </c>
    </row>
    <row r="328" spans="1:7" x14ac:dyDescent="0.2">
      <c r="A328" s="162"/>
      <c r="B328" s="10" t="s">
        <v>16</v>
      </c>
      <c r="C328" s="11" t="s">
        <v>30</v>
      </c>
      <c r="D328" s="12">
        <f t="shared" si="19"/>
        <v>0.8</v>
      </c>
      <c r="E328" s="12">
        <v>0.8</v>
      </c>
      <c r="F328" s="82"/>
      <c r="G328" s="80"/>
    </row>
    <row r="329" spans="1:7" x14ac:dyDescent="0.2">
      <c r="A329" s="162"/>
      <c r="B329" s="10" t="s">
        <v>25</v>
      </c>
      <c r="C329" s="11" t="s">
        <v>30</v>
      </c>
      <c r="D329" s="12">
        <f t="shared" si="19"/>
        <v>0.60000000000000009</v>
      </c>
      <c r="E329" s="12">
        <v>0.60000000000000009</v>
      </c>
      <c r="F329" s="82"/>
      <c r="G329" s="148"/>
    </row>
    <row r="330" spans="1:7" ht="15" customHeight="1" x14ac:dyDescent="0.2">
      <c r="A330" s="162" t="s">
        <v>157</v>
      </c>
      <c r="B330" s="41" t="s">
        <v>158</v>
      </c>
      <c r="C330" s="42"/>
      <c r="D330" s="43">
        <f t="shared" si="19"/>
        <v>6.5</v>
      </c>
      <c r="E330" s="43">
        <f>SUM(E331+E334)</f>
        <v>6.5</v>
      </c>
      <c r="F330" s="44">
        <f>SUM(F331+F334)</f>
        <v>0</v>
      </c>
      <c r="G330" s="72">
        <f>SUM(G331+G334)</f>
        <v>0</v>
      </c>
    </row>
    <row r="331" spans="1:7" x14ac:dyDescent="0.2">
      <c r="A331" s="162"/>
      <c r="B331" s="10" t="s">
        <v>26</v>
      </c>
      <c r="C331" s="11" t="s">
        <v>30</v>
      </c>
      <c r="D331" s="12">
        <f t="shared" si="19"/>
        <v>4.5</v>
      </c>
      <c r="E331" s="12">
        <f>SUM(E332:E333)</f>
        <v>4.5</v>
      </c>
      <c r="F331" s="45"/>
      <c r="G331" s="145"/>
    </row>
    <row r="332" spans="1:7" x14ac:dyDescent="0.2">
      <c r="A332" s="162"/>
      <c r="B332" s="18" t="s">
        <v>21</v>
      </c>
      <c r="C332" s="19"/>
      <c r="D332" s="33">
        <f t="shared" si="19"/>
        <v>2.2999999999999998</v>
      </c>
      <c r="E332" s="33">
        <v>2.2999999999999998</v>
      </c>
      <c r="F332" s="82"/>
      <c r="G332" s="148"/>
    </row>
    <row r="333" spans="1:7" x14ac:dyDescent="0.2">
      <c r="A333" s="162"/>
      <c r="B333" s="18" t="s">
        <v>159</v>
      </c>
      <c r="C333" s="11"/>
      <c r="D333" s="33">
        <f t="shared" si="19"/>
        <v>2.2000000000000002</v>
      </c>
      <c r="E333" s="33">
        <v>2.2000000000000002</v>
      </c>
      <c r="F333" s="82"/>
      <c r="G333" s="148"/>
    </row>
    <row r="334" spans="1:7" x14ac:dyDescent="0.2">
      <c r="A334" s="162"/>
      <c r="B334" s="10" t="s">
        <v>25</v>
      </c>
      <c r="C334" s="11" t="s">
        <v>30</v>
      </c>
      <c r="D334" s="12">
        <f t="shared" si="19"/>
        <v>2</v>
      </c>
      <c r="E334" s="12">
        <v>2</v>
      </c>
      <c r="F334" s="48"/>
      <c r="G334" s="148"/>
    </row>
    <row r="335" spans="1:7" ht="15" customHeight="1" x14ac:dyDescent="0.2">
      <c r="A335" s="162" t="s">
        <v>160</v>
      </c>
      <c r="B335" s="41" t="s">
        <v>161</v>
      </c>
      <c r="C335" s="42"/>
      <c r="D335" s="43">
        <f t="shared" si="19"/>
        <v>29.4</v>
      </c>
      <c r="E335" s="43">
        <f>SUM(E336+E340)</f>
        <v>10.9</v>
      </c>
      <c r="F335" s="44">
        <f>SUM(F336+F340)</f>
        <v>0</v>
      </c>
      <c r="G335" s="71">
        <f>SUM(G336+G340)</f>
        <v>18.5</v>
      </c>
    </row>
    <row r="336" spans="1:7" x14ac:dyDescent="0.2">
      <c r="A336" s="162"/>
      <c r="B336" s="10" t="s">
        <v>26</v>
      </c>
      <c r="C336" s="11" t="s">
        <v>30</v>
      </c>
      <c r="D336" s="12">
        <f t="shared" si="19"/>
        <v>29.3</v>
      </c>
      <c r="E336" s="12">
        <f>SUM(E337:E339)</f>
        <v>10.8</v>
      </c>
      <c r="F336" s="32"/>
      <c r="G336" s="75">
        <f>SUM(G337:G338)</f>
        <v>18.5</v>
      </c>
    </row>
    <row r="337" spans="1:7" x14ac:dyDescent="0.2">
      <c r="A337" s="162"/>
      <c r="B337" s="18" t="s">
        <v>21</v>
      </c>
      <c r="C337" s="19"/>
      <c r="D337" s="33">
        <f t="shared" si="19"/>
        <v>3.3</v>
      </c>
      <c r="E337" s="33">
        <v>3.3</v>
      </c>
      <c r="F337" s="35"/>
      <c r="G337" s="78"/>
    </row>
    <row r="338" spans="1:7" x14ac:dyDescent="0.2">
      <c r="A338" s="162"/>
      <c r="B338" s="18" t="s">
        <v>24</v>
      </c>
      <c r="C338" s="19"/>
      <c r="D338" s="33">
        <f t="shared" si="19"/>
        <v>18.5</v>
      </c>
      <c r="E338" s="33"/>
      <c r="F338" s="35"/>
      <c r="G338" s="60">
        <v>18.5</v>
      </c>
    </row>
    <row r="339" spans="1:7" x14ac:dyDescent="0.2">
      <c r="A339" s="162"/>
      <c r="B339" s="18" t="s">
        <v>162</v>
      </c>
      <c r="C339" s="19"/>
      <c r="D339" s="33">
        <f t="shared" si="19"/>
        <v>7.5</v>
      </c>
      <c r="E339" s="33">
        <v>7.5</v>
      </c>
      <c r="F339" s="35"/>
      <c r="G339" s="60"/>
    </row>
    <row r="340" spans="1:7" x14ac:dyDescent="0.2">
      <c r="A340" s="162"/>
      <c r="B340" s="10" t="s">
        <v>25</v>
      </c>
      <c r="C340" s="11" t="s">
        <v>30</v>
      </c>
      <c r="D340" s="12">
        <f t="shared" si="19"/>
        <v>0.1</v>
      </c>
      <c r="E340" s="12">
        <v>0.1</v>
      </c>
      <c r="F340" s="82"/>
      <c r="G340" s="148"/>
    </row>
    <row r="341" spans="1:7" ht="15" customHeight="1" x14ac:dyDescent="0.2">
      <c r="A341" s="162" t="s">
        <v>163</v>
      </c>
      <c r="B341" s="41" t="s">
        <v>164</v>
      </c>
      <c r="C341" s="42"/>
      <c r="D341" s="43">
        <f t="shared" si="19"/>
        <v>4.5999999999999996</v>
      </c>
      <c r="E341" s="43">
        <f>SUM(E342+E345)</f>
        <v>4.5999999999999996</v>
      </c>
      <c r="F341" s="44">
        <f>SUM(F342+F345)</f>
        <v>0</v>
      </c>
      <c r="G341" s="72">
        <f>SUM(G342+G345)</f>
        <v>0</v>
      </c>
    </row>
    <row r="342" spans="1:7" x14ac:dyDescent="0.2">
      <c r="A342" s="162"/>
      <c r="B342" s="10" t="s">
        <v>26</v>
      </c>
      <c r="C342" s="11" t="s">
        <v>30</v>
      </c>
      <c r="D342" s="12">
        <f t="shared" si="19"/>
        <v>4.0999999999999996</v>
      </c>
      <c r="E342" s="12">
        <f>SUM(E343:E344)</f>
        <v>4.0999999999999996</v>
      </c>
      <c r="F342" s="32"/>
      <c r="G342" s="75"/>
    </row>
    <row r="343" spans="1:7" x14ac:dyDescent="0.2">
      <c r="A343" s="162"/>
      <c r="B343" s="18" t="s">
        <v>21</v>
      </c>
      <c r="C343" s="19"/>
      <c r="D343" s="33">
        <f t="shared" si="19"/>
        <v>2.1</v>
      </c>
      <c r="E343" s="33">
        <v>2.1</v>
      </c>
      <c r="F343" s="35"/>
      <c r="G343" s="78"/>
    </row>
    <row r="344" spans="1:7" x14ac:dyDescent="0.2">
      <c r="A344" s="162"/>
      <c r="B344" s="18" t="s">
        <v>24</v>
      </c>
      <c r="C344" s="19"/>
      <c r="D344" s="33">
        <f t="shared" si="19"/>
        <v>2</v>
      </c>
      <c r="E344" s="33">
        <v>2</v>
      </c>
      <c r="F344" s="35"/>
      <c r="G344" s="60"/>
    </row>
    <row r="345" spans="1:7" x14ac:dyDescent="0.2">
      <c r="A345" s="162"/>
      <c r="B345" s="10" t="s">
        <v>25</v>
      </c>
      <c r="C345" s="11" t="s">
        <v>30</v>
      </c>
      <c r="D345" s="12">
        <f t="shared" si="19"/>
        <v>0.5</v>
      </c>
      <c r="E345" s="12">
        <v>0.5</v>
      </c>
      <c r="F345" s="82"/>
      <c r="G345" s="148"/>
    </row>
    <row r="346" spans="1:7" ht="15" customHeight="1" x14ac:dyDescent="0.2">
      <c r="A346" s="162" t="s">
        <v>165</v>
      </c>
      <c r="B346" s="41" t="s">
        <v>166</v>
      </c>
      <c r="C346" s="42"/>
      <c r="D346" s="43">
        <f t="shared" si="19"/>
        <v>2.1</v>
      </c>
      <c r="E346" s="43">
        <f>SUM(E347+E350)</f>
        <v>2.1</v>
      </c>
      <c r="F346" s="44">
        <f>SUM(F347:F350)</f>
        <v>0</v>
      </c>
      <c r="G346" s="72">
        <f>SUM(G347:G350)</f>
        <v>0</v>
      </c>
    </row>
    <row r="347" spans="1:7" ht="12.75" customHeight="1" x14ac:dyDescent="0.2">
      <c r="A347" s="162"/>
      <c r="B347" s="10" t="s">
        <v>26</v>
      </c>
      <c r="C347" s="11" t="s">
        <v>30</v>
      </c>
      <c r="D347" s="12">
        <f t="shared" ref="D347:D349" si="20">SUM(G347+E347)</f>
        <v>1.5</v>
      </c>
      <c r="E347" s="12">
        <f>SUM(E348:E349)</f>
        <v>1.5</v>
      </c>
      <c r="F347" s="48"/>
      <c r="G347" s="80"/>
    </row>
    <row r="348" spans="1:7" ht="12.75" customHeight="1" x14ac:dyDescent="0.2">
      <c r="A348" s="162"/>
      <c r="B348" s="18" t="s">
        <v>21</v>
      </c>
      <c r="C348" s="11"/>
      <c r="D348" s="33">
        <f t="shared" si="20"/>
        <v>0.5</v>
      </c>
      <c r="E348" s="33">
        <v>0.5</v>
      </c>
      <c r="F348" s="48"/>
      <c r="G348" s="80"/>
    </row>
    <row r="349" spans="1:7" ht="12.75" customHeight="1" x14ac:dyDescent="0.2">
      <c r="A349" s="162"/>
      <c r="B349" s="157" t="s">
        <v>191</v>
      </c>
      <c r="C349" s="11"/>
      <c r="D349" s="33">
        <f t="shared" si="20"/>
        <v>1</v>
      </c>
      <c r="E349" s="33">
        <v>1</v>
      </c>
      <c r="F349" s="48"/>
      <c r="G349" s="80"/>
    </row>
    <row r="350" spans="1:7" ht="12.75" customHeight="1" x14ac:dyDescent="0.2">
      <c r="A350" s="162"/>
      <c r="B350" s="10" t="s">
        <v>25</v>
      </c>
      <c r="C350" s="11" t="s">
        <v>30</v>
      </c>
      <c r="D350" s="12">
        <f t="shared" si="19"/>
        <v>0.60000000000000009</v>
      </c>
      <c r="E350" s="12">
        <v>0.60000000000000009</v>
      </c>
      <c r="F350" s="48"/>
      <c r="G350" s="148"/>
    </row>
    <row r="351" spans="1:7" ht="15" customHeight="1" x14ac:dyDescent="0.2">
      <c r="A351" s="162" t="s">
        <v>167</v>
      </c>
      <c r="B351" s="41" t="s">
        <v>168</v>
      </c>
      <c r="C351" s="42"/>
      <c r="D351" s="43">
        <f t="shared" ref="D351:D357" si="21">SUM(G351+E351)</f>
        <v>74</v>
      </c>
      <c r="E351" s="43">
        <f>SUM(E352:E352)</f>
        <v>66.099999999999994</v>
      </c>
      <c r="F351" s="44">
        <f>SUM(F352:F352)</f>
        <v>0</v>
      </c>
      <c r="G351" s="71">
        <f>SUM(G352:G352)</f>
        <v>7.9</v>
      </c>
    </row>
    <row r="352" spans="1:7" x14ac:dyDescent="0.2">
      <c r="A352" s="162"/>
      <c r="B352" s="10" t="s">
        <v>25</v>
      </c>
      <c r="C352" s="11" t="s">
        <v>35</v>
      </c>
      <c r="D352" s="12">
        <f t="shared" si="21"/>
        <v>74</v>
      </c>
      <c r="E352" s="12">
        <v>66.099999999999994</v>
      </c>
      <c r="F352" s="48"/>
      <c r="G352" s="75">
        <v>7.9</v>
      </c>
    </row>
    <row r="353" spans="1:7" ht="15" customHeight="1" x14ac:dyDescent="0.2">
      <c r="A353" s="163" t="s">
        <v>169</v>
      </c>
      <c r="B353" s="41" t="s">
        <v>170</v>
      </c>
      <c r="C353" s="42"/>
      <c r="D353" s="43">
        <f t="shared" si="21"/>
        <v>12.6</v>
      </c>
      <c r="E353" s="43">
        <f>SUM(E357+E354)</f>
        <v>12.6</v>
      </c>
      <c r="F353" s="44">
        <f>SUM(F357+F354)</f>
        <v>0</v>
      </c>
      <c r="G353" s="72">
        <f>SUM(G357+G354)</f>
        <v>0</v>
      </c>
    </row>
    <row r="354" spans="1:7" x14ac:dyDescent="0.2">
      <c r="A354" s="163"/>
      <c r="B354" s="10" t="s">
        <v>26</v>
      </c>
      <c r="C354" s="11" t="s">
        <v>30</v>
      </c>
      <c r="D354" s="12">
        <f t="shared" si="21"/>
        <v>11.7</v>
      </c>
      <c r="E354" s="12">
        <f>SUM(E355:E356)</f>
        <v>11.7</v>
      </c>
      <c r="F354" s="32"/>
      <c r="G354" s="75"/>
    </row>
    <row r="355" spans="1:7" x14ac:dyDescent="0.2">
      <c r="A355" s="163"/>
      <c r="B355" s="18" t="s">
        <v>21</v>
      </c>
      <c r="C355" s="19"/>
      <c r="D355" s="33">
        <f t="shared" si="21"/>
        <v>1.7000000000000002</v>
      </c>
      <c r="E355" s="33">
        <v>1.7000000000000002</v>
      </c>
      <c r="F355" s="35"/>
      <c r="G355" s="78"/>
    </row>
    <row r="356" spans="1:7" x14ac:dyDescent="0.2">
      <c r="A356" s="163"/>
      <c r="B356" s="18" t="s">
        <v>24</v>
      </c>
      <c r="C356" s="19"/>
      <c r="D356" s="33">
        <f t="shared" si="21"/>
        <v>10</v>
      </c>
      <c r="E356" s="33">
        <v>10</v>
      </c>
      <c r="F356" s="35"/>
      <c r="G356" s="60"/>
    </row>
    <row r="357" spans="1:7" x14ac:dyDescent="0.2">
      <c r="A357" s="163"/>
      <c r="B357" s="10" t="s">
        <v>25</v>
      </c>
      <c r="C357" s="11" t="s">
        <v>35</v>
      </c>
      <c r="D357" s="12">
        <f t="shared" si="21"/>
        <v>0.9</v>
      </c>
      <c r="E357" s="12">
        <v>0.9</v>
      </c>
      <c r="F357" s="48"/>
      <c r="G357" s="148"/>
    </row>
    <row r="358" spans="1:7" ht="18" customHeight="1" x14ac:dyDescent="0.2">
      <c r="A358" s="164" t="s">
        <v>171</v>
      </c>
      <c r="B358" s="164"/>
      <c r="C358" s="105"/>
      <c r="D358" s="106">
        <f>SUM(D359+D367+D376+D384+D392+D397+D402+D408)</f>
        <v>2248.9999999999995</v>
      </c>
      <c r="E358" s="106">
        <f>SUM(E402+E397+E392+E384+E376+E367+E359+E408)</f>
        <v>1208.9999999999998</v>
      </c>
      <c r="F358" s="107">
        <v>0.30000000000000004</v>
      </c>
      <c r="G358" s="151">
        <f>SUM(G402+G397+G392+G384+G376+G367+G359+G408)</f>
        <v>1040</v>
      </c>
    </row>
    <row r="359" spans="1:7" ht="15" customHeight="1" x14ac:dyDescent="0.2">
      <c r="A359" s="165" t="s">
        <v>172</v>
      </c>
      <c r="B359" s="165"/>
      <c r="C359" s="108" t="s">
        <v>17</v>
      </c>
      <c r="D359" s="109">
        <f>SUM(D366+D360)</f>
        <v>234.79999999999998</v>
      </c>
      <c r="E359" s="109">
        <f>SUM(E360+E366)</f>
        <v>53.3</v>
      </c>
      <c r="F359" s="137">
        <f>SUM(F360+F366+F363)</f>
        <v>0</v>
      </c>
      <c r="G359" s="152">
        <f>SUM(G360+G366)</f>
        <v>181.5</v>
      </c>
    </row>
    <row r="360" spans="1:7" ht="12.95" customHeight="1" x14ac:dyDescent="0.2">
      <c r="A360" s="159"/>
      <c r="B360" s="10" t="s">
        <v>20</v>
      </c>
      <c r="C360" s="111"/>
      <c r="D360" s="12">
        <f>SUM(D361:D365)</f>
        <v>219.29999999999998</v>
      </c>
      <c r="E360" s="12">
        <f>SUM(E365+E364+E363+E362+E361)</f>
        <v>40.599999999999994</v>
      </c>
      <c r="F360" s="32"/>
      <c r="G360" s="75">
        <f>SUM(G361:G364)</f>
        <v>178.7</v>
      </c>
    </row>
    <row r="361" spans="1:7" ht="12.95" customHeight="1" x14ac:dyDescent="0.2">
      <c r="A361" s="159"/>
      <c r="B361" s="18" t="s">
        <v>21</v>
      </c>
      <c r="C361" s="111"/>
      <c r="D361" s="33">
        <f t="shared" ref="D361:D366" si="22">SUM(G361+E361)</f>
        <v>19.099999999999998</v>
      </c>
      <c r="E361" s="33">
        <f>SUM(E17+E49+E54+E60+E69+E77+E85+E91+E98+E106+E112+E117+E127+E14)</f>
        <v>19.099999999999998</v>
      </c>
      <c r="F361" s="34"/>
      <c r="G361" s="60"/>
    </row>
    <row r="362" spans="1:7" ht="12.95" customHeight="1" x14ac:dyDescent="0.2">
      <c r="A362" s="159"/>
      <c r="B362" s="18" t="s">
        <v>22</v>
      </c>
      <c r="C362" s="111"/>
      <c r="D362" s="33">
        <f t="shared" si="22"/>
        <v>4</v>
      </c>
      <c r="E362" s="60">
        <f t="shared" ref="E362" si="23">SUM(E18)</f>
        <v>4</v>
      </c>
      <c r="F362" s="60"/>
      <c r="G362" s="60"/>
    </row>
    <row r="363" spans="1:7" ht="12.95" customHeight="1" x14ac:dyDescent="0.2">
      <c r="A363" s="159"/>
      <c r="B363" s="18" t="s">
        <v>23</v>
      </c>
      <c r="C363" s="111"/>
      <c r="D363" s="33">
        <f t="shared" si="22"/>
        <v>153.19999999999999</v>
      </c>
      <c r="E363" s="33"/>
      <c r="F363" s="34"/>
      <c r="G363" s="60">
        <f>SUM(G19)</f>
        <v>153.19999999999999</v>
      </c>
    </row>
    <row r="364" spans="1:7" ht="12.95" customHeight="1" x14ac:dyDescent="0.2">
      <c r="A364" s="159"/>
      <c r="B364" s="18" t="s">
        <v>24</v>
      </c>
      <c r="C364" s="111"/>
      <c r="D364" s="33">
        <f t="shared" si="22"/>
        <v>38.4</v>
      </c>
      <c r="E364" s="60">
        <f>SUM(E20+E70+E107+E118+E128)</f>
        <v>12.9</v>
      </c>
      <c r="F364" s="60"/>
      <c r="G364" s="60">
        <f>SUM(G20+G70+G107+G118+G128)</f>
        <v>25.5</v>
      </c>
    </row>
    <row r="365" spans="1:7" ht="12.95" customHeight="1" x14ac:dyDescent="0.2">
      <c r="A365" s="159"/>
      <c r="B365" s="58" t="s">
        <v>173</v>
      </c>
      <c r="C365" s="111"/>
      <c r="D365" s="33">
        <f t="shared" si="22"/>
        <v>4.5999999999999996</v>
      </c>
      <c r="E365" s="33">
        <f>SUM(E61+E119+E86)</f>
        <v>4.5999999999999996</v>
      </c>
      <c r="F365" s="33"/>
      <c r="G365" s="33"/>
    </row>
    <row r="366" spans="1:7" ht="12.95" customHeight="1" x14ac:dyDescent="0.2">
      <c r="A366" s="159"/>
      <c r="B366" s="10" t="s">
        <v>25</v>
      </c>
      <c r="C366" s="111"/>
      <c r="D366" s="12">
        <f t="shared" si="22"/>
        <v>15.5</v>
      </c>
      <c r="E366" s="12">
        <f>SUM(E21)</f>
        <v>12.7</v>
      </c>
      <c r="F366" s="32"/>
      <c r="G366" s="75">
        <v>2.8</v>
      </c>
    </row>
    <row r="367" spans="1:7" ht="15" customHeight="1" x14ac:dyDescent="0.2">
      <c r="A367" s="160" t="s">
        <v>174</v>
      </c>
      <c r="B367" s="165"/>
      <c r="C367" s="108" t="s">
        <v>27</v>
      </c>
      <c r="D367" s="109">
        <f>SUM(D375+D368)</f>
        <v>789.19999999999993</v>
      </c>
      <c r="E367" s="109">
        <f>SUM(E368+E375)</f>
        <v>509.3</v>
      </c>
      <c r="F367" s="110">
        <v>0.30000000000000004</v>
      </c>
      <c r="G367" s="152">
        <f>SUM(G368+G375)</f>
        <v>279.89999999999998</v>
      </c>
    </row>
    <row r="368" spans="1:7" ht="12.95" customHeight="1" x14ac:dyDescent="0.2">
      <c r="A368" s="166"/>
      <c r="B368" s="74" t="s">
        <v>20</v>
      </c>
      <c r="C368" s="112"/>
      <c r="D368" s="75">
        <f>SUM(D369:D374)</f>
        <v>715.4</v>
      </c>
      <c r="E368" s="75">
        <f>SUM(E369:E374)</f>
        <v>435.5</v>
      </c>
      <c r="F368" s="76">
        <v>0.30000000000000004</v>
      </c>
      <c r="G368" s="75">
        <f>SUM(G369:G374)</f>
        <v>279.89999999999998</v>
      </c>
    </row>
    <row r="369" spans="1:7" ht="12.95" customHeight="1" x14ac:dyDescent="0.2">
      <c r="A369" s="166"/>
      <c r="B369" s="58" t="s">
        <v>21</v>
      </c>
      <c r="C369" s="113"/>
      <c r="D369" s="60">
        <f>SUM(G369+E369)</f>
        <v>115.69999999999999</v>
      </c>
      <c r="E369" s="60">
        <f>SUM(E136+E148+E153+E160+E164+E172+E179+E182+E185+E188+E195+E201+E207+E214+E219+E225+E231+E236+E242+E248+E254+E259+E263+E267+E273+E278+E283+E141+E287)</f>
        <v>115.69999999999999</v>
      </c>
      <c r="F369" s="60"/>
      <c r="G369" s="60"/>
    </row>
    <row r="370" spans="1:7" ht="12.95" customHeight="1" x14ac:dyDescent="0.2">
      <c r="A370" s="166"/>
      <c r="B370" s="58" t="s">
        <v>28</v>
      </c>
      <c r="C370" s="113"/>
      <c r="D370" s="60">
        <f>SUM(G370+E370)</f>
        <v>124.7</v>
      </c>
      <c r="E370" s="60">
        <f>SUM(E23+E279)</f>
        <v>3.2</v>
      </c>
      <c r="F370" s="60"/>
      <c r="G370" s="60">
        <f>SUM(G23+G279)</f>
        <v>121.5</v>
      </c>
    </row>
    <row r="371" spans="1:7" ht="12.95" customHeight="1" x14ac:dyDescent="0.2">
      <c r="A371" s="166"/>
      <c r="B371" s="18" t="s">
        <v>29</v>
      </c>
      <c r="C371" s="113"/>
      <c r="D371" s="33">
        <f>SUM(G371+E371)</f>
        <v>12</v>
      </c>
      <c r="E371" s="60">
        <f>SUM(E24)</f>
        <v>12</v>
      </c>
      <c r="F371" s="61"/>
      <c r="G371" s="60"/>
    </row>
    <row r="372" spans="1:7" ht="12.95" customHeight="1" x14ac:dyDescent="0.2">
      <c r="A372" s="166"/>
      <c r="B372" s="58" t="s">
        <v>24</v>
      </c>
      <c r="C372" s="113"/>
      <c r="D372" s="33">
        <f>SUM(G372+E372)</f>
        <v>379.9</v>
      </c>
      <c r="E372" s="60">
        <f>SUM(E137+E142+E149+E154+E161+E165+E173+E180+E196+E202+E208+E215+E220+E226+E237+E249+E268+E274+E260+E189+E232)</f>
        <v>242.10000000000002</v>
      </c>
      <c r="F372" s="60"/>
      <c r="G372" s="60">
        <f>SUM(G137+G142+G149+G154+G161+G165+G173+G180+G196+G202+G208+G215+G220+G226+G237+G249+G268+G274+G260+G168)</f>
        <v>137.79999999999998</v>
      </c>
    </row>
    <row r="373" spans="1:7" ht="12.95" customHeight="1" x14ac:dyDescent="0.2">
      <c r="A373" s="166"/>
      <c r="B373" s="58" t="s">
        <v>75</v>
      </c>
      <c r="C373" s="113"/>
      <c r="D373" s="60">
        <v>3</v>
      </c>
      <c r="E373" s="60">
        <v>3</v>
      </c>
      <c r="F373" s="61">
        <v>0.30000000000000004</v>
      </c>
      <c r="G373" s="60"/>
    </row>
    <row r="374" spans="1:7" ht="12.95" customHeight="1" x14ac:dyDescent="0.2">
      <c r="A374" s="166"/>
      <c r="B374" s="58" t="s">
        <v>173</v>
      </c>
      <c r="C374" s="113"/>
      <c r="D374" s="60">
        <f t="shared" ref="D374:D408" si="24">SUM(G374+E374)</f>
        <v>80.100000000000009</v>
      </c>
      <c r="E374" s="60">
        <f>SUM(E157+E166+E190+E210+E221+E227+E238+E250+E255+E269+E284+E138+E143+E243+E175+E167+E144+E197+E156+E288)</f>
        <v>59.500000000000007</v>
      </c>
      <c r="F374" s="60"/>
      <c r="G374" s="60">
        <v>20.6</v>
      </c>
    </row>
    <row r="375" spans="1:7" ht="12.95" customHeight="1" x14ac:dyDescent="0.2">
      <c r="A375" s="166"/>
      <c r="B375" s="74" t="s">
        <v>25</v>
      </c>
      <c r="C375" s="112"/>
      <c r="D375" s="75">
        <f t="shared" si="24"/>
        <v>73.8</v>
      </c>
      <c r="E375" s="75">
        <f>SUM(E150+E169+E176+E183+E192+E198+E204+E211+E216+E222+E228+E239+E233+E245+E251+E256+E261+E264+E270+E275+E280+E289)</f>
        <v>73.8</v>
      </c>
      <c r="F375" s="76"/>
      <c r="G375" s="75"/>
    </row>
    <row r="376" spans="1:7" ht="15" customHeight="1" x14ac:dyDescent="0.2">
      <c r="A376" s="160" t="s">
        <v>175</v>
      </c>
      <c r="B376" s="167"/>
      <c r="C376" s="114" t="s">
        <v>30</v>
      </c>
      <c r="D376" s="115">
        <f t="shared" si="24"/>
        <v>343.90000000000003</v>
      </c>
      <c r="E376" s="115">
        <f>SUM(E377+E383)</f>
        <v>167.4</v>
      </c>
      <c r="F376" s="138">
        <f>SUM(F377+F383)</f>
        <v>0</v>
      </c>
      <c r="G376" s="152">
        <f>SUM(G377+G383)</f>
        <v>176.50000000000003</v>
      </c>
    </row>
    <row r="377" spans="1:7" ht="12.95" customHeight="1" x14ac:dyDescent="0.2">
      <c r="A377" s="159"/>
      <c r="B377" s="10" t="s">
        <v>20</v>
      </c>
      <c r="C377" s="111"/>
      <c r="D377" s="12">
        <f t="shared" si="24"/>
        <v>327.60000000000002</v>
      </c>
      <c r="E377" s="12">
        <f>SUM(E378:E382)</f>
        <v>151.1</v>
      </c>
      <c r="F377" s="32"/>
      <c r="G377" s="75">
        <f>SUM(G378:G382)</f>
        <v>176.50000000000003</v>
      </c>
    </row>
    <row r="378" spans="1:7" ht="12.95" customHeight="1" x14ac:dyDescent="0.2">
      <c r="A378" s="159"/>
      <c r="B378" s="18" t="s">
        <v>21</v>
      </c>
      <c r="C378" s="116"/>
      <c r="D378" s="33">
        <f t="shared" si="24"/>
        <v>28.100000000000005</v>
      </c>
      <c r="E378" s="33">
        <f>SUM(E26+E292+E297+E301+E306+E311+E317+E321+E326+E328+E332+E337+E343+E348)</f>
        <v>28.100000000000005</v>
      </c>
      <c r="F378" s="34"/>
      <c r="G378" s="60"/>
    </row>
    <row r="379" spans="1:7" ht="12.95" customHeight="1" x14ac:dyDescent="0.2">
      <c r="A379" s="159"/>
      <c r="B379" s="18" t="s">
        <v>28</v>
      </c>
      <c r="C379" s="116"/>
      <c r="D379" s="33">
        <f t="shared" si="24"/>
        <v>120.5</v>
      </c>
      <c r="E379" s="33">
        <f>SUM(E27+E312)</f>
        <v>25.4</v>
      </c>
      <c r="F379" s="34"/>
      <c r="G379" s="60">
        <f>SUM(G27+G312)</f>
        <v>95.100000000000009</v>
      </c>
    </row>
    <row r="380" spans="1:7" ht="12.95" customHeight="1" x14ac:dyDescent="0.2">
      <c r="A380" s="159"/>
      <c r="B380" s="18" t="s">
        <v>31</v>
      </c>
      <c r="C380" s="116"/>
      <c r="D380" s="33">
        <f t="shared" si="24"/>
        <v>25</v>
      </c>
      <c r="E380" s="33">
        <f>SUM(E28)</f>
        <v>25</v>
      </c>
      <c r="F380" s="117"/>
      <c r="G380" s="153"/>
    </row>
    <row r="381" spans="1:7" ht="12.95" customHeight="1" x14ac:dyDescent="0.2">
      <c r="A381" s="159"/>
      <c r="B381" s="18" t="s">
        <v>24</v>
      </c>
      <c r="C381" s="116"/>
      <c r="D381" s="33">
        <f t="shared" si="24"/>
        <v>119.4</v>
      </c>
      <c r="E381" s="33">
        <f>SUM(E293+E302+E307+E322+E338+E344+E313)</f>
        <v>40.599999999999994</v>
      </c>
      <c r="F381" s="34"/>
      <c r="G381" s="60">
        <f>SUM(G293+G302+G307+G322+G338+G344)</f>
        <v>78.800000000000011</v>
      </c>
    </row>
    <row r="382" spans="1:7" ht="12.95" customHeight="1" x14ac:dyDescent="0.2">
      <c r="A382" s="159"/>
      <c r="B382" s="18" t="s">
        <v>173</v>
      </c>
      <c r="C382" s="116"/>
      <c r="D382" s="33">
        <f t="shared" si="24"/>
        <v>34.6</v>
      </c>
      <c r="E382" s="33">
        <v>32</v>
      </c>
      <c r="F382" s="34"/>
      <c r="G382" s="60">
        <v>2.6</v>
      </c>
    </row>
    <row r="383" spans="1:7" ht="12.95" customHeight="1" x14ac:dyDescent="0.2">
      <c r="A383" s="159"/>
      <c r="B383" s="10" t="s">
        <v>25</v>
      </c>
      <c r="C383" s="111"/>
      <c r="D383" s="39">
        <f t="shared" si="24"/>
        <v>16.3</v>
      </c>
      <c r="E383" s="12">
        <f>SUM(E295+E298+E303+E308+E315+E318+E324+E329+E334+E340+E345+E350)</f>
        <v>16.3</v>
      </c>
      <c r="F383" s="32"/>
      <c r="G383" s="75"/>
    </row>
    <row r="384" spans="1:7" ht="15" customHeight="1" x14ac:dyDescent="0.2">
      <c r="A384" s="160" t="s">
        <v>176</v>
      </c>
      <c r="B384" s="160"/>
      <c r="C384" s="96" t="s">
        <v>34</v>
      </c>
      <c r="D384" s="118">
        <f t="shared" si="24"/>
        <v>492.4</v>
      </c>
      <c r="E384" s="118">
        <f>SUM(E385+E391)</f>
        <v>200.49999999999997</v>
      </c>
      <c r="F384" s="119">
        <f>SUM(F385+F391)</f>
        <v>0</v>
      </c>
      <c r="G384" s="152">
        <f>SUM(G385+G391)</f>
        <v>291.89999999999998</v>
      </c>
    </row>
    <row r="385" spans="1:7" ht="12.75" customHeight="1" x14ac:dyDescent="0.2">
      <c r="A385" s="159"/>
      <c r="B385" s="10" t="s">
        <v>20</v>
      </c>
      <c r="C385" s="111"/>
      <c r="D385" s="12">
        <f t="shared" si="24"/>
        <v>481.49999999999994</v>
      </c>
      <c r="E385" s="12">
        <f>SUM(E386:E389)</f>
        <v>189.59999999999997</v>
      </c>
      <c r="F385" s="32"/>
      <c r="G385" s="75">
        <f>SUM(G386:G390)</f>
        <v>291.89999999999998</v>
      </c>
    </row>
    <row r="386" spans="1:7" ht="12.75" customHeight="1" x14ac:dyDescent="0.2">
      <c r="A386" s="159"/>
      <c r="B386" s="18" t="s">
        <v>21</v>
      </c>
      <c r="C386" s="116"/>
      <c r="D386" s="33">
        <f t="shared" si="24"/>
        <v>26.499999999999996</v>
      </c>
      <c r="E386" s="33">
        <f>SUM(E34+E50+E55+E63+E72+E79+E87+E93+E100+E108+E113+E121+E130)</f>
        <v>15.599999999999996</v>
      </c>
      <c r="F386" s="34"/>
      <c r="G386" s="60">
        <f>SUM(G34+G50+G55+G63+G72+G79+G87+G93+G100+G108+G113+G121+G130)</f>
        <v>10.9</v>
      </c>
    </row>
    <row r="387" spans="1:7" ht="12.75" customHeight="1" x14ac:dyDescent="0.2">
      <c r="A387" s="159"/>
      <c r="B387" s="18" t="s">
        <v>28</v>
      </c>
      <c r="C387" s="116"/>
      <c r="D387" s="33">
        <f t="shared" si="24"/>
        <v>202</v>
      </c>
      <c r="E387" s="33"/>
      <c r="F387" s="34"/>
      <c r="G387" s="60">
        <f>SUM(G35)</f>
        <v>202</v>
      </c>
    </row>
    <row r="388" spans="1:7" ht="12.75" customHeight="1" x14ac:dyDescent="0.2">
      <c r="A388" s="159"/>
      <c r="B388" s="18" t="s">
        <v>24</v>
      </c>
      <c r="C388" s="116"/>
      <c r="D388" s="33">
        <f t="shared" si="24"/>
        <v>246.99999999999997</v>
      </c>
      <c r="E388" s="33">
        <f>SUM(E36+E64+E80+E94+E101+E122+E131)</f>
        <v>173.99999999999997</v>
      </c>
      <c r="F388" s="34"/>
      <c r="G388" s="60">
        <f>SUM(G36+G64+G80+G94+G101+G122+G131)</f>
        <v>73</v>
      </c>
    </row>
    <row r="389" spans="1:7" ht="12.75" customHeight="1" x14ac:dyDescent="0.2">
      <c r="A389" s="159"/>
      <c r="B389" s="18" t="s">
        <v>177</v>
      </c>
      <c r="C389" s="111"/>
      <c r="D389" s="33">
        <f t="shared" si="24"/>
        <v>1</v>
      </c>
      <c r="E389" s="33"/>
      <c r="F389" s="34"/>
      <c r="G389" s="60">
        <f>SUM(G244+G191)</f>
        <v>1</v>
      </c>
    </row>
    <row r="390" spans="1:7" ht="12.75" customHeight="1" x14ac:dyDescent="0.2">
      <c r="A390" s="159"/>
      <c r="B390" s="18" t="s">
        <v>173</v>
      </c>
      <c r="C390" s="111"/>
      <c r="D390" s="33">
        <f t="shared" si="24"/>
        <v>5</v>
      </c>
      <c r="E390" s="33"/>
      <c r="F390" s="34"/>
      <c r="G390" s="60">
        <v>5</v>
      </c>
    </row>
    <row r="391" spans="1:7" ht="12.75" customHeight="1" x14ac:dyDescent="0.2">
      <c r="A391" s="159"/>
      <c r="B391" s="10" t="s">
        <v>25</v>
      </c>
      <c r="C391" s="111"/>
      <c r="D391" s="12">
        <f t="shared" si="24"/>
        <v>10.9</v>
      </c>
      <c r="E391" s="12">
        <f>SUM(E51+E56+E65+E74+E81+E88+E96+E102+E109+E114+E123+E132)</f>
        <v>10.9</v>
      </c>
      <c r="F391" s="32"/>
      <c r="G391" s="75"/>
    </row>
    <row r="392" spans="1:7" ht="15" customHeight="1" x14ac:dyDescent="0.2">
      <c r="A392" s="160" t="s">
        <v>178</v>
      </c>
      <c r="B392" s="160"/>
      <c r="C392" s="96" t="s">
        <v>35</v>
      </c>
      <c r="D392" s="118">
        <f t="shared" si="24"/>
        <v>217.79999999999993</v>
      </c>
      <c r="E392" s="118">
        <f>SUM(E393+E396)</f>
        <v>209.89999999999992</v>
      </c>
      <c r="F392" s="119">
        <f>SUM(F393+F396)</f>
        <v>0</v>
      </c>
      <c r="G392" s="152">
        <f>SUM(G393+G396)</f>
        <v>7.9</v>
      </c>
    </row>
    <row r="393" spans="1:7" ht="12.75" customHeight="1" x14ac:dyDescent="0.2">
      <c r="A393" s="159"/>
      <c r="B393" s="10" t="s">
        <v>26</v>
      </c>
      <c r="C393" s="111"/>
      <c r="D393" s="12">
        <f t="shared" si="24"/>
        <v>142.89999999999992</v>
      </c>
      <c r="E393" s="12">
        <f>SUM(E394:E395)</f>
        <v>142.89999999999992</v>
      </c>
      <c r="F393" s="32"/>
      <c r="G393" s="75"/>
    </row>
    <row r="394" spans="1:7" ht="12.75" customHeight="1" x14ac:dyDescent="0.2">
      <c r="A394" s="159"/>
      <c r="B394" s="18" t="s">
        <v>21</v>
      </c>
      <c r="C394" s="116"/>
      <c r="D394" s="33">
        <f t="shared" si="24"/>
        <v>132.89999999999992</v>
      </c>
      <c r="E394" s="33">
        <f>SUM(E37+E52+E57+E66+E75+E82+E89+E103+E110+E124+E133+E355)</f>
        <v>132.89999999999992</v>
      </c>
      <c r="F394" s="34"/>
      <c r="G394" s="60"/>
    </row>
    <row r="395" spans="1:7" ht="12.75" customHeight="1" x14ac:dyDescent="0.2">
      <c r="A395" s="159"/>
      <c r="B395" s="18" t="s">
        <v>24</v>
      </c>
      <c r="C395" s="116"/>
      <c r="D395" s="33">
        <f t="shared" si="24"/>
        <v>10</v>
      </c>
      <c r="E395" s="33">
        <f>SUM(E356)</f>
        <v>10</v>
      </c>
      <c r="F395" s="34"/>
      <c r="G395" s="60"/>
    </row>
    <row r="396" spans="1:7" ht="12.75" customHeight="1" x14ac:dyDescent="0.2">
      <c r="A396" s="159"/>
      <c r="B396" s="10" t="s">
        <v>25</v>
      </c>
      <c r="C396" s="111"/>
      <c r="D396" s="12">
        <f t="shared" si="24"/>
        <v>74.900000000000006</v>
      </c>
      <c r="E396" s="12">
        <f>SUM(E352+E357)</f>
        <v>67</v>
      </c>
      <c r="F396" s="12"/>
      <c r="G396" s="12">
        <f t="shared" ref="G396" si="25">SUM(G352+G357)</f>
        <v>7.9</v>
      </c>
    </row>
    <row r="397" spans="1:7" ht="15" customHeight="1" x14ac:dyDescent="0.2">
      <c r="A397" s="160" t="s">
        <v>179</v>
      </c>
      <c r="B397" s="160"/>
      <c r="C397" s="96" t="s">
        <v>36</v>
      </c>
      <c r="D397" s="118">
        <f t="shared" si="24"/>
        <v>51</v>
      </c>
      <c r="E397" s="118">
        <f>SUM(E401+E398)</f>
        <v>27.6</v>
      </c>
      <c r="F397" s="119">
        <f>SUM(F401+F398)</f>
        <v>0</v>
      </c>
      <c r="G397" s="152">
        <f>SUM(G401+G398)</f>
        <v>23.4</v>
      </c>
    </row>
    <row r="398" spans="1:7" ht="12.75" customHeight="1" x14ac:dyDescent="0.2">
      <c r="A398" s="159"/>
      <c r="B398" s="10" t="s">
        <v>26</v>
      </c>
      <c r="C398" s="111"/>
      <c r="D398" s="12">
        <f t="shared" si="24"/>
        <v>38.4</v>
      </c>
      <c r="E398" s="12">
        <f>SUM(E399:E400)</f>
        <v>15</v>
      </c>
      <c r="F398" s="32"/>
      <c r="G398" s="75">
        <f>SUM(G399:G400)</f>
        <v>23.4</v>
      </c>
    </row>
    <row r="399" spans="1:7" ht="12.75" customHeight="1" x14ac:dyDescent="0.2">
      <c r="A399" s="159"/>
      <c r="B399" s="18" t="s">
        <v>28</v>
      </c>
      <c r="C399" s="116"/>
      <c r="D399" s="33">
        <f t="shared" si="24"/>
        <v>23.4</v>
      </c>
      <c r="E399" s="33"/>
      <c r="F399" s="34"/>
      <c r="G399" s="60">
        <f>SUM(G39)</f>
        <v>23.4</v>
      </c>
    </row>
    <row r="400" spans="1:7" ht="12.75" customHeight="1" x14ac:dyDescent="0.2">
      <c r="A400" s="159"/>
      <c r="B400" s="18" t="s">
        <v>24</v>
      </c>
      <c r="C400" s="116"/>
      <c r="D400" s="33">
        <f t="shared" si="24"/>
        <v>15</v>
      </c>
      <c r="E400" s="33">
        <f>SUM(E40)</f>
        <v>15</v>
      </c>
      <c r="F400" s="34"/>
      <c r="G400" s="60"/>
    </row>
    <row r="401" spans="1:7" ht="12.75" customHeight="1" x14ac:dyDescent="0.25">
      <c r="A401" s="159"/>
      <c r="B401" s="10" t="s">
        <v>180</v>
      </c>
      <c r="C401" s="120"/>
      <c r="D401" s="12">
        <f t="shared" si="24"/>
        <v>12.6</v>
      </c>
      <c r="E401" s="121">
        <f>SUM(E41)</f>
        <v>12.6</v>
      </c>
      <c r="F401" s="122"/>
      <c r="G401" s="154"/>
    </row>
    <row r="402" spans="1:7" ht="15" customHeight="1" x14ac:dyDescent="0.2">
      <c r="A402" s="160" t="s">
        <v>181</v>
      </c>
      <c r="B402" s="160"/>
      <c r="C402" s="96" t="s">
        <v>38</v>
      </c>
      <c r="D402" s="118">
        <f t="shared" si="24"/>
        <v>67.400000000000006</v>
      </c>
      <c r="E402" s="118">
        <f>SUM(E403+E407)</f>
        <v>40.9</v>
      </c>
      <c r="F402" s="119">
        <f>SUM(F403+F407)</f>
        <v>0</v>
      </c>
      <c r="G402" s="152">
        <f>SUM(G403+G407)</f>
        <v>26.5</v>
      </c>
    </row>
    <row r="403" spans="1:7" ht="12.75" customHeight="1" x14ac:dyDescent="0.2">
      <c r="A403" s="159"/>
      <c r="B403" s="10" t="s">
        <v>20</v>
      </c>
      <c r="C403" s="111"/>
      <c r="D403" s="12">
        <f t="shared" si="24"/>
        <v>35.6</v>
      </c>
      <c r="E403" s="12">
        <f>SUM(E404:E406)</f>
        <v>9.1</v>
      </c>
      <c r="F403" s="32"/>
      <c r="G403" s="75">
        <f>SUM(G404:G406)</f>
        <v>26.5</v>
      </c>
    </row>
    <row r="404" spans="1:7" ht="12.75" customHeight="1" x14ac:dyDescent="0.2">
      <c r="A404" s="159"/>
      <c r="B404" s="18" t="s">
        <v>21</v>
      </c>
      <c r="C404" s="116"/>
      <c r="D404" s="33">
        <f t="shared" si="24"/>
        <v>4.0999999999999996</v>
      </c>
      <c r="E404" s="53">
        <f>SUM(E43)</f>
        <v>4.0999999999999996</v>
      </c>
      <c r="F404" s="34"/>
      <c r="G404" s="60"/>
    </row>
    <row r="405" spans="1:7" ht="12.75" customHeight="1" x14ac:dyDescent="0.2">
      <c r="A405" s="159"/>
      <c r="B405" s="18" t="s">
        <v>24</v>
      </c>
      <c r="C405" s="116"/>
      <c r="D405" s="33">
        <f t="shared" si="24"/>
        <v>4.0999999999999996</v>
      </c>
      <c r="E405" s="60"/>
      <c r="F405" s="158"/>
      <c r="G405" s="60">
        <f>SUM(G45)</f>
        <v>4.0999999999999996</v>
      </c>
    </row>
    <row r="406" spans="1:7" ht="12.75" customHeight="1" x14ac:dyDescent="0.2">
      <c r="A406" s="159"/>
      <c r="B406" s="18" t="s">
        <v>28</v>
      </c>
      <c r="C406" s="116"/>
      <c r="D406" s="33">
        <f t="shared" si="24"/>
        <v>27.4</v>
      </c>
      <c r="E406" s="60">
        <f t="shared" ref="E406" si="26">SUM(E44)</f>
        <v>5</v>
      </c>
      <c r="F406" s="60"/>
      <c r="G406" s="60">
        <f>SUM(G44)</f>
        <v>22.4</v>
      </c>
    </row>
    <row r="407" spans="1:7" ht="12.75" customHeight="1" x14ac:dyDescent="0.25">
      <c r="A407" s="159"/>
      <c r="B407" s="10" t="s">
        <v>180</v>
      </c>
      <c r="C407" s="120"/>
      <c r="D407" s="12">
        <f t="shared" si="24"/>
        <v>31.8</v>
      </c>
      <c r="E407" s="121">
        <f>SUM(E46)</f>
        <v>31.8</v>
      </c>
      <c r="F407" s="123"/>
      <c r="G407" s="147"/>
    </row>
    <row r="408" spans="1:7" ht="15" customHeight="1" x14ac:dyDescent="0.2">
      <c r="A408" s="160" t="s">
        <v>182</v>
      </c>
      <c r="B408" s="160"/>
      <c r="C408" s="96" t="s">
        <v>40</v>
      </c>
      <c r="D408" s="118">
        <f t="shared" si="24"/>
        <v>52.5</v>
      </c>
      <c r="E408" s="118">
        <f>SUM(E409+E412)</f>
        <v>0.1</v>
      </c>
      <c r="F408" s="119">
        <f>SUM(F409+F412)</f>
        <v>0</v>
      </c>
      <c r="G408" s="152">
        <f>SUM(G409+G412)</f>
        <v>52.4</v>
      </c>
    </row>
    <row r="409" spans="1:7" x14ac:dyDescent="0.2">
      <c r="A409" s="161"/>
      <c r="B409" s="10" t="s">
        <v>26</v>
      </c>
      <c r="C409" s="124"/>
      <c r="D409" s="121">
        <f>SUM(D410)</f>
        <v>52.5</v>
      </c>
      <c r="E409" s="121">
        <f>SUM(E410)</f>
        <v>0.1</v>
      </c>
      <c r="F409" s="123"/>
      <c r="G409" s="147">
        <f>SUM(G410)</f>
        <v>52.4</v>
      </c>
    </row>
    <row r="410" spans="1:7" x14ac:dyDescent="0.2">
      <c r="A410" s="161"/>
      <c r="B410" s="18" t="s">
        <v>28</v>
      </c>
      <c r="C410" s="125"/>
      <c r="D410" s="33">
        <f>SUM(G410+E410)</f>
        <v>52.5</v>
      </c>
      <c r="E410" s="126">
        <f>SUM(E47)</f>
        <v>0.1</v>
      </c>
      <c r="F410" s="127"/>
      <c r="G410" s="155">
        <f>SUM(G47)</f>
        <v>52.4</v>
      </c>
    </row>
  </sheetData>
  <mergeCells count="84">
    <mergeCell ref="A67:A75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13:A14"/>
    <mergeCell ref="A15:A47"/>
    <mergeCell ref="A48:A52"/>
    <mergeCell ref="A53:A57"/>
    <mergeCell ref="A58:A66"/>
    <mergeCell ref="A151:A154"/>
    <mergeCell ref="A76:A82"/>
    <mergeCell ref="A83:A89"/>
    <mergeCell ref="A90:A96"/>
    <mergeCell ref="A97:A103"/>
    <mergeCell ref="A104:A110"/>
    <mergeCell ref="A111:A114"/>
    <mergeCell ref="A115:A124"/>
    <mergeCell ref="A125:A133"/>
    <mergeCell ref="A134:A138"/>
    <mergeCell ref="A139:A145"/>
    <mergeCell ref="A146:A150"/>
    <mergeCell ref="A217:A222"/>
    <mergeCell ref="A158:A161"/>
    <mergeCell ref="A162:A169"/>
    <mergeCell ref="A170:A176"/>
    <mergeCell ref="A177:A180"/>
    <mergeCell ref="A181:A183"/>
    <mergeCell ref="A184:A185"/>
    <mergeCell ref="A186:A192"/>
    <mergeCell ref="A193:A198"/>
    <mergeCell ref="A199:A204"/>
    <mergeCell ref="A205:A211"/>
    <mergeCell ref="A212:A216"/>
    <mergeCell ref="A281:A284"/>
    <mergeCell ref="A223:A228"/>
    <mergeCell ref="A229:A232"/>
    <mergeCell ref="A234:A239"/>
    <mergeCell ref="A240:A244"/>
    <mergeCell ref="A246:A251"/>
    <mergeCell ref="A252:A256"/>
    <mergeCell ref="A257:A261"/>
    <mergeCell ref="A262:A264"/>
    <mergeCell ref="A265:A270"/>
    <mergeCell ref="A271:A275"/>
    <mergeCell ref="A276:A280"/>
    <mergeCell ref="A335:A340"/>
    <mergeCell ref="A285:A289"/>
    <mergeCell ref="A290:A295"/>
    <mergeCell ref="A296:A298"/>
    <mergeCell ref="A299:A303"/>
    <mergeCell ref="A304:A308"/>
    <mergeCell ref="A309:A315"/>
    <mergeCell ref="A316:A318"/>
    <mergeCell ref="A319:A324"/>
    <mergeCell ref="A325:A326"/>
    <mergeCell ref="A327:A329"/>
    <mergeCell ref="A330:A334"/>
    <mergeCell ref="A384:B384"/>
    <mergeCell ref="A341:A345"/>
    <mergeCell ref="A346:A350"/>
    <mergeCell ref="A351:A352"/>
    <mergeCell ref="A353:A357"/>
    <mergeCell ref="A358:B358"/>
    <mergeCell ref="A359:B359"/>
    <mergeCell ref="A360:A366"/>
    <mergeCell ref="A367:B367"/>
    <mergeCell ref="A368:A375"/>
    <mergeCell ref="A376:B376"/>
    <mergeCell ref="A377:A383"/>
    <mergeCell ref="A403:A407"/>
    <mergeCell ref="A408:B408"/>
    <mergeCell ref="A409:A410"/>
    <mergeCell ref="A385:A391"/>
    <mergeCell ref="A392:B392"/>
    <mergeCell ref="A393:A396"/>
    <mergeCell ref="A397:B397"/>
    <mergeCell ref="A398:A401"/>
    <mergeCell ref="A402:B402"/>
  </mergeCells>
  <pageMargins left="0.7" right="0.24" top="0.39" bottom="0.2" header="0.49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2017-11-20T09:53:14Z</cp:lastPrinted>
  <dcterms:created xsi:type="dcterms:W3CDTF">2017-09-28T10:11:28Z</dcterms:created>
  <dcterms:modified xsi:type="dcterms:W3CDTF">2017-11-20T09:53:34Z</dcterms:modified>
</cp:coreProperties>
</file>